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\Desktop\Cascades-Working\Core\CascadeCEA-Interventions-combination_ideal\"/>
    </mc:Choice>
  </mc:AlternateContent>
  <bookViews>
    <workbookView xWindow="1575" yWindow="45" windowWidth="23325" windowHeight="15555" tabRatio="825" firstSheet="127" activeTab="130"/>
  </bookViews>
  <sheets>
    <sheet name="parameter_info" sheetId="159" r:id="rId1"/>
    <sheet name="1.1.1-PopTotal" sheetId="1" r:id="rId2"/>
    <sheet name="1.1.2-PopPWIDMaleProp" sheetId="2" r:id="rId3"/>
    <sheet name="1.1.2-PopPWIDEthnicityPrev" sheetId="131" r:id="rId4"/>
    <sheet name="1.1.3-PopMSMPrev" sheetId="59" r:id="rId5"/>
    <sheet name="1.1.4-PopMWIDp" sheetId="4" r:id="rId6"/>
    <sheet name="1.1.4-PopMWIDm" sheetId="167" r:id="rId7"/>
    <sheet name="1.2.1-InitialAware" sheetId="7" r:id="rId8"/>
    <sheet name="1.2.2-InitialDiagnosed" sheetId="83" r:id="rId9"/>
    <sheet name="1.2.3-InitialCD4Inf" sheetId="56" r:id="rId10"/>
    <sheet name="1.2.4-InitialCD4Diag" sheetId="53" r:id="rId11"/>
    <sheet name="1.2.5-InitialEverART" sheetId="69" r:id="rId12"/>
    <sheet name="1.2.6-InitialCurrentART" sheetId="9" r:id="rId13"/>
    <sheet name="1.2.7-PropAcute" sheetId="43" r:id="rId14"/>
    <sheet name="1.2.8-InitialCD4OnART" sheetId="38" r:id="rId15"/>
    <sheet name="1.2.9-InitialCD4OffART" sheetId="39" r:id="rId16"/>
    <sheet name="1.3.1-PopProjectionStratified" sheetId="168" r:id="rId17"/>
    <sheet name="1.3.1-PopProjectionTotal" sheetId="169" r:id="rId18"/>
    <sheet name="1.3.1-PopInMigration" sheetId="151" r:id="rId19"/>
    <sheet name="1.3.2-PLHIVMaturation" sheetId="170" r:id="rId20"/>
    <sheet name="1.3.3-PopMortalityBaseline" sheetId="14" r:id="rId21"/>
    <sheet name="1.3.3-MortalityOffART499" sheetId="156" r:id="rId22"/>
    <sheet name="1.3.3-MortalityOffART200" sheetId="162" r:id="rId23"/>
    <sheet name="1.3.3-MortalityOnART500" sheetId="152" r:id="rId24"/>
    <sheet name="1.3.3-MortalityOnART499" sheetId="153" r:id="rId25"/>
    <sheet name="1.3.3-MortalityOnART200" sheetId="154" r:id="rId26"/>
    <sheet name="1.3.4-MortalityPWIDMult499" sheetId="146" r:id="rId27"/>
    <sheet name="1.3.4-MortalityPWIDMult200" sheetId="163" r:id="rId28"/>
    <sheet name="1.3.5-MortalityOATMult" sheetId="79" r:id="rId29"/>
    <sheet name="1.4.1-ScreenedSusceptible" sheetId="85" r:id="rId30"/>
    <sheet name="2.1.1-PropHighRiskSusc" sheetId="16" r:id="rId31"/>
    <sheet name="2.1.1-PropHighRiskInf" sheetId="109" r:id="rId32"/>
    <sheet name="2.1.2-SexualPartnersOS" sheetId="108" r:id="rId33"/>
    <sheet name="2.1.2-PWIDOSMult" sheetId="166" r:id="rId34"/>
    <sheet name="2.1.2-SexualPartnersSS" sheetId="19" r:id="rId35"/>
    <sheet name="2.1.3-DiagEffPartner" sheetId="20" r:id="rId36"/>
    <sheet name="2.1.4-ProbCondomUseOS" sheetId="82" r:id="rId37"/>
    <sheet name="2.1.4-ProbCondomUseSS" sheetId="107" r:id="rId38"/>
    <sheet name="2.2.1-Injections" sheetId="21" r:id="rId39"/>
    <sheet name="2.2.2-SharedInjections" sheetId="75" r:id="rId40"/>
    <sheet name="2.2.3-DiagEffSharedInj" sheetId="22" r:id="rId41"/>
    <sheet name="2.3-AssortativeMixingOS" sheetId="37" r:id="rId42"/>
    <sheet name="2.3-AssortativeMixingSS" sheetId="106" r:id="rId43"/>
    <sheet name="2.4.1-MultTransAcute" sheetId="92" r:id="rId44"/>
    <sheet name="2.4.1-TransSexFM" sheetId="138" r:id="rId45"/>
    <sheet name="2.4.1-TransSexMF" sheetId="139" r:id="rId46"/>
    <sheet name="2.4.1-TransSexS" sheetId="140" r:id="rId47"/>
    <sheet name="2.4.2-TransInj" sheetId="141" r:id="rId48"/>
    <sheet name="2.4.3-ARTEffSex" sheetId="25" r:id="rId49"/>
    <sheet name="2.4.4-ARTEffInj" sheetId="26" r:id="rId50"/>
    <sheet name="2.4.6-CondomEffOS" sheetId="28" r:id="rId51"/>
    <sheet name="2.4.6-CondomEffSS" sheetId="105" r:id="rId52"/>
    <sheet name="3.1.1-SymptomCaseFinding499" sheetId="110" r:id="rId53"/>
    <sheet name="3.1.1-SymptomCaseFinding200" sheetId="78" r:id="rId54"/>
    <sheet name="3.1.2-psi" sheetId="226" r:id="rId55"/>
    <sheet name="3.1.2-psiSlope" sheetId="165" r:id="rId56"/>
    <sheet name="3.1.2-HIVTestingHRMult" sheetId="148" r:id="rId57"/>
    <sheet name="3.1.2-SuscScreenIdent" sheetId="147" r:id="rId58"/>
    <sheet name="3.2.1-LinkedToCare" sheetId="52" r:id="rId59"/>
    <sheet name="3.2.2-DiagOnART500" sheetId="112" r:id="rId60"/>
    <sheet name="3.2.2-DiagOnART499" sheetId="111" r:id="rId61"/>
    <sheet name="3.2.2-DiagOnART200" sheetId="54" r:id="rId62"/>
    <sheet name="3.2.3-ARTInitiationRate500" sheetId="114" r:id="rId63"/>
    <sheet name="3.2.3-ARTInitiationRate499" sheetId="113" r:id="rId64"/>
    <sheet name="3.2.3-ARTInitiationRate200" sheetId="68" r:id="rId65"/>
    <sheet name="3.3.1-ARTDropout500" sheetId="116" r:id="rId66"/>
    <sheet name="3.3.1-ARTDropout499" sheetId="115" r:id="rId67"/>
    <sheet name="3.3.1-ARTDropout200" sheetId="149" r:id="rId68"/>
    <sheet name="3.3.2-ARTReInitiation" sheetId="58" r:id="rId69"/>
    <sheet name="3.4.1-DxProgOnART500-499" sheetId="46" r:id="rId70"/>
    <sheet name="3.4.1-DxProgOnART500-200" sheetId="117" r:id="rId71"/>
    <sheet name="3.4.1-DxProgOnART499-200" sheetId="118" r:id="rId72"/>
    <sheet name="3.4.1-DxProgOnART499-500" sheetId="119" r:id="rId73"/>
    <sheet name="3.4.1-DxProgOnART200-500" sheetId="120" r:id="rId74"/>
    <sheet name="3.4.1-DxProgOnART200-499" sheetId="121" r:id="rId75"/>
    <sheet name="3.5.1-DxProgOffART500-499" sheetId="47" r:id="rId76"/>
    <sheet name="3.5.1-DxProgOffART499-200" sheetId="122" r:id="rId77"/>
    <sheet name="3.5.2-DxProgAcuteToChronicInf" sheetId="60" r:id="rId78"/>
    <sheet name="3.5.2-DxProgAcuteToChronicDiag" sheetId="91" r:id="rId79"/>
    <sheet name="4.1-SSPVolume" sheetId="33" r:id="rId80"/>
    <sheet name="4.1.1-SSPEff" sheetId="222" r:id="rId81"/>
    <sheet name="4.2.1-OATTEDS" sheetId="34" r:id="rId82"/>
    <sheet name="4.2.2-OATDATACapacity" sheetId="35" r:id="rId83"/>
    <sheet name="4.2.3-PropGenderOATBup" sheetId="61" r:id="rId84"/>
    <sheet name="4.2.4-PropEthnicityOATBup" sheetId="62" r:id="rId85"/>
    <sheet name="4.2.5-PropDATAPhysCity" sheetId="63" r:id="rId86"/>
    <sheet name="4.2.6-PropPWIDPatients" sheetId="64" r:id="rId87"/>
    <sheet name="4.2.X-OATBUPTotal" sheetId="130" r:id="rId88"/>
    <sheet name="4.2.7-OATEntry" sheetId="65" r:id="rId89"/>
    <sheet name="4.2.8-OATEffART" sheetId="66" r:id="rId90"/>
    <sheet name="4.2.9-OATEffSharedInj" sheetId="67" r:id="rId91"/>
    <sheet name="4.3.1-TotalPrEPUptake" sheetId="86" r:id="rId92"/>
    <sheet name="4.3.1-PrEPScn" sheetId="227" r:id="rId93"/>
    <sheet name="4.3.2-PropPrEPUptake" sheetId="87" r:id="rId94"/>
    <sheet name="4.3.3-PrEPEff" sheetId="84" r:id="rId95"/>
    <sheet name="4.3.4 - PrEPTestingRate" sheetId="89" r:id="rId96"/>
    <sheet name="4.3.5 - PrEPIdentifiedScreening" sheetId="90" r:id="rId97"/>
    <sheet name="5.1.1-CostsPLHIVOffART500" sheetId="49" r:id="rId98"/>
    <sheet name="5.1.1-CostsPLHIVOffART499" sheetId="173" r:id="rId99"/>
    <sheet name="5.1.1-CostsPLHIVOffART200" sheetId="174" r:id="rId100"/>
    <sheet name="5.1.2-CostsPLHIVOnART500" sheetId="175" r:id="rId101"/>
    <sheet name="5.1.2-CostsPLHIVOnART499" sheetId="176" r:id="rId102"/>
    <sheet name="5.1.2-CostsPLHIVOnART200" sheetId="177" r:id="rId103"/>
    <sheet name="5.1.2-CostsARTProp" sheetId="217" r:id="rId104"/>
    <sheet name="5.2.1-CostsSusceptible" sheetId="50" r:id="rId105"/>
    <sheet name="5.2.1-CostsSusceptiblePWIDMult" sheetId="145" r:id="rId106"/>
    <sheet name="5.3-CostsOAT" sheetId="178" r:id="rId107"/>
    <sheet name="5.4-CostsPrEP" sheetId="179" r:id="rId108"/>
    <sheet name="5.5-CostsARTInitiation" sheetId="180" r:id="rId109"/>
    <sheet name="5.6.1-CostsTestCostSus" sheetId="181" r:id="rId110"/>
    <sheet name="5.6.2-CostsTestCostInf" sheetId="182" r:id="rId111"/>
    <sheet name="5.6.3-CostsTestCostPrep" sheetId="183" r:id="rId112"/>
    <sheet name="6.2.1-QALYInfected" sheetId="51" r:id="rId113"/>
    <sheet name="6.2.2-QALYDiagnosed" sheetId="70" r:id="rId114"/>
    <sheet name="6.2.3-QALYOnART" sheetId="71" r:id="rId115"/>
    <sheet name="6.2.4-QALYPWID" sheetId="72" r:id="rId116"/>
    <sheet name="6.2.5-QALYOAT" sheetId="73" r:id="rId117"/>
    <sheet name="1.1.1-OptOutTestingER" sheetId="185" r:id="rId118"/>
    <sheet name="1.1.2-OptOutTestingPC" sheetId="186" r:id="rId119"/>
    <sheet name="1.2-NurseTesting" sheetId="187" r:id="rId120"/>
    <sheet name="1.3-EMRTesting" sheetId="188" r:id="rId121"/>
    <sheet name="1.4-IntegratedTesting" sheetId="189" r:id="rId122"/>
    <sheet name="2.1.1-CaseMgmt" sheetId="190" r:id="rId123"/>
    <sheet name="2.1.2-CaseMGMTRet" sheetId="191" r:id="rId124"/>
    <sheet name="2.1.2-CaseMGMTRetLowCD4" sheetId="220" r:id="rId125"/>
    <sheet name="2.2-EMRART" sheetId="192" r:id="rId126"/>
    <sheet name="2.3-RAPIDARTAll" sheetId="193" r:id="rId127"/>
    <sheet name="2.3-RAPIDARTLowCD4" sheetId="221" r:id="rId128"/>
    <sheet name="3.1-PersonalARTReInit" sheetId="195" r:id="rId129"/>
    <sheet name="3.2-ARTReLink" sheetId="196" r:id="rId130"/>
    <sheet name="4.1-SSP" sheetId="198" r:id="rId131"/>
    <sheet name="4.2-OATBUP" sheetId="223" r:id="rId132"/>
    <sheet name="4.3-OATMMT" sheetId="225" r:id="rId133"/>
    <sheet name="4.4-PrEP" sheetId="201" r:id="rId134"/>
    <sheet name="Cost.1.1.1-OptOutTestingED" sheetId="202" r:id="rId135"/>
    <sheet name="Cost.1.1.2-OptOutTestingPC" sheetId="203" r:id="rId136"/>
    <sheet name="Cost.1.2-EMRTesting" sheetId="204" r:id="rId137"/>
    <sheet name="Cost.1.3-NurseTesting" sheetId="205" r:id="rId138"/>
    <sheet name="Cost.1.4-IntegratedTesting" sheetId="206" r:id="rId139"/>
    <sheet name="Cost.2.1-CaseMgmt" sheetId="207" r:id="rId140"/>
    <sheet name="Cost.2.1-CaseMgmtRet" sheetId="218" r:id="rId141"/>
    <sheet name="Cost.2.2-EMRART" sheetId="208" r:id="rId142"/>
    <sheet name="Cost.2.3-RAPIDART" sheetId="209" r:id="rId143"/>
    <sheet name="Cost.3.1-PersonalARTReInit" sheetId="210" r:id="rId144"/>
    <sheet name="Cost.3.2-ARTReLink" sheetId="211" r:id="rId145"/>
    <sheet name="Cost.4.1-SSP" sheetId="212" r:id="rId146"/>
    <sheet name="Cost.4.2-OATBUP" sheetId="213" r:id="rId147"/>
    <sheet name="Cost.4.3-OATMMT" sheetId="214" r:id="rId148"/>
    <sheet name="Cost.4.4-PrEP" sheetId="215" r:id="rId149"/>
    <sheet name="common" sheetId="161" r:id="rId150"/>
    <sheet name="common_MIA" sheetId="171" r:id="rId151"/>
    <sheet name="GOFWeights" sheetId="150" r:id="rId152"/>
  </sheets>
  <externalReferences>
    <externalReference r:id="rId153"/>
    <externalReference r:id="rId154"/>
    <externalReference r:id="rId155"/>
    <externalReference r:id="rId156"/>
  </externalReferences>
  <definedNames>
    <definedName name="_xlnm._FilterDatabase" localSheetId="25" hidden="1">'1.3.3-MortalityOnART200'!$A$1:$P$109</definedName>
    <definedName name="_xlnm._FilterDatabase" localSheetId="24" hidden="1">'1.3.3-MortalityOnART499'!$A$1:$P$109</definedName>
    <definedName name="_xlnm._FilterDatabase" localSheetId="23" hidden="1">'1.3.3-MortalityOnART500'!$A$1:$P$109</definedName>
    <definedName name="_xlnm._FilterDatabase" localSheetId="67" hidden="1">'3.3.1-ARTDropout200'!$A$1:$R$109</definedName>
    <definedName name="_xlnm._FilterDatabase" localSheetId="66" hidden="1">'3.3.1-ARTDropout499'!$A$1:$W$109</definedName>
    <definedName name="_xlnm._FilterDatabase" localSheetId="65" hidden="1">'3.3.1-ARTDropout500'!$A$1:$W$109</definedName>
    <definedName name="_xlnm._FilterDatabase" localSheetId="68" hidden="1">'3.3.2-ARTReInitiation'!$A$1:$P$109</definedName>
    <definedName name="_xlnm._FilterDatabase" localSheetId="74" hidden="1">'3.4.1-DxProgOnART200-499'!$A$1:$Q$109</definedName>
    <definedName name="_xlnm._FilterDatabase" localSheetId="73" hidden="1">'3.4.1-DxProgOnART200-500'!$A$1:$Q$109</definedName>
    <definedName name="_xlnm._FilterDatabase" localSheetId="71" hidden="1">'3.4.1-DxProgOnART499-200'!$A$1:$Q$109</definedName>
    <definedName name="_xlnm._FilterDatabase" localSheetId="72" hidden="1">'3.4.1-DxProgOnART499-500'!$A$1:$Q$109</definedName>
    <definedName name="_xlnm._FilterDatabase" localSheetId="70" hidden="1">'3.4.1-DxProgOnART500-200'!$A$1:$P$109</definedName>
    <definedName name="_xlnm._FilterDatabase" localSheetId="69" hidden="1">'3.4.1-DxProgOnART500-499'!$A$1:$P$109</definedName>
    <definedName name="_xlnm._FilterDatabase" localSheetId="0" hidden="1">parameter_info!$A$1:$F$94</definedName>
    <definedName name="C_GP_HET">'[1]FIXED PARAMETERS'!$B$127</definedName>
    <definedName name="C_GP_IDU">'[1]FIXED PARAMETERS'!$B$126</definedName>
    <definedName name="C_GP_MSM">'[1]FIXED PARAMETERS'!$B$125</definedName>
    <definedName name="C_screen">'[1]FIXED PARAMETERS'!$B$123</definedName>
    <definedName name="C_screen_inf">'[1]FIXED PARAMETERS'!$B$124</definedName>
    <definedName name="d">'[1]FIXED PARAMETERS'!$B$128</definedName>
    <definedName name="DX1_HET_INIT">'[1]FIXED PARAMETERS'!$B$65</definedName>
    <definedName name="DX1_IDU_INIT">'[1]FIXED PARAMETERS'!$B$39</definedName>
    <definedName name="DX1_MI_INIT">'[1]FIXED PARAMETERS'!$B$52</definedName>
    <definedName name="DX1_MSM_INIT">'[1]FIXED PARAMETERS'!$B$26</definedName>
    <definedName name="DX2_HET_INIT">'[1]FIXED PARAMETERS'!$B$66</definedName>
    <definedName name="DX2_IDU_INIT">'[1]FIXED PARAMETERS'!$B$40</definedName>
    <definedName name="DX2_MI_INIT">'[1]FIXED PARAMETERS'!$B$53</definedName>
    <definedName name="DX2_MSM_INIT">'[1]FIXED PARAMETERS'!$B$27</definedName>
    <definedName name="DX3_HET_INIT">'[1]FIXED PARAMETERS'!$B$67</definedName>
    <definedName name="DX3_IDU_INIT">'[1]FIXED PARAMETERS'!$B$41</definedName>
    <definedName name="DX3_MI_INIT">'[1]FIXED PARAMETERS'!$B$54</definedName>
    <definedName name="DX3_MSM_INIT">'[1]FIXED PARAMETERS'!$B$28</definedName>
    <definedName name="DX4_HET_INIT">'[1]FIXED PARAMETERS'!$B$68</definedName>
    <definedName name="DX4_IDU_INIT">'[1]FIXED PARAMETERS'!$B$42</definedName>
    <definedName name="DX4_MI_INIT">'[1]FIXED PARAMETERS'!$B$55</definedName>
    <definedName name="DX4_MSM_INIT">'[1]FIXED PARAMETERS'!$B$29</definedName>
    <definedName name="FemaleBUP">'[2]OAT-BUP'!$X$8</definedName>
    <definedName name="INF1_HET_INIT">'[1]FIXED PARAMETERS'!$B$61</definedName>
    <definedName name="INF1_IDU_INIT">'[1]FIXED PARAMETERS'!$B$35</definedName>
    <definedName name="INF1_MI_INIT">'[1]FIXED PARAMETERS'!$B$48</definedName>
    <definedName name="INF1_MSM_INIT">'[1]FIXED PARAMETERS'!$B$22</definedName>
    <definedName name="INF2_HET_INIT">'[1]FIXED PARAMETERS'!$B$62</definedName>
    <definedName name="INF2_IDU_INIT">'[1]FIXED PARAMETERS'!$B$36</definedName>
    <definedName name="INF2_MI_INIT">'[1]FIXED PARAMETERS'!$B$49</definedName>
    <definedName name="INF2_MSM_INIT">'[1]FIXED PARAMETERS'!$B$23</definedName>
    <definedName name="INF3_HET_INIT">'[1]FIXED PARAMETERS'!$B$63</definedName>
    <definedName name="INF3_IDU_INIT">'[1]FIXED PARAMETERS'!$B$37</definedName>
    <definedName name="INF3_MI_INIT">'[1]FIXED PARAMETERS'!$B$50</definedName>
    <definedName name="INF3_MSM_INIT">'[1]FIXED PARAMETERS'!$B$24</definedName>
    <definedName name="INF4_HET_INIT">'[1]FIXED PARAMETERS'!$B$64</definedName>
    <definedName name="INF4_IDU_INIT">'[1]FIXED PARAMETERS'!$B$38</definedName>
    <definedName name="INF4_MI_INIT">'[1]FIXED PARAMETERS'!$B$51</definedName>
    <definedName name="INF4_MSM_INIT">'[1]FIXED PARAMETERS'!$B$25</definedName>
    <definedName name="INIT_SCRN_HIGH">'[1]FIXED PARAMETERS'!$B$78</definedName>
    <definedName name="INIT_SCRN_LOW">'[1]FIXED PARAMETERS'!$B$77</definedName>
    <definedName name="MU_HET_S">'[1]FIXED PARAMETERS'!$B$84</definedName>
    <definedName name="MU_IDU_S">'[1]FIXED PARAMETERS'!$B$82</definedName>
    <definedName name="MU_MAT">'[1]FIXED PARAMETERS'!$B$89</definedName>
    <definedName name="MU_MI_S">'[1]FIXED PARAMETERS'!$B$83</definedName>
    <definedName name="MU_MSM_S">'[1]FIXED PARAMETERS'!$B$81</definedName>
    <definedName name="no_H">[1]FoI!$D$39</definedName>
    <definedName name="no_I">[1]FoI!$D$38</definedName>
    <definedName name="no_M">[1]FoI!$D$36</definedName>
    <definedName name="no_MI">[1]FoI!$D$37</definedName>
    <definedName name="noDT_H">[1]FoI!$D$58</definedName>
    <definedName name="noDT_I">[1]FoI!$D$57</definedName>
    <definedName name="noDT_M">[1]FoI!$D$55</definedName>
    <definedName name="noDT_MI">[1]FoI!$D$56</definedName>
    <definedName name="nsDT">[1]FoI!$D$32</definedName>
    <definedName name="nsl">[1]FoI!$D$19</definedName>
    <definedName name="piHI1">[1]FoI!$D$51</definedName>
    <definedName name="piHI2">[1]FoI!$D$52</definedName>
    <definedName name="piHI3">[1]FoI!$D$53</definedName>
    <definedName name="piHI4">[1]FoI!$D$54</definedName>
    <definedName name="piIN1">[1]FoI!$D$12</definedName>
    <definedName name="piIN2">[1]FoI!$D$13</definedName>
    <definedName name="piIN3">[1]FoI!$D$14</definedName>
    <definedName name="piIN4">[1]FoI!$D$15</definedName>
    <definedName name="piMI1">[1]FoI!$D$28</definedName>
    <definedName name="piMI2">[1]FoI!$D$29</definedName>
    <definedName name="piMI3">[1]FoI!$D$30</definedName>
    <definedName name="piMI4">[1]FoI!$D$31</definedName>
    <definedName name="PWID">'[2]OAT-DATA-waivers'!$X$5</definedName>
    <definedName name="PWIDhi">'[2]OAT-DATA-waivers'!$Z$5</definedName>
    <definedName name="PWIDlo">'[2]OAT-DATA-waivers'!$Y$5</definedName>
    <definedName name="Q_H_D1">'[1]FIXED PARAMETERS'!$B$99</definedName>
    <definedName name="Q_H_D2">'[1]FIXED PARAMETERS'!$B$100</definedName>
    <definedName name="Q_H_D3">'[1]FIXED PARAMETERS'!$B$101</definedName>
    <definedName name="Q_H_D4">'[1]FIXED PARAMETERS'!$B$102</definedName>
    <definedName name="Q_H_I1">'[1]FIXED PARAMETERS'!$B$95</definedName>
    <definedName name="Q_H_I2">'[1]FIXED PARAMETERS'!$B$96</definedName>
    <definedName name="Q_H_I3">'[1]FIXED PARAMETERS'!$B$97</definedName>
    <definedName name="Q_H_I4">'[1]FIXED PARAMETERS'!$B$98</definedName>
    <definedName name="Q_H_S">'[1]FIXED PARAMETERS'!$B$94</definedName>
    <definedName name="Q_H_T1">'[1]FIXED PARAMETERS'!$B$103</definedName>
    <definedName name="Q_H_T2">'[1]FIXED PARAMETERS'!$B$104</definedName>
    <definedName name="Q_H_T3">'[1]FIXED PARAMETERS'!$B$105</definedName>
    <definedName name="Q_H_T4">'[1]FIXED PARAMETERS'!$B$106</definedName>
    <definedName name="Q_I_D1">'[1]FIXED PARAMETERS'!$B$114</definedName>
    <definedName name="Q_I_D2">'[1]FIXED PARAMETERS'!$B$115</definedName>
    <definedName name="Q_I_D3">'[1]FIXED PARAMETERS'!$B$116</definedName>
    <definedName name="Q_I_D4">'[1]FIXED PARAMETERS'!$B$117</definedName>
    <definedName name="Q_I_I1">'[1]FIXED PARAMETERS'!$B$110</definedName>
    <definedName name="Q_I_I2">'[1]FIXED PARAMETERS'!$B$111</definedName>
    <definedName name="Q_I_I3">'[1]FIXED PARAMETERS'!$B$112</definedName>
    <definedName name="Q_I_I4">'[1]FIXED PARAMETERS'!$B$113</definedName>
    <definedName name="Q_I_S">'[1]FIXED PARAMETERS'!$B$109</definedName>
    <definedName name="Q_I_T1">'[1]FIXED PARAMETERS'!$B$118</definedName>
    <definedName name="Q_I_T2">'[1]FIXED PARAMETERS'!$B$119</definedName>
    <definedName name="Q_I_T3">'[1]FIXED PARAMETERS'!$B$120</definedName>
    <definedName name="Q_I_T4">'[1]FIXED PARAMETERS'!$B$121</definedName>
    <definedName name="rho">'[1]FIXED PARAMETERS'!$B$88</definedName>
    <definedName name="rho_1">'[1]FIXED PARAMETERS'!$B$90</definedName>
    <definedName name="sigmaH1">[1]FoI!$D$44</definedName>
    <definedName name="sigmaH2">[1]FoI!$D$45</definedName>
    <definedName name="sigmaH3">[1]FoI!$D$46</definedName>
    <definedName name="sigmaH4">[1]FoI!$D$47</definedName>
    <definedName name="sigmaM1">[1]FoI!$D$21</definedName>
    <definedName name="sigmaM2">[1]FoI!$D$22</definedName>
    <definedName name="sigmaM3">[1]FoI!$D$23</definedName>
    <definedName name="sigmaM4">[1]FoI!$D$24</definedName>
    <definedName name="SUS_HET_INIT">'[1]FIXED PARAMETERS'!$B$8</definedName>
    <definedName name="SUS_IDU_INIT">'[1]FIXED PARAMETERS'!$B$5</definedName>
    <definedName name="SUS_MI_INIT">'[1]FIXED PARAMETERS'!$B$7</definedName>
    <definedName name="SUS_MSM_INIT">'[1]FIXED PARAMETERS'!$B$6</definedName>
    <definedName name="tau_1">[1]FoI!$D$7</definedName>
    <definedName name="tau_2">[1]FoI!$D$8</definedName>
    <definedName name="tau_3">[1]FoI!$D$9</definedName>
    <definedName name="tau_4">[1]FoI!$D$10</definedName>
    <definedName name="TX1_HET_INIT">'[1]FIXED PARAMETERS'!$B$69</definedName>
    <definedName name="TX1_IDU_INIT">'[1]FIXED PARAMETERS'!$B$43</definedName>
    <definedName name="TX1_MI_INIT">'[1]FIXED PARAMETERS'!$B$56</definedName>
    <definedName name="TX1_MSM_INIT">'[1]FIXED PARAMETERS'!$B$30</definedName>
    <definedName name="TX2_HET_INIT">'[1]FIXED PARAMETERS'!$B$70</definedName>
    <definedName name="TX2_IDU_INIT">'[1]FIXED PARAMETERS'!$B$44</definedName>
    <definedName name="TX2_MI_INIT">'[1]FIXED PARAMETERS'!$B$57</definedName>
    <definedName name="TX2_MSM_INIT">'[1]FIXED PARAMETERS'!$B$31</definedName>
    <definedName name="TX3_HET_INIT">'[1]FIXED PARAMETERS'!$B$71</definedName>
    <definedName name="TX3_IDU_INIT">'[1]FIXED PARAMETERS'!$B$45</definedName>
    <definedName name="TX3_MI_INIT">'[1]FIXED PARAMETERS'!$B$58</definedName>
    <definedName name="TX3_MSM_INIT">'[1]FIXED PARAMETERS'!$B$32</definedName>
    <definedName name="TX4_HET_INIT">'[1]FIXED PARAMETERS'!$B$72</definedName>
    <definedName name="TX4_IDU_INIT">'[1]FIXED PARAMETERS'!$B$46</definedName>
    <definedName name="TX4_MI_INIT">'[1]FIXED PARAMETERS'!$B$59</definedName>
    <definedName name="TX4_MSM_INIT">'[1]FIXED PARAMETERS'!$B$33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225" l="1"/>
  <c r="E42" i="225"/>
  <c r="E32" i="225"/>
  <c r="E22" i="225"/>
  <c r="E12" i="225"/>
  <c r="E2" i="225"/>
  <c r="E52" i="223"/>
  <c r="E42" i="223"/>
  <c r="E32" i="223"/>
  <c r="E22" i="223"/>
  <c r="E12" i="223"/>
  <c r="E2" i="223"/>
  <c r="E2" i="201" l="1"/>
  <c r="E14" i="198" l="1"/>
  <c r="E11" i="198"/>
  <c r="E8" i="198"/>
  <c r="E5" i="198"/>
  <c r="E2" i="198"/>
  <c r="E18" i="201" l="1"/>
  <c r="E22" i="201"/>
  <c r="E14" i="201"/>
  <c r="E10" i="201"/>
  <c r="E6" i="201"/>
  <c r="F33" i="225"/>
  <c r="F53" i="225"/>
  <c r="F43" i="225"/>
  <c r="F23" i="225"/>
  <c r="F13" i="225"/>
  <c r="F3" i="225"/>
  <c r="F53" i="223"/>
  <c r="F43" i="223"/>
  <c r="F33" i="223"/>
  <c r="F23" i="223"/>
  <c r="F3" i="223"/>
  <c r="F13" i="223"/>
  <c r="E17" i="198"/>
  <c r="L17" i="198" l="1"/>
  <c r="K17" i="198"/>
  <c r="J17" i="198"/>
  <c r="L14" i="198"/>
  <c r="K14" i="198"/>
  <c r="J14" i="198"/>
  <c r="L11" i="198"/>
  <c r="K11" i="198"/>
  <c r="J11" i="198"/>
  <c r="L8" i="198"/>
  <c r="K8" i="198"/>
  <c r="J8" i="198"/>
  <c r="L5" i="198"/>
  <c r="K5" i="198"/>
  <c r="J5" i="198"/>
  <c r="L2" i="198"/>
  <c r="K2" i="198"/>
  <c r="J2" i="198"/>
  <c r="L60" i="223"/>
  <c r="K60" i="223"/>
  <c r="J60" i="223"/>
  <c r="L52" i="223"/>
  <c r="K52" i="223"/>
  <c r="J52" i="223"/>
  <c r="L50" i="223"/>
  <c r="K50" i="223"/>
  <c r="J50" i="223"/>
  <c r="L42" i="223"/>
  <c r="K42" i="223"/>
  <c r="J42" i="223"/>
  <c r="L40" i="223"/>
  <c r="K40" i="223"/>
  <c r="J40" i="223"/>
  <c r="L32" i="223"/>
  <c r="K32" i="223"/>
  <c r="J32" i="223"/>
  <c r="L30" i="223"/>
  <c r="K30" i="223"/>
  <c r="J30" i="223"/>
  <c r="L22" i="223"/>
  <c r="K22" i="223"/>
  <c r="J22" i="223"/>
  <c r="L20" i="223"/>
  <c r="K20" i="223"/>
  <c r="J20" i="223"/>
  <c r="L12" i="223"/>
  <c r="K12" i="223"/>
  <c r="J12" i="223"/>
  <c r="L10" i="223"/>
  <c r="K10" i="223"/>
  <c r="J10" i="223"/>
  <c r="L2" i="223"/>
  <c r="K2" i="223"/>
  <c r="J2" i="223"/>
  <c r="L60" i="225"/>
  <c r="K60" i="225"/>
  <c r="J60" i="225"/>
  <c r="L52" i="225"/>
  <c r="K52" i="225"/>
  <c r="J52" i="225"/>
  <c r="L50" i="225"/>
  <c r="K50" i="225"/>
  <c r="J50" i="225"/>
  <c r="L42" i="225"/>
  <c r="K42" i="225"/>
  <c r="J42" i="225"/>
  <c r="L40" i="225"/>
  <c r="K40" i="225"/>
  <c r="J40" i="225"/>
  <c r="L32" i="225"/>
  <c r="K32" i="225"/>
  <c r="J32" i="225"/>
  <c r="L30" i="225"/>
  <c r="K30" i="225"/>
  <c r="J30" i="225"/>
  <c r="L22" i="225"/>
  <c r="K22" i="225"/>
  <c r="J22" i="225"/>
  <c r="L20" i="225"/>
  <c r="K20" i="225"/>
  <c r="J20" i="225"/>
  <c r="L12" i="225"/>
  <c r="K12" i="225"/>
  <c r="J12" i="225"/>
  <c r="L10" i="225"/>
  <c r="K10" i="225"/>
  <c r="J10" i="225"/>
  <c r="L2" i="225"/>
  <c r="K2" i="225"/>
  <c r="J2" i="225"/>
  <c r="G23" i="201"/>
  <c r="L22" i="201"/>
  <c r="K22" i="201"/>
  <c r="J22" i="201"/>
  <c r="G19" i="201"/>
  <c r="L18" i="201"/>
  <c r="K18" i="201"/>
  <c r="J18" i="201"/>
  <c r="G15" i="201"/>
  <c r="L14" i="201"/>
  <c r="K14" i="201"/>
  <c r="J14" i="201"/>
  <c r="L10" i="201"/>
  <c r="K10" i="201"/>
  <c r="J10" i="201"/>
  <c r="L6" i="201"/>
  <c r="K6" i="201"/>
  <c r="J6" i="201"/>
  <c r="L2" i="201"/>
  <c r="K2" i="201"/>
  <c r="J2" i="201"/>
  <c r="Q37" i="1" l="1"/>
  <c r="Q31" i="1"/>
  <c r="Q25" i="1"/>
  <c r="Q19" i="1"/>
  <c r="Q13" i="1"/>
  <c r="Q7" i="1"/>
  <c r="M31" i="205"/>
  <c r="L31" i="205"/>
  <c r="M30" i="205"/>
  <c r="L30" i="205"/>
  <c r="M29" i="205"/>
  <c r="L29" i="205"/>
  <c r="M28" i="205"/>
  <c r="L28" i="205"/>
  <c r="M27" i="205"/>
  <c r="K27" i="205" s="1"/>
  <c r="L27" i="205"/>
  <c r="M26" i="205"/>
  <c r="L26" i="205"/>
  <c r="M25" i="205"/>
  <c r="L25" i="205"/>
  <c r="M24" i="205"/>
  <c r="L24" i="205"/>
  <c r="K24" i="205"/>
  <c r="M23" i="205"/>
  <c r="L23" i="205"/>
  <c r="K23" i="205" s="1"/>
  <c r="M22" i="205"/>
  <c r="L22" i="205"/>
  <c r="K22" i="205" s="1"/>
  <c r="M21" i="205"/>
  <c r="L21" i="205"/>
  <c r="M20" i="205"/>
  <c r="L20" i="205"/>
  <c r="M19" i="205"/>
  <c r="L19" i="205"/>
  <c r="K19" i="205" s="1"/>
  <c r="M18" i="205"/>
  <c r="L18" i="205"/>
  <c r="M17" i="205"/>
  <c r="L17" i="205"/>
  <c r="K17" i="205" s="1"/>
  <c r="M16" i="205"/>
  <c r="L16" i="205"/>
  <c r="M15" i="205"/>
  <c r="L15" i="205"/>
  <c r="M14" i="205"/>
  <c r="K14" i="205" s="1"/>
  <c r="L14" i="205"/>
  <c r="M13" i="205"/>
  <c r="L13" i="205"/>
  <c r="K13" i="205" s="1"/>
  <c r="M12" i="205"/>
  <c r="L12" i="205"/>
  <c r="K12" i="205" s="1"/>
  <c r="M11" i="205"/>
  <c r="L11" i="205"/>
  <c r="M10" i="205"/>
  <c r="L10" i="205"/>
  <c r="M9" i="205"/>
  <c r="L9" i="205"/>
  <c r="M8" i="205"/>
  <c r="L8" i="205"/>
  <c r="M7" i="205"/>
  <c r="L7" i="205"/>
  <c r="M6" i="205"/>
  <c r="L6" i="205"/>
  <c r="M5" i="205"/>
  <c r="L5" i="205"/>
  <c r="K5" i="205" s="1"/>
  <c r="M4" i="205"/>
  <c r="L4" i="205"/>
  <c r="K4" i="205" s="1"/>
  <c r="M3" i="205"/>
  <c r="L3" i="205"/>
  <c r="K3" i="205" s="1"/>
  <c r="M2" i="205"/>
  <c r="L2" i="205"/>
  <c r="M31" i="204"/>
  <c r="L31" i="204"/>
  <c r="K31" i="204" s="1"/>
  <c r="M30" i="204"/>
  <c r="L30" i="204"/>
  <c r="K30" i="204" s="1"/>
  <c r="M29" i="204"/>
  <c r="L29" i="204"/>
  <c r="K29" i="204" s="1"/>
  <c r="M28" i="204"/>
  <c r="L28" i="204"/>
  <c r="K28" i="204" s="1"/>
  <c r="M27" i="204"/>
  <c r="L27" i="204"/>
  <c r="M26" i="204"/>
  <c r="L26" i="204"/>
  <c r="M25" i="204"/>
  <c r="L25" i="204"/>
  <c r="K25" i="204" s="1"/>
  <c r="M24" i="204"/>
  <c r="L24" i="204"/>
  <c r="K24" i="204" s="1"/>
  <c r="M23" i="204"/>
  <c r="L23" i="204"/>
  <c r="K23" i="204" s="1"/>
  <c r="M22" i="204"/>
  <c r="L22" i="204"/>
  <c r="M21" i="204"/>
  <c r="L21" i="204"/>
  <c r="M20" i="204"/>
  <c r="L20" i="204"/>
  <c r="K20" i="204" s="1"/>
  <c r="M19" i="204"/>
  <c r="L19" i="204"/>
  <c r="M18" i="204"/>
  <c r="L18" i="204"/>
  <c r="M17" i="204"/>
  <c r="L17" i="204"/>
  <c r="M16" i="204"/>
  <c r="L16" i="204"/>
  <c r="K16" i="204" s="1"/>
  <c r="M15" i="204"/>
  <c r="L15" i="204"/>
  <c r="M14" i="204"/>
  <c r="L14" i="204"/>
  <c r="M13" i="204"/>
  <c r="L13" i="204"/>
  <c r="M12" i="204"/>
  <c r="L12" i="204"/>
  <c r="M11" i="204"/>
  <c r="L11" i="204"/>
  <c r="M10" i="204"/>
  <c r="L10" i="204"/>
  <c r="M9" i="204"/>
  <c r="L9" i="204"/>
  <c r="M8" i="204"/>
  <c r="L8" i="204"/>
  <c r="K8" i="204" s="1"/>
  <c r="M7" i="204"/>
  <c r="K7" i="204" s="1"/>
  <c r="L7" i="204"/>
  <c r="M6" i="204"/>
  <c r="L6" i="204"/>
  <c r="M5" i="204"/>
  <c r="L5" i="204"/>
  <c r="M4" i="204"/>
  <c r="L4" i="204"/>
  <c r="M3" i="204"/>
  <c r="L3" i="204"/>
  <c r="M2" i="204"/>
  <c r="K2" i="204" s="1"/>
  <c r="L2" i="204"/>
  <c r="M31" i="202"/>
  <c r="L31" i="202"/>
  <c r="M30" i="202"/>
  <c r="L30" i="202"/>
  <c r="K30" i="202" s="1"/>
  <c r="M29" i="202"/>
  <c r="K29" i="202" s="1"/>
  <c r="L29" i="202"/>
  <c r="M28" i="202"/>
  <c r="L28" i="202"/>
  <c r="M27" i="202"/>
  <c r="L27" i="202"/>
  <c r="M26" i="202"/>
  <c r="L26" i="202"/>
  <c r="M25" i="202"/>
  <c r="L25" i="202"/>
  <c r="M24" i="202"/>
  <c r="L24" i="202"/>
  <c r="K24" i="202" s="1"/>
  <c r="M23" i="202"/>
  <c r="L23" i="202"/>
  <c r="M22" i="202"/>
  <c r="L22" i="202"/>
  <c r="K22" i="202" s="1"/>
  <c r="M21" i="202"/>
  <c r="L21" i="202"/>
  <c r="M20" i="202"/>
  <c r="L20" i="202"/>
  <c r="K20" i="202" s="1"/>
  <c r="M19" i="202"/>
  <c r="L19" i="202"/>
  <c r="K19" i="202" s="1"/>
  <c r="M18" i="202"/>
  <c r="L18" i="202"/>
  <c r="K18" i="202" s="1"/>
  <c r="M17" i="202"/>
  <c r="L17" i="202"/>
  <c r="M16" i="202"/>
  <c r="L16" i="202"/>
  <c r="M15" i="202"/>
  <c r="L15" i="202"/>
  <c r="M14" i="202"/>
  <c r="L14" i="202"/>
  <c r="K14" i="202" s="1"/>
  <c r="M13" i="202"/>
  <c r="L13" i="202"/>
  <c r="K13" i="202" s="1"/>
  <c r="M12" i="202"/>
  <c r="L12" i="202"/>
  <c r="K12" i="202" s="1"/>
  <c r="M11" i="202"/>
  <c r="L11" i="202"/>
  <c r="K11" i="202" s="1"/>
  <c r="M10" i="202"/>
  <c r="L10" i="202"/>
  <c r="K10" i="202" s="1"/>
  <c r="M9" i="202"/>
  <c r="L9" i="202"/>
  <c r="M8" i="202"/>
  <c r="L8" i="202"/>
  <c r="K8" i="202" s="1"/>
  <c r="M7" i="202"/>
  <c r="L7" i="202"/>
  <c r="K7" i="202" s="1"/>
  <c r="M6" i="202"/>
  <c r="L6" i="202"/>
  <c r="M5" i="202"/>
  <c r="L5" i="202"/>
  <c r="M4" i="202"/>
  <c r="L4" i="202"/>
  <c r="M3" i="202"/>
  <c r="L3" i="202"/>
  <c r="M2" i="202"/>
  <c r="L2" i="202"/>
  <c r="M31" i="203"/>
  <c r="L31" i="203"/>
  <c r="M30" i="203"/>
  <c r="L30" i="203"/>
  <c r="M29" i="203"/>
  <c r="L29" i="203"/>
  <c r="M28" i="203"/>
  <c r="K28" i="203" s="1"/>
  <c r="L28" i="203"/>
  <c r="M27" i="203"/>
  <c r="L27" i="203"/>
  <c r="M26" i="203"/>
  <c r="L26" i="203"/>
  <c r="M25" i="203"/>
  <c r="L25" i="203"/>
  <c r="K25" i="203" s="1"/>
  <c r="M24" i="203"/>
  <c r="K24" i="203" s="1"/>
  <c r="L24" i="203"/>
  <c r="M23" i="203"/>
  <c r="L23" i="203"/>
  <c r="M22" i="203"/>
  <c r="L22" i="203"/>
  <c r="M21" i="203"/>
  <c r="L21" i="203"/>
  <c r="M20" i="203"/>
  <c r="L20" i="203"/>
  <c r="M19" i="203"/>
  <c r="L19" i="203"/>
  <c r="M18" i="203"/>
  <c r="L18" i="203"/>
  <c r="M17" i="203"/>
  <c r="L17" i="203"/>
  <c r="M16" i="203"/>
  <c r="L16" i="203"/>
  <c r="M15" i="203"/>
  <c r="L15" i="203"/>
  <c r="M14" i="203"/>
  <c r="K14" i="203" s="1"/>
  <c r="L14" i="203"/>
  <c r="M13" i="203"/>
  <c r="L13" i="203"/>
  <c r="K13" i="203" s="1"/>
  <c r="M12" i="203"/>
  <c r="L12" i="203"/>
  <c r="M11" i="203"/>
  <c r="L11" i="203"/>
  <c r="M10" i="203"/>
  <c r="L10" i="203"/>
  <c r="M9" i="203"/>
  <c r="L9" i="203"/>
  <c r="M6" i="203"/>
  <c r="L6" i="203"/>
  <c r="M5" i="203"/>
  <c r="L5" i="203"/>
  <c r="M23" i="211"/>
  <c r="L23" i="211"/>
  <c r="M19" i="211"/>
  <c r="L19" i="211"/>
  <c r="K19" i="211" s="1"/>
  <c r="M15" i="211"/>
  <c r="L15" i="211"/>
  <c r="M11" i="211"/>
  <c r="L11" i="211"/>
  <c r="M7" i="211"/>
  <c r="L7" i="211"/>
  <c r="M3" i="211"/>
  <c r="L3" i="211"/>
  <c r="K3" i="211" s="1"/>
  <c r="K26" i="202" l="1"/>
  <c r="K15" i="211"/>
  <c r="K16" i="203"/>
  <c r="K6" i="202"/>
  <c r="K21" i="202"/>
  <c r="K15" i="204"/>
  <c r="K19" i="204"/>
  <c r="K16" i="205"/>
  <c r="K31" i="205"/>
  <c r="K7" i="211"/>
  <c r="K23" i="211"/>
  <c r="K10" i="203"/>
  <c r="K22" i="203"/>
  <c r="K30" i="203"/>
  <c r="K31" i="202"/>
  <c r="K5" i="204"/>
  <c r="K17" i="204"/>
  <c r="K21" i="204"/>
  <c r="K6" i="205"/>
  <c r="K11" i="211"/>
  <c r="K23" i="203"/>
  <c r="K31" i="203"/>
  <c r="K5" i="202"/>
  <c r="K16" i="202"/>
  <c r="K6" i="204"/>
  <c r="K14" i="204"/>
  <c r="K22" i="204"/>
  <c r="K26" i="205"/>
  <c r="K30" i="205"/>
  <c r="K10" i="204"/>
  <c r="K11" i="205"/>
  <c r="K15" i="202"/>
  <c r="K25" i="202"/>
  <c r="K8" i="205"/>
  <c r="K15" i="205"/>
  <c r="K25" i="205"/>
  <c r="K29" i="205"/>
  <c r="K9" i="205"/>
  <c r="K10" i="205"/>
  <c r="K20" i="205"/>
  <c r="K7" i="205"/>
  <c r="K21" i="205"/>
  <c r="K28" i="205"/>
  <c r="K18" i="205"/>
  <c r="K2" i="205"/>
  <c r="K27" i="203"/>
  <c r="K17" i="203"/>
  <c r="K2" i="202"/>
  <c r="K12" i="204"/>
  <c r="K18" i="204"/>
  <c r="K9" i="204"/>
  <c r="K13" i="204"/>
  <c r="K26" i="204"/>
  <c r="K27" i="204"/>
  <c r="K3" i="204"/>
  <c r="K4" i="204"/>
  <c r="K11" i="204"/>
  <c r="K9" i="202"/>
  <c r="K23" i="202"/>
  <c r="K3" i="202"/>
  <c r="K17" i="202"/>
  <c r="K27" i="202"/>
  <c r="K4" i="202"/>
  <c r="K28" i="202"/>
  <c r="K20" i="203"/>
  <c r="K15" i="203"/>
  <c r="K19" i="203"/>
  <c r="K29" i="203"/>
  <c r="K26" i="203"/>
  <c r="K21" i="203"/>
  <c r="K12" i="203"/>
  <c r="K18" i="203"/>
  <c r="K6" i="203"/>
  <c r="K9" i="203"/>
  <c r="K11" i="203"/>
  <c r="K5" i="203"/>
  <c r="M307" i="221"/>
  <c r="L307" i="221"/>
  <c r="K307" i="221"/>
  <c r="M306" i="221"/>
  <c r="L306" i="221"/>
  <c r="K306" i="221"/>
  <c r="M305" i="221"/>
  <c r="L305" i="221"/>
  <c r="K305" i="221"/>
  <c r="M304" i="221"/>
  <c r="L304" i="221"/>
  <c r="K304" i="221"/>
  <c r="M303" i="221"/>
  <c r="L303" i="221"/>
  <c r="K303" i="221"/>
  <c r="M302" i="221"/>
  <c r="L302" i="221"/>
  <c r="K302" i="221"/>
  <c r="M301" i="221"/>
  <c r="L301" i="221"/>
  <c r="K301" i="221"/>
  <c r="M300" i="221"/>
  <c r="L300" i="221"/>
  <c r="K300" i="221"/>
  <c r="M299" i="221"/>
  <c r="L299" i="221"/>
  <c r="K299" i="221"/>
  <c r="M298" i="221"/>
  <c r="L298" i="221"/>
  <c r="K298" i="221"/>
  <c r="M297" i="221"/>
  <c r="L297" i="221"/>
  <c r="K297" i="221"/>
  <c r="M296" i="221"/>
  <c r="L296" i="221"/>
  <c r="K296" i="221"/>
  <c r="M295" i="221"/>
  <c r="L295" i="221"/>
  <c r="K295" i="221"/>
  <c r="M294" i="221"/>
  <c r="L294" i="221"/>
  <c r="K294" i="221"/>
  <c r="M293" i="221"/>
  <c r="L293" i="221"/>
  <c r="K293" i="221"/>
  <c r="M292" i="221"/>
  <c r="L292" i="221"/>
  <c r="K292" i="221"/>
  <c r="M291" i="221"/>
  <c r="L291" i="221"/>
  <c r="K291" i="221"/>
  <c r="M290" i="221"/>
  <c r="L290" i="221"/>
  <c r="K290" i="221"/>
  <c r="M253" i="221"/>
  <c r="L253" i="221"/>
  <c r="K253" i="221"/>
  <c r="M252" i="221"/>
  <c r="L252" i="221"/>
  <c r="K252" i="221"/>
  <c r="M251" i="221"/>
  <c r="L251" i="221"/>
  <c r="K251" i="221"/>
  <c r="M250" i="221"/>
  <c r="L250" i="221"/>
  <c r="K250" i="221"/>
  <c r="M249" i="221"/>
  <c r="L249" i="221"/>
  <c r="K249" i="221"/>
  <c r="M248" i="221"/>
  <c r="L248" i="221"/>
  <c r="K248" i="221"/>
  <c r="M247" i="221"/>
  <c r="L247" i="221"/>
  <c r="K247" i="221"/>
  <c r="M246" i="221"/>
  <c r="L246" i="221"/>
  <c r="K246" i="221"/>
  <c r="M245" i="221"/>
  <c r="L245" i="221"/>
  <c r="K245" i="221"/>
  <c r="M244" i="221"/>
  <c r="L244" i="221"/>
  <c r="K244" i="221"/>
  <c r="M243" i="221"/>
  <c r="L243" i="221"/>
  <c r="K243" i="221"/>
  <c r="M242" i="221"/>
  <c r="L242" i="221"/>
  <c r="K242" i="221"/>
  <c r="M241" i="221"/>
  <c r="L241" i="221"/>
  <c r="K241" i="221"/>
  <c r="M240" i="221"/>
  <c r="L240" i="221"/>
  <c r="K240" i="221"/>
  <c r="M239" i="221"/>
  <c r="L239" i="221"/>
  <c r="K239" i="221"/>
  <c r="M238" i="221"/>
  <c r="L238" i="221"/>
  <c r="K238" i="221"/>
  <c r="M237" i="221"/>
  <c r="L237" i="221"/>
  <c r="K237" i="221"/>
  <c r="M236" i="221"/>
  <c r="L236" i="221"/>
  <c r="K236" i="221"/>
  <c r="M199" i="221"/>
  <c r="L199" i="221"/>
  <c r="K199" i="221"/>
  <c r="M198" i="221"/>
  <c r="L198" i="221"/>
  <c r="K198" i="221"/>
  <c r="M197" i="221"/>
  <c r="L197" i="221"/>
  <c r="K197" i="221"/>
  <c r="M196" i="221"/>
  <c r="L196" i="221"/>
  <c r="K196" i="221"/>
  <c r="M195" i="221"/>
  <c r="L195" i="221"/>
  <c r="K195" i="221"/>
  <c r="M194" i="221"/>
  <c r="L194" i="221"/>
  <c r="K194" i="221"/>
  <c r="M193" i="221"/>
  <c r="L193" i="221"/>
  <c r="K193" i="221"/>
  <c r="M192" i="221"/>
  <c r="L192" i="221"/>
  <c r="K192" i="221"/>
  <c r="M191" i="221"/>
  <c r="L191" i="221"/>
  <c r="K191" i="221"/>
  <c r="M190" i="221"/>
  <c r="L190" i="221"/>
  <c r="K190" i="221"/>
  <c r="M189" i="221"/>
  <c r="L189" i="221"/>
  <c r="K189" i="221"/>
  <c r="M188" i="221"/>
  <c r="L188" i="221"/>
  <c r="K188" i="221"/>
  <c r="M187" i="221"/>
  <c r="L187" i="221"/>
  <c r="K187" i="221"/>
  <c r="M186" i="221"/>
  <c r="L186" i="221"/>
  <c r="K186" i="221"/>
  <c r="M185" i="221"/>
  <c r="L185" i="221"/>
  <c r="K185" i="221"/>
  <c r="M184" i="221"/>
  <c r="L184" i="221"/>
  <c r="K184" i="221"/>
  <c r="M183" i="221"/>
  <c r="L183" i="221"/>
  <c r="K183" i="221"/>
  <c r="M182" i="221"/>
  <c r="L182" i="221"/>
  <c r="K182" i="221"/>
  <c r="M145" i="221"/>
  <c r="L145" i="221"/>
  <c r="K145" i="221"/>
  <c r="M144" i="221"/>
  <c r="L144" i="221"/>
  <c r="K144" i="221"/>
  <c r="M143" i="221"/>
  <c r="L143" i="221"/>
  <c r="K143" i="221"/>
  <c r="M142" i="221"/>
  <c r="L142" i="221"/>
  <c r="K142" i="221"/>
  <c r="M141" i="221"/>
  <c r="L141" i="221"/>
  <c r="K141" i="221"/>
  <c r="M140" i="221"/>
  <c r="L140" i="221"/>
  <c r="K140" i="221"/>
  <c r="M139" i="221"/>
  <c r="L139" i="221"/>
  <c r="K139" i="221"/>
  <c r="M138" i="221"/>
  <c r="L138" i="221"/>
  <c r="K138" i="221"/>
  <c r="M137" i="221"/>
  <c r="L137" i="221"/>
  <c r="K137" i="221"/>
  <c r="M136" i="221"/>
  <c r="L136" i="221"/>
  <c r="K136" i="221"/>
  <c r="M135" i="221"/>
  <c r="L135" i="221"/>
  <c r="K135" i="221"/>
  <c r="M134" i="221"/>
  <c r="L134" i="221"/>
  <c r="K134" i="221"/>
  <c r="M133" i="221"/>
  <c r="L133" i="221"/>
  <c r="K133" i="221"/>
  <c r="M132" i="221"/>
  <c r="L132" i="221"/>
  <c r="K132" i="221"/>
  <c r="M131" i="221"/>
  <c r="L131" i="221"/>
  <c r="K131" i="221"/>
  <c r="M130" i="221"/>
  <c r="L130" i="221"/>
  <c r="K130" i="221"/>
  <c r="M129" i="221"/>
  <c r="L129" i="221"/>
  <c r="K129" i="221"/>
  <c r="M128" i="221"/>
  <c r="L128" i="221"/>
  <c r="K128" i="221"/>
  <c r="M91" i="221"/>
  <c r="L91" i="221"/>
  <c r="K91" i="221"/>
  <c r="M90" i="221"/>
  <c r="L90" i="221"/>
  <c r="K90" i="221"/>
  <c r="M89" i="221"/>
  <c r="L89" i="221"/>
  <c r="K89" i="221"/>
  <c r="M88" i="221"/>
  <c r="L88" i="221"/>
  <c r="K88" i="221"/>
  <c r="M87" i="221"/>
  <c r="L87" i="221"/>
  <c r="K87" i="221"/>
  <c r="M86" i="221"/>
  <c r="L86" i="221"/>
  <c r="K86" i="221"/>
  <c r="M85" i="221"/>
  <c r="L85" i="221"/>
  <c r="K85" i="221"/>
  <c r="M84" i="221"/>
  <c r="L84" i="221"/>
  <c r="K84" i="221"/>
  <c r="M83" i="221"/>
  <c r="L83" i="221"/>
  <c r="K83" i="221"/>
  <c r="M82" i="221"/>
  <c r="L82" i="221"/>
  <c r="K82" i="221"/>
  <c r="M81" i="221"/>
  <c r="L81" i="221"/>
  <c r="K81" i="221"/>
  <c r="M80" i="221"/>
  <c r="L80" i="221"/>
  <c r="K80" i="221"/>
  <c r="M79" i="221"/>
  <c r="L79" i="221"/>
  <c r="K79" i="221"/>
  <c r="M78" i="221"/>
  <c r="L78" i="221"/>
  <c r="K78" i="221"/>
  <c r="M77" i="221"/>
  <c r="L77" i="221"/>
  <c r="K77" i="221"/>
  <c r="M76" i="221"/>
  <c r="L76" i="221"/>
  <c r="K76" i="221"/>
  <c r="M75" i="221"/>
  <c r="L75" i="221"/>
  <c r="K75" i="221"/>
  <c r="M74" i="221"/>
  <c r="L74" i="221"/>
  <c r="K74" i="221"/>
  <c r="K22" i="221"/>
  <c r="L22" i="221"/>
  <c r="M22" i="221"/>
  <c r="K23" i="221"/>
  <c r="L23" i="221"/>
  <c r="M23" i="221"/>
  <c r="K24" i="221"/>
  <c r="L24" i="221"/>
  <c r="M24" i="221"/>
  <c r="K25" i="221"/>
  <c r="L25" i="221"/>
  <c r="M25" i="221"/>
  <c r="K26" i="221"/>
  <c r="L26" i="221"/>
  <c r="M26" i="221"/>
  <c r="K27" i="221"/>
  <c r="L27" i="221"/>
  <c r="M27" i="221"/>
  <c r="K28" i="221"/>
  <c r="L28" i="221"/>
  <c r="M28" i="221"/>
  <c r="K29" i="221"/>
  <c r="L29" i="221"/>
  <c r="M29" i="221"/>
  <c r="K30" i="221"/>
  <c r="L30" i="221"/>
  <c r="M30" i="221"/>
  <c r="K31" i="221"/>
  <c r="L31" i="221"/>
  <c r="M31" i="221"/>
  <c r="K32" i="221"/>
  <c r="L32" i="221"/>
  <c r="M32" i="221"/>
  <c r="K33" i="221"/>
  <c r="L33" i="221"/>
  <c r="M33" i="221"/>
  <c r="K34" i="221"/>
  <c r="L34" i="221"/>
  <c r="M34" i="221"/>
  <c r="K35" i="221"/>
  <c r="L35" i="221"/>
  <c r="M35" i="221"/>
  <c r="K36" i="221"/>
  <c r="L36" i="221"/>
  <c r="M36" i="221"/>
  <c r="K37" i="221"/>
  <c r="L37" i="221"/>
  <c r="M37" i="221"/>
  <c r="M21" i="221"/>
  <c r="L21" i="221"/>
  <c r="K21" i="221"/>
  <c r="M20" i="221"/>
  <c r="L20" i="221"/>
  <c r="K20" i="221"/>
  <c r="K25" i="220"/>
  <c r="L25" i="220"/>
  <c r="M25" i="220"/>
  <c r="K26" i="220"/>
  <c r="L26" i="220"/>
  <c r="M26" i="220"/>
  <c r="K27" i="220"/>
  <c r="L27" i="220"/>
  <c r="M27" i="220"/>
  <c r="K28" i="220"/>
  <c r="L28" i="220"/>
  <c r="M28" i="220"/>
  <c r="K29" i="220"/>
  <c r="L29" i="220"/>
  <c r="M29" i="220"/>
  <c r="K30" i="220"/>
  <c r="L30" i="220"/>
  <c r="M30" i="220"/>
  <c r="K31" i="220"/>
  <c r="L31" i="220"/>
  <c r="M31" i="220"/>
  <c r="K32" i="220"/>
  <c r="L32" i="220"/>
  <c r="M32" i="220"/>
  <c r="K33" i="220"/>
  <c r="L33" i="220"/>
  <c r="M33" i="220"/>
  <c r="K34" i="220"/>
  <c r="L34" i="220"/>
  <c r="M34" i="220"/>
  <c r="K35" i="220"/>
  <c r="L35" i="220"/>
  <c r="M35" i="220"/>
  <c r="K36" i="220"/>
  <c r="L36" i="220"/>
  <c r="M36" i="220"/>
  <c r="K37" i="220"/>
  <c r="L37" i="220"/>
  <c r="M37" i="220"/>
  <c r="K38" i="220"/>
  <c r="L38" i="220"/>
  <c r="M38" i="220"/>
  <c r="K39" i="220"/>
  <c r="L39" i="220"/>
  <c r="M39" i="220"/>
  <c r="K40" i="220"/>
  <c r="L40" i="220"/>
  <c r="M40" i="220"/>
  <c r="K41" i="220"/>
  <c r="L41" i="220"/>
  <c r="M41" i="220"/>
  <c r="K42" i="220"/>
  <c r="L42" i="220"/>
  <c r="M42" i="220"/>
  <c r="K43" i="220"/>
  <c r="L43" i="220"/>
  <c r="M43" i="220"/>
  <c r="K44" i="220"/>
  <c r="L44" i="220"/>
  <c r="M44" i="220"/>
  <c r="K45" i="220"/>
  <c r="L45" i="220"/>
  <c r="M45" i="220"/>
  <c r="K46" i="220"/>
  <c r="L46" i="220"/>
  <c r="M46" i="220"/>
  <c r="K47" i="220"/>
  <c r="L47" i="220"/>
  <c r="M47" i="220"/>
  <c r="K48" i="220"/>
  <c r="L48" i="220"/>
  <c r="M48" i="220"/>
  <c r="K49" i="220"/>
  <c r="L49" i="220"/>
  <c r="M49" i="220"/>
  <c r="K50" i="220"/>
  <c r="L50" i="220"/>
  <c r="M50" i="220"/>
  <c r="K51" i="220"/>
  <c r="L51" i="220"/>
  <c r="M51" i="220"/>
  <c r="K52" i="220"/>
  <c r="L52" i="220"/>
  <c r="M52" i="220"/>
  <c r="K53" i="220"/>
  <c r="L53" i="220"/>
  <c r="M53" i="220"/>
  <c r="K54" i="220"/>
  <c r="L54" i="220"/>
  <c r="M54" i="220"/>
  <c r="K55" i="220"/>
  <c r="L55" i="220"/>
  <c r="M55" i="220"/>
  <c r="K56" i="220"/>
  <c r="L56" i="220"/>
  <c r="M56" i="220"/>
  <c r="K57" i="220"/>
  <c r="L57" i="220"/>
  <c r="M57" i="220"/>
  <c r="K58" i="220"/>
  <c r="L58" i="220"/>
  <c r="M58" i="220"/>
  <c r="K59" i="220"/>
  <c r="L59" i="220"/>
  <c r="M59" i="220"/>
  <c r="K60" i="220"/>
  <c r="L60" i="220"/>
  <c r="M60" i="220"/>
  <c r="K61" i="220"/>
  <c r="L61" i="220"/>
  <c r="M61" i="220"/>
  <c r="K62" i="220"/>
  <c r="L62" i="220"/>
  <c r="M62" i="220"/>
  <c r="K63" i="220"/>
  <c r="L63" i="220"/>
  <c r="M63" i="220"/>
  <c r="K64" i="220"/>
  <c r="L64" i="220"/>
  <c r="M64" i="220"/>
  <c r="K65" i="220"/>
  <c r="L65" i="220"/>
  <c r="M65" i="220"/>
  <c r="K66" i="220"/>
  <c r="L66" i="220"/>
  <c r="M66" i="220"/>
  <c r="K67" i="220"/>
  <c r="L67" i="220"/>
  <c r="M67" i="220"/>
  <c r="K68" i="220"/>
  <c r="L68" i="220"/>
  <c r="M68" i="220"/>
  <c r="K69" i="220"/>
  <c r="L69" i="220"/>
  <c r="M69" i="220"/>
  <c r="K70" i="220"/>
  <c r="L70" i="220"/>
  <c r="M70" i="220"/>
  <c r="K71" i="220"/>
  <c r="L71" i="220"/>
  <c r="M71" i="220"/>
  <c r="K72" i="220"/>
  <c r="L72" i="220"/>
  <c r="M72" i="220"/>
  <c r="K73" i="220"/>
  <c r="L73" i="220"/>
  <c r="M73" i="220"/>
  <c r="K74" i="220"/>
  <c r="L74" i="220"/>
  <c r="M74" i="220"/>
  <c r="K75" i="220"/>
  <c r="L75" i="220"/>
  <c r="M75" i="220"/>
  <c r="K76" i="220"/>
  <c r="L76" i="220"/>
  <c r="M76" i="220"/>
  <c r="K77" i="220"/>
  <c r="L77" i="220"/>
  <c r="M77" i="220"/>
  <c r="K78" i="220"/>
  <c r="L78" i="220"/>
  <c r="M78" i="220"/>
  <c r="K79" i="220"/>
  <c r="L79" i="220"/>
  <c r="M79" i="220"/>
  <c r="K80" i="220"/>
  <c r="L80" i="220"/>
  <c r="M80" i="220"/>
  <c r="K81" i="220"/>
  <c r="L81" i="220"/>
  <c r="M81" i="220"/>
  <c r="K82" i="220"/>
  <c r="L82" i="220"/>
  <c r="M82" i="220"/>
  <c r="K83" i="220"/>
  <c r="L83" i="220"/>
  <c r="M83" i="220"/>
  <c r="K84" i="220"/>
  <c r="L84" i="220"/>
  <c r="M84" i="220"/>
  <c r="K85" i="220"/>
  <c r="L85" i="220"/>
  <c r="M85" i="220"/>
  <c r="K86" i="220"/>
  <c r="L86" i="220"/>
  <c r="M86" i="220"/>
  <c r="K87" i="220"/>
  <c r="L87" i="220"/>
  <c r="M87" i="220"/>
  <c r="K88" i="220"/>
  <c r="L88" i="220"/>
  <c r="M88" i="220"/>
  <c r="K89" i="220"/>
  <c r="L89" i="220"/>
  <c r="M89" i="220"/>
  <c r="K90" i="220"/>
  <c r="L90" i="220"/>
  <c r="M90" i="220"/>
  <c r="K91" i="220"/>
  <c r="L91" i="220"/>
  <c r="M91" i="220"/>
  <c r="K92" i="220"/>
  <c r="L92" i="220"/>
  <c r="M92" i="220"/>
  <c r="K93" i="220"/>
  <c r="L93" i="220"/>
  <c r="M93" i="220"/>
  <c r="K94" i="220"/>
  <c r="L94" i="220"/>
  <c r="M94" i="220"/>
  <c r="K95" i="220"/>
  <c r="L95" i="220"/>
  <c r="M95" i="220"/>
  <c r="K96" i="220"/>
  <c r="L96" i="220"/>
  <c r="M96" i="220"/>
  <c r="K97" i="220"/>
  <c r="L97" i="220"/>
  <c r="M97" i="220"/>
  <c r="K98" i="220"/>
  <c r="L98" i="220"/>
  <c r="M98" i="220"/>
  <c r="K99" i="220"/>
  <c r="L99" i="220"/>
  <c r="M99" i="220"/>
  <c r="K100" i="220"/>
  <c r="L100" i="220"/>
  <c r="M100" i="220"/>
  <c r="K101" i="220"/>
  <c r="L101" i="220"/>
  <c r="M101" i="220"/>
  <c r="K102" i="220"/>
  <c r="L102" i="220"/>
  <c r="M102" i="220"/>
  <c r="K103" i="220"/>
  <c r="L103" i="220"/>
  <c r="M103" i="220"/>
  <c r="K104" i="220"/>
  <c r="L104" i="220"/>
  <c r="M104" i="220"/>
  <c r="K105" i="220"/>
  <c r="L105" i="220"/>
  <c r="M105" i="220"/>
  <c r="K106" i="220"/>
  <c r="L106" i="220"/>
  <c r="M106" i="220"/>
  <c r="K107" i="220"/>
  <c r="L107" i="220"/>
  <c r="M107" i="220"/>
  <c r="K108" i="220"/>
  <c r="L108" i="220"/>
  <c r="M108" i="220"/>
  <c r="K109" i="220"/>
  <c r="L109" i="220"/>
  <c r="M109" i="220"/>
  <c r="K110" i="220"/>
  <c r="L110" i="220"/>
  <c r="M110" i="220"/>
  <c r="K111" i="220"/>
  <c r="L111" i="220"/>
  <c r="M111" i="220"/>
  <c r="K112" i="220"/>
  <c r="L112" i="220"/>
  <c r="M112" i="220"/>
  <c r="K113" i="220"/>
  <c r="L113" i="220"/>
  <c r="M113" i="220"/>
  <c r="K114" i="220"/>
  <c r="L114" i="220"/>
  <c r="M114" i="220"/>
  <c r="K115" i="220"/>
  <c r="L115" i="220"/>
  <c r="M115" i="220"/>
  <c r="K116" i="220"/>
  <c r="L116" i="220"/>
  <c r="M116" i="220"/>
  <c r="K117" i="220"/>
  <c r="L117" i="220"/>
  <c r="M117" i="220"/>
  <c r="K118" i="220"/>
  <c r="L118" i="220"/>
  <c r="M118" i="220"/>
  <c r="K119" i="220"/>
  <c r="L119" i="220"/>
  <c r="M119" i="220"/>
  <c r="K120" i="220"/>
  <c r="L120" i="220"/>
  <c r="M120" i="220"/>
  <c r="K121" i="220"/>
  <c r="L121" i="220"/>
  <c r="M121" i="220"/>
  <c r="K122" i="220"/>
  <c r="L122" i="220"/>
  <c r="M122" i="220"/>
  <c r="K123" i="220"/>
  <c r="L123" i="220"/>
  <c r="M123" i="220"/>
  <c r="K124" i="220"/>
  <c r="L124" i="220"/>
  <c r="M124" i="220"/>
  <c r="K125" i="220"/>
  <c r="L125" i="220"/>
  <c r="M125" i="220"/>
  <c r="K126" i="220"/>
  <c r="L126" i="220"/>
  <c r="M126" i="220"/>
  <c r="K127" i="220"/>
  <c r="L127" i="220"/>
  <c r="M127" i="220"/>
  <c r="K128" i="220"/>
  <c r="L128" i="220"/>
  <c r="M128" i="220"/>
  <c r="K129" i="220"/>
  <c r="L129" i="220"/>
  <c r="M129" i="220"/>
  <c r="K130" i="220"/>
  <c r="L130" i="220"/>
  <c r="M130" i="220"/>
  <c r="K131" i="220"/>
  <c r="L131" i="220"/>
  <c r="M131" i="220"/>
  <c r="K132" i="220"/>
  <c r="L132" i="220"/>
  <c r="M132" i="220"/>
  <c r="K133" i="220"/>
  <c r="L133" i="220"/>
  <c r="M133" i="220"/>
  <c r="K134" i="220"/>
  <c r="L134" i="220"/>
  <c r="M134" i="220"/>
  <c r="K135" i="220"/>
  <c r="L135" i="220"/>
  <c r="M135" i="220"/>
  <c r="K136" i="220"/>
  <c r="L136" i="220"/>
  <c r="M136" i="220"/>
  <c r="K137" i="220"/>
  <c r="L137" i="220"/>
  <c r="M137" i="220"/>
  <c r="K138" i="220"/>
  <c r="L138" i="220"/>
  <c r="M138" i="220"/>
  <c r="K139" i="220"/>
  <c r="L139" i="220"/>
  <c r="M139" i="220"/>
  <c r="K140" i="220"/>
  <c r="L140" i="220"/>
  <c r="M140" i="220"/>
  <c r="K141" i="220"/>
  <c r="L141" i="220"/>
  <c r="M141" i="220"/>
  <c r="K142" i="220"/>
  <c r="L142" i="220"/>
  <c r="M142" i="220"/>
  <c r="K143" i="220"/>
  <c r="L143" i="220"/>
  <c r="M143" i="220"/>
  <c r="K144" i="220"/>
  <c r="L144" i="220"/>
  <c r="M144" i="220"/>
  <c r="K145" i="220"/>
  <c r="L145" i="220"/>
  <c r="M145" i="220"/>
  <c r="K146" i="220"/>
  <c r="L146" i="220"/>
  <c r="M146" i="220"/>
  <c r="K147" i="220"/>
  <c r="L147" i="220"/>
  <c r="M147" i="220"/>
  <c r="K148" i="220"/>
  <c r="L148" i="220"/>
  <c r="M148" i="220"/>
  <c r="K149" i="220"/>
  <c r="L149" i="220"/>
  <c r="M149" i="220"/>
  <c r="K150" i="220"/>
  <c r="L150" i="220"/>
  <c r="M150" i="220"/>
  <c r="K151" i="220"/>
  <c r="L151" i="220"/>
  <c r="M151" i="220"/>
  <c r="K152" i="220"/>
  <c r="L152" i="220"/>
  <c r="M152" i="220"/>
  <c r="K153" i="220"/>
  <c r="L153" i="220"/>
  <c r="M153" i="220"/>
  <c r="K154" i="220"/>
  <c r="L154" i="220"/>
  <c r="M154" i="220"/>
  <c r="K155" i="220"/>
  <c r="L155" i="220"/>
  <c r="M155" i="220"/>
  <c r="K156" i="220"/>
  <c r="L156" i="220"/>
  <c r="M156" i="220"/>
  <c r="K157" i="220"/>
  <c r="L157" i="220"/>
  <c r="M157" i="220"/>
  <c r="K158" i="220"/>
  <c r="L158" i="220"/>
  <c r="M158" i="220"/>
  <c r="K159" i="220"/>
  <c r="L159" i="220"/>
  <c r="M159" i="220"/>
  <c r="K160" i="220"/>
  <c r="L160" i="220"/>
  <c r="M160" i="220"/>
  <c r="K161" i="220"/>
  <c r="L161" i="220"/>
  <c r="M161" i="220"/>
  <c r="K162" i="220"/>
  <c r="L162" i="220"/>
  <c r="M162" i="220"/>
  <c r="K163" i="220"/>
  <c r="L163" i="220"/>
  <c r="M163" i="220"/>
  <c r="K164" i="220"/>
  <c r="L164" i="220"/>
  <c r="M164" i="220"/>
  <c r="K165" i="220"/>
  <c r="L165" i="220"/>
  <c r="M165" i="220"/>
  <c r="K166" i="220"/>
  <c r="L166" i="220"/>
  <c r="M166" i="220"/>
  <c r="K167" i="220"/>
  <c r="L167" i="220"/>
  <c r="M167" i="220"/>
  <c r="K168" i="220"/>
  <c r="L168" i="220"/>
  <c r="M168" i="220"/>
  <c r="K169" i="220"/>
  <c r="L169" i="220"/>
  <c r="M169" i="220"/>
  <c r="K170" i="220"/>
  <c r="L170" i="220"/>
  <c r="M170" i="220"/>
  <c r="K171" i="220"/>
  <c r="L171" i="220"/>
  <c r="M171" i="220"/>
  <c r="K172" i="220"/>
  <c r="L172" i="220"/>
  <c r="M172" i="220"/>
  <c r="K173" i="220"/>
  <c r="L173" i="220"/>
  <c r="M173" i="220"/>
  <c r="K174" i="220"/>
  <c r="L174" i="220"/>
  <c r="M174" i="220"/>
  <c r="K175" i="220"/>
  <c r="L175" i="220"/>
  <c r="M175" i="220"/>
  <c r="K176" i="220"/>
  <c r="L176" i="220"/>
  <c r="M176" i="220"/>
  <c r="K177" i="220"/>
  <c r="L177" i="220"/>
  <c r="M177" i="220"/>
  <c r="K178" i="220"/>
  <c r="L178" i="220"/>
  <c r="M178" i="220"/>
  <c r="K179" i="220"/>
  <c r="L179" i="220"/>
  <c r="M179" i="220"/>
  <c r="K180" i="220"/>
  <c r="L180" i="220"/>
  <c r="M180" i="220"/>
  <c r="K181" i="220"/>
  <c r="L181" i="220"/>
  <c r="M181" i="220"/>
  <c r="K182" i="220"/>
  <c r="L182" i="220"/>
  <c r="M182" i="220"/>
  <c r="K183" i="220"/>
  <c r="L183" i="220"/>
  <c r="M183" i="220"/>
  <c r="K184" i="220"/>
  <c r="L184" i="220"/>
  <c r="M184" i="220"/>
  <c r="K185" i="220"/>
  <c r="L185" i="220"/>
  <c r="M185" i="220"/>
  <c r="K186" i="220"/>
  <c r="L186" i="220"/>
  <c r="M186" i="220"/>
  <c r="K187" i="220"/>
  <c r="L187" i="220"/>
  <c r="M187" i="220"/>
  <c r="K188" i="220"/>
  <c r="L188" i="220"/>
  <c r="M188" i="220"/>
  <c r="K189" i="220"/>
  <c r="L189" i="220"/>
  <c r="M189" i="220"/>
  <c r="K190" i="220"/>
  <c r="L190" i="220"/>
  <c r="M190" i="220"/>
  <c r="K191" i="220"/>
  <c r="L191" i="220"/>
  <c r="M191" i="220"/>
  <c r="K192" i="220"/>
  <c r="L192" i="220"/>
  <c r="M192" i="220"/>
  <c r="K193" i="220"/>
  <c r="L193" i="220"/>
  <c r="M193" i="220"/>
  <c r="K194" i="220"/>
  <c r="L194" i="220"/>
  <c r="M194" i="220"/>
  <c r="K195" i="220"/>
  <c r="L195" i="220"/>
  <c r="M195" i="220"/>
  <c r="K196" i="220"/>
  <c r="L196" i="220"/>
  <c r="M196" i="220"/>
  <c r="K197" i="220"/>
  <c r="L197" i="220"/>
  <c r="M197" i="220"/>
  <c r="K198" i="220"/>
  <c r="L198" i="220"/>
  <c r="M198" i="220"/>
  <c r="K199" i="220"/>
  <c r="L199" i="220"/>
  <c r="M199" i="220"/>
  <c r="K200" i="220"/>
  <c r="L200" i="220"/>
  <c r="M200" i="220"/>
  <c r="K201" i="220"/>
  <c r="L201" i="220"/>
  <c r="M201" i="220"/>
  <c r="K202" i="220"/>
  <c r="L202" i="220"/>
  <c r="M202" i="220"/>
  <c r="K203" i="220"/>
  <c r="L203" i="220"/>
  <c r="M203" i="220"/>
  <c r="K204" i="220"/>
  <c r="L204" i="220"/>
  <c r="M204" i="220"/>
  <c r="K205" i="220"/>
  <c r="L205" i="220"/>
  <c r="M205" i="220"/>
  <c r="K206" i="220"/>
  <c r="L206" i="220"/>
  <c r="M206" i="220"/>
  <c r="K207" i="220"/>
  <c r="L207" i="220"/>
  <c r="M207" i="220"/>
  <c r="K208" i="220"/>
  <c r="L208" i="220"/>
  <c r="M208" i="220"/>
  <c r="K209" i="220"/>
  <c r="L209" i="220"/>
  <c r="M209" i="220"/>
  <c r="K210" i="220"/>
  <c r="L210" i="220"/>
  <c r="M210" i="220"/>
  <c r="K211" i="220"/>
  <c r="L211" i="220"/>
  <c r="M211" i="220"/>
  <c r="K212" i="220"/>
  <c r="L212" i="220"/>
  <c r="M212" i="220"/>
  <c r="K213" i="220"/>
  <c r="L213" i="220"/>
  <c r="M213" i="220"/>
  <c r="K214" i="220"/>
  <c r="L214" i="220"/>
  <c r="M214" i="220"/>
  <c r="K215" i="220"/>
  <c r="L215" i="220"/>
  <c r="M215" i="220"/>
  <c r="K216" i="220"/>
  <c r="L216" i="220"/>
  <c r="M216" i="220"/>
  <c r="K217" i="220"/>
  <c r="L217" i="220"/>
  <c r="M217" i="220"/>
  <c r="K218" i="220"/>
  <c r="L218" i="220"/>
  <c r="M218" i="220"/>
  <c r="K219" i="220"/>
  <c r="L219" i="220"/>
  <c r="M219" i="220"/>
  <c r="K220" i="220"/>
  <c r="L220" i="220"/>
  <c r="M220" i="220"/>
  <c r="K221" i="220"/>
  <c r="L221" i="220"/>
  <c r="M221" i="220"/>
  <c r="K222" i="220"/>
  <c r="L222" i="220"/>
  <c r="M222" i="220"/>
  <c r="K223" i="220"/>
  <c r="L223" i="220"/>
  <c r="M223" i="220"/>
  <c r="K224" i="220"/>
  <c r="L224" i="220"/>
  <c r="M224" i="220"/>
  <c r="K225" i="220"/>
  <c r="L225" i="220"/>
  <c r="M225" i="220"/>
  <c r="K226" i="220"/>
  <c r="L226" i="220"/>
  <c r="M226" i="220"/>
  <c r="K227" i="220"/>
  <c r="L227" i="220"/>
  <c r="M227" i="220"/>
  <c r="K228" i="220"/>
  <c r="L228" i="220"/>
  <c r="M228" i="220"/>
  <c r="K229" i="220"/>
  <c r="L229" i="220"/>
  <c r="M229" i="220"/>
  <c r="K230" i="220"/>
  <c r="L230" i="220"/>
  <c r="M230" i="220"/>
  <c r="K231" i="220"/>
  <c r="L231" i="220"/>
  <c r="M231" i="220"/>
  <c r="K232" i="220"/>
  <c r="L232" i="220"/>
  <c r="M232" i="220"/>
  <c r="K233" i="220"/>
  <c r="L233" i="220"/>
  <c r="M233" i="220"/>
  <c r="K234" i="220"/>
  <c r="L234" i="220"/>
  <c r="M234" i="220"/>
  <c r="K235" i="220"/>
  <c r="L235" i="220"/>
  <c r="M235" i="220"/>
  <c r="K236" i="220"/>
  <c r="L236" i="220"/>
  <c r="M236" i="220"/>
  <c r="K237" i="220"/>
  <c r="L237" i="220"/>
  <c r="M237" i="220"/>
  <c r="K238" i="220"/>
  <c r="L238" i="220"/>
  <c r="M238" i="220"/>
  <c r="K239" i="220"/>
  <c r="L239" i="220"/>
  <c r="M239" i="220"/>
  <c r="K240" i="220"/>
  <c r="L240" i="220"/>
  <c r="M240" i="220"/>
  <c r="K241" i="220"/>
  <c r="L241" i="220"/>
  <c r="M241" i="220"/>
  <c r="K242" i="220"/>
  <c r="L242" i="220"/>
  <c r="M242" i="220"/>
  <c r="K243" i="220"/>
  <c r="L243" i="220"/>
  <c r="M243" i="220"/>
  <c r="K244" i="220"/>
  <c r="L244" i="220"/>
  <c r="M244" i="220"/>
  <c r="K245" i="220"/>
  <c r="L245" i="220"/>
  <c r="M245" i="220"/>
  <c r="K246" i="220"/>
  <c r="L246" i="220"/>
  <c r="M246" i="220"/>
  <c r="K247" i="220"/>
  <c r="L247" i="220"/>
  <c r="M247" i="220"/>
  <c r="K248" i="220"/>
  <c r="L248" i="220"/>
  <c r="M248" i="220"/>
  <c r="K249" i="220"/>
  <c r="L249" i="220"/>
  <c r="M249" i="220"/>
  <c r="K250" i="220"/>
  <c r="L250" i="220"/>
  <c r="M250" i="220"/>
  <c r="K251" i="220"/>
  <c r="L251" i="220"/>
  <c r="M251" i="220"/>
  <c r="K252" i="220"/>
  <c r="L252" i="220"/>
  <c r="M252" i="220"/>
  <c r="K253" i="220"/>
  <c r="L253" i="220"/>
  <c r="M253" i="220"/>
  <c r="K254" i="220"/>
  <c r="L254" i="220"/>
  <c r="M254" i="220"/>
  <c r="K255" i="220"/>
  <c r="L255" i="220"/>
  <c r="M255" i="220"/>
  <c r="K256" i="220"/>
  <c r="L256" i="220"/>
  <c r="M256" i="220"/>
  <c r="K257" i="220"/>
  <c r="L257" i="220"/>
  <c r="M257" i="220"/>
  <c r="K258" i="220"/>
  <c r="L258" i="220"/>
  <c r="M258" i="220"/>
  <c r="K259" i="220"/>
  <c r="L259" i="220"/>
  <c r="M259" i="220"/>
  <c r="K260" i="220"/>
  <c r="L260" i="220"/>
  <c r="M260" i="220"/>
  <c r="K261" i="220"/>
  <c r="L261" i="220"/>
  <c r="M261" i="220"/>
  <c r="K262" i="220"/>
  <c r="L262" i="220"/>
  <c r="M262" i="220"/>
  <c r="K263" i="220"/>
  <c r="L263" i="220"/>
  <c r="M263" i="220"/>
  <c r="K264" i="220"/>
  <c r="L264" i="220"/>
  <c r="M264" i="220"/>
  <c r="K265" i="220"/>
  <c r="L265" i="220"/>
  <c r="M265" i="220"/>
  <c r="K266" i="220"/>
  <c r="L266" i="220"/>
  <c r="M266" i="220"/>
  <c r="K267" i="220"/>
  <c r="L267" i="220"/>
  <c r="M267" i="220"/>
  <c r="K268" i="220"/>
  <c r="L268" i="220"/>
  <c r="M268" i="220"/>
  <c r="K269" i="220"/>
  <c r="L269" i="220"/>
  <c r="M269" i="220"/>
  <c r="K270" i="220"/>
  <c r="L270" i="220"/>
  <c r="M270" i="220"/>
  <c r="K271" i="220"/>
  <c r="L271" i="220"/>
  <c r="M271" i="220"/>
  <c r="K272" i="220"/>
  <c r="L272" i="220"/>
  <c r="M272" i="220"/>
  <c r="K273" i="220"/>
  <c r="L273" i="220"/>
  <c r="M273" i="220"/>
  <c r="K274" i="220"/>
  <c r="L274" i="220"/>
  <c r="M274" i="220"/>
  <c r="K275" i="220"/>
  <c r="L275" i="220"/>
  <c r="M275" i="220"/>
  <c r="K276" i="220"/>
  <c r="L276" i="220"/>
  <c r="M276" i="220"/>
  <c r="K277" i="220"/>
  <c r="L277" i="220"/>
  <c r="M277" i="220"/>
  <c r="K278" i="220"/>
  <c r="L278" i="220"/>
  <c r="M278" i="220"/>
  <c r="K279" i="220"/>
  <c r="L279" i="220"/>
  <c r="M279" i="220"/>
  <c r="K280" i="220"/>
  <c r="L280" i="220"/>
  <c r="M280" i="220"/>
  <c r="K281" i="220"/>
  <c r="L281" i="220"/>
  <c r="M281" i="220"/>
  <c r="K282" i="220"/>
  <c r="L282" i="220"/>
  <c r="M282" i="220"/>
  <c r="K283" i="220"/>
  <c r="L283" i="220"/>
  <c r="M283" i="220"/>
  <c r="K284" i="220"/>
  <c r="L284" i="220"/>
  <c r="M284" i="220"/>
  <c r="K285" i="220"/>
  <c r="L285" i="220"/>
  <c r="M285" i="220"/>
  <c r="K286" i="220"/>
  <c r="L286" i="220"/>
  <c r="M286" i="220"/>
  <c r="K287" i="220"/>
  <c r="L287" i="220"/>
  <c r="M287" i="220"/>
  <c r="K288" i="220"/>
  <c r="L288" i="220"/>
  <c r="M288" i="220"/>
  <c r="K289" i="220"/>
  <c r="L289" i="220"/>
  <c r="M289" i="220"/>
  <c r="K290" i="220"/>
  <c r="L290" i="220"/>
  <c r="M290" i="220"/>
  <c r="K291" i="220"/>
  <c r="L291" i="220"/>
  <c r="M291" i="220"/>
  <c r="K292" i="220"/>
  <c r="L292" i="220"/>
  <c r="M292" i="220"/>
  <c r="K293" i="220"/>
  <c r="L293" i="220"/>
  <c r="M293" i="220"/>
  <c r="K294" i="220"/>
  <c r="L294" i="220"/>
  <c r="M294" i="220"/>
  <c r="K295" i="220"/>
  <c r="L295" i="220"/>
  <c r="M295" i="220"/>
  <c r="K296" i="220"/>
  <c r="L296" i="220"/>
  <c r="M296" i="220"/>
  <c r="K297" i="220"/>
  <c r="L297" i="220"/>
  <c r="M297" i="220"/>
  <c r="K298" i="220"/>
  <c r="L298" i="220"/>
  <c r="M298" i="220"/>
  <c r="K299" i="220"/>
  <c r="L299" i="220"/>
  <c r="M299" i="220"/>
  <c r="K300" i="220"/>
  <c r="L300" i="220"/>
  <c r="M300" i="220"/>
  <c r="K301" i="220"/>
  <c r="L301" i="220"/>
  <c r="M301" i="220"/>
  <c r="K302" i="220"/>
  <c r="L302" i="220"/>
  <c r="M302" i="220"/>
  <c r="K303" i="220"/>
  <c r="L303" i="220"/>
  <c r="M303" i="220"/>
  <c r="K304" i="220"/>
  <c r="L304" i="220"/>
  <c r="M304" i="220"/>
  <c r="K305" i="220"/>
  <c r="L305" i="220"/>
  <c r="M305" i="220"/>
  <c r="K306" i="220"/>
  <c r="L306" i="220"/>
  <c r="M306" i="220"/>
  <c r="K307" i="220"/>
  <c r="L307" i="220"/>
  <c r="M307" i="220"/>
  <c r="K308" i="220"/>
  <c r="L308" i="220"/>
  <c r="M308" i="220"/>
  <c r="K309" i="220"/>
  <c r="L309" i="220"/>
  <c r="M309" i="220"/>
  <c r="K310" i="220"/>
  <c r="L310" i="220"/>
  <c r="M310" i="220"/>
  <c r="K311" i="220"/>
  <c r="L311" i="220"/>
  <c r="M311" i="220"/>
  <c r="K312" i="220"/>
  <c r="L312" i="220"/>
  <c r="M312" i="220"/>
  <c r="K313" i="220"/>
  <c r="L313" i="220"/>
  <c r="M313" i="220"/>
  <c r="K314" i="220"/>
  <c r="L314" i="220"/>
  <c r="M314" i="220"/>
  <c r="K315" i="220"/>
  <c r="L315" i="220"/>
  <c r="M315" i="220"/>
  <c r="K316" i="220"/>
  <c r="L316" i="220"/>
  <c r="M316" i="220"/>
  <c r="K317" i="220"/>
  <c r="L317" i="220"/>
  <c r="M317" i="220"/>
  <c r="K318" i="220"/>
  <c r="L318" i="220"/>
  <c r="M318" i="220"/>
  <c r="K319" i="220"/>
  <c r="L319" i="220"/>
  <c r="M319" i="220"/>
  <c r="K320" i="220"/>
  <c r="L320" i="220"/>
  <c r="M320" i="220"/>
  <c r="K321" i="220"/>
  <c r="L321" i="220"/>
  <c r="M321" i="220"/>
  <c r="K322" i="220"/>
  <c r="L322" i="220"/>
  <c r="M322" i="220"/>
  <c r="K323" i="220"/>
  <c r="L323" i="220"/>
  <c r="M323" i="220"/>
  <c r="K324" i="220"/>
  <c r="L324" i="220"/>
  <c r="M324" i="220"/>
  <c r="K325" i="220"/>
  <c r="L325" i="220"/>
  <c r="M325" i="220"/>
  <c r="K21" i="220"/>
  <c r="L21" i="220"/>
  <c r="M21" i="220"/>
  <c r="K22" i="220"/>
  <c r="L22" i="220"/>
  <c r="M22" i="220"/>
  <c r="K23" i="220"/>
  <c r="L23" i="220"/>
  <c r="M23" i="220"/>
  <c r="L2" i="180"/>
  <c r="K2" i="180"/>
  <c r="J2" i="180"/>
  <c r="J2" i="179"/>
  <c r="J2" i="178"/>
  <c r="E97" i="151"/>
  <c r="E95" i="151"/>
  <c r="E93" i="151"/>
  <c r="N250" i="226"/>
  <c r="N253" i="226"/>
  <c r="N244" i="226"/>
  <c r="N247" i="226"/>
  <c r="N241" i="226"/>
  <c r="N238" i="226"/>
  <c r="N235" i="226"/>
  <c r="N232" i="226"/>
  <c r="K28" i="107"/>
  <c r="K2" i="222"/>
  <c r="L2" i="222"/>
  <c r="E94" i="149"/>
  <c r="E95" i="149"/>
  <c r="E96" i="149"/>
  <c r="E97" i="149"/>
  <c r="E98" i="149"/>
  <c r="E99" i="149"/>
  <c r="E100" i="149"/>
  <c r="E101" i="149"/>
  <c r="E102" i="149"/>
  <c r="E103" i="149"/>
  <c r="E104" i="149"/>
  <c r="E105" i="149"/>
  <c r="E106" i="149"/>
  <c r="E107" i="149"/>
  <c r="E108" i="149"/>
  <c r="E109" i="149"/>
  <c r="E93" i="149"/>
  <c r="E92" i="149"/>
  <c r="E94" i="115"/>
  <c r="E95" i="115"/>
  <c r="E96" i="115"/>
  <c r="E97" i="115"/>
  <c r="E98" i="115"/>
  <c r="E99" i="115"/>
  <c r="E100" i="115"/>
  <c r="E101" i="115"/>
  <c r="E102" i="115"/>
  <c r="E103" i="115"/>
  <c r="E104" i="115"/>
  <c r="E105" i="115"/>
  <c r="E106" i="115"/>
  <c r="E107" i="115"/>
  <c r="E108" i="115"/>
  <c r="E109" i="115"/>
  <c r="E93" i="115"/>
  <c r="E92" i="115"/>
  <c r="E109" i="68"/>
  <c r="E107" i="68"/>
  <c r="E105" i="68"/>
  <c r="E103" i="68"/>
  <c r="E101" i="68"/>
  <c r="E99" i="68"/>
  <c r="E97" i="68"/>
  <c r="E95" i="68"/>
  <c r="E93" i="68"/>
  <c r="E109" i="113"/>
  <c r="E107" i="113"/>
  <c r="E105" i="113"/>
  <c r="E103" i="113"/>
  <c r="E101" i="113"/>
  <c r="E99" i="113"/>
  <c r="E97" i="113"/>
  <c r="E95" i="113"/>
  <c r="E93" i="113"/>
  <c r="E109" i="54"/>
  <c r="E107" i="54"/>
  <c r="E105" i="54"/>
  <c r="E103" i="54"/>
  <c r="E101" i="54"/>
  <c r="E99" i="54"/>
  <c r="E97" i="54"/>
  <c r="E95" i="54"/>
  <c r="E93" i="54"/>
  <c r="E109" i="111"/>
  <c r="E107" i="111"/>
  <c r="E105" i="111"/>
  <c r="E103" i="111"/>
  <c r="E101" i="111"/>
  <c r="E99" i="111"/>
  <c r="E97" i="111"/>
  <c r="E95" i="111"/>
  <c r="E93" i="111"/>
  <c r="M24" i="220"/>
  <c r="L24" i="220"/>
  <c r="K24" i="220"/>
  <c r="M20" i="220"/>
  <c r="L20" i="220"/>
  <c r="K20" i="220"/>
  <c r="M19" i="218"/>
  <c r="L19" i="218"/>
  <c r="K19" i="218"/>
  <c r="M18" i="218"/>
  <c r="L18" i="218"/>
  <c r="K18" i="218"/>
  <c r="M17" i="218"/>
  <c r="L17" i="218"/>
  <c r="K17" i="218" s="1"/>
  <c r="M16" i="218"/>
  <c r="L16" i="218"/>
  <c r="K16" i="218" s="1"/>
  <c r="M15" i="218"/>
  <c r="L15" i="218"/>
  <c r="K15" i="218" s="1"/>
  <c r="M14" i="218"/>
  <c r="L14" i="218"/>
  <c r="K14" i="218" s="1"/>
  <c r="M13" i="218"/>
  <c r="L13" i="218"/>
  <c r="K13" i="218"/>
  <c r="M12" i="218"/>
  <c r="K12" i="218" s="1"/>
  <c r="L12" i="218"/>
  <c r="M11" i="218"/>
  <c r="L11" i="218"/>
  <c r="K11" i="218"/>
  <c r="M10" i="218"/>
  <c r="L10" i="218"/>
  <c r="K10" i="218" s="1"/>
  <c r="M9" i="218"/>
  <c r="L9" i="218"/>
  <c r="K9" i="218" s="1"/>
  <c r="M8" i="218"/>
  <c r="L8" i="218"/>
  <c r="K8" i="218" s="1"/>
  <c r="M7" i="218"/>
  <c r="L7" i="218"/>
  <c r="K7" i="218" s="1"/>
  <c r="M6" i="218"/>
  <c r="K6" i="218" s="1"/>
  <c r="L6" i="218"/>
  <c r="M5" i="218"/>
  <c r="L5" i="218"/>
  <c r="K5" i="218"/>
  <c r="M4" i="218"/>
  <c r="K4" i="218" s="1"/>
  <c r="L4" i="218"/>
  <c r="M3" i="218"/>
  <c r="L3" i="218"/>
  <c r="K3" i="218"/>
  <c r="M2" i="218"/>
  <c r="L2" i="218"/>
  <c r="K2" i="218" s="1"/>
  <c r="M19" i="215"/>
  <c r="L19" i="215"/>
  <c r="K19" i="215" s="1"/>
  <c r="M18" i="215"/>
  <c r="K18" i="215"/>
  <c r="L18" i="215"/>
  <c r="M17" i="215"/>
  <c r="L17" i="215"/>
  <c r="K17" i="215" s="1"/>
  <c r="M16" i="215"/>
  <c r="L16" i="215"/>
  <c r="K16" i="215" s="1"/>
  <c r="M15" i="215"/>
  <c r="L15" i="215"/>
  <c r="K15" i="215"/>
  <c r="M14" i="215"/>
  <c r="K14" i="215" s="1"/>
  <c r="L14" i="215"/>
  <c r="M13" i="215"/>
  <c r="L13" i="215"/>
  <c r="K13" i="215"/>
  <c r="M12" i="215"/>
  <c r="L12" i="215"/>
  <c r="K12" i="215"/>
  <c r="M11" i="215"/>
  <c r="L11" i="215"/>
  <c r="K11" i="215" s="1"/>
  <c r="M10" i="215"/>
  <c r="K10" i="215"/>
  <c r="L10" i="215"/>
  <c r="M9" i="215"/>
  <c r="L9" i="215"/>
  <c r="K9" i="215" s="1"/>
  <c r="M8" i="215"/>
  <c r="L8" i="215"/>
  <c r="K8" i="215" s="1"/>
  <c r="M7" i="215"/>
  <c r="L7" i="215"/>
  <c r="K7" i="215"/>
  <c r="M6" i="215"/>
  <c r="K6" i="215" s="1"/>
  <c r="L6" i="215"/>
  <c r="M5" i="215"/>
  <c r="L5" i="215"/>
  <c r="K5" i="215"/>
  <c r="M4" i="215"/>
  <c r="L4" i="215"/>
  <c r="K4" i="215"/>
  <c r="M3" i="215"/>
  <c r="L3" i="215"/>
  <c r="K3" i="215" s="1"/>
  <c r="M2" i="215"/>
  <c r="K2" i="215"/>
  <c r="L2" i="215"/>
  <c r="M19" i="214"/>
  <c r="L19" i="214"/>
  <c r="K19" i="214" s="1"/>
  <c r="M18" i="214"/>
  <c r="L18" i="214"/>
  <c r="K18" i="214" s="1"/>
  <c r="M17" i="214"/>
  <c r="L17" i="214"/>
  <c r="K17" i="214" s="1"/>
  <c r="M16" i="214"/>
  <c r="K16" i="214" s="1"/>
  <c r="L16" i="214"/>
  <c r="M15" i="214"/>
  <c r="L15" i="214"/>
  <c r="K15" i="214"/>
  <c r="M14" i="214"/>
  <c r="L14" i="214"/>
  <c r="K14" i="214"/>
  <c r="M13" i="214"/>
  <c r="L13" i="214"/>
  <c r="K13" i="214" s="1"/>
  <c r="M12" i="214"/>
  <c r="L12" i="214"/>
  <c r="K12" i="214" s="1"/>
  <c r="M11" i="214"/>
  <c r="L11" i="214"/>
  <c r="K11" i="214" s="1"/>
  <c r="M10" i="214"/>
  <c r="L10" i="214"/>
  <c r="K10" i="214" s="1"/>
  <c r="M9" i="214"/>
  <c r="L9" i="214"/>
  <c r="K9" i="214" s="1"/>
  <c r="M8" i="214"/>
  <c r="L8" i="214"/>
  <c r="K8" i="214" s="1"/>
  <c r="M7" i="214"/>
  <c r="L7" i="214"/>
  <c r="K7" i="214"/>
  <c r="M6" i="214"/>
  <c r="L6" i="214"/>
  <c r="K6" i="214"/>
  <c r="M5" i="214"/>
  <c r="L5" i="214"/>
  <c r="K5" i="214" s="1"/>
  <c r="M4" i="214"/>
  <c r="L4" i="214"/>
  <c r="K4" i="214" s="1"/>
  <c r="M3" i="214"/>
  <c r="L3" i="214"/>
  <c r="K3" i="214" s="1"/>
  <c r="M2" i="214"/>
  <c r="L2" i="214"/>
  <c r="K2" i="214" s="1"/>
  <c r="M19" i="213"/>
  <c r="L19" i="213"/>
  <c r="K19" i="213"/>
  <c r="M18" i="213"/>
  <c r="L18" i="213"/>
  <c r="K18" i="213" s="1"/>
  <c r="M17" i="213"/>
  <c r="L17" i="213"/>
  <c r="K17" i="213"/>
  <c r="M16" i="213"/>
  <c r="L16" i="213"/>
  <c r="K16" i="213"/>
  <c r="M15" i="213"/>
  <c r="L15" i="213"/>
  <c r="K15" i="213" s="1"/>
  <c r="M14" i="213"/>
  <c r="L14" i="213"/>
  <c r="K14" i="213" s="1"/>
  <c r="M13" i="213"/>
  <c r="L13" i="213"/>
  <c r="K13" i="213" s="1"/>
  <c r="M12" i="213"/>
  <c r="L12" i="213"/>
  <c r="K12" i="213" s="1"/>
  <c r="M11" i="213"/>
  <c r="L11" i="213"/>
  <c r="K11" i="213"/>
  <c r="M10" i="213"/>
  <c r="L10" i="213"/>
  <c r="K10" i="213" s="1"/>
  <c r="M9" i="213"/>
  <c r="L9" i="213"/>
  <c r="K9" i="213"/>
  <c r="M8" i="213"/>
  <c r="L8" i="213"/>
  <c r="K8" i="213"/>
  <c r="M7" i="213"/>
  <c r="L7" i="213"/>
  <c r="K7" i="213"/>
  <c r="M6" i="213"/>
  <c r="L6" i="213"/>
  <c r="K6" i="213" s="1"/>
  <c r="M5" i="213"/>
  <c r="L5" i="213"/>
  <c r="K5" i="213" s="1"/>
  <c r="M4" i="213"/>
  <c r="L4" i="213"/>
  <c r="K4" i="213" s="1"/>
  <c r="M3" i="213"/>
  <c r="L3" i="213"/>
  <c r="K3" i="213"/>
  <c r="M2" i="213"/>
  <c r="L2" i="213"/>
  <c r="K2" i="213" s="1"/>
  <c r="M19" i="212"/>
  <c r="L19" i="212"/>
  <c r="K19" i="212"/>
  <c r="M18" i="212"/>
  <c r="L18" i="212"/>
  <c r="K18" i="212"/>
  <c r="M17" i="212"/>
  <c r="L17" i="212"/>
  <c r="K17" i="212"/>
  <c r="M16" i="212"/>
  <c r="L16" i="212"/>
  <c r="K16" i="212" s="1"/>
  <c r="M15" i="212"/>
  <c r="L15" i="212"/>
  <c r="K15" i="212" s="1"/>
  <c r="M14" i="212"/>
  <c r="L14" i="212"/>
  <c r="K14" i="212" s="1"/>
  <c r="M13" i="212"/>
  <c r="L13" i="212"/>
  <c r="K13" i="212"/>
  <c r="M12" i="212"/>
  <c r="L12" i="212"/>
  <c r="K12" i="212" s="1"/>
  <c r="M11" i="212"/>
  <c r="L11" i="212"/>
  <c r="K11" i="212"/>
  <c r="M10" i="212"/>
  <c r="L10" i="212"/>
  <c r="K10" i="212"/>
  <c r="M9" i="212"/>
  <c r="L9" i="212"/>
  <c r="K9" i="212"/>
  <c r="M8" i="212"/>
  <c r="L8" i="212"/>
  <c r="K8" i="212" s="1"/>
  <c r="M7" i="212"/>
  <c r="L7" i="212"/>
  <c r="K7" i="212" s="1"/>
  <c r="M6" i="212"/>
  <c r="L6" i="212"/>
  <c r="K6" i="212" s="1"/>
  <c r="M5" i="212"/>
  <c r="L5" i="212"/>
  <c r="K5" i="212"/>
  <c r="M4" i="212"/>
  <c r="L4" i="212"/>
  <c r="K4" i="212" s="1"/>
  <c r="M3" i="212"/>
  <c r="L3" i="212"/>
  <c r="K3" i="212"/>
  <c r="M2" i="212"/>
  <c r="L2" i="212"/>
  <c r="K2" i="212"/>
  <c r="M25" i="211"/>
  <c r="L25" i="211"/>
  <c r="K25" i="211"/>
  <c r="M24" i="211"/>
  <c r="L24" i="211"/>
  <c r="K24" i="211" s="1"/>
  <c r="M22" i="211"/>
  <c r="L22" i="211"/>
  <c r="K22" i="211" s="1"/>
  <c r="M21" i="211"/>
  <c r="K21" i="211"/>
  <c r="L21" i="211"/>
  <c r="M20" i="211"/>
  <c r="L20" i="211"/>
  <c r="K20" i="211" s="1"/>
  <c r="M18" i="211"/>
  <c r="L18" i="211"/>
  <c r="K18" i="211" s="1"/>
  <c r="M17" i="211"/>
  <c r="L17" i="211"/>
  <c r="K17" i="211"/>
  <c r="M16" i="211"/>
  <c r="L16" i="211"/>
  <c r="K16" i="211"/>
  <c r="M14" i="211"/>
  <c r="L14" i="211"/>
  <c r="K14" i="211"/>
  <c r="M13" i="211"/>
  <c r="L13" i="211"/>
  <c r="K13" i="211" s="1"/>
  <c r="M12" i="211"/>
  <c r="L12" i="211"/>
  <c r="K12" i="211" s="1"/>
  <c r="M10" i="211"/>
  <c r="L10" i="211"/>
  <c r="K10" i="211" s="1"/>
  <c r="M9" i="211"/>
  <c r="L9" i="211"/>
  <c r="K9" i="211"/>
  <c r="M8" i="211"/>
  <c r="L8" i="211"/>
  <c r="K8" i="211" s="1"/>
  <c r="M6" i="211"/>
  <c r="L6" i="211"/>
  <c r="K6" i="211"/>
  <c r="M5" i="211"/>
  <c r="L5" i="211"/>
  <c r="K5" i="211" s="1"/>
  <c r="M4" i="211"/>
  <c r="L4" i="211"/>
  <c r="K4" i="211"/>
  <c r="M2" i="211"/>
  <c r="L2" i="211"/>
  <c r="K2" i="211" s="1"/>
  <c r="M19" i="210"/>
  <c r="L19" i="210"/>
  <c r="K19" i="210" s="1"/>
  <c r="M18" i="210"/>
  <c r="K18" i="210"/>
  <c r="L18" i="210"/>
  <c r="M17" i="210"/>
  <c r="L17" i="210"/>
  <c r="K17" i="210"/>
  <c r="M16" i="210"/>
  <c r="L16" i="210"/>
  <c r="K16" i="210" s="1"/>
  <c r="M15" i="210"/>
  <c r="L15" i="210"/>
  <c r="K15" i="210"/>
  <c r="M14" i="210"/>
  <c r="L14" i="210"/>
  <c r="K14" i="210"/>
  <c r="M13" i="210"/>
  <c r="L13" i="210"/>
  <c r="K13" i="210"/>
  <c r="M12" i="210"/>
  <c r="K12" i="210"/>
  <c r="L12" i="210"/>
  <c r="M11" i="210"/>
  <c r="L11" i="210"/>
  <c r="K11" i="210" s="1"/>
  <c r="M10" i="210"/>
  <c r="K10" i="210"/>
  <c r="L10" i="210"/>
  <c r="M9" i="210"/>
  <c r="L9" i="210"/>
  <c r="K9" i="210"/>
  <c r="M8" i="210"/>
  <c r="L8" i="210"/>
  <c r="K8" i="210" s="1"/>
  <c r="M7" i="210"/>
  <c r="L7" i="210"/>
  <c r="K7" i="210" s="1"/>
  <c r="M6" i="210"/>
  <c r="L6" i="210"/>
  <c r="K6" i="210"/>
  <c r="M5" i="210"/>
  <c r="L5" i="210"/>
  <c r="K5" i="210"/>
  <c r="M4" i="210"/>
  <c r="K4" i="210"/>
  <c r="L4" i="210"/>
  <c r="M3" i="210"/>
  <c r="L3" i="210"/>
  <c r="K3" i="210" s="1"/>
  <c r="M2" i="210"/>
  <c r="K2" i="210"/>
  <c r="L2" i="210"/>
  <c r="M19" i="209"/>
  <c r="L19" i="209"/>
  <c r="K19" i="209" s="1"/>
  <c r="M18" i="209"/>
  <c r="L18" i="209"/>
  <c r="K18" i="209" s="1"/>
  <c r="M17" i="209"/>
  <c r="L17" i="209"/>
  <c r="K17" i="209"/>
  <c r="M16" i="209"/>
  <c r="L16" i="209"/>
  <c r="K16" i="209"/>
  <c r="M15" i="209"/>
  <c r="L15" i="209"/>
  <c r="K15" i="209"/>
  <c r="M14" i="209"/>
  <c r="L14" i="209"/>
  <c r="K14" i="209" s="1"/>
  <c r="M13" i="209"/>
  <c r="L13" i="209"/>
  <c r="K13" i="209" s="1"/>
  <c r="M12" i="209"/>
  <c r="L12" i="209"/>
  <c r="K12" i="209" s="1"/>
  <c r="M11" i="209"/>
  <c r="L11" i="209"/>
  <c r="K11" i="209" s="1"/>
  <c r="M10" i="209"/>
  <c r="L10" i="209"/>
  <c r="K10" i="209" s="1"/>
  <c r="M9" i="209"/>
  <c r="L9" i="209"/>
  <c r="K9" i="209"/>
  <c r="M8" i="209"/>
  <c r="L8" i="209"/>
  <c r="K8" i="209" s="1"/>
  <c r="M7" i="209"/>
  <c r="L7" i="209"/>
  <c r="K7" i="209"/>
  <c r="M6" i="209"/>
  <c r="L6" i="209"/>
  <c r="K6" i="209" s="1"/>
  <c r="M5" i="209"/>
  <c r="L5" i="209"/>
  <c r="K5" i="209" s="1"/>
  <c r="M4" i="209"/>
  <c r="L4" i="209"/>
  <c r="K4" i="209" s="1"/>
  <c r="M3" i="209"/>
  <c r="L3" i="209"/>
  <c r="K3" i="209"/>
  <c r="M2" i="209"/>
  <c r="L2" i="209"/>
  <c r="K2" i="209" s="1"/>
  <c r="M19" i="208"/>
  <c r="L19" i="208"/>
  <c r="K19" i="208"/>
  <c r="M18" i="208"/>
  <c r="L18" i="208"/>
  <c r="K18" i="208"/>
  <c r="M17" i="208"/>
  <c r="L17" i="208"/>
  <c r="K17" i="208" s="1"/>
  <c r="M16" i="208"/>
  <c r="L16" i="208"/>
  <c r="K16" i="208" s="1"/>
  <c r="M15" i="208"/>
  <c r="L15" i="208"/>
  <c r="K15" i="208" s="1"/>
  <c r="M14" i="208"/>
  <c r="K14" i="208"/>
  <c r="L14" i="208"/>
  <c r="M13" i="208"/>
  <c r="L13" i="208"/>
  <c r="K13" i="208"/>
  <c r="M12" i="208"/>
  <c r="L12" i="208"/>
  <c r="K12" i="208" s="1"/>
  <c r="M11" i="208"/>
  <c r="L11" i="208"/>
  <c r="K11" i="208"/>
  <c r="M10" i="208"/>
  <c r="L10" i="208"/>
  <c r="K10" i="208"/>
  <c r="M9" i="208"/>
  <c r="L9" i="208"/>
  <c r="K9" i="208"/>
  <c r="M8" i="208"/>
  <c r="L8" i="208"/>
  <c r="K8" i="208" s="1"/>
  <c r="M7" i="208"/>
  <c r="L7" i="208"/>
  <c r="K7" i="208" s="1"/>
  <c r="M6" i="208"/>
  <c r="K6" i="208"/>
  <c r="L6" i="208"/>
  <c r="M5" i="208"/>
  <c r="L5" i="208"/>
  <c r="K5" i="208"/>
  <c r="M4" i="208"/>
  <c r="L4" i="208"/>
  <c r="K4" i="208" s="1"/>
  <c r="M3" i="208"/>
  <c r="L3" i="208"/>
  <c r="K3" i="208"/>
  <c r="M2" i="208"/>
  <c r="L2" i="208"/>
  <c r="K2" i="208"/>
  <c r="M19" i="207"/>
  <c r="L19" i="207"/>
  <c r="K19" i="207"/>
  <c r="M18" i="207"/>
  <c r="L18" i="207"/>
  <c r="K18" i="207" s="1"/>
  <c r="M17" i="207"/>
  <c r="L17" i="207"/>
  <c r="K17" i="207" s="1"/>
  <c r="M16" i="207"/>
  <c r="L16" i="207"/>
  <c r="K16" i="207" s="1"/>
  <c r="M15" i="207"/>
  <c r="L15" i="207"/>
  <c r="K15" i="207"/>
  <c r="M14" i="207"/>
  <c r="L14" i="207"/>
  <c r="K14" i="207" s="1"/>
  <c r="M13" i="207"/>
  <c r="L13" i="207"/>
  <c r="K13" i="207"/>
  <c r="M12" i="207"/>
  <c r="L12" i="207"/>
  <c r="K12" i="207"/>
  <c r="M11" i="207"/>
  <c r="L11" i="207"/>
  <c r="K11" i="207"/>
  <c r="M10" i="207"/>
  <c r="L10" i="207"/>
  <c r="K10" i="207" s="1"/>
  <c r="M9" i="207"/>
  <c r="L9" i="207"/>
  <c r="K9" i="207" s="1"/>
  <c r="M8" i="207"/>
  <c r="L8" i="207"/>
  <c r="K8" i="207" s="1"/>
  <c r="M7" i="207"/>
  <c r="L7" i="207"/>
  <c r="K7" i="207"/>
  <c r="M6" i="207"/>
  <c r="L6" i="207"/>
  <c r="K6" i="207" s="1"/>
  <c r="M5" i="207"/>
  <c r="L5" i="207"/>
  <c r="K5" i="207" s="1"/>
  <c r="M4" i="207"/>
  <c r="L4" i="207"/>
  <c r="K4" i="207"/>
  <c r="M3" i="207"/>
  <c r="L3" i="207"/>
  <c r="K3" i="207"/>
  <c r="M2" i="207"/>
  <c r="L2" i="207"/>
  <c r="K2" i="207" s="1"/>
  <c r="M19" i="206"/>
  <c r="L19" i="206"/>
  <c r="K19" i="206" s="1"/>
  <c r="M18" i="206"/>
  <c r="L18" i="206"/>
  <c r="K18" i="206" s="1"/>
  <c r="M17" i="206"/>
  <c r="L17" i="206"/>
  <c r="K17" i="206" s="1"/>
  <c r="M16" i="206"/>
  <c r="L16" i="206"/>
  <c r="K16" i="206" s="1"/>
  <c r="M15" i="206"/>
  <c r="L15" i="206"/>
  <c r="K15" i="206"/>
  <c r="M14" i="206"/>
  <c r="L14" i="206"/>
  <c r="K14" i="206"/>
  <c r="M13" i="206"/>
  <c r="L13" i="206"/>
  <c r="K13" i="206"/>
  <c r="M12" i="206"/>
  <c r="L12" i="206"/>
  <c r="K12" i="206" s="1"/>
  <c r="M11" i="206"/>
  <c r="L11" i="206"/>
  <c r="K11" i="206" s="1"/>
  <c r="M10" i="206"/>
  <c r="L10" i="206"/>
  <c r="K10" i="206" s="1"/>
  <c r="M9" i="206"/>
  <c r="L9" i="206"/>
  <c r="K9" i="206" s="1"/>
  <c r="M8" i="206"/>
  <c r="L8" i="206"/>
  <c r="K8" i="206" s="1"/>
  <c r="M7" i="206"/>
  <c r="L7" i="206"/>
  <c r="K7" i="206"/>
  <c r="M6" i="206"/>
  <c r="L6" i="206"/>
  <c r="K6" i="206"/>
  <c r="M5" i="206"/>
  <c r="L5" i="206"/>
  <c r="K5" i="206"/>
  <c r="M4" i="206"/>
  <c r="L4" i="206"/>
  <c r="K4" i="206" s="1"/>
  <c r="M3" i="206"/>
  <c r="L3" i="206"/>
  <c r="K3" i="206" s="1"/>
  <c r="M2" i="206"/>
  <c r="L2" i="206"/>
  <c r="K2" i="206" s="1"/>
  <c r="M8" i="203"/>
  <c r="L8" i="203"/>
  <c r="M7" i="203"/>
  <c r="L7" i="203"/>
  <c r="M4" i="203"/>
  <c r="L4" i="203"/>
  <c r="M3" i="203"/>
  <c r="L3" i="203"/>
  <c r="M2" i="203"/>
  <c r="L2" i="203"/>
  <c r="L109" i="196"/>
  <c r="K109" i="196"/>
  <c r="J109" i="196"/>
  <c r="L108" i="196"/>
  <c r="K108" i="196"/>
  <c r="J108" i="196"/>
  <c r="L107" i="196"/>
  <c r="K107" i="196"/>
  <c r="J107" i="196"/>
  <c r="L106" i="196"/>
  <c r="K106" i="196"/>
  <c r="J106" i="196"/>
  <c r="L105" i="196"/>
  <c r="K105" i="196"/>
  <c r="J105" i="196"/>
  <c r="L104" i="196"/>
  <c r="K104" i="196"/>
  <c r="J104" i="196"/>
  <c r="L103" i="196"/>
  <c r="K103" i="196"/>
  <c r="J103" i="196"/>
  <c r="L102" i="196"/>
  <c r="K102" i="196"/>
  <c r="J102" i="196"/>
  <c r="L101" i="196"/>
  <c r="K101" i="196"/>
  <c r="J101" i="196"/>
  <c r="L100" i="196"/>
  <c r="K100" i="196"/>
  <c r="J100" i="196"/>
  <c r="L99" i="196"/>
  <c r="K99" i="196"/>
  <c r="J99" i="196"/>
  <c r="L98" i="196"/>
  <c r="K98" i="196"/>
  <c r="J98" i="196"/>
  <c r="L97" i="196"/>
  <c r="K97" i="196"/>
  <c r="J97" i="196"/>
  <c r="L96" i="196"/>
  <c r="K96" i="196"/>
  <c r="J96" i="196"/>
  <c r="L95" i="196"/>
  <c r="K95" i="196"/>
  <c r="J95" i="196"/>
  <c r="L94" i="196"/>
  <c r="K94" i="196"/>
  <c r="J94" i="196"/>
  <c r="L93" i="196"/>
  <c r="K93" i="196"/>
  <c r="J93" i="196"/>
  <c r="L92" i="196"/>
  <c r="K92" i="196"/>
  <c r="J92" i="196"/>
  <c r="L91" i="196"/>
  <c r="K91" i="196"/>
  <c r="J91" i="196"/>
  <c r="L90" i="196"/>
  <c r="K90" i="196"/>
  <c r="J90" i="196"/>
  <c r="L89" i="196"/>
  <c r="K89" i="196"/>
  <c r="J89" i="196"/>
  <c r="L88" i="196"/>
  <c r="K88" i="196"/>
  <c r="J88" i="196"/>
  <c r="L87" i="196"/>
  <c r="K87" i="196"/>
  <c r="J87" i="196"/>
  <c r="L86" i="196"/>
  <c r="K86" i="196"/>
  <c r="J86" i="196"/>
  <c r="L85" i="196"/>
  <c r="K85" i="196"/>
  <c r="J85" i="196"/>
  <c r="L84" i="196"/>
  <c r="K84" i="196"/>
  <c r="J84" i="196"/>
  <c r="L83" i="196"/>
  <c r="K83" i="196"/>
  <c r="J83" i="196"/>
  <c r="L82" i="196"/>
  <c r="K82" i="196"/>
  <c r="J82" i="196"/>
  <c r="L81" i="196"/>
  <c r="K81" i="196"/>
  <c r="J81" i="196"/>
  <c r="L80" i="196"/>
  <c r="K80" i="196"/>
  <c r="J80" i="196"/>
  <c r="L79" i="196"/>
  <c r="K79" i="196"/>
  <c r="J79" i="196"/>
  <c r="L78" i="196"/>
  <c r="K78" i="196"/>
  <c r="J78" i="196"/>
  <c r="L77" i="196"/>
  <c r="K77" i="196"/>
  <c r="J77" i="196"/>
  <c r="L76" i="196"/>
  <c r="K76" i="196"/>
  <c r="J76" i="196"/>
  <c r="L75" i="196"/>
  <c r="K75" i="196"/>
  <c r="J75" i="196"/>
  <c r="L74" i="196"/>
  <c r="K74" i="196"/>
  <c r="J74" i="196"/>
  <c r="L73" i="196"/>
  <c r="K73" i="196"/>
  <c r="J73" i="196"/>
  <c r="L72" i="196"/>
  <c r="K72" i="196"/>
  <c r="J72" i="196"/>
  <c r="L71" i="196"/>
  <c r="K71" i="196"/>
  <c r="J71" i="196"/>
  <c r="L70" i="196"/>
  <c r="K70" i="196"/>
  <c r="J70" i="196"/>
  <c r="L69" i="196"/>
  <c r="K69" i="196"/>
  <c r="J69" i="196"/>
  <c r="L68" i="196"/>
  <c r="K68" i="196"/>
  <c r="J68" i="196"/>
  <c r="L67" i="196"/>
  <c r="K67" i="196"/>
  <c r="J67" i="196"/>
  <c r="L66" i="196"/>
  <c r="K66" i="196"/>
  <c r="J66" i="196"/>
  <c r="L65" i="196"/>
  <c r="K65" i="196"/>
  <c r="J65" i="196"/>
  <c r="L64" i="196"/>
  <c r="K64" i="196"/>
  <c r="J64" i="196"/>
  <c r="L63" i="196"/>
  <c r="K63" i="196"/>
  <c r="J63" i="196"/>
  <c r="L62" i="196"/>
  <c r="K62" i="196"/>
  <c r="J62" i="196"/>
  <c r="L61" i="196"/>
  <c r="K61" i="196"/>
  <c r="J61" i="196"/>
  <c r="L60" i="196"/>
  <c r="K60" i="196"/>
  <c r="J60" i="196"/>
  <c r="L59" i="196"/>
  <c r="K59" i="196"/>
  <c r="J59" i="196"/>
  <c r="L58" i="196"/>
  <c r="K58" i="196"/>
  <c r="J58" i="196"/>
  <c r="L57" i="196"/>
  <c r="K57" i="196"/>
  <c r="J57" i="196"/>
  <c r="L56" i="196"/>
  <c r="K56" i="196"/>
  <c r="J56" i="196"/>
  <c r="L55" i="196"/>
  <c r="K55" i="196"/>
  <c r="J55" i="196"/>
  <c r="L54" i="196"/>
  <c r="K54" i="196"/>
  <c r="J54" i="196"/>
  <c r="L53" i="196"/>
  <c r="K53" i="196"/>
  <c r="J53" i="196"/>
  <c r="L52" i="196"/>
  <c r="K52" i="196"/>
  <c r="J52" i="196"/>
  <c r="L51" i="196"/>
  <c r="K51" i="196"/>
  <c r="J51" i="196"/>
  <c r="L50" i="196"/>
  <c r="K50" i="196"/>
  <c r="J50" i="196"/>
  <c r="L49" i="196"/>
  <c r="K49" i="196"/>
  <c r="J49" i="196"/>
  <c r="L48" i="196"/>
  <c r="K48" i="196"/>
  <c r="J48" i="196"/>
  <c r="L47" i="196"/>
  <c r="K47" i="196"/>
  <c r="J47" i="196"/>
  <c r="L46" i="196"/>
  <c r="K46" i="196"/>
  <c r="J46" i="196"/>
  <c r="L45" i="196"/>
  <c r="K45" i="196"/>
  <c r="J45" i="196"/>
  <c r="L44" i="196"/>
  <c r="K44" i="196"/>
  <c r="J44" i="196"/>
  <c r="L43" i="196"/>
  <c r="K43" i="196"/>
  <c r="J43" i="196"/>
  <c r="L42" i="196"/>
  <c r="K42" i="196"/>
  <c r="J42" i="196"/>
  <c r="L41" i="196"/>
  <c r="K41" i="196"/>
  <c r="J41" i="196"/>
  <c r="L40" i="196"/>
  <c r="K40" i="196"/>
  <c r="J40" i="196"/>
  <c r="L39" i="196"/>
  <c r="K39" i="196"/>
  <c r="J39" i="196"/>
  <c r="L38" i="196"/>
  <c r="K38" i="196"/>
  <c r="J38" i="196"/>
  <c r="L37" i="196"/>
  <c r="K37" i="196"/>
  <c r="J37" i="196"/>
  <c r="L36" i="196"/>
  <c r="K36" i="196"/>
  <c r="J36" i="196"/>
  <c r="L35" i="196"/>
  <c r="K35" i="196"/>
  <c r="J35" i="196"/>
  <c r="L34" i="196"/>
  <c r="K34" i="196"/>
  <c r="J34" i="196"/>
  <c r="L33" i="196"/>
  <c r="K33" i="196"/>
  <c r="J33" i="196"/>
  <c r="L32" i="196"/>
  <c r="K32" i="196"/>
  <c r="J32" i="196"/>
  <c r="L31" i="196"/>
  <c r="K31" i="196"/>
  <c r="J31" i="196"/>
  <c r="L30" i="196"/>
  <c r="K30" i="196"/>
  <c r="J30" i="196"/>
  <c r="L29" i="196"/>
  <c r="K29" i="196"/>
  <c r="J29" i="196"/>
  <c r="L28" i="196"/>
  <c r="K28" i="196"/>
  <c r="J28" i="196"/>
  <c r="L27" i="196"/>
  <c r="K27" i="196"/>
  <c r="J27" i="196"/>
  <c r="L26" i="196"/>
  <c r="K26" i="196"/>
  <c r="J26" i="196"/>
  <c r="L25" i="196"/>
  <c r="K25" i="196"/>
  <c r="J25" i="196"/>
  <c r="L24" i="196"/>
  <c r="K24" i="196"/>
  <c r="J24" i="196"/>
  <c r="L23" i="196"/>
  <c r="K23" i="196"/>
  <c r="J23" i="196"/>
  <c r="L22" i="196"/>
  <c r="K22" i="196"/>
  <c r="J22" i="196"/>
  <c r="L21" i="196"/>
  <c r="K21" i="196"/>
  <c r="J21" i="196"/>
  <c r="L20" i="196"/>
  <c r="K20" i="196"/>
  <c r="J20" i="196"/>
  <c r="L19" i="196"/>
  <c r="K19" i="196"/>
  <c r="J19" i="196"/>
  <c r="L18" i="196"/>
  <c r="K18" i="196"/>
  <c r="J18" i="196"/>
  <c r="L17" i="196"/>
  <c r="K17" i="196"/>
  <c r="J17" i="196"/>
  <c r="L16" i="196"/>
  <c r="K16" i="196"/>
  <c r="J16" i="196"/>
  <c r="L15" i="196"/>
  <c r="K15" i="196"/>
  <c r="J15" i="196"/>
  <c r="L14" i="196"/>
  <c r="K14" i="196"/>
  <c r="J14" i="196"/>
  <c r="L13" i="196"/>
  <c r="K13" i="196"/>
  <c r="J13" i="196"/>
  <c r="L12" i="196"/>
  <c r="K12" i="196"/>
  <c r="J12" i="196"/>
  <c r="L11" i="196"/>
  <c r="K11" i="196"/>
  <c r="J11" i="196"/>
  <c r="L10" i="196"/>
  <c r="K10" i="196"/>
  <c r="J10" i="196"/>
  <c r="L9" i="196"/>
  <c r="K9" i="196"/>
  <c r="J9" i="196"/>
  <c r="L8" i="196"/>
  <c r="K8" i="196"/>
  <c r="J8" i="196"/>
  <c r="L7" i="196"/>
  <c r="K7" i="196"/>
  <c r="J7" i="196"/>
  <c r="L6" i="196"/>
  <c r="K6" i="196"/>
  <c r="J6" i="196"/>
  <c r="L5" i="196"/>
  <c r="K5" i="196"/>
  <c r="J5" i="196"/>
  <c r="L4" i="196"/>
  <c r="K4" i="196"/>
  <c r="J4" i="196"/>
  <c r="L3" i="196"/>
  <c r="K3" i="196"/>
  <c r="J3" i="196"/>
  <c r="L2" i="196"/>
  <c r="K2" i="196"/>
  <c r="J2" i="196"/>
  <c r="L109" i="195"/>
  <c r="K109" i="195"/>
  <c r="J109" i="195"/>
  <c r="L108" i="195"/>
  <c r="K108" i="195"/>
  <c r="J108" i="195"/>
  <c r="L107" i="195"/>
  <c r="K107" i="195"/>
  <c r="J107" i="195"/>
  <c r="L106" i="195"/>
  <c r="K106" i="195"/>
  <c r="J106" i="195"/>
  <c r="L105" i="195"/>
  <c r="K105" i="195"/>
  <c r="J105" i="195"/>
  <c r="L104" i="195"/>
  <c r="K104" i="195"/>
  <c r="J104" i="195"/>
  <c r="L103" i="195"/>
  <c r="K103" i="195"/>
  <c r="J103" i="195"/>
  <c r="L102" i="195"/>
  <c r="K102" i="195"/>
  <c r="J102" i="195"/>
  <c r="L101" i="195"/>
  <c r="K101" i="195"/>
  <c r="J101" i="195"/>
  <c r="L100" i="195"/>
  <c r="K100" i="195"/>
  <c r="J100" i="195"/>
  <c r="L99" i="195"/>
  <c r="K99" i="195"/>
  <c r="J99" i="195"/>
  <c r="L98" i="195"/>
  <c r="K98" i="195"/>
  <c r="J98" i="195"/>
  <c r="L97" i="195"/>
  <c r="K97" i="195"/>
  <c r="J97" i="195"/>
  <c r="L96" i="195"/>
  <c r="K96" i="195"/>
  <c r="J96" i="195"/>
  <c r="L95" i="195"/>
  <c r="K95" i="195"/>
  <c r="J95" i="195"/>
  <c r="L94" i="195"/>
  <c r="K94" i="195"/>
  <c r="J94" i="195"/>
  <c r="L93" i="195"/>
  <c r="K93" i="195"/>
  <c r="J93" i="195"/>
  <c r="L92" i="195"/>
  <c r="K92" i="195"/>
  <c r="J92" i="195"/>
  <c r="L91" i="195"/>
  <c r="K91" i="195"/>
  <c r="J91" i="195"/>
  <c r="L90" i="195"/>
  <c r="K90" i="195"/>
  <c r="J90" i="195"/>
  <c r="L89" i="195"/>
  <c r="K89" i="195"/>
  <c r="J89" i="195"/>
  <c r="L88" i="195"/>
  <c r="K88" i="195"/>
  <c r="J88" i="195"/>
  <c r="L87" i="195"/>
  <c r="K87" i="195"/>
  <c r="J87" i="195"/>
  <c r="L86" i="195"/>
  <c r="K86" i="195"/>
  <c r="J86" i="195"/>
  <c r="L85" i="195"/>
  <c r="K85" i="195"/>
  <c r="J85" i="195"/>
  <c r="L84" i="195"/>
  <c r="K84" i="195"/>
  <c r="J84" i="195"/>
  <c r="L83" i="195"/>
  <c r="K83" i="195"/>
  <c r="J83" i="195"/>
  <c r="L82" i="195"/>
  <c r="K82" i="195"/>
  <c r="J82" i="195"/>
  <c r="L81" i="195"/>
  <c r="K81" i="195"/>
  <c r="J81" i="195"/>
  <c r="L80" i="195"/>
  <c r="K80" i="195"/>
  <c r="J80" i="195"/>
  <c r="L79" i="195"/>
  <c r="K79" i="195"/>
  <c r="J79" i="195"/>
  <c r="L78" i="195"/>
  <c r="K78" i="195"/>
  <c r="J78" i="195"/>
  <c r="L77" i="195"/>
  <c r="K77" i="195"/>
  <c r="J77" i="195"/>
  <c r="L76" i="195"/>
  <c r="K76" i="195"/>
  <c r="J76" i="195"/>
  <c r="L75" i="195"/>
  <c r="K75" i="195"/>
  <c r="J75" i="195"/>
  <c r="L74" i="195"/>
  <c r="K74" i="195"/>
  <c r="J74" i="195"/>
  <c r="L73" i="195"/>
  <c r="K73" i="195"/>
  <c r="J73" i="195"/>
  <c r="L72" i="195"/>
  <c r="K72" i="195"/>
  <c r="J72" i="195"/>
  <c r="L71" i="195"/>
  <c r="K71" i="195"/>
  <c r="J71" i="195"/>
  <c r="L70" i="195"/>
  <c r="K70" i="195"/>
  <c r="J70" i="195"/>
  <c r="L69" i="195"/>
  <c r="K69" i="195"/>
  <c r="J69" i="195"/>
  <c r="L68" i="195"/>
  <c r="K68" i="195"/>
  <c r="J68" i="195"/>
  <c r="L67" i="195"/>
  <c r="K67" i="195"/>
  <c r="J67" i="195"/>
  <c r="L66" i="195"/>
  <c r="K66" i="195"/>
  <c r="J66" i="195"/>
  <c r="L65" i="195"/>
  <c r="K65" i="195"/>
  <c r="J65" i="195"/>
  <c r="L64" i="195"/>
  <c r="K64" i="195"/>
  <c r="J64" i="195"/>
  <c r="L63" i="195"/>
  <c r="K63" i="195"/>
  <c r="J63" i="195"/>
  <c r="L62" i="195"/>
  <c r="K62" i="195"/>
  <c r="J62" i="195"/>
  <c r="L61" i="195"/>
  <c r="K61" i="195"/>
  <c r="J61" i="195"/>
  <c r="L60" i="195"/>
  <c r="K60" i="195"/>
  <c r="J60" i="195"/>
  <c r="L59" i="195"/>
  <c r="K59" i="195"/>
  <c r="J59" i="195"/>
  <c r="L58" i="195"/>
  <c r="K58" i="195"/>
  <c r="J58" i="195"/>
  <c r="L57" i="195"/>
  <c r="K57" i="195"/>
  <c r="J57" i="195"/>
  <c r="L56" i="195"/>
  <c r="K56" i="195"/>
  <c r="J56" i="195"/>
  <c r="L55" i="195"/>
  <c r="K55" i="195"/>
  <c r="J55" i="195"/>
  <c r="L54" i="195"/>
  <c r="K54" i="195"/>
  <c r="J54" i="195"/>
  <c r="L53" i="195"/>
  <c r="K53" i="195"/>
  <c r="J53" i="195"/>
  <c r="L52" i="195"/>
  <c r="K52" i="195"/>
  <c r="J52" i="195"/>
  <c r="L51" i="195"/>
  <c r="K51" i="195"/>
  <c r="J51" i="195"/>
  <c r="L50" i="195"/>
  <c r="K50" i="195"/>
  <c r="J50" i="195"/>
  <c r="L49" i="195"/>
  <c r="K49" i="195"/>
  <c r="J49" i="195"/>
  <c r="L48" i="195"/>
  <c r="K48" i="195"/>
  <c r="J48" i="195"/>
  <c r="L47" i="195"/>
  <c r="K47" i="195"/>
  <c r="J47" i="195"/>
  <c r="L46" i="195"/>
  <c r="K46" i="195"/>
  <c r="J46" i="195"/>
  <c r="L45" i="195"/>
  <c r="K45" i="195"/>
  <c r="J45" i="195"/>
  <c r="L44" i="195"/>
  <c r="K44" i="195"/>
  <c r="J44" i="195"/>
  <c r="L43" i="195"/>
  <c r="K43" i="195"/>
  <c r="J43" i="195"/>
  <c r="L42" i="195"/>
  <c r="K42" i="195"/>
  <c r="J42" i="195"/>
  <c r="L41" i="195"/>
  <c r="K41" i="195"/>
  <c r="J41" i="195"/>
  <c r="L40" i="195"/>
  <c r="K40" i="195"/>
  <c r="J40" i="195"/>
  <c r="L39" i="195"/>
  <c r="K39" i="195"/>
  <c r="J39" i="195"/>
  <c r="L38" i="195"/>
  <c r="K38" i="195"/>
  <c r="J38" i="195"/>
  <c r="L37" i="195"/>
  <c r="K37" i="195"/>
  <c r="J37" i="195"/>
  <c r="L36" i="195"/>
  <c r="K36" i="195"/>
  <c r="J36" i="195"/>
  <c r="L35" i="195"/>
  <c r="K35" i="195"/>
  <c r="J35" i="195"/>
  <c r="L34" i="195"/>
  <c r="K34" i="195"/>
  <c r="J34" i="195"/>
  <c r="L33" i="195"/>
  <c r="K33" i="195"/>
  <c r="J33" i="195"/>
  <c r="L32" i="195"/>
  <c r="K32" i="195"/>
  <c r="J32" i="195"/>
  <c r="L31" i="195"/>
  <c r="K31" i="195"/>
  <c r="J31" i="195"/>
  <c r="L30" i="195"/>
  <c r="K30" i="195"/>
  <c r="J30" i="195"/>
  <c r="L29" i="195"/>
  <c r="K29" i="195"/>
  <c r="J29" i="195"/>
  <c r="L28" i="195"/>
  <c r="K28" i="195"/>
  <c r="J28" i="195"/>
  <c r="L27" i="195"/>
  <c r="K27" i="195"/>
  <c r="J27" i="195"/>
  <c r="L26" i="195"/>
  <c r="K26" i="195"/>
  <c r="J26" i="195"/>
  <c r="L25" i="195"/>
  <c r="K25" i="195"/>
  <c r="J25" i="195"/>
  <c r="L24" i="195"/>
  <c r="K24" i="195"/>
  <c r="J24" i="195"/>
  <c r="L23" i="195"/>
  <c r="K23" i="195"/>
  <c r="J23" i="195"/>
  <c r="L22" i="195"/>
  <c r="K22" i="195"/>
  <c r="J22" i="195"/>
  <c r="L21" i="195"/>
  <c r="K21" i="195"/>
  <c r="J21" i="195"/>
  <c r="L20" i="195"/>
  <c r="K20" i="195"/>
  <c r="J20" i="195"/>
  <c r="L19" i="195"/>
  <c r="K19" i="195"/>
  <c r="J19" i="195"/>
  <c r="L18" i="195"/>
  <c r="K18" i="195"/>
  <c r="J18" i="195"/>
  <c r="L17" i="195"/>
  <c r="K17" i="195"/>
  <c r="J17" i="195"/>
  <c r="L16" i="195"/>
  <c r="K16" i="195"/>
  <c r="J16" i="195"/>
  <c r="L15" i="195"/>
  <c r="K15" i="195"/>
  <c r="J15" i="195"/>
  <c r="L14" i="195"/>
  <c r="K14" i="195"/>
  <c r="J14" i="195"/>
  <c r="L13" i="195"/>
  <c r="K13" i="195"/>
  <c r="J13" i="195"/>
  <c r="L12" i="195"/>
  <c r="K12" i="195"/>
  <c r="J12" i="195"/>
  <c r="L11" i="195"/>
  <c r="K11" i="195"/>
  <c r="J11" i="195"/>
  <c r="L10" i="195"/>
  <c r="K10" i="195"/>
  <c r="J10" i="195"/>
  <c r="L9" i="195"/>
  <c r="K9" i="195"/>
  <c r="J9" i="195"/>
  <c r="L8" i="195"/>
  <c r="K8" i="195"/>
  <c r="J8" i="195"/>
  <c r="L7" i="195"/>
  <c r="K7" i="195"/>
  <c r="J7" i="195"/>
  <c r="L6" i="195"/>
  <c r="K6" i="195"/>
  <c r="J6" i="195"/>
  <c r="L5" i="195"/>
  <c r="K5" i="195"/>
  <c r="J5" i="195"/>
  <c r="L4" i="195"/>
  <c r="K4" i="195"/>
  <c r="J4" i="195"/>
  <c r="L3" i="195"/>
  <c r="K3" i="195"/>
  <c r="J3" i="195"/>
  <c r="L2" i="195"/>
  <c r="K2" i="195"/>
  <c r="J2" i="195"/>
  <c r="L109" i="192"/>
  <c r="K109" i="192"/>
  <c r="J109" i="192"/>
  <c r="L108" i="192"/>
  <c r="K108" i="192"/>
  <c r="J108" i="192"/>
  <c r="L107" i="192"/>
  <c r="K107" i="192"/>
  <c r="J107" i="192"/>
  <c r="L106" i="192"/>
  <c r="K106" i="192"/>
  <c r="J106" i="192"/>
  <c r="L105" i="192"/>
  <c r="K105" i="192"/>
  <c r="J105" i="192"/>
  <c r="L104" i="192"/>
  <c r="K104" i="192"/>
  <c r="J104" i="192"/>
  <c r="L103" i="192"/>
  <c r="K103" i="192"/>
  <c r="J103" i="192"/>
  <c r="L102" i="192"/>
  <c r="K102" i="192"/>
  <c r="J102" i="192"/>
  <c r="L101" i="192"/>
  <c r="K101" i="192"/>
  <c r="J101" i="192"/>
  <c r="L100" i="192"/>
  <c r="K100" i="192"/>
  <c r="J100" i="192"/>
  <c r="L99" i="192"/>
  <c r="K99" i="192"/>
  <c r="J99" i="192"/>
  <c r="L98" i="192"/>
  <c r="K98" i="192"/>
  <c r="J98" i="192"/>
  <c r="L97" i="192"/>
  <c r="K97" i="192"/>
  <c r="J97" i="192"/>
  <c r="L96" i="192"/>
  <c r="K96" i="192"/>
  <c r="J96" i="192"/>
  <c r="L95" i="192"/>
  <c r="K95" i="192"/>
  <c r="J95" i="192"/>
  <c r="L94" i="192"/>
  <c r="K94" i="192"/>
  <c r="J94" i="192"/>
  <c r="L93" i="192"/>
  <c r="K93" i="192"/>
  <c r="J93" i="192"/>
  <c r="L92" i="192"/>
  <c r="K92" i="192"/>
  <c r="J92" i="192"/>
  <c r="L91" i="192"/>
  <c r="K91" i="192"/>
  <c r="J91" i="192"/>
  <c r="L90" i="192"/>
  <c r="K90" i="192"/>
  <c r="J90" i="192"/>
  <c r="L89" i="192"/>
  <c r="K89" i="192"/>
  <c r="J89" i="192"/>
  <c r="L88" i="192"/>
  <c r="K88" i="192"/>
  <c r="J88" i="192"/>
  <c r="L87" i="192"/>
  <c r="K87" i="192"/>
  <c r="J87" i="192"/>
  <c r="L86" i="192"/>
  <c r="K86" i="192"/>
  <c r="J86" i="192"/>
  <c r="L85" i="192"/>
  <c r="K85" i="192"/>
  <c r="J85" i="192"/>
  <c r="L84" i="192"/>
  <c r="K84" i="192"/>
  <c r="J84" i="192"/>
  <c r="L83" i="192"/>
  <c r="K83" i="192"/>
  <c r="J83" i="192"/>
  <c r="L82" i="192"/>
  <c r="K82" i="192"/>
  <c r="J82" i="192"/>
  <c r="L81" i="192"/>
  <c r="K81" i="192"/>
  <c r="J81" i="192"/>
  <c r="L80" i="192"/>
  <c r="K80" i="192"/>
  <c r="J80" i="192"/>
  <c r="L79" i="192"/>
  <c r="K79" i="192"/>
  <c r="J79" i="192"/>
  <c r="L78" i="192"/>
  <c r="K78" i="192"/>
  <c r="J78" i="192"/>
  <c r="L77" i="192"/>
  <c r="K77" i="192"/>
  <c r="J77" i="192"/>
  <c r="L76" i="192"/>
  <c r="K76" i="192"/>
  <c r="J76" i="192"/>
  <c r="L75" i="192"/>
  <c r="K75" i="192"/>
  <c r="J75" i="192"/>
  <c r="L74" i="192"/>
  <c r="K74" i="192"/>
  <c r="J74" i="192"/>
  <c r="L73" i="192"/>
  <c r="K73" i="192"/>
  <c r="J73" i="192"/>
  <c r="L72" i="192"/>
  <c r="K72" i="192"/>
  <c r="J72" i="192"/>
  <c r="L71" i="192"/>
  <c r="K71" i="192"/>
  <c r="J71" i="192"/>
  <c r="L70" i="192"/>
  <c r="K70" i="192"/>
  <c r="J70" i="192"/>
  <c r="L69" i="192"/>
  <c r="K69" i="192"/>
  <c r="J69" i="192"/>
  <c r="L68" i="192"/>
  <c r="K68" i="192"/>
  <c r="J68" i="192"/>
  <c r="L67" i="192"/>
  <c r="K67" i="192"/>
  <c r="J67" i="192"/>
  <c r="L66" i="192"/>
  <c r="K66" i="192"/>
  <c r="J66" i="192"/>
  <c r="L65" i="192"/>
  <c r="K65" i="192"/>
  <c r="J65" i="192"/>
  <c r="L64" i="192"/>
  <c r="K64" i="192"/>
  <c r="J64" i="192"/>
  <c r="L63" i="192"/>
  <c r="K63" i="192"/>
  <c r="J63" i="192"/>
  <c r="L62" i="192"/>
  <c r="K62" i="192"/>
  <c r="J62" i="192"/>
  <c r="L61" i="192"/>
  <c r="K61" i="192"/>
  <c r="J61" i="192"/>
  <c r="L60" i="192"/>
  <c r="K60" i="192"/>
  <c r="J60" i="192"/>
  <c r="L59" i="192"/>
  <c r="K59" i="192"/>
  <c r="J59" i="192"/>
  <c r="L58" i="192"/>
  <c r="K58" i="192"/>
  <c r="J58" i="192"/>
  <c r="L57" i="192"/>
  <c r="K57" i="192"/>
  <c r="J57" i="192"/>
  <c r="L56" i="192"/>
  <c r="K56" i="192"/>
  <c r="J56" i="192"/>
  <c r="L55" i="192"/>
  <c r="K55" i="192"/>
  <c r="J55" i="192"/>
  <c r="L54" i="192"/>
  <c r="K54" i="192"/>
  <c r="J54" i="192"/>
  <c r="L53" i="192"/>
  <c r="K53" i="192"/>
  <c r="J53" i="192"/>
  <c r="L52" i="192"/>
  <c r="K52" i="192"/>
  <c r="J52" i="192"/>
  <c r="L51" i="192"/>
  <c r="K51" i="192"/>
  <c r="J51" i="192"/>
  <c r="L50" i="192"/>
  <c r="K50" i="192"/>
  <c r="J50" i="192"/>
  <c r="L49" i="192"/>
  <c r="K49" i="192"/>
  <c r="J49" i="192"/>
  <c r="L48" i="192"/>
  <c r="K48" i="192"/>
  <c r="J48" i="192"/>
  <c r="L47" i="192"/>
  <c r="K47" i="192"/>
  <c r="J47" i="192"/>
  <c r="L46" i="192"/>
  <c r="K46" i="192"/>
  <c r="J46" i="192"/>
  <c r="L45" i="192"/>
  <c r="K45" i="192"/>
  <c r="J45" i="192"/>
  <c r="L44" i="192"/>
  <c r="K44" i="192"/>
  <c r="J44" i="192"/>
  <c r="L43" i="192"/>
  <c r="K43" i="192"/>
  <c r="J43" i="192"/>
  <c r="L42" i="192"/>
  <c r="K42" i="192"/>
  <c r="J42" i="192"/>
  <c r="L41" i="192"/>
  <c r="K41" i="192"/>
  <c r="J41" i="192"/>
  <c r="L40" i="192"/>
  <c r="K40" i="192"/>
  <c r="J40" i="192"/>
  <c r="L39" i="192"/>
  <c r="K39" i="192"/>
  <c r="J39" i="192"/>
  <c r="L38" i="192"/>
  <c r="K38" i="192"/>
  <c r="J38" i="192"/>
  <c r="L37" i="192"/>
  <c r="K37" i="192"/>
  <c r="J37" i="192"/>
  <c r="L36" i="192"/>
  <c r="K36" i="192"/>
  <c r="J36" i="192"/>
  <c r="L35" i="192"/>
  <c r="K35" i="192"/>
  <c r="J35" i="192"/>
  <c r="L34" i="192"/>
  <c r="K34" i="192"/>
  <c r="J34" i="192"/>
  <c r="L33" i="192"/>
  <c r="K33" i="192"/>
  <c r="J33" i="192"/>
  <c r="L32" i="192"/>
  <c r="K32" i="192"/>
  <c r="J32" i="192"/>
  <c r="L31" i="192"/>
  <c r="K31" i="192"/>
  <c r="J31" i="192"/>
  <c r="L30" i="192"/>
  <c r="K30" i="192"/>
  <c r="J30" i="192"/>
  <c r="L29" i="192"/>
  <c r="K29" i="192"/>
  <c r="J29" i="192"/>
  <c r="L28" i="192"/>
  <c r="K28" i="192"/>
  <c r="J28" i="192"/>
  <c r="L27" i="192"/>
  <c r="K27" i="192"/>
  <c r="J27" i="192"/>
  <c r="L26" i="192"/>
  <c r="K26" i="192"/>
  <c r="J26" i="192"/>
  <c r="L25" i="192"/>
  <c r="K25" i="192"/>
  <c r="J25" i="192"/>
  <c r="L24" i="192"/>
  <c r="K24" i="192"/>
  <c r="J24" i="192"/>
  <c r="L23" i="192"/>
  <c r="K23" i="192"/>
  <c r="J23" i="192"/>
  <c r="L22" i="192"/>
  <c r="K22" i="192"/>
  <c r="J22" i="192"/>
  <c r="L21" i="192"/>
  <c r="K21" i="192"/>
  <c r="J21" i="192"/>
  <c r="L20" i="192"/>
  <c r="K20" i="192"/>
  <c r="J20" i="192"/>
  <c r="L19" i="192"/>
  <c r="K19" i="192"/>
  <c r="J19" i="192"/>
  <c r="L18" i="192"/>
  <c r="K18" i="192"/>
  <c r="J18" i="192"/>
  <c r="L17" i="192"/>
  <c r="K17" i="192"/>
  <c r="J17" i="192"/>
  <c r="L16" i="192"/>
  <c r="K16" i="192"/>
  <c r="J16" i="192"/>
  <c r="L15" i="192"/>
  <c r="K15" i="192"/>
  <c r="J15" i="192"/>
  <c r="L14" i="192"/>
  <c r="K14" i="192"/>
  <c r="J14" i="192"/>
  <c r="L13" i="192"/>
  <c r="K13" i="192"/>
  <c r="J13" i="192"/>
  <c r="L12" i="192"/>
  <c r="K12" i="192"/>
  <c r="J12" i="192"/>
  <c r="L11" i="192"/>
  <c r="K11" i="192"/>
  <c r="J11" i="192"/>
  <c r="L10" i="192"/>
  <c r="K10" i="192"/>
  <c r="J10" i="192"/>
  <c r="L9" i="192"/>
  <c r="K9" i="192"/>
  <c r="J9" i="192"/>
  <c r="L8" i="192"/>
  <c r="K8" i="192"/>
  <c r="J8" i="192"/>
  <c r="L7" i="192"/>
  <c r="K7" i="192"/>
  <c r="J7" i="192"/>
  <c r="L6" i="192"/>
  <c r="K6" i="192"/>
  <c r="J6" i="192"/>
  <c r="L5" i="192"/>
  <c r="K5" i="192"/>
  <c r="J5" i="192"/>
  <c r="L4" i="192"/>
  <c r="K4" i="192"/>
  <c r="J4" i="192"/>
  <c r="L3" i="192"/>
  <c r="K3" i="192"/>
  <c r="J3" i="192"/>
  <c r="L2" i="192"/>
  <c r="K2" i="192"/>
  <c r="J2" i="192"/>
  <c r="M109" i="191"/>
  <c r="L109" i="191"/>
  <c r="K109" i="191"/>
  <c r="M108" i="191"/>
  <c r="L108" i="191"/>
  <c r="K108" i="191"/>
  <c r="M107" i="191"/>
  <c r="L107" i="191"/>
  <c r="K107" i="191"/>
  <c r="M106" i="191"/>
  <c r="L106" i="191"/>
  <c r="K106" i="191"/>
  <c r="M105" i="191"/>
  <c r="L105" i="191"/>
  <c r="K105" i="191"/>
  <c r="M104" i="191"/>
  <c r="L104" i="191"/>
  <c r="K104" i="191"/>
  <c r="M103" i="191"/>
  <c r="L103" i="191"/>
  <c r="K103" i="191"/>
  <c r="M102" i="191"/>
  <c r="L102" i="191"/>
  <c r="K102" i="191"/>
  <c r="M101" i="191"/>
  <c r="L101" i="191"/>
  <c r="K101" i="191"/>
  <c r="M100" i="191"/>
  <c r="L100" i="191"/>
  <c r="K100" i="191"/>
  <c r="M99" i="191"/>
  <c r="L99" i="191"/>
  <c r="K99" i="191"/>
  <c r="M98" i="191"/>
  <c r="L98" i="191"/>
  <c r="K98" i="191"/>
  <c r="M97" i="191"/>
  <c r="L97" i="191"/>
  <c r="K97" i="191"/>
  <c r="M96" i="191"/>
  <c r="L96" i="191"/>
  <c r="K96" i="191"/>
  <c r="M95" i="191"/>
  <c r="L95" i="191"/>
  <c r="K95" i="191"/>
  <c r="M94" i="191"/>
  <c r="L94" i="191"/>
  <c r="K94" i="191"/>
  <c r="M93" i="191"/>
  <c r="L93" i="191"/>
  <c r="K93" i="191"/>
  <c r="M92" i="191"/>
  <c r="L92" i="191"/>
  <c r="K92" i="191"/>
  <c r="M91" i="191"/>
  <c r="L91" i="191"/>
  <c r="K91" i="191"/>
  <c r="M90" i="191"/>
  <c r="L90" i="191"/>
  <c r="K90" i="191"/>
  <c r="M89" i="191"/>
  <c r="L89" i="191"/>
  <c r="K89" i="191"/>
  <c r="M88" i="191"/>
  <c r="L88" i="191"/>
  <c r="K88" i="191"/>
  <c r="M87" i="191"/>
  <c r="L87" i="191"/>
  <c r="K87" i="191"/>
  <c r="M86" i="191"/>
  <c r="L86" i="191"/>
  <c r="K86" i="191"/>
  <c r="M85" i="191"/>
  <c r="L85" i="191"/>
  <c r="K85" i="191"/>
  <c r="M84" i="191"/>
  <c r="L84" i="191"/>
  <c r="K84" i="191"/>
  <c r="M83" i="191"/>
  <c r="L83" i="191"/>
  <c r="K83" i="191"/>
  <c r="M82" i="191"/>
  <c r="L82" i="191"/>
  <c r="K82" i="191"/>
  <c r="M81" i="191"/>
  <c r="L81" i="191"/>
  <c r="K81" i="191"/>
  <c r="M80" i="191"/>
  <c r="L80" i="191"/>
  <c r="K80" i="191"/>
  <c r="M79" i="191"/>
  <c r="L79" i="191"/>
  <c r="K79" i="191"/>
  <c r="M78" i="191"/>
  <c r="L78" i="191"/>
  <c r="K78" i="191"/>
  <c r="M77" i="191"/>
  <c r="L77" i="191"/>
  <c r="K77" i="191"/>
  <c r="M76" i="191"/>
  <c r="L76" i="191"/>
  <c r="K76" i="191"/>
  <c r="M75" i="191"/>
  <c r="L75" i="191"/>
  <c r="K75" i="191"/>
  <c r="M74" i="191"/>
  <c r="L74" i="191"/>
  <c r="K74" i="191"/>
  <c r="M73" i="191"/>
  <c r="L73" i="191"/>
  <c r="K73" i="191"/>
  <c r="M72" i="191"/>
  <c r="L72" i="191"/>
  <c r="K72" i="191"/>
  <c r="M71" i="191"/>
  <c r="L71" i="191"/>
  <c r="K71" i="191"/>
  <c r="M70" i="191"/>
  <c r="L70" i="191"/>
  <c r="K70" i="191"/>
  <c r="M69" i="191"/>
  <c r="L69" i="191"/>
  <c r="K69" i="191"/>
  <c r="M68" i="191"/>
  <c r="L68" i="191"/>
  <c r="K68" i="191"/>
  <c r="M67" i="191"/>
  <c r="L67" i="191"/>
  <c r="K67" i="191"/>
  <c r="M66" i="191"/>
  <c r="L66" i="191"/>
  <c r="K66" i="191"/>
  <c r="M65" i="191"/>
  <c r="L65" i="191"/>
  <c r="K65" i="191"/>
  <c r="M64" i="191"/>
  <c r="L64" i="191"/>
  <c r="K64" i="191"/>
  <c r="M63" i="191"/>
  <c r="L63" i="191"/>
  <c r="K63" i="191"/>
  <c r="M62" i="191"/>
  <c r="L62" i="191"/>
  <c r="K62" i="191"/>
  <c r="M61" i="191"/>
  <c r="L61" i="191"/>
  <c r="K61" i="191"/>
  <c r="M60" i="191"/>
  <c r="L60" i="191"/>
  <c r="K60" i="191"/>
  <c r="M59" i="191"/>
  <c r="L59" i="191"/>
  <c r="K59" i="191"/>
  <c r="M58" i="191"/>
  <c r="L58" i="191"/>
  <c r="K58" i="191"/>
  <c r="M57" i="191"/>
  <c r="L57" i="191"/>
  <c r="K57" i="191"/>
  <c r="M56" i="191"/>
  <c r="L56" i="191"/>
  <c r="K56" i="191"/>
  <c r="M55" i="191"/>
  <c r="L55" i="191"/>
  <c r="K55" i="191"/>
  <c r="M54" i="191"/>
  <c r="L54" i="191"/>
  <c r="K54" i="191"/>
  <c r="M53" i="191"/>
  <c r="L53" i="191"/>
  <c r="K53" i="191"/>
  <c r="M52" i="191"/>
  <c r="L52" i="191"/>
  <c r="K52" i="191"/>
  <c r="M51" i="191"/>
  <c r="L51" i="191"/>
  <c r="K51" i="191"/>
  <c r="M50" i="191"/>
  <c r="L50" i="191"/>
  <c r="K50" i="191"/>
  <c r="M49" i="191"/>
  <c r="L49" i="191"/>
  <c r="K49" i="191"/>
  <c r="M48" i="191"/>
  <c r="L48" i="191"/>
  <c r="K48" i="191"/>
  <c r="M47" i="191"/>
  <c r="L47" i="191"/>
  <c r="K47" i="191"/>
  <c r="M46" i="191"/>
  <c r="L46" i="191"/>
  <c r="K46" i="191"/>
  <c r="M45" i="191"/>
  <c r="L45" i="191"/>
  <c r="K45" i="191"/>
  <c r="M44" i="191"/>
  <c r="L44" i="191"/>
  <c r="K44" i="191"/>
  <c r="M43" i="191"/>
  <c r="L43" i="191"/>
  <c r="K43" i="191"/>
  <c r="M42" i="191"/>
  <c r="L42" i="191"/>
  <c r="K42" i="191"/>
  <c r="M41" i="191"/>
  <c r="L41" i="191"/>
  <c r="K41" i="191"/>
  <c r="M40" i="191"/>
  <c r="L40" i="191"/>
  <c r="K40" i="191"/>
  <c r="M39" i="191"/>
  <c r="L39" i="191"/>
  <c r="K39" i="191"/>
  <c r="M38" i="191"/>
  <c r="L38" i="191"/>
  <c r="K38" i="191"/>
  <c r="M37" i="191"/>
  <c r="L37" i="191"/>
  <c r="K37" i="191"/>
  <c r="M36" i="191"/>
  <c r="L36" i="191"/>
  <c r="K36" i="191"/>
  <c r="M35" i="191"/>
  <c r="L35" i="191"/>
  <c r="K35" i="191"/>
  <c r="M34" i="191"/>
  <c r="L34" i="191"/>
  <c r="K34" i="191"/>
  <c r="M33" i="191"/>
  <c r="L33" i="191"/>
  <c r="K33" i="191"/>
  <c r="M32" i="191"/>
  <c r="L32" i="191"/>
  <c r="K32" i="191"/>
  <c r="M31" i="191"/>
  <c r="L31" i="191"/>
  <c r="K31" i="191"/>
  <c r="M30" i="191"/>
  <c r="L30" i="191"/>
  <c r="K30" i="191"/>
  <c r="M29" i="191"/>
  <c r="L29" i="191"/>
  <c r="K29" i="191"/>
  <c r="M28" i="191"/>
  <c r="L28" i="191"/>
  <c r="K28" i="191"/>
  <c r="M27" i="191"/>
  <c r="L27" i="191"/>
  <c r="K27" i="191"/>
  <c r="M26" i="191"/>
  <c r="L26" i="191"/>
  <c r="K26" i="191"/>
  <c r="M25" i="191"/>
  <c r="L25" i="191"/>
  <c r="K25" i="191"/>
  <c r="M24" i="191"/>
  <c r="L24" i="191"/>
  <c r="K24" i="191"/>
  <c r="M23" i="191"/>
  <c r="L23" i="191"/>
  <c r="K23" i="191"/>
  <c r="M22" i="191"/>
  <c r="L22" i="191"/>
  <c r="K22" i="191"/>
  <c r="M21" i="191"/>
  <c r="L21" i="191"/>
  <c r="K21" i="191"/>
  <c r="M20" i="191"/>
  <c r="L20" i="191"/>
  <c r="K20" i="191"/>
  <c r="M19" i="191"/>
  <c r="L19" i="191"/>
  <c r="K19" i="191"/>
  <c r="M18" i="191"/>
  <c r="L18" i="191"/>
  <c r="K18" i="191"/>
  <c r="M17" i="191"/>
  <c r="L17" i="191"/>
  <c r="K17" i="191"/>
  <c r="M16" i="191"/>
  <c r="L16" i="191"/>
  <c r="K16" i="191"/>
  <c r="M15" i="191"/>
  <c r="L15" i="191"/>
  <c r="K15" i="191"/>
  <c r="M14" i="191"/>
  <c r="L14" i="191"/>
  <c r="K14" i="191"/>
  <c r="M13" i="191"/>
  <c r="L13" i="191"/>
  <c r="K13" i="191"/>
  <c r="M12" i="191"/>
  <c r="L12" i="191"/>
  <c r="K12" i="191"/>
  <c r="M11" i="191"/>
  <c r="L11" i="191"/>
  <c r="K11" i="191"/>
  <c r="M10" i="191"/>
  <c r="L10" i="191"/>
  <c r="K10" i="191"/>
  <c r="M9" i="191"/>
  <c r="L9" i="191"/>
  <c r="K9" i="191"/>
  <c r="M8" i="191"/>
  <c r="L8" i="191"/>
  <c r="K8" i="191"/>
  <c r="M7" i="191"/>
  <c r="L7" i="191"/>
  <c r="K7" i="191"/>
  <c r="M6" i="191"/>
  <c r="L6" i="191"/>
  <c r="K6" i="191"/>
  <c r="M5" i="191"/>
  <c r="L5" i="191"/>
  <c r="K5" i="191"/>
  <c r="M4" i="191"/>
  <c r="L4" i="191"/>
  <c r="K4" i="191"/>
  <c r="M3" i="191"/>
  <c r="L3" i="191"/>
  <c r="K3" i="191"/>
  <c r="M2" i="191"/>
  <c r="L2" i="191"/>
  <c r="K2" i="191"/>
  <c r="L109" i="190"/>
  <c r="K109" i="190"/>
  <c r="J109" i="190"/>
  <c r="L108" i="190"/>
  <c r="K108" i="190"/>
  <c r="J108" i="190"/>
  <c r="L107" i="190"/>
  <c r="K107" i="190"/>
  <c r="J107" i="190"/>
  <c r="L106" i="190"/>
  <c r="K106" i="190"/>
  <c r="J106" i="190"/>
  <c r="L105" i="190"/>
  <c r="K105" i="190"/>
  <c r="J105" i="190"/>
  <c r="L104" i="190"/>
  <c r="K104" i="190"/>
  <c r="J104" i="190"/>
  <c r="L103" i="190"/>
  <c r="K103" i="190"/>
  <c r="J103" i="190"/>
  <c r="L102" i="190"/>
  <c r="K102" i="190"/>
  <c r="J102" i="190"/>
  <c r="L101" i="190"/>
  <c r="K101" i="190"/>
  <c r="J101" i="190"/>
  <c r="L100" i="190"/>
  <c r="K100" i="190"/>
  <c r="J100" i="190"/>
  <c r="L99" i="190"/>
  <c r="K99" i="190"/>
  <c r="J99" i="190"/>
  <c r="L98" i="190"/>
  <c r="K98" i="190"/>
  <c r="J98" i="190"/>
  <c r="L97" i="190"/>
  <c r="K97" i="190"/>
  <c r="J97" i="190"/>
  <c r="L96" i="190"/>
  <c r="K96" i="190"/>
  <c r="J96" i="190"/>
  <c r="L95" i="190"/>
  <c r="K95" i="190"/>
  <c r="J95" i="190"/>
  <c r="L94" i="190"/>
  <c r="K94" i="190"/>
  <c r="J94" i="190"/>
  <c r="L93" i="190"/>
  <c r="K93" i="190"/>
  <c r="J93" i="190"/>
  <c r="L92" i="190"/>
  <c r="K92" i="190"/>
  <c r="J92" i="190"/>
  <c r="L91" i="190"/>
  <c r="K91" i="190"/>
  <c r="J91" i="190"/>
  <c r="L90" i="190"/>
  <c r="K90" i="190"/>
  <c r="J90" i="190"/>
  <c r="L89" i="190"/>
  <c r="K89" i="190"/>
  <c r="J89" i="190"/>
  <c r="L88" i="190"/>
  <c r="K88" i="190"/>
  <c r="J88" i="190"/>
  <c r="L87" i="190"/>
  <c r="K87" i="190"/>
  <c r="J87" i="190"/>
  <c r="L86" i="190"/>
  <c r="K86" i="190"/>
  <c r="J86" i="190"/>
  <c r="L85" i="190"/>
  <c r="K85" i="190"/>
  <c r="J85" i="190"/>
  <c r="L84" i="190"/>
  <c r="K84" i="190"/>
  <c r="J84" i="190"/>
  <c r="L83" i="190"/>
  <c r="K83" i="190"/>
  <c r="J83" i="190"/>
  <c r="L82" i="190"/>
  <c r="K82" i="190"/>
  <c r="J82" i="190"/>
  <c r="L81" i="190"/>
  <c r="K81" i="190"/>
  <c r="J81" i="190"/>
  <c r="L80" i="190"/>
  <c r="K80" i="190"/>
  <c r="J80" i="190"/>
  <c r="L79" i="190"/>
  <c r="K79" i="190"/>
  <c r="J79" i="190"/>
  <c r="L78" i="190"/>
  <c r="K78" i="190"/>
  <c r="J78" i="190"/>
  <c r="L77" i="190"/>
  <c r="K77" i="190"/>
  <c r="J77" i="190"/>
  <c r="L76" i="190"/>
  <c r="K76" i="190"/>
  <c r="J76" i="190"/>
  <c r="L75" i="190"/>
  <c r="K75" i="190"/>
  <c r="J75" i="190"/>
  <c r="L74" i="190"/>
  <c r="K74" i="190"/>
  <c r="J74" i="190"/>
  <c r="L73" i="190"/>
  <c r="K73" i="190"/>
  <c r="J73" i="190"/>
  <c r="L72" i="190"/>
  <c r="K72" i="190"/>
  <c r="J72" i="190"/>
  <c r="L71" i="190"/>
  <c r="K71" i="190"/>
  <c r="J71" i="190"/>
  <c r="L70" i="190"/>
  <c r="K70" i="190"/>
  <c r="J70" i="190"/>
  <c r="L69" i="190"/>
  <c r="K69" i="190"/>
  <c r="J69" i="190"/>
  <c r="L68" i="190"/>
  <c r="K68" i="190"/>
  <c r="J68" i="190"/>
  <c r="L67" i="190"/>
  <c r="K67" i="190"/>
  <c r="J67" i="190"/>
  <c r="L66" i="190"/>
  <c r="K66" i="190"/>
  <c r="J66" i="190"/>
  <c r="L65" i="190"/>
  <c r="K65" i="190"/>
  <c r="J65" i="190"/>
  <c r="L64" i="190"/>
  <c r="K64" i="190"/>
  <c r="J64" i="190"/>
  <c r="L63" i="190"/>
  <c r="K63" i="190"/>
  <c r="J63" i="190"/>
  <c r="L62" i="190"/>
  <c r="K62" i="190"/>
  <c r="J62" i="190"/>
  <c r="L61" i="190"/>
  <c r="K61" i="190"/>
  <c r="J61" i="190"/>
  <c r="L60" i="190"/>
  <c r="K60" i="190"/>
  <c r="J60" i="190"/>
  <c r="L59" i="190"/>
  <c r="K59" i="190"/>
  <c r="J59" i="190"/>
  <c r="L58" i="190"/>
  <c r="K58" i="190"/>
  <c r="J58" i="190"/>
  <c r="L57" i="190"/>
  <c r="K57" i="190"/>
  <c r="J57" i="190"/>
  <c r="L56" i="190"/>
  <c r="K56" i="190"/>
  <c r="J56" i="190"/>
  <c r="L55" i="190"/>
  <c r="K55" i="190"/>
  <c r="J55" i="190"/>
  <c r="L54" i="190"/>
  <c r="K54" i="190"/>
  <c r="J54" i="190"/>
  <c r="L53" i="190"/>
  <c r="K53" i="190"/>
  <c r="J53" i="190"/>
  <c r="L52" i="190"/>
  <c r="K52" i="190"/>
  <c r="J52" i="190"/>
  <c r="L51" i="190"/>
  <c r="K51" i="190"/>
  <c r="J51" i="190"/>
  <c r="L50" i="190"/>
  <c r="K50" i="190"/>
  <c r="J50" i="190"/>
  <c r="L49" i="190"/>
  <c r="K49" i="190"/>
  <c r="J49" i="190"/>
  <c r="L48" i="190"/>
  <c r="K48" i="190"/>
  <c r="J48" i="190"/>
  <c r="L47" i="190"/>
  <c r="K47" i="190"/>
  <c r="J47" i="190"/>
  <c r="L46" i="190"/>
  <c r="K46" i="190"/>
  <c r="J46" i="190"/>
  <c r="L45" i="190"/>
  <c r="K45" i="190"/>
  <c r="J45" i="190"/>
  <c r="L44" i="190"/>
  <c r="K44" i="190"/>
  <c r="J44" i="190"/>
  <c r="L43" i="190"/>
  <c r="K43" i="190"/>
  <c r="J43" i="190"/>
  <c r="L42" i="190"/>
  <c r="K42" i="190"/>
  <c r="J42" i="190"/>
  <c r="L41" i="190"/>
  <c r="K41" i="190"/>
  <c r="J41" i="190"/>
  <c r="L40" i="190"/>
  <c r="K40" i="190"/>
  <c r="J40" i="190"/>
  <c r="L39" i="190"/>
  <c r="K39" i="190"/>
  <c r="J39" i="190"/>
  <c r="L38" i="190"/>
  <c r="K38" i="190"/>
  <c r="J38" i="190"/>
  <c r="L37" i="190"/>
  <c r="K37" i="190"/>
  <c r="J37" i="190"/>
  <c r="L36" i="190"/>
  <c r="K36" i="190"/>
  <c r="J36" i="190"/>
  <c r="L35" i="190"/>
  <c r="K35" i="190"/>
  <c r="J35" i="190"/>
  <c r="L34" i="190"/>
  <c r="K34" i="190"/>
  <c r="J34" i="190"/>
  <c r="L33" i="190"/>
  <c r="K33" i="190"/>
  <c r="J33" i="190"/>
  <c r="L32" i="190"/>
  <c r="K32" i="190"/>
  <c r="J32" i="190"/>
  <c r="L31" i="190"/>
  <c r="K31" i="190"/>
  <c r="J31" i="190"/>
  <c r="L30" i="190"/>
  <c r="K30" i="190"/>
  <c r="J30" i="190"/>
  <c r="L29" i="190"/>
  <c r="K29" i="190"/>
  <c r="J29" i="190"/>
  <c r="L28" i="190"/>
  <c r="K28" i="190"/>
  <c r="J28" i="190"/>
  <c r="L27" i="190"/>
  <c r="K27" i="190"/>
  <c r="J27" i="190"/>
  <c r="L26" i="190"/>
  <c r="K26" i="190"/>
  <c r="J26" i="190"/>
  <c r="L25" i="190"/>
  <c r="K25" i="190"/>
  <c r="J25" i="190"/>
  <c r="L24" i="190"/>
  <c r="K24" i="190"/>
  <c r="J24" i="190"/>
  <c r="L23" i="190"/>
  <c r="K23" i="190"/>
  <c r="J23" i="190"/>
  <c r="L22" i="190"/>
  <c r="K22" i="190"/>
  <c r="J22" i="190"/>
  <c r="L21" i="190"/>
  <c r="K21" i="190"/>
  <c r="J21" i="190"/>
  <c r="L20" i="190"/>
  <c r="K20" i="190"/>
  <c r="J20" i="190"/>
  <c r="L19" i="190"/>
  <c r="K19" i="190"/>
  <c r="J19" i="190"/>
  <c r="L18" i="190"/>
  <c r="K18" i="190"/>
  <c r="J18" i="190"/>
  <c r="L17" i="190"/>
  <c r="K17" i="190"/>
  <c r="J17" i="190"/>
  <c r="L16" i="190"/>
  <c r="K16" i="190"/>
  <c r="J16" i="190"/>
  <c r="L15" i="190"/>
  <c r="K15" i="190"/>
  <c r="J15" i="190"/>
  <c r="L14" i="190"/>
  <c r="K14" i="190"/>
  <c r="J14" i="190"/>
  <c r="L13" i="190"/>
  <c r="K13" i="190"/>
  <c r="J13" i="190"/>
  <c r="L12" i="190"/>
  <c r="K12" i="190"/>
  <c r="J12" i="190"/>
  <c r="L11" i="190"/>
  <c r="K11" i="190"/>
  <c r="J11" i="190"/>
  <c r="L10" i="190"/>
  <c r="K10" i="190"/>
  <c r="J10" i="190"/>
  <c r="L9" i="190"/>
  <c r="K9" i="190"/>
  <c r="J9" i="190"/>
  <c r="L8" i="190"/>
  <c r="K8" i="190"/>
  <c r="J8" i="190"/>
  <c r="L7" i="190"/>
  <c r="K7" i="190"/>
  <c r="J7" i="190"/>
  <c r="L6" i="190"/>
  <c r="K6" i="190"/>
  <c r="J6" i="190"/>
  <c r="L5" i="190"/>
  <c r="K5" i="190"/>
  <c r="J5" i="190"/>
  <c r="L4" i="190"/>
  <c r="K4" i="190"/>
  <c r="J4" i="190"/>
  <c r="L3" i="190"/>
  <c r="K3" i="190"/>
  <c r="J3" i="190"/>
  <c r="L2" i="190"/>
  <c r="K2" i="190"/>
  <c r="J2" i="190"/>
  <c r="L109" i="189"/>
  <c r="K109" i="189"/>
  <c r="J109" i="189"/>
  <c r="L108" i="189"/>
  <c r="K108" i="189"/>
  <c r="J108" i="189"/>
  <c r="L107" i="189"/>
  <c r="K107" i="189"/>
  <c r="J107" i="189"/>
  <c r="L106" i="189"/>
  <c r="K106" i="189"/>
  <c r="J106" i="189"/>
  <c r="L105" i="189"/>
  <c r="K105" i="189"/>
  <c r="J105" i="189"/>
  <c r="L104" i="189"/>
  <c r="K104" i="189"/>
  <c r="J104" i="189"/>
  <c r="L103" i="189"/>
  <c r="K103" i="189"/>
  <c r="J103" i="189"/>
  <c r="L102" i="189"/>
  <c r="K102" i="189"/>
  <c r="J102" i="189"/>
  <c r="L101" i="189"/>
  <c r="K101" i="189"/>
  <c r="J101" i="189"/>
  <c r="L100" i="189"/>
  <c r="K100" i="189"/>
  <c r="J100" i="189"/>
  <c r="L99" i="189"/>
  <c r="K99" i="189"/>
  <c r="J99" i="189"/>
  <c r="L98" i="189"/>
  <c r="K98" i="189"/>
  <c r="J98" i="189"/>
  <c r="L97" i="189"/>
  <c r="K97" i="189"/>
  <c r="J97" i="189"/>
  <c r="L96" i="189"/>
  <c r="K96" i="189"/>
  <c r="J96" i="189"/>
  <c r="L95" i="189"/>
  <c r="K95" i="189"/>
  <c r="J95" i="189"/>
  <c r="L94" i="189"/>
  <c r="K94" i="189"/>
  <c r="J94" i="189"/>
  <c r="L93" i="189"/>
  <c r="K93" i="189"/>
  <c r="J93" i="189"/>
  <c r="L92" i="189"/>
  <c r="K92" i="189"/>
  <c r="J92" i="189"/>
  <c r="L91" i="189"/>
  <c r="K91" i="189"/>
  <c r="J91" i="189"/>
  <c r="L90" i="189"/>
  <c r="K90" i="189"/>
  <c r="J90" i="189"/>
  <c r="L89" i="189"/>
  <c r="K89" i="189"/>
  <c r="J89" i="189"/>
  <c r="L88" i="189"/>
  <c r="K88" i="189"/>
  <c r="J88" i="189"/>
  <c r="L87" i="189"/>
  <c r="K87" i="189"/>
  <c r="J87" i="189"/>
  <c r="L86" i="189"/>
  <c r="K86" i="189"/>
  <c r="J86" i="189"/>
  <c r="L85" i="189"/>
  <c r="K85" i="189"/>
  <c r="J85" i="189"/>
  <c r="L84" i="189"/>
  <c r="K84" i="189"/>
  <c r="J84" i="189"/>
  <c r="L83" i="189"/>
  <c r="K83" i="189"/>
  <c r="J83" i="189"/>
  <c r="L82" i="189"/>
  <c r="K82" i="189"/>
  <c r="J82" i="189"/>
  <c r="L81" i="189"/>
  <c r="K81" i="189"/>
  <c r="J81" i="189"/>
  <c r="L80" i="189"/>
  <c r="K80" i="189"/>
  <c r="J80" i="189"/>
  <c r="L79" i="189"/>
  <c r="K79" i="189"/>
  <c r="J79" i="189"/>
  <c r="L78" i="189"/>
  <c r="K78" i="189"/>
  <c r="J78" i="189"/>
  <c r="L77" i="189"/>
  <c r="K77" i="189"/>
  <c r="J77" i="189"/>
  <c r="L76" i="189"/>
  <c r="K76" i="189"/>
  <c r="J76" i="189"/>
  <c r="L75" i="189"/>
  <c r="K75" i="189"/>
  <c r="J75" i="189"/>
  <c r="L74" i="189"/>
  <c r="K74" i="189"/>
  <c r="J74" i="189"/>
  <c r="L73" i="189"/>
  <c r="K73" i="189"/>
  <c r="J73" i="189"/>
  <c r="L72" i="189"/>
  <c r="K72" i="189"/>
  <c r="J72" i="189"/>
  <c r="L71" i="189"/>
  <c r="K71" i="189"/>
  <c r="J71" i="189"/>
  <c r="L70" i="189"/>
  <c r="K70" i="189"/>
  <c r="J70" i="189"/>
  <c r="L69" i="189"/>
  <c r="K69" i="189"/>
  <c r="J69" i="189"/>
  <c r="L68" i="189"/>
  <c r="K68" i="189"/>
  <c r="J68" i="189"/>
  <c r="L67" i="189"/>
  <c r="K67" i="189"/>
  <c r="J67" i="189"/>
  <c r="L66" i="189"/>
  <c r="K66" i="189"/>
  <c r="J66" i="189"/>
  <c r="L65" i="189"/>
  <c r="K65" i="189"/>
  <c r="J65" i="189"/>
  <c r="L64" i="189"/>
  <c r="K64" i="189"/>
  <c r="J64" i="189"/>
  <c r="L63" i="189"/>
  <c r="K63" i="189"/>
  <c r="J63" i="189"/>
  <c r="L62" i="189"/>
  <c r="K62" i="189"/>
  <c r="J62" i="189"/>
  <c r="L61" i="189"/>
  <c r="K61" i="189"/>
  <c r="J61" i="189"/>
  <c r="L60" i="189"/>
  <c r="K60" i="189"/>
  <c r="J60" i="189"/>
  <c r="L59" i="189"/>
  <c r="K59" i="189"/>
  <c r="J59" i="189"/>
  <c r="L58" i="189"/>
  <c r="K58" i="189"/>
  <c r="J58" i="189"/>
  <c r="L57" i="189"/>
  <c r="K57" i="189"/>
  <c r="J57" i="189"/>
  <c r="L56" i="189"/>
  <c r="K56" i="189"/>
  <c r="J56" i="189"/>
  <c r="L55" i="189"/>
  <c r="K55" i="189"/>
  <c r="J55" i="189"/>
  <c r="L54" i="189"/>
  <c r="K54" i="189"/>
  <c r="J54" i="189"/>
  <c r="L53" i="189"/>
  <c r="K53" i="189"/>
  <c r="J53" i="189"/>
  <c r="L52" i="189"/>
  <c r="K52" i="189"/>
  <c r="J52" i="189"/>
  <c r="L51" i="189"/>
  <c r="K51" i="189"/>
  <c r="J51" i="189"/>
  <c r="L50" i="189"/>
  <c r="K50" i="189"/>
  <c r="J50" i="189"/>
  <c r="L49" i="189"/>
  <c r="K49" i="189"/>
  <c r="J49" i="189"/>
  <c r="L48" i="189"/>
  <c r="K48" i="189"/>
  <c r="J48" i="189"/>
  <c r="L47" i="189"/>
  <c r="K47" i="189"/>
  <c r="J47" i="189"/>
  <c r="L46" i="189"/>
  <c r="K46" i="189"/>
  <c r="J46" i="189"/>
  <c r="L45" i="189"/>
  <c r="K45" i="189"/>
  <c r="J45" i="189"/>
  <c r="L44" i="189"/>
  <c r="K44" i="189"/>
  <c r="J44" i="189"/>
  <c r="L43" i="189"/>
  <c r="K43" i="189"/>
  <c r="J43" i="189"/>
  <c r="L42" i="189"/>
  <c r="K42" i="189"/>
  <c r="J42" i="189"/>
  <c r="L41" i="189"/>
  <c r="K41" i="189"/>
  <c r="J41" i="189"/>
  <c r="L40" i="189"/>
  <c r="K40" i="189"/>
  <c r="J40" i="189"/>
  <c r="L39" i="189"/>
  <c r="K39" i="189"/>
  <c r="J39" i="189"/>
  <c r="L38" i="189"/>
  <c r="K38" i="189"/>
  <c r="J38" i="189"/>
  <c r="L37" i="189"/>
  <c r="K37" i="189"/>
  <c r="J37" i="189"/>
  <c r="L36" i="189"/>
  <c r="K36" i="189"/>
  <c r="J36" i="189"/>
  <c r="L35" i="189"/>
  <c r="K35" i="189"/>
  <c r="J35" i="189"/>
  <c r="L34" i="189"/>
  <c r="K34" i="189"/>
  <c r="J34" i="189"/>
  <c r="L33" i="189"/>
  <c r="K33" i="189"/>
  <c r="J33" i="189"/>
  <c r="L32" i="189"/>
  <c r="K32" i="189"/>
  <c r="J32" i="189"/>
  <c r="L31" i="189"/>
  <c r="K31" i="189"/>
  <c r="J31" i="189"/>
  <c r="L30" i="189"/>
  <c r="K30" i="189"/>
  <c r="J30" i="189"/>
  <c r="L29" i="189"/>
  <c r="K29" i="189"/>
  <c r="J29" i="189"/>
  <c r="L28" i="189"/>
  <c r="K28" i="189"/>
  <c r="J28" i="189"/>
  <c r="L27" i="189"/>
  <c r="K27" i="189"/>
  <c r="J27" i="189"/>
  <c r="L26" i="189"/>
  <c r="K26" i="189"/>
  <c r="J26" i="189"/>
  <c r="L25" i="189"/>
  <c r="K25" i="189"/>
  <c r="J25" i="189"/>
  <c r="L24" i="189"/>
  <c r="K24" i="189"/>
  <c r="J24" i="189"/>
  <c r="L23" i="189"/>
  <c r="K23" i="189"/>
  <c r="J23" i="189"/>
  <c r="L22" i="189"/>
  <c r="K22" i="189"/>
  <c r="J22" i="189"/>
  <c r="L21" i="189"/>
  <c r="K21" i="189"/>
  <c r="J21" i="189"/>
  <c r="L20" i="189"/>
  <c r="K20" i="189"/>
  <c r="J20" i="189"/>
  <c r="L19" i="189"/>
  <c r="K19" i="189"/>
  <c r="J19" i="189"/>
  <c r="L18" i="189"/>
  <c r="K18" i="189"/>
  <c r="J18" i="189"/>
  <c r="L17" i="189"/>
  <c r="K17" i="189"/>
  <c r="J17" i="189"/>
  <c r="L16" i="189"/>
  <c r="K16" i="189"/>
  <c r="J16" i="189"/>
  <c r="L15" i="189"/>
  <c r="K15" i="189"/>
  <c r="J15" i="189"/>
  <c r="L14" i="189"/>
  <c r="K14" i="189"/>
  <c r="J14" i="189"/>
  <c r="L13" i="189"/>
  <c r="K13" i="189"/>
  <c r="J13" i="189"/>
  <c r="L12" i="189"/>
  <c r="K12" i="189"/>
  <c r="J12" i="189"/>
  <c r="L11" i="189"/>
  <c r="K11" i="189"/>
  <c r="J11" i="189"/>
  <c r="L10" i="189"/>
  <c r="K10" i="189"/>
  <c r="J10" i="189"/>
  <c r="L9" i="189"/>
  <c r="K9" i="189"/>
  <c r="J9" i="189"/>
  <c r="L8" i="189"/>
  <c r="K8" i="189"/>
  <c r="J8" i="189"/>
  <c r="L7" i="189"/>
  <c r="K7" i="189"/>
  <c r="J7" i="189"/>
  <c r="L6" i="189"/>
  <c r="K6" i="189"/>
  <c r="J6" i="189"/>
  <c r="L5" i="189"/>
  <c r="K5" i="189"/>
  <c r="J5" i="189"/>
  <c r="L4" i="189"/>
  <c r="K4" i="189"/>
  <c r="J4" i="189"/>
  <c r="L3" i="189"/>
  <c r="K3" i="189"/>
  <c r="J3" i="189"/>
  <c r="L2" i="189"/>
  <c r="K2" i="189"/>
  <c r="J2" i="189"/>
  <c r="L109" i="188"/>
  <c r="K109" i="188"/>
  <c r="J109" i="188"/>
  <c r="L108" i="188"/>
  <c r="K108" i="188"/>
  <c r="J108" i="188"/>
  <c r="L107" i="188"/>
  <c r="K107" i="188"/>
  <c r="J107" i="188"/>
  <c r="L106" i="188"/>
  <c r="K106" i="188"/>
  <c r="J106" i="188"/>
  <c r="L105" i="188"/>
  <c r="K105" i="188"/>
  <c r="J105" i="188"/>
  <c r="L104" i="188"/>
  <c r="K104" i="188"/>
  <c r="J104" i="188"/>
  <c r="L103" i="188"/>
  <c r="K103" i="188"/>
  <c r="J103" i="188"/>
  <c r="L102" i="188"/>
  <c r="K102" i="188"/>
  <c r="J102" i="188"/>
  <c r="L101" i="188"/>
  <c r="K101" i="188"/>
  <c r="J101" i="188"/>
  <c r="L100" i="188"/>
  <c r="K100" i="188"/>
  <c r="J100" i="188"/>
  <c r="L99" i="188"/>
  <c r="K99" i="188"/>
  <c r="J99" i="188"/>
  <c r="L98" i="188"/>
  <c r="K98" i="188"/>
  <c r="J98" i="188"/>
  <c r="L97" i="188"/>
  <c r="K97" i="188"/>
  <c r="J97" i="188"/>
  <c r="L96" i="188"/>
  <c r="K96" i="188"/>
  <c r="J96" i="188"/>
  <c r="L95" i="188"/>
  <c r="K95" i="188"/>
  <c r="J95" i="188"/>
  <c r="L94" i="188"/>
  <c r="K94" i="188"/>
  <c r="J94" i="188"/>
  <c r="L93" i="188"/>
  <c r="K93" i="188"/>
  <c r="J93" i="188"/>
  <c r="L92" i="188"/>
  <c r="K92" i="188"/>
  <c r="J92" i="188"/>
  <c r="L91" i="188"/>
  <c r="K91" i="188"/>
  <c r="J91" i="188"/>
  <c r="L90" i="188"/>
  <c r="K90" i="188"/>
  <c r="J90" i="188"/>
  <c r="L89" i="188"/>
  <c r="K89" i="188"/>
  <c r="J89" i="188"/>
  <c r="L88" i="188"/>
  <c r="K88" i="188"/>
  <c r="J88" i="188"/>
  <c r="L87" i="188"/>
  <c r="K87" i="188"/>
  <c r="J87" i="188"/>
  <c r="L86" i="188"/>
  <c r="K86" i="188"/>
  <c r="J86" i="188"/>
  <c r="L85" i="188"/>
  <c r="K85" i="188"/>
  <c r="J85" i="188"/>
  <c r="L84" i="188"/>
  <c r="K84" i="188"/>
  <c r="J84" i="188"/>
  <c r="L83" i="188"/>
  <c r="K83" i="188"/>
  <c r="J83" i="188"/>
  <c r="L82" i="188"/>
  <c r="K82" i="188"/>
  <c r="J82" i="188"/>
  <c r="L81" i="188"/>
  <c r="K81" i="188"/>
  <c r="J81" i="188"/>
  <c r="L80" i="188"/>
  <c r="K80" i="188"/>
  <c r="J80" i="188"/>
  <c r="L79" i="188"/>
  <c r="K79" i="188"/>
  <c r="J79" i="188"/>
  <c r="L78" i="188"/>
  <c r="K78" i="188"/>
  <c r="J78" i="188"/>
  <c r="L77" i="188"/>
  <c r="K77" i="188"/>
  <c r="J77" i="188"/>
  <c r="L76" i="188"/>
  <c r="K76" i="188"/>
  <c r="J76" i="188"/>
  <c r="L75" i="188"/>
  <c r="K75" i="188"/>
  <c r="J75" i="188"/>
  <c r="L74" i="188"/>
  <c r="K74" i="188"/>
  <c r="J74" i="188"/>
  <c r="L73" i="188"/>
  <c r="K73" i="188"/>
  <c r="J73" i="188"/>
  <c r="L72" i="188"/>
  <c r="K72" i="188"/>
  <c r="J72" i="188"/>
  <c r="L71" i="188"/>
  <c r="K71" i="188"/>
  <c r="J71" i="188"/>
  <c r="L70" i="188"/>
  <c r="K70" i="188"/>
  <c r="J70" i="188"/>
  <c r="L69" i="188"/>
  <c r="K69" i="188"/>
  <c r="J69" i="188"/>
  <c r="L68" i="188"/>
  <c r="K68" i="188"/>
  <c r="J68" i="188"/>
  <c r="L67" i="188"/>
  <c r="K67" i="188"/>
  <c r="J67" i="188"/>
  <c r="L66" i="188"/>
  <c r="K66" i="188"/>
  <c r="J66" i="188"/>
  <c r="L65" i="188"/>
  <c r="K65" i="188"/>
  <c r="J65" i="188"/>
  <c r="L64" i="188"/>
  <c r="K64" i="188"/>
  <c r="J64" i="188"/>
  <c r="L63" i="188"/>
  <c r="K63" i="188"/>
  <c r="J63" i="188"/>
  <c r="L62" i="188"/>
  <c r="K62" i="188"/>
  <c r="J62" i="188"/>
  <c r="L61" i="188"/>
  <c r="K61" i="188"/>
  <c r="J61" i="188"/>
  <c r="L60" i="188"/>
  <c r="K60" i="188"/>
  <c r="J60" i="188"/>
  <c r="L59" i="188"/>
  <c r="K59" i="188"/>
  <c r="J59" i="188"/>
  <c r="L58" i="188"/>
  <c r="K58" i="188"/>
  <c r="J58" i="188"/>
  <c r="L57" i="188"/>
  <c r="K57" i="188"/>
  <c r="J57" i="188"/>
  <c r="L56" i="188"/>
  <c r="K56" i="188"/>
  <c r="J56" i="188"/>
  <c r="L55" i="188"/>
  <c r="K55" i="188"/>
  <c r="J55" i="188"/>
  <c r="L54" i="188"/>
  <c r="K54" i="188"/>
  <c r="J54" i="188"/>
  <c r="L53" i="188"/>
  <c r="K53" i="188"/>
  <c r="J53" i="188"/>
  <c r="L52" i="188"/>
  <c r="K52" i="188"/>
  <c r="J52" i="188"/>
  <c r="L51" i="188"/>
  <c r="K51" i="188"/>
  <c r="J51" i="188"/>
  <c r="L50" i="188"/>
  <c r="K50" i="188"/>
  <c r="J50" i="188"/>
  <c r="L49" i="188"/>
  <c r="K49" i="188"/>
  <c r="J49" i="188"/>
  <c r="L48" i="188"/>
  <c r="K48" i="188"/>
  <c r="J48" i="188"/>
  <c r="L47" i="188"/>
  <c r="K47" i="188"/>
  <c r="J47" i="188"/>
  <c r="L46" i="188"/>
  <c r="K46" i="188"/>
  <c r="J46" i="188"/>
  <c r="L45" i="188"/>
  <c r="K45" i="188"/>
  <c r="J45" i="188"/>
  <c r="L44" i="188"/>
  <c r="K44" i="188"/>
  <c r="J44" i="188"/>
  <c r="L43" i="188"/>
  <c r="K43" i="188"/>
  <c r="J43" i="188"/>
  <c r="L42" i="188"/>
  <c r="K42" i="188"/>
  <c r="J42" i="188"/>
  <c r="L41" i="188"/>
  <c r="K41" i="188"/>
  <c r="J41" i="188"/>
  <c r="L40" i="188"/>
  <c r="K40" i="188"/>
  <c r="J40" i="188"/>
  <c r="L39" i="188"/>
  <c r="K39" i="188"/>
  <c r="J39" i="188"/>
  <c r="L38" i="188"/>
  <c r="K38" i="188"/>
  <c r="J38" i="188"/>
  <c r="L37" i="188"/>
  <c r="K37" i="188"/>
  <c r="J37" i="188"/>
  <c r="L36" i="188"/>
  <c r="K36" i="188"/>
  <c r="J36" i="188"/>
  <c r="L35" i="188"/>
  <c r="K35" i="188"/>
  <c r="J35" i="188"/>
  <c r="L34" i="188"/>
  <c r="K34" i="188"/>
  <c r="J34" i="188"/>
  <c r="L33" i="188"/>
  <c r="K33" i="188"/>
  <c r="J33" i="188"/>
  <c r="L32" i="188"/>
  <c r="K32" i="188"/>
  <c r="J32" i="188"/>
  <c r="L31" i="188"/>
  <c r="K31" i="188"/>
  <c r="J31" i="188"/>
  <c r="L30" i="188"/>
  <c r="K30" i="188"/>
  <c r="J30" i="188"/>
  <c r="L29" i="188"/>
  <c r="K29" i="188"/>
  <c r="J29" i="188"/>
  <c r="L28" i="188"/>
  <c r="K28" i="188"/>
  <c r="J28" i="188"/>
  <c r="L27" i="188"/>
  <c r="K27" i="188"/>
  <c r="J27" i="188"/>
  <c r="L26" i="188"/>
  <c r="K26" i="188"/>
  <c r="J26" i="188"/>
  <c r="L25" i="188"/>
  <c r="K25" i="188"/>
  <c r="J25" i="188"/>
  <c r="L24" i="188"/>
  <c r="K24" i="188"/>
  <c r="J24" i="188"/>
  <c r="L23" i="188"/>
  <c r="K23" i="188"/>
  <c r="J23" i="188"/>
  <c r="L22" i="188"/>
  <c r="K22" i="188"/>
  <c r="J22" i="188"/>
  <c r="L21" i="188"/>
  <c r="K21" i="188"/>
  <c r="J21" i="188"/>
  <c r="L20" i="188"/>
  <c r="K20" i="188"/>
  <c r="J20" i="188"/>
  <c r="L19" i="188"/>
  <c r="K19" i="188"/>
  <c r="J19" i="188"/>
  <c r="L18" i="188"/>
  <c r="K18" i="188"/>
  <c r="J18" i="188"/>
  <c r="L17" i="188"/>
  <c r="K17" i="188"/>
  <c r="J17" i="188"/>
  <c r="L16" i="188"/>
  <c r="K16" i="188"/>
  <c r="J16" i="188"/>
  <c r="L15" i="188"/>
  <c r="K15" i="188"/>
  <c r="J15" i="188"/>
  <c r="L14" i="188"/>
  <c r="K14" i="188"/>
  <c r="J14" i="188"/>
  <c r="L13" i="188"/>
  <c r="K13" i="188"/>
  <c r="J13" i="188"/>
  <c r="L12" i="188"/>
  <c r="K12" i="188"/>
  <c r="J12" i="188"/>
  <c r="L11" i="188"/>
  <c r="K11" i="188"/>
  <c r="J11" i="188"/>
  <c r="L10" i="188"/>
  <c r="K10" i="188"/>
  <c r="J10" i="188"/>
  <c r="L9" i="188"/>
  <c r="K9" i="188"/>
  <c r="J9" i="188"/>
  <c r="L8" i="188"/>
  <c r="K8" i="188"/>
  <c r="J8" i="188"/>
  <c r="L7" i="188"/>
  <c r="K7" i="188"/>
  <c r="J7" i="188"/>
  <c r="L6" i="188"/>
  <c r="K6" i="188"/>
  <c r="J6" i="188"/>
  <c r="L5" i="188"/>
  <c r="K5" i="188"/>
  <c r="J5" i="188"/>
  <c r="L4" i="188"/>
  <c r="K4" i="188"/>
  <c r="J4" i="188"/>
  <c r="L3" i="188"/>
  <c r="K3" i="188"/>
  <c r="J3" i="188"/>
  <c r="L2" i="188"/>
  <c r="K2" i="188"/>
  <c r="J2" i="188"/>
  <c r="L109" i="187"/>
  <c r="K109" i="187"/>
  <c r="J109" i="187"/>
  <c r="L108" i="187"/>
  <c r="K108" i="187"/>
  <c r="J108" i="187"/>
  <c r="L107" i="187"/>
  <c r="K107" i="187"/>
  <c r="J107" i="187"/>
  <c r="L106" i="187"/>
  <c r="K106" i="187"/>
  <c r="J106" i="187"/>
  <c r="L105" i="187"/>
  <c r="K105" i="187"/>
  <c r="J105" i="187"/>
  <c r="L104" i="187"/>
  <c r="K104" i="187"/>
  <c r="J104" i="187"/>
  <c r="L103" i="187"/>
  <c r="K103" i="187"/>
  <c r="J103" i="187"/>
  <c r="L102" i="187"/>
  <c r="K102" i="187"/>
  <c r="J102" i="187"/>
  <c r="L101" i="187"/>
  <c r="K101" i="187"/>
  <c r="J101" i="187"/>
  <c r="L100" i="187"/>
  <c r="K100" i="187"/>
  <c r="J100" i="187"/>
  <c r="L99" i="187"/>
  <c r="K99" i="187"/>
  <c r="J99" i="187"/>
  <c r="L98" i="187"/>
  <c r="K98" i="187"/>
  <c r="J98" i="187"/>
  <c r="L97" i="187"/>
  <c r="K97" i="187"/>
  <c r="J97" i="187"/>
  <c r="L96" i="187"/>
  <c r="K96" i="187"/>
  <c r="J96" i="187"/>
  <c r="L95" i="187"/>
  <c r="K95" i="187"/>
  <c r="J95" i="187"/>
  <c r="L94" i="187"/>
  <c r="K94" i="187"/>
  <c r="J94" i="187"/>
  <c r="L93" i="187"/>
  <c r="K93" i="187"/>
  <c r="J93" i="187"/>
  <c r="L92" i="187"/>
  <c r="K92" i="187"/>
  <c r="J92" i="187"/>
  <c r="L91" i="187"/>
  <c r="K91" i="187"/>
  <c r="J91" i="187"/>
  <c r="L90" i="187"/>
  <c r="K90" i="187"/>
  <c r="J90" i="187"/>
  <c r="L89" i="187"/>
  <c r="K89" i="187"/>
  <c r="J89" i="187"/>
  <c r="L88" i="187"/>
  <c r="K88" i="187"/>
  <c r="J88" i="187"/>
  <c r="L87" i="187"/>
  <c r="K87" i="187"/>
  <c r="J87" i="187"/>
  <c r="L86" i="187"/>
  <c r="K86" i="187"/>
  <c r="J86" i="187"/>
  <c r="L85" i="187"/>
  <c r="K85" i="187"/>
  <c r="J85" i="187"/>
  <c r="L84" i="187"/>
  <c r="K84" i="187"/>
  <c r="J84" i="187"/>
  <c r="L83" i="187"/>
  <c r="K83" i="187"/>
  <c r="J83" i="187"/>
  <c r="L82" i="187"/>
  <c r="K82" i="187"/>
  <c r="J82" i="187"/>
  <c r="L81" i="187"/>
  <c r="K81" i="187"/>
  <c r="J81" i="187"/>
  <c r="L80" i="187"/>
  <c r="K80" i="187"/>
  <c r="J80" i="187"/>
  <c r="L79" i="187"/>
  <c r="K79" i="187"/>
  <c r="J79" i="187"/>
  <c r="L78" i="187"/>
  <c r="K78" i="187"/>
  <c r="J78" i="187"/>
  <c r="L77" i="187"/>
  <c r="K77" i="187"/>
  <c r="J77" i="187"/>
  <c r="L76" i="187"/>
  <c r="K76" i="187"/>
  <c r="J76" i="187"/>
  <c r="L75" i="187"/>
  <c r="K75" i="187"/>
  <c r="J75" i="187"/>
  <c r="L74" i="187"/>
  <c r="K74" i="187"/>
  <c r="J74" i="187"/>
  <c r="L73" i="187"/>
  <c r="K73" i="187"/>
  <c r="J73" i="187"/>
  <c r="L72" i="187"/>
  <c r="K72" i="187"/>
  <c r="J72" i="187"/>
  <c r="L71" i="187"/>
  <c r="K71" i="187"/>
  <c r="J71" i="187"/>
  <c r="L70" i="187"/>
  <c r="K70" i="187"/>
  <c r="J70" i="187"/>
  <c r="L69" i="187"/>
  <c r="K69" i="187"/>
  <c r="J69" i="187"/>
  <c r="L68" i="187"/>
  <c r="K68" i="187"/>
  <c r="J68" i="187"/>
  <c r="L67" i="187"/>
  <c r="K67" i="187"/>
  <c r="J67" i="187"/>
  <c r="L66" i="187"/>
  <c r="K66" i="187"/>
  <c r="J66" i="187"/>
  <c r="L65" i="187"/>
  <c r="K65" i="187"/>
  <c r="J65" i="187"/>
  <c r="L64" i="187"/>
  <c r="K64" i="187"/>
  <c r="J64" i="187"/>
  <c r="L63" i="187"/>
  <c r="K63" i="187"/>
  <c r="J63" i="187"/>
  <c r="L62" i="187"/>
  <c r="K62" i="187"/>
  <c r="J62" i="187"/>
  <c r="L61" i="187"/>
  <c r="K61" i="187"/>
  <c r="J61" i="187"/>
  <c r="L60" i="187"/>
  <c r="K60" i="187"/>
  <c r="J60" i="187"/>
  <c r="L59" i="187"/>
  <c r="K59" i="187"/>
  <c r="J59" i="187"/>
  <c r="L58" i="187"/>
  <c r="K58" i="187"/>
  <c r="J58" i="187"/>
  <c r="L57" i="187"/>
  <c r="K57" i="187"/>
  <c r="J57" i="187"/>
  <c r="L56" i="187"/>
  <c r="K56" i="187"/>
  <c r="J56" i="187"/>
  <c r="L55" i="187"/>
  <c r="K55" i="187"/>
  <c r="J55" i="187"/>
  <c r="L54" i="187"/>
  <c r="K54" i="187"/>
  <c r="J54" i="187"/>
  <c r="L53" i="187"/>
  <c r="K53" i="187"/>
  <c r="J53" i="187"/>
  <c r="L52" i="187"/>
  <c r="K52" i="187"/>
  <c r="J52" i="187"/>
  <c r="L51" i="187"/>
  <c r="K51" i="187"/>
  <c r="J51" i="187"/>
  <c r="L50" i="187"/>
  <c r="K50" i="187"/>
  <c r="J50" i="187"/>
  <c r="L49" i="187"/>
  <c r="K49" i="187"/>
  <c r="J49" i="187"/>
  <c r="L48" i="187"/>
  <c r="K48" i="187"/>
  <c r="J48" i="187"/>
  <c r="L47" i="187"/>
  <c r="K47" i="187"/>
  <c r="J47" i="187"/>
  <c r="L46" i="187"/>
  <c r="K46" i="187"/>
  <c r="J46" i="187"/>
  <c r="L45" i="187"/>
  <c r="K45" i="187"/>
  <c r="J45" i="187"/>
  <c r="L44" i="187"/>
  <c r="K44" i="187"/>
  <c r="J44" i="187"/>
  <c r="L43" i="187"/>
  <c r="K43" i="187"/>
  <c r="J43" i="187"/>
  <c r="L42" i="187"/>
  <c r="K42" i="187"/>
  <c r="J42" i="187"/>
  <c r="L41" i="187"/>
  <c r="K41" i="187"/>
  <c r="J41" i="187"/>
  <c r="L40" i="187"/>
  <c r="K40" i="187"/>
  <c r="J40" i="187"/>
  <c r="L39" i="187"/>
  <c r="K39" i="187"/>
  <c r="J39" i="187"/>
  <c r="L38" i="187"/>
  <c r="K38" i="187"/>
  <c r="J38" i="187"/>
  <c r="L37" i="187"/>
  <c r="K37" i="187"/>
  <c r="J37" i="187"/>
  <c r="L36" i="187"/>
  <c r="K36" i="187"/>
  <c r="J36" i="187"/>
  <c r="L35" i="187"/>
  <c r="K35" i="187"/>
  <c r="J35" i="187"/>
  <c r="L34" i="187"/>
  <c r="K34" i="187"/>
  <c r="J34" i="187"/>
  <c r="L33" i="187"/>
  <c r="K33" i="187"/>
  <c r="J33" i="187"/>
  <c r="L32" i="187"/>
  <c r="K32" i="187"/>
  <c r="J32" i="187"/>
  <c r="L31" i="187"/>
  <c r="K31" i="187"/>
  <c r="J31" i="187"/>
  <c r="L30" i="187"/>
  <c r="K30" i="187"/>
  <c r="J30" i="187"/>
  <c r="L29" i="187"/>
  <c r="K29" i="187"/>
  <c r="J29" i="187"/>
  <c r="L28" i="187"/>
  <c r="K28" i="187"/>
  <c r="J28" i="187"/>
  <c r="L27" i="187"/>
  <c r="K27" i="187"/>
  <c r="J27" i="187"/>
  <c r="L26" i="187"/>
  <c r="K26" i="187"/>
  <c r="J26" i="187"/>
  <c r="L25" i="187"/>
  <c r="K25" i="187"/>
  <c r="J25" i="187"/>
  <c r="L24" i="187"/>
  <c r="K24" i="187"/>
  <c r="J24" i="187"/>
  <c r="L23" i="187"/>
  <c r="K23" i="187"/>
  <c r="J23" i="187"/>
  <c r="L22" i="187"/>
  <c r="K22" i="187"/>
  <c r="J22" i="187"/>
  <c r="L21" i="187"/>
  <c r="K21" i="187"/>
  <c r="J21" i="187"/>
  <c r="L20" i="187"/>
  <c r="K20" i="187"/>
  <c r="J20" i="187"/>
  <c r="L19" i="187"/>
  <c r="K19" i="187"/>
  <c r="J19" i="187"/>
  <c r="L18" i="187"/>
  <c r="K18" i="187"/>
  <c r="J18" i="187"/>
  <c r="L17" i="187"/>
  <c r="K17" i="187"/>
  <c r="J17" i="187"/>
  <c r="L16" i="187"/>
  <c r="K16" i="187"/>
  <c r="J16" i="187"/>
  <c r="L15" i="187"/>
  <c r="K15" i="187"/>
  <c r="J15" i="187"/>
  <c r="L14" i="187"/>
  <c r="K14" i="187"/>
  <c r="J14" i="187"/>
  <c r="L13" i="187"/>
  <c r="K13" i="187"/>
  <c r="J13" i="187"/>
  <c r="L12" i="187"/>
  <c r="K12" i="187"/>
  <c r="J12" i="187"/>
  <c r="L11" i="187"/>
  <c r="K11" i="187"/>
  <c r="J11" i="187"/>
  <c r="L10" i="187"/>
  <c r="K10" i="187"/>
  <c r="J10" i="187"/>
  <c r="L9" i="187"/>
  <c r="K9" i="187"/>
  <c r="J9" i="187"/>
  <c r="L8" i="187"/>
  <c r="K8" i="187"/>
  <c r="J8" i="187"/>
  <c r="L7" i="187"/>
  <c r="K7" i="187"/>
  <c r="J7" i="187"/>
  <c r="L6" i="187"/>
  <c r="K6" i="187"/>
  <c r="J6" i="187"/>
  <c r="L5" i="187"/>
  <c r="K5" i="187"/>
  <c r="J5" i="187"/>
  <c r="L4" i="187"/>
  <c r="K4" i="187"/>
  <c r="J4" i="187"/>
  <c r="L3" i="187"/>
  <c r="K3" i="187"/>
  <c r="J3" i="187"/>
  <c r="L2" i="187"/>
  <c r="K2" i="187"/>
  <c r="J2" i="187"/>
  <c r="L109" i="186"/>
  <c r="K109" i="186"/>
  <c r="J109" i="186"/>
  <c r="L108" i="186"/>
  <c r="K108" i="186"/>
  <c r="J108" i="186"/>
  <c r="L107" i="186"/>
  <c r="K107" i="186"/>
  <c r="J107" i="186"/>
  <c r="L106" i="186"/>
  <c r="K106" i="186"/>
  <c r="J106" i="186"/>
  <c r="L105" i="186"/>
  <c r="K105" i="186"/>
  <c r="J105" i="186"/>
  <c r="L104" i="186"/>
  <c r="K104" i="186"/>
  <c r="J104" i="186"/>
  <c r="L103" i="186"/>
  <c r="K103" i="186"/>
  <c r="J103" i="186"/>
  <c r="L102" i="186"/>
  <c r="K102" i="186"/>
  <c r="J102" i="186"/>
  <c r="L101" i="186"/>
  <c r="K101" i="186"/>
  <c r="J101" i="186"/>
  <c r="L100" i="186"/>
  <c r="K100" i="186"/>
  <c r="J100" i="186"/>
  <c r="L99" i="186"/>
  <c r="K99" i="186"/>
  <c r="J99" i="186"/>
  <c r="L98" i="186"/>
  <c r="K98" i="186"/>
  <c r="J98" i="186"/>
  <c r="L97" i="186"/>
  <c r="K97" i="186"/>
  <c r="J97" i="186"/>
  <c r="L96" i="186"/>
  <c r="K96" i="186"/>
  <c r="J96" i="186"/>
  <c r="L95" i="186"/>
  <c r="K95" i="186"/>
  <c r="J95" i="186"/>
  <c r="L94" i="186"/>
  <c r="K94" i="186"/>
  <c r="J94" i="186"/>
  <c r="L93" i="186"/>
  <c r="K93" i="186"/>
  <c r="J93" i="186"/>
  <c r="L92" i="186"/>
  <c r="K92" i="186"/>
  <c r="J92" i="186"/>
  <c r="L91" i="186"/>
  <c r="K91" i="186"/>
  <c r="J91" i="186"/>
  <c r="L90" i="186"/>
  <c r="K90" i="186"/>
  <c r="J90" i="186"/>
  <c r="L89" i="186"/>
  <c r="K89" i="186"/>
  <c r="J89" i="186"/>
  <c r="L88" i="186"/>
  <c r="K88" i="186"/>
  <c r="J88" i="186"/>
  <c r="L87" i="186"/>
  <c r="K87" i="186"/>
  <c r="J87" i="186"/>
  <c r="L86" i="186"/>
  <c r="K86" i="186"/>
  <c r="J86" i="186"/>
  <c r="L85" i="186"/>
  <c r="K85" i="186"/>
  <c r="J85" i="186"/>
  <c r="L84" i="186"/>
  <c r="K84" i="186"/>
  <c r="J84" i="186"/>
  <c r="L83" i="186"/>
  <c r="K83" i="186"/>
  <c r="J83" i="186"/>
  <c r="L82" i="186"/>
  <c r="K82" i="186"/>
  <c r="J82" i="186"/>
  <c r="L81" i="186"/>
  <c r="K81" i="186"/>
  <c r="J81" i="186"/>
  <c r="L80" i="186"/>
  <c r="K80" i="186"/>
  <c r="J80" i="186"/>
  <c r="L79" i="186"/>
  <c r="K79" i="186"/>
  <c r="J79" i="186"/>
  <c r="L78" i="186"/>
  <c r="K78" i="186"/>
  <c r="J78" i="186"/>
  <c r="L77" i="186"/>
  <c r="K77" i="186"/>
  <c r="J77" i="186"/>
  <c r="L76" i="186"/>
  <c r="K76" i="186"/>
  <c r="J76" i="186"/>
  <c r="L75" i="186"/>
  <c r="K75" i="186"/>
  <c r="J75" i="186"/>
  <c r="L74" i="186"/>
  <c r="K74" i="186"/>
  <c r="J74" i="186"/>
  <c r="L73" i="186"/>
  <c r="K73" i="186"/>
  <c r="J73" i="186"/>
  <c r="L72" i="186"/>
  <c r="K72" i="186"/>
  <c r="J72" i="186"/>
  <c r="L71" i="186"/>
  <c r="K71" i="186"/>
  <c r="J71" i="186"/>
  <c r="L70" i="186"/>
  <c r="K70" i="186"/>
  <c r="J70" i="186"/>
  <c r="L69" i="186"/>
  <c r="K69" i="186"/>
  <c r="J69" i="186"/>
  <c r="L68" i="186"/>
  <c r="K68" i="186"/>
  <c r="J68" i="186"/>
  <c r="L67" i="186"/>
  <c r="K67" i="186"/>
  <c r="J67" i="186"/>
  <c r="L66" i="186"/>
  <c r="K66" i="186"/>
  <c r="J66" i="186"/>
  <c r="L65" i="186"/>
  <c r="K65" i="186"/>
  <c r="J65" i="186"/>
  <c r="L64" i="186"/>
  <c r="K64" i="186"/>
  <c r="J64" i="186"/>
  <c r="L63" i="186"/>
  <c r="K63" i="186"/>
  <c r="J63" i="186"/>
  <c r="L62" i="186"/>
  <c r="K62" i="186"/>
  <c r="J62" i="186"/>
  <c r="L61" i="186"/>
  <c r="K61" i="186"/>
  <c r="J61" i="186"/>
  <c r="L60" i="186"/>
  <c r="K60" i="186"/>
  <c r="J60" i="186"/>
  <c r="L59" i="186"/>
  <c r="K59" i="186"/>
  <c r="J59" i="186"/>
  <c r="L58" i="186"/>
  <c r="K58" i="186"/>
  <c r="J58" i="186"/>
  <c r="L57" i="186"/>
  <c r="K57" i="186"/>
  <c r="J57" i="186"/>
  <c r="L56" i="186"/>
  <c r="K56" i="186"/>
  <c r="J56" i="186"/>
  <c r="L55" i="186"/>
  <c r="K55" i="186"/>
  <c r="J55" i="186"/>
  <c r="L54" i="186"/>
  <c r="K54" i="186"/>
  <c r="J54" i="186"/>
  <c r="L53" i="186"/>
  <c r="K53" i="186"/>
  <c r="J53" i="186"/>
  <c r="L52" i="186"/>
  <c r="K52" i="186"/>
  <c r="J52" i="186"/>
  <c r="L51" i="186"/>
  <c r="K51" i="186"/>
  <c r="J51" i="186"/>
  <c r="L50" i="186"/>
  <c r="K50" i="186"/>
  <c r="J50" i="186"/>
  <c r="L49" i="186"/>
  <c r="K49" i="186"/>
  <c r="J49" i="186"/>
  <c r="L48" i="186"/>
  <c r="K48" i="186"/>
  <c r="J48" i="186"/>
  <c r="L47" i="186"/>
  <c r="K47" i="186"/>
  <c r="J47" i="186"/>
  <c r="L46" i="186"/>
  <c r="K46" i="186"/>
  <c r="J46" i="186"/>
  <c r="L45" i="186"/>
  <c r="K45" i="186"/>
  <c r="J45" i="186"/>
  <c r="L44" i="186"/>
  <c r="K44" i="186"/>
  <c r="J44" i="186"/>
  <c r="L43" i="186"/>
  <c r="K43" i="186"/>
  <c r="J43" i="186"/>
  <c r="L42" i="186"/>
  <c r="K42" i="186"/>
  <c r="J42" i="186"/>
  <c r="L41" i="186"/>
  <c r="K41" i="186"/>
  <c r="J41" i="186"/>
  <c r="L40" i="186"/>
  <c r="K40" i="186"/>
  <c r="J40" i="186"/>
  <c r="L39" i="186"/>
  <c r="K39" i="186"/>
  <c r="J39" i="186"/>
  <c r="L38" i="186"/>
  <c r="K38" i="186"/>
  <c r="J38" i="186"/>
  <c r="L37" i="186"/>
  <c r="K37" i="186"/>
  <c r="J37" i="186"/>
  <c r="L36" i="186"/>
  <c r="K36" i="186"/>
  <c r="J36" i="186"/>
  <c r="L35" i="186"/>
  <c r="K35" i="186"/>
  <c r="J35" i="186"/>
  <c r="L34" i="186"/>
  <c r="K34" i="186"/>
  <c r="J34" i="186"/>
  <c r="L33" i="186"/>
  <c r="K33" i="186"/>
  <c r="J33" i="186"/>
  <c r="L32" i="186"/>
  <c r="K32" i="186"/>
  <c r="J32" i="186"/>
  <c r="L31" i="186"/>
  <c r="K31" i="186"/>
  <c r="J31" i="186"/>
  <c r="L30" i="186"/>
  <c r="K30" i="186"/>
  <c r="J30" i="186"/>
  <c r="L29" i="186"/>
  <c r="K29" i="186"/>
  <c r="J29" i="186"/>
  <c r="L28" i="186"/>
  <c r="K28" i="186"/>
  <c r="J28" i="186"/>
  <c r="L27" i="186"/>
  <c r="K27" i="186"/>
  <c r="J27" i="186"/>
  <c r="L26" i="186"/>
  <c r="K26" i="186"/>
  <c r="J26" i="186"/>
  <c r="L25" i="186"/>
  <c r="K25" i="186"/>
  <c r="J25" i="186"/>
  <c r="L24" i="186"/>
  <c r="K24" i="186"/>
  <c r="J24" i="186"/>
  <c r="L23" i="186"/>
  <c r="K23" i="186"/>
  <c r="J23" i="186"/>
  <c r="L22" i="186"/>
  <c r="K22" i="186"/>
  <c r="J22" i="186"/>
  <c r="L21" i="186"/>
  <c r="K21" i="186"/>
  <c r="J21" i="186"/>
  <c r="L20" i="186"/>
  <c r="K20" i="186"/>
  <c r="J20" i="186"/>
  <c r="L19" i="186"/>
  <c r="K19" i="186"/>
  <c r="J19" i="186"/>
  <c r="L18" i="186"/>
  <c r="K18" i="186"/>
  <c r="J18" i="186"/>
  <c r="L17" i="186"/>
  <c r="K17" i="186"/>
  <c r="J17" i="186"/>
  <c r="L16" i="186"/>
  <c r="K16" i="186"/>
  <c r="J16" i="186"/>
  <c r="L15" i="186"/>
  <c r="K15" i="186"/>
  <c r="J15" i="186"/>
  <c r="L14" i="186"/>
  <c r="K14" i="186"/>
  <c r="J14" i="186"/>
  <c r="L13" i="186"/>
  <c r="K13" i="186"/>
  <c r="J13" i="186"/>
  <c r="L12" i="186"/>
  <c r="K12" i="186"/>
  <c r="J12" i="186"/>
  <c r="L11" i="186"/>
  <c r="K11" i="186"/>
  <c r="J11" i="186"/>
  <c r="L10" i="186"/>
  <c r="K10" i="186"/>
  <c r="J10" i="186"/>
  <c r="L9" i="186"/>
  <c r="K9" i="186"/>
  <c r="J9" i="186"/>
  <c r="L8" i="186"/>
  <c r="K8" i="186"/>
  <c r="J8" i="186"/>
  <c r="L7" i="186"/>
  <c r="K7" i="186"/>
  <c r="J7" i="186"/>
  <c r="L6" i="186"/>
  <c r="K6" i="186"/>
  <c r="J6" i="186"/>
  <c r="L5" i="186"/>
  <c r="K5" i="186"/>
  <c r="J5" i="186"/>
  <c r="L4" i="186"/>
  <c r="K4" i="186"/>
  <c r="J4" i="186"/>
  <c r="L3" i="186"/>
  <c r="K3" i="186"/>
  <c r="J3" i="186"/>
  <c r="L2" i="186"/>
  <c r="K2" i="186"/>
  <c r="J2" i="186"/>
  <c r="L109" i="185"/>
  <c r="K109" i="185"/>
  <c r="J109" i="185"/>
  <c r="L108" i="185"/>
  <c r="K108" i="185"/>
  <c r="J108" i="185"/>
  <c r="L107" i="185"/>
  <c r="K107" i="185"/>
  <c r="J107" i="185"/>
  <c r="L106" i="185"/>
  <c r="K106" i="185"/>
  <c r="J106" i="185"/>
  <c r="L105" i="185"/>
  <c r="K105" i="185"/>
  <c r="J105" i="185"/>
  <c r="L104" i="185"/>
  <c r="K104" i="185"/>
  <c r="J104" i="185"/>
  <c r="L103" i="185"/>
  <c r="K103" i="185"/>
  <c r="J103" i="185"/>
  <c r="L102" i="185"/>
  <c r="K102" i="185"/>
  <c r="J102" i="185"/>
  <c r="L101" i="185"/>
  <c r="K101" i="185"/>
  <c r="J101" i="185"/>
  <c r="L100" i="185"/>
  <c r="K100" i="185"/>
  <c r="J100" i="185"/>
  <c r="L99" i="185"/>
  <c r="K99" i="185"/>
  <c r="J99" i="185"/>
  <c r="L98" i="185"/>
  <c r="K98" i="185"/>
  <c r="J98" i="185"/>
  <c r="L97" i="185"/>
  <c r="K97" i="185"/>
  <c r="J97" i="185"/>
  <c r="L96" i="185"/>
  <c r="K96" i="185"/>
  <c r="J96" i="185"/>
  <c r="L95" i="185"/>
  <c r="K95" i="185"/>
  <c r="J95" i="185"/>
  <c r="L94" i="185"/>
  <c r="K94" i="185"/>
  <c r="J94" i="185"/>
  <c r="L93" i="185"/>
  <c r="K93" i="185"/>
  <c r="J93" i="185"/>
  <c r="L92" i="185"/>
  <c r="K92" i="185"/>
  <c r="J92" i="185"/>
  <c r="L91" i="185"/>
  <c r="K91" i="185"/>
  <c r="J91" i="185"/>
  <c r="L90" i="185"/>
  <c r="K90" i="185"/>
  <c r="J90" i="185"/>
  <c r="L89" i="185"/>
  <c r="K89" i="185"/>
  <c r="J89" i="185"/>
  <c r="L88" i="185"/>
  <c r="K88" i="185"/>
  <c r="J88" i="185"/>
  <c r="L87" i="185"/>
  <c r="K87" i="185"/>
  <c r="J87" i="185"/>
  <c r="L86" i="185"/>
  <c r="K86" i="185"/>
  <c r="J86" i="185"/>
  <c r="L85" i="185"/>
  <c r="K85" i="185"/>
  <c r="J85" i="185"/>
  <c r="L84" i="185"/>
  <c r="K84" i="185"/>
  <c r="J84" i="185"/>
  <c r="L83" i="185"/>
  <c r="K83" i="185"/>
  <c r="J83" i="185"/>
  <c r="L82" i="185"/>
  <c r="K82" i="185"/>
  <c r="J82" i="185"/>
  <c r="L81" i="185"/>
  <c r="K81" i="185"/>
  <c r="J81" i="185"/>
  <c r="L80" i="185"/>
  <c r="K80" i="185"/>
  <c r="J80" i="185"/>
  <c r="L79" i="185"/>
  <c r="K79" i="185"/>
  <c r="J79" i="185"/>
  <c r="L78" i="185"/>
  <c r="K78" i="185"/>
  <c r="J78" i="185"/>
  <c r="L77" i="185"/>
  <c r="K77" i="185"/>
  <c r="J77" i="185"/>
  <c r="L76" i="185"/>
  <c r="K76" i="185"/>
  <c r="J76" i="185"/>
  <c r="L75" i="185"/>
  <c r="K75" i="185"/>
  <c r="J75" i="185"/>
  <c r="L74" i="185"/>
  <c r="K74" i="185"/>
  <c r="J74" i="185"/>
  <c r="L73" i="185"/>
  <c r="K73" i="185"/>
  <c r="J73" i="185"/>
  <c r="L72" i="185"/>
  <c r="K72" i="185"/>
  <c r="J72" i="185"/>
  <c r="L71" i="185"/>
  <c r="K71" i="185"/>
  <c r="J71" i="185"/>
  <c r="L70" i="185"/>
  <c r="K70" i="185"/>
  <c r="J70" i="185"/>
  <c r="L69" i="185"/>
  <c r="K69" i="185"/>
  <c r="J69" i="185"/>
  <c r="L68" i="185"/>
  <c r="K68" i="185"/>
  <c r="J68" i="185"/>
  <c r="L67" i="185"/>
  <c r="K67" i="185"/>
  <c r="J67" i="185"/>
  <c r="L66" i="185"/>
  <c r="K66" i="185"/>
  <c r="J66" i="185"/>
  <c r="L65" i="185"/>
  <c r="K65" i="185"/>
  <c r="J65" i="185"/>
  <c r="L64" i="185"/>
  <c r="K64" i="185"/>
  <c r="J64" i="185"/>
  <c r="L63" i="185"/>
  <c r="K63" i="185"/>
  <c r="J63" i="185"/>
  <c r="L62" i="185"/>
  <c r="K62" i="185"/>
  <c r="J62" i="185"/>
  <c r="L61" i="185"/>
  <c r="K61" i="185"/>
  <c r="J61" i="185"/>
  <c r="L60" i="185"/>
  <c r="K60" i="185"/>
  <c r="J60" i="185"/>
  <c r="L59" i="185"/>
  <c r="K59" i="185"/>
  <c r="J59" i="185"/>
  <c r="L58" i="185"/>
  <c r="K58" i="185"/>
  <c r="J58" i="185"/>
  <c r="L57" i="185"/>
  <c r="K57" i="185"/>
  <c r="J57" i="185"/>
  <c r="L56" i="185"/>
  <c r="K56" i="185"/>
  <c r="J56" i="185"/>
  <c r="L55" i="185"/>
  <c r="K55" i="185"/>
  <c r="J55" i="185"/>
  <c r="L54" i="185"/>
  <c r="K54" i="185"/>
  <c r="J54" i="185"/>
  <c r="L53" i="185"/>
  <c r="K53" i="185"/>
  <c r="J53" i="185"/>
  <c r="L52" i="185"/>
  <c r="K52" i="185"/>
  <c r="J52" i="185"/>
  <c r="L51" i="185"/>
  <c r="K51" i="185"/>
  <c r="J51" i="185"/>
  <c r="L50" i="185"/>
  <c r="K50" i="185"/>
  <c r="J50" i="185"/>
  <c r="L49" i="185"/>
  <c r="K49" i="185"/>
  <c r="J49" i="185"/>
  <c r="L48" i="185"/>
  <c r="K48" i="185"/>
  <c r="J48" i="185"/>
  <c r="L47" i="185"/>
  <c r="K47" i="185"/>
  <c r="J47" i="185"/>
  <c r="L46" i="185"/>
  <c r="K46" i="185"/>
  <c r="J46" i="185"/>
  <c r="L45" i="185"/>
  <c r="K45" i="185"/>
  <c r="J45" i="185"/>
  <c r="L44" i="185"/>
  <c r="K44" i="185"/>
  <c r="J44" i="185"/>
  <c r="L43" i="185"/>
  <c r="K43" i="185"/>
  <c r="J43" i="185"/>
  <c r="L42" i="185"/>
  <c r="K42" i="185"/>
  <c r="J42" i="185"/>
  <c r="L41" i="185"/>
  <c r="K41" i="185"/>
  <c r="J41" i="185"/>
  <c r="L40" i="185"/>
  <c r="K40" i="185"/>
  <c r="J40" i="185"/>
  <c r="L39" i="185"/>
  <c r="K39" i="185"/>
  <c r="J39" i="185"/>
  <c r="L38" i="185"/>
  <c r="K38" i="185"/>
  <c r="J38" i="185"/>
  <c r="L37" i="185"/>
  <c r="K37" i="185"/>
  <c r="J37" i="185"/>
  <c r="L36" i="185"/>
  <c r="K36" i="185"/>
  <c r="J36" i="185"/>
  <c r="L35" i="185"/>
  <c r="K35" i="185"/>
  <c r="J35" i="185"/>
  <c r="L34" i="185"/>
  <c r="K34" i="185"/>
  <c r="J34" i="185"/>
  <c r="L33" i="185"/>
  <c r="K33" i="185"/>
  <c r="J33" i="185"/>
  <c r="L32" i="185"/>
  <c r="K32" i="185"/>
  <c r="J32" i="185"/>
  <c r="L31" i="185"/>
  <c r="K31" i="185"/>
  <c r="J31" i="185"/>
  <c r="L30" i="185"/>
  <c r="K30" i="185"/>
  <c r="J30" i="185"/>
  <c r="L29" i="185"/>
  <c r="K29" i="185"/>
  <c r="J29" i="185"/>
  <c r="L28" i="185"/>
  <c r="K28" i="185"/>
  <c r="J28" i="185"/>
  <c r="L27" i="185"/>
  <c r="K27" i="185"/>
  <c r="J27" i="185"/>
  <c r="L26" i="185"/>
  <c r="K26" i="185"/>
  <c r="J26" i="185"/>
  <c r="L25" i="185"/>
  <c r="K25" i="185"/>
  <c r="J25" i="185"/>
  <c r="L24" i="185"/>
  <c r="K24" i="185"/>
  <c r="J24" i="185"/>
  <c r="L23" i="185"/>
  <c r="K23" i="185"/>
  <c r="J23" i="185"/>
  <c r="L22" i="185"/>
  <c r="K22" i="185"/>
  <c r="J22" i="185"/>
  <c r="L21" i="185"/>
  <c r="K21" i="185"/>
  <c r="J21" i="185"/>
  <c r="L20" i="185"/>
  <c r="K20" i="185"/>
  <c r="J20" i="185"/>
  <c r="L19" i="185"/>
  <c r="K19" i="185"/>
  <c r="J19" i="185"/>
  <c r="L18" i="185"/>
  <c r="K18" i="185"/>
  <c r="J18" i="185"/>
  <c r="L17" i="185"/>
  <c r="K17" i="185"/>
  <c r="J17" i="185"/>
  <c r="L16" i="185"/>
  <c r="K16" i="185"/>
  <c r="J16" i="185"/>
  <c r="L15" i="185"/>
  <c r="K15" i="185"/>
  <c r="J15" i="185"/>
  <c r="L14" i="185"/>
  <c r="K14" i="185"/>
  <c r="J14" i="185"/>
  <c r="L13" i="185"/>
  <c r="K13" i="185"/>
  <c r="J13" i="185"/>
  <c r="L12" i="185"/>
  <c r="K12" i="185"/>
  <c r="J12" i="185"/>
  <c r="L11" i="185"/>
  <c r="K11" i="185"/>
  <c r="J11" i="185"/>
  <c r="L10" i="185"/>
  <c r="K10" i="185"/>
  <c r="J10" i="185"/>
  <c r="L9" i="185"/>
  <c r="K9" i="185"/>
  <c r="J9" i="185"/>
  <c r="L8" i="185"/>
  <c r="K8" i="185"/>
  <c r="J8" i="185"/>
  <c r="L7" i="185"/>
  <c r="K7" i="185"/>
  <c r="J7" i="185"/>
  <c r="L6" i="185"/>
  <c r="K6" i="185"/>
  <c r="J6" i="185"/>
  <c r="L5" i="185"/>
  <c r="K5" i="185"/>
  <c r="J5" i="185"/>
  <c r="L4" i="185"/>
  <c r="K4" i="185"/>
  <c r="J4" i="185"/>
  <c r="L3" i="185"/>
  <c r="K3" i="185"/>
  <c r="J3" i="185"/>
  <c r="L2" i="185"/>
  <c r="K2" i="185"/>
  <c r="J2" i="185"/>
  <c r="J2" i="145"/>
  <c r="M145" i="130"/>
  <c r="L145" i="130"/>
  <c r="K145" i="130" s="1"/>
  <c r="M144" i="130"/>
  <c r="L144" i="130"/>
  <c r="K144" i="130"/>
  <c r="M143" i="130"/>
  <c r="L143" i="130"/>
  <c r="K143" i="130"/>
  <c r="M142" i="130"/>
  <c r="L142" i="130"/>
  <c r="K142" i="130"/>
  <c r="M141" i="130"/>
  <c r="L141" i="130"/>
  <c r="K141" i="130"/>
  <c r="M140" i="130"/>
  <c r="L140" i="130"/>
  <c r="K140" i="130" s="1"/>
  <c r="M139" i="130"/>
  <c r="L139" i="130"/>
  <c r="K139" i="130" s="1"/>
  <c r="M138" i="130"/>
  <c r="L138" i="130"/>
  <c r="K138" i="130"/>
  <c r="M137" i="130"/>
  <c r="L137" i="130"/>
  <c r="K137" i="130" s="1"/>
  <c r="M136" i="130"/>
  <c r="L136" i="130"/>
  <c r="K136" i="130"/>
  <c r="M135" i="130"/>
  <c r="L135" i="130"/>
  <c r="K135" i="130"/>
  <c r="M134" i="130"/>
  <c r="L134" i="130"/>
  <c r="K134" i="130"/>
  <c r="M133" i="130"/>
  <c r="L133" i="130"/>
  <c r="K133" i="130"/>
  <c r="M132" i="130"/>
  <c r="L132" i="130"/>
  <c r="K132" i="130" s="1"/>
  <c r="M131" i="130"/>
  <c r="L131" i="130"/>
  <c r="K131" i="130" s="1"/>
  <c r="M130" i="130"/>
  <c r="L130" i="130"/>
  <c r="K130" i="130"/>
  <c r="M129" i="130"/>
  <c r="L129" i="130"/>
  <c r="K129" i="130" s="1"/>
  <c r="M128" i="130"/>
  <c r="L128" i="130"/>
  <c r="K128" i="130"/>
  <c r="M127" i="130"/>
  <c r="L127" i="130"/>
  <c r="K127" i="130"/>
  <c r="M126" i="130"/>
  <c r="L126" i="130"/>
  <c r="K126" i="130"/>
  <c r="M125" i="130"/>
  <c r="L125" i="130"/>
  <c r="K125" i="130"/>
  <c r="M124" i="130"/>
  <c r="L124" i="130"/>
  <c r="K124" i="130" s="1"/>
  <c r="M123" i="130"/>
  <c r="L123" i="130"/>
  <c r="K123" i="130" s="1"/>
  <c r="M122" i="130"/>
  <c r="L122" i="130"/>
  <c r="K122" i="130"/>
  <c r="M121" i="130"/>
  <c r="L121" i="130"/>
  <c r="K121" i="130" s="1"/>
  <c r="M120" i="130"/>
  <c r="L120" i="130"/>
  <c r="K120" i="130"/>
  <c r="M119" i="130"/>
  <c r="L119" i="130"/>
  <c r="K119" i="130"/>
  <c r="M118" i="130"/>
  <c r="L118" i="130"/>
  <c r="K118" i="130"/>
  <c r="M117" i="130"/>
  <c r="L117" i="130"/>
  <c r="K117" i="130"/>
  <c r="M116" i="130"/>
  <c r="L116" i="130"/>
  <c r="K116" i="130" s="1"/>
  <c r="M115" i="130"/>
  <c r="L115" i="130"/>
  <c r="K115" i="130" s="1"/>
  <c r="M114" i="130"/>
  <c r="L114" i="130"/>
  <c r="K114" i="130"/>
  <c r="M113" i="130"/>
  <c r="L113" i="130"/>
  <c r="K113" i="130" s="1"/>
  <c r="M112" i="130"/>
  <c r="L112" i="130"/>
  <c r="K112" i="130"/>
  <c r="M111" i="130"/>
  <c r="L111" i="130"/>
  <c r="K111" i="130"/>
  <c r="M110" i="130"/>
  <c r="L110" i="130"/>
  <c r="K110" i="130"/>
  <c r="M109" i="130"/>
  <c r="L109" i="130"/>
  <c r="K109" i="130"/>
  <c r="M108" i="130"/>
  <c r="L108" i="130"/>
  <c r="K108" i="130" s="1"/>
  <c r="M107" i="130"/>
  <c r="L107" i="130"/>
  <c r="K107" i="130" s="1"/>
  <c r="M106" i="130"/>
  <c r="L106" i="130"/>
  <c r="K106" i="130"/>
  <c r="M105" i="130"/>
  <c r="L105" i="130"/>
  <c r="K105" i="130" s="1"/>
  <c r="M104" i="130"/>
  <c r="L104" i="130"/>
  <c r="K104" i="130"/>
  <c r="M103" i="130"/>
  <c r="L103" i="130"/>
  <c r="K103" i="130"/>
  <c r="M102" i="130"/>
  <c r="L102" i="130"/>
  <c r="K102" i="130"/>
  <c r="M101" i="130"/>
  <c r="L101" i="130"/>
  <c r="K101" i="130"/>
  <c r="M100" i="130"/>
  <c r="L100" i="130"/>
  <c r="K100" i="130" s="1"/>
  <c r="M99" i="130"/>
  <c r="L99" i="130"/>
  <c r="K99" i="130" s="1"/>
  <c r="M98" i="130"/>
  <c r="L98" i="130"/>
  <c r="K98" i="130"/>
  <c r="M97" i="130"/>
  <c r="L97" i="130"/>
  <c r="K97" i="130" s="1"/>
  <c r="M96" i="130"/>
  <c r="L96" i="130"/>
  <c r="K96" i="130"/>
  <c r="M95" i="130"/>
  <c r="L95" i="130"/>
  <c r="K95" i="130"/>
  <c r="M94" i="130"/>
  <c r="L94" i="130"/>
  <c r="K94" i="130"/>
  <c r="M93" i="130"/>
  <c r="L93" i="130"/>
  <c r="K93" i="130"/>
  <c r="M92" i="130"/>
  <c r="L92" i="130"/>
  <c r="K92" i="130" s="1"/>
  <c r="M91" i="130"/>
  <c r="L91" i="130"/>
  <c r="K91" i="130" s="1"/>
  <c r="M90" i="130"/>
  <c r="L90" i="130"/>
  <c r="K90" i="130"/>
  <c r="M89" i="130"/>
  <c r="L89" i="130"/>
  <c r="K89" i="130" s="1"/>
  <c r="M88" i="130"/>
  <c r="L88" i="130"/>
  <c r="K88" i="130"/>
  <c r="M87" i="130"/>
  <c r="L87" i="130"/>
  <c r="K87" i="130"/>
  <c r="M86" i="130"/>
  <c r="L86" i="130"/>
  <c r="K86" i="130"/>
  <c r="M85" i="130"/>
  <c r="L85" i="130"/>
  <c r="K85" i="130"/>
  <c r="M84" i="130"/>
  <c r="L84" i="130"/>
  <c r="K84" i="130" s="1"/>
  <c r="M83" i="130"/>
  <c r="L83" i="130"/>
  <c r="K83" i="130" s="1"/>
  <c r="M82" i="130"/>
  <c r="L82" i="130"/>
  <c r="K82" i="130"/>
  <c r="M81" i="130"/>
  <c r="L81" i="130"/>
  <c r="K81" i="130" s="1"/>
  <c r="M80" i="130"/>
  <c r="L80" i="130"/>
  <c r="K80" i="130"/>
  <c r="M79" i="130"/>
  <c r="L79" i="130"/>
  <c r="K79" i="130"/>
  <c r="M78" i="130"/>
  <c r="L78" i="130"/>
  <c r="K78" i="130"/>
  <c r="M77" i="130"/>
  <c r="L77" i="130"/>
  <c r="K77" i="130"/>
  <c r="M76" i="130"/>
  <c r="L76" i="130"/>
  <c r="K76" i="130" s="1"/>
  <c r="M75" i="130"/>
  <c r="L75" i="130"/>
  <c r="K75" i="130" s="1"/>
  <c r="M74" i="130"/>
  <c r="L74" i="130"/>
  <c r="K74" i="130"/>
  <c r="M73" i="130"/>
  <c r="L73" i="130"/>
  <c r="K73" i="130" s="1"/>
  <c r="M72" i="130"/>
  <c r="L72" i="130"/>
  <c r="K72" i="130"/>
  <c r="M71" i="130"/>
  <c r="L71" i="130"/>
  <c r="K71" i="130"/>
  <c r="M70" i="130"/>
  <c r="L70" i="130"/>
  <c r="K70" i="130"/>
  <c r="M69" i="130"/>
  <c r="L69" i="130"/>
  <c r="K69" i="130"/>
  <c r="M68" i="130"/>
  <c r="L68" i="130"/>
  <c r="K68" i="130" s="1"/>
  <c r="M67" i="130"/>
  <c r="L67" i="130"/>
  <c r="K67" i="130" s="1"/>
  <c r="M66" i="130"/>
  <c r="L66" i="130"/>
  <c r="K66" i="130"/>
  <c r="M65" i="130"/>
  <c r="L65" i="130"/>
  <c r="K65" i="130" s="1"/>
  <c r="M64" i="130"/>
  <c r="L64" i="130"/>
  <c r="K64" i="130"/>
  <c r="M63" i="130"/>
  <c r="L63" i="130"/>
  <c r="K63" i="130"/>
  <c r="M62" i="130"/>
  <c r="L62" i="130"/>
  <c r="K62" i="130"/>
  <c r="M61" i="130"/>
  <c r="L61" i="130"/>
  <c r="K61" i="130"/>
  <c r="M60" i="130"/>
  <c r="L60" i="130"/>
  <c r="K60" i="130" s="1"/>
  <c r="M59" i="130"/>
  <c r="L59" i="130"/>
  <c r="K59" i="130" s="1"/>
  <c r="M58" i="130"/>
  <c r="L58" i="130"/>
  <c r="K58" i="130"/>
  <c r="M57" i="130"/>
  <c r="L57" i="130"/>
  <c r="K57" i="130" s="1"/>
  <c r="M56" i="130"/>
  <c r="L56" i="130"/>
  <c r="K56" i="130"/>
  <c r="M55" i="130"/>
  <c r="L55" i="130"/>
  <c r="K55" i="130"/>
  <c r="M54" i="130"/>
  <c r="L54" i="130"/>
  <c r="K54" i="130"/>
  <c r="M53" i="130"/>
  <c r="L53" i="130"/>
  <c r="K53" i="130"/>
  <c r="M52" i="130"/>
  <c r="L52" i="130"/>
  <c r="K52" i="130" s="1"/>
  <c r="M51" i="130"/>
  <c r="L51" i="130"/>
  <c r="K51" i="130" s="1"/>
  <c r="M50" i="130"/>
  <c r="L50" i="130"/>
  <c r="K50" i="130"/>
  <c r="M49" i="130"/>
  <c r="L49" i="130"/>
  <c r="K49" i="130" s="1"/>
  <c r="M48" i="130"/>
  <c r="L48" i="130"/>
  <c r="K48" i="130"/>
  <c r="M47" i="130"/>
  <c r="L47" i="130"/>
  <c r="K47" i="130"/>
  <c r="M46" i="130"/>
  <c r="L46" i="130"/>
  <c r="K46" i="130"/>
  <c r="M45" i="130"/>
  <c r="L45" i="130"/>
  <c r="K45" i="130"/>
  <c r="M44" i="130"/>
  <c r="L44" i="130"/>
  <c r="K44" i="130" s="1"/>
  <c r="M43" i="130"/>
  <c r="L43" i="130"/>
  <c r="K43" i="130" s="1"/>
  <c r="M42" i="130"/>
  <c r="L42" i="130"/>
  <c r="K42" i="130"/>
  <c r="M41" i="130"/>
  <c r="L41" i="130"/>
  <c r="K41" i="130" s="1"/>
  <c r="M40" i="130"/>
  <c r="L40" i="130"/>
  <c r="K40" i="130"/>
  <c r="M39" i="130"/>
  <c r="L39" i="130"/>
  <c r="K39" i="130"/>
  <c r="M38" i="130"/>
  <c r="L38" i="130"/>
  <c r="K38" i="130"/>
  <c r="M37" i="130"/>
  <c r="L37" i="130"/>
  <c r="K37" i="130"/>
  <c r="M36" i="130"/>
  <c r="L36" i="130"/>
  <c r="K36" i="130" s="1"/>
  <c r="M35" i="130"/>
  <c r="L35" i="130"/>
  <c r="K35" i="130" s="1"/>
  <c r="M34" i="130"/>
  <c r="L34" i="130"/>
  <c r="K34" i="130"/>
  <c r="M33" i="130"/>
  <c r="L33" i="130"/>
  <c r="K33" i="130" s="1"/>
  <c r="M32" i="130"/>
  <c r="L32" i="130"/>
  <c r="K32" i="130"/>
  <c r="M31" i="130"/>
  <c r="L31" i="130"/>
  <c r="K31" i="130"/>
  <c r="M30" i="130"/>
  <c r="L30" i="130"/>
  <c r="K30" i="130"/>
  <c r="M29" i="130"/>
  <c r="L29" i="130"/>
  <c r="K29" i="130"/>
  <c r="M28" i="130"/>
  <c r="L28" i="130"/>
  <c r="K28" i="130" s="1"/>
  <c r="M27" i="130"/>
  <c r="L27" i="130"/>
  <c r="K27" i="130" s="1"/>
  <c r="M26" i="130"/>
  <c r="L26" i="130"/>
  <c r="K26" i="130"/>
  <c r="M25" i="130"/>
  <c r="L25" i="130"/>
  <c r="K25" i="130" s="1"/>
  <c r="M24" i="130"/>
  <c r="L24" i="130"/>
  <c r="K24" i="130"/>
  <c r="M23" i="130"/>
  <c r="L23" i="130"/>
  <c r="K23" i="130"/>
  <c r="M22" i="130"/>
  <c r="L22" i="130"/>
  <c r="K22" i="130"/>
  <c r="M21" i="130"/>
  <c r="L21" i="130"/>
  <c r="K21" i="130"/>
  <c r="M20" i="130"/>
  <c r="L20" i="130"/>
  <c r="K20" i="130" s="1"/>
  <c r="M19" i="130"/>
  <c r="L19" i="130"/>
  <c r="K19" i="130" s="1"/>
  <c r="M18" i="130"/>
  <c r="L18" i="130"/>
  <c r="K18" i="130"/>
  <c r="M17" i="130"/>
  <c r="L17" i="130"/>
  <c r="K17" i="130" s="1"/>
  <c r="M16" i="130"/>
  <c r="L16" i="130"/>
  <c r="K16" i="130"/>
  <c r="M15" i="130"/>
  <c r="L15" i="130"/>
  <c r="K15" i="130"/>
  <c r="M14" i="130"/>
  <c r="L14" i="130"/>
  <c r="K14" i="130"/>
  <c r="M13" i="130"/>
  <c r="L13" i="130"/>
  <c r="K13" i="130"/>
  <c r="M12" i="130"/>
  <c r="L12" i="130"/>
  <c r="K12" i="130" s="1"/>
  <c r="M11" i="130"/>
  <c r="L11" i="130"/>
  <c r="K11" i="130" s="1"/>
  <c r="M10" i="130"/>
  <c r="L10" i="130"/>
  <c r="K10" i="130"/>
  <c r="M9" i="130"/>
  <c r="L9" i="130"/>
  <c r="K9" i="130" s="1"/>
  <c r="M8" i="130"/>
  <c r="L8" i="130"/>
  <c r="K8" i="130"/>
  <c r="M7" i="130"/>
  <c r="L7" i="130"/>
  <c r="K7" i="130"/>
  <c r="M6" i="130"/>
  <c r="L6" i="130"/>
  <c r="K6" i="130"/>
  <c r="M5" i="130"/>
  <c r="L5" i="130"/>
  <c r="K5" i="130"/>
  <c r="M4" i="130"/>
  <c r="L4" i="130"/>
  <c r="K4" i="130" s="1"/>
  <c r="M3" i="130"/>
  <c r="L3" i="130"/>
  <c r="K3" i="130" s="1"/>
  <c r="M2" i="130"/>
  <c r="L2" i="130"/>
  <c r="K2" i="130"/>
  <c r="J109" i="69"/>
  <c r="J108" i="69"/>
  <c r="J107" i="69"/>
  <c r="J106" i="69"/>
  <c r="J105" i="69"/>
  <c r="J104" i="69"/>
  <c r="J103" i="69"/>
  <c r="J102" i="69"/>
  <c r="J101" i="69"/>
  <c r="J100" i="69"/>
  <c r="J99" i="69"/>
  <c r="J98" i="69"/>
  <c r="J97" i="69"/>
  <c r="J96" i="69"/>
  <c r="J95" i="69"/>
  <c r="J94" i="69"/>
  <c r="J93" i="69"/>
  <c r="J92" i="69"/>
  <c r="L19" i="167"/>
  <c r="K19" i="167"/>
  <c r="L18" i="167"/>
  <c r="K18" i="167"/>
  <c r="L17" i="167"/>
  <c r="K17" i="167"/>
  <c r="L16" i="167"/>
  <c r="K16" i="167"/>
  <c r="L15" i="167"/>
  <c r="K15" i="167"/>
  <c r="L14" i="167"/>
  <c r="K14" i="167"/>
  <c r="L13" i="167"/>
  <c r="K13" i="167"/>
  <c r="L12" i="167"/>
  <c r="K12" i="167"/>
  <c r="L11" i="167"/>
  <c r="K11" i="167"/>
  <c r="L10" i="167"/>
  <c r="K10" i="167"/>
  <c r="L9" i="167"/>
  <c r="K9" i="167"/>
  <c r="L8" i="167"/>
  <c r="K8" i="167"/>
  <c r="L7" i="167"/>
  <c r="K7" i="167"/>
  <c r="L6" i="167"/>
  <c r="K6" i="167"/>
  <c r="L5" i="167"/>
  <c r="K5" i="167"/>
  <c r="L4" i="167"/>
  <c r="K4" i="167"/>
  <c r="L3" i="167"/>
  <c r="K3" i="167"/>
  <c r="L2" i="167"/>
  <c r="K2" i="16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  <c r="J2" i="163"/>
  <c r="K46" i="82"/>
  <c r="K47" i="82"/>
  <c r="K48" i="82"/>
  <c r="K49" i="82"/>
  <c r="K50" i="82"/>
  <c r="K51" i="82"/>
  <c r="K52" i="82"/>
  <c r="K53" i="82"/>
  <c r="K54" i="82"/>
  <c r="K45" i="82"/>
  <c r="K21" i="107"/>
  <c r="K22" i="107"/>
  <c r="K23" i="107"/>
  <c r="K24" i="107"/>
  <c r="K25" i="107"/>
  <c r="K20" i="107"/>
  <c r="J2" i="66"/>
  <c r="E30" i="14"/>
  <c r="E26" i="14"/>
  <c r="E22" i="14"/>
  <c r="E12" i="14"/>
  <c r="E8" i="14"/>
  <c r="E4" i="14"/>
  <c r="E66" i="14"/>
  <c r="E62" i="14"/>
  <c r="E58" i="14"/>
  <c r="E102" i="14"/>
  <c r="E98" i="14"/>
  <c r="E94" i="14"/>
  <c r="E76" i="14"/>
  <c r="K73" i="107"/>
  <c r="K72" i="107"/>
  <c r="K71" i="107"/>
  <c r="K70" i="107"/>
  <c r="K69" i="107"/>
  <c r="K68" i="107"/>
  <c r="K165" i="82"/>
  <c r="K166" i="82"/>
  <c r="K169" i="82"/>
  <c r="K170" i="82"/>
  <c r="K173" i="82"/>
  <c r="K174" i="82"/>
  <c r="K8" i="107"/>
  <c r="K13" i="107"/>
  <c r="K12" i="107"/>
  <c r="K11" i="107"/>
  <c r="K10" i="107"/>
  <c r="K9" i="107"/>
  <c r="K15" i="82"/>
  <c r="K16" i="82"/>
  <c r="K19" i="82"/>
  <c r="K20" i="82"/>
  <c r="K23" i="82"/>
  <c r="K24" i="82"/>
  <c r="K44" i="107"/>
  <c r="K45" i="107"/>
  <c r="K46" i="107"/>
  <c r="K47" i="107"/>
  <c r="K48" i="107"/>
  <c r="K49" i="107"/>
  <c r="K105" i="82"/>
  <c r="K106" i="82"/>
  <c r="K109" i="82"/>
  <c r="K110" i="82"/>
  <c r="K113" i="82"/>
  <c r="K114" i="82"/>
  <c r="L2" i="122"/>
  <c r="K2" i="122"/>
  <c r="L2" i="47"/>
  <c r="K2" i="47"/>
  <c r="J2" i="90"/>
  <c r="J2" i="79"/>
  <c r="J5" i="33"/>
  <c r="J2" i="33"/>
  <c r="E84" i="14"/>
  <c r="E48" i="14"/>
  <c r="E44" i="14"/>
  <c r="E40" i="14"/>
  <c r="E80" i="14"/>
  <c r="J2" i="156"/>
  <c r="J2" i="162"/>
  <c r="F34" i="53"/>
  <c r="F33" i="53"/>
  <c r="F32" i="53"/>
  <c r="F22" i="53"/>
  <c r="F21" i="53"/>
  <c r="F20" i="53"/>
  <c r="F10" i="53"/>
  <c r="F9" i="53"/>
  <c r="F8" i="53"/>
  <c r="F118" i="53"/>
  <c r="F117" i="53"/>
  <c r="F116" i="53"/>
  <c r="F130" i="53"/>
  <c r="F129" i="53"/>
  <c r="F128" i="53"/>
  <c r="F142" i="53"/>
  <c r="F141" i="53"/>
  <c r="F140" i="53"/>
  <c r="F172" i="53"/>
  <c r="F171" i="53"/>
  <c r="F170" i="53"/>
  <c r="F184" i="53"/>
  <c r="F183" i="53"/>
  <c r="F182" i="53"/>
  <c r="F196" i="53"/>
  <c r="F195" i="53"/>
  <c r="F194" i="53"/>
  <c r="F292" i="53"/>
  <c r="F291" i="53"/>
  <c r="F290" i="53"/>
  <c r="F280" i="53"/>
  <c r="F279" i="53"/>
  <c r="F278" i="53"/>
  <c r="F304" i="53"/>
  <c r="F303" i="53"/>
  <c r="F302" i="53"/>
  <c r="G2" i="84"/>
  <c r="F2" i="84"/>
  <c r="E2" i="84"/>
  <c r="K27" i="37"/>
  <c r="K28" i="37"/>
  <c r="K29" i="37"/>
  <c r="K30" i="37"/>
  <c r="K31" i="37"/>
  <c r="K26" i="37"/>
  <c r="K55" i="107"/>
  <c r="K54" i="107"/>
  <c r="K53" i="107"/>
  <c r="K52" i="107"/>
  <c r="K51" i="107"/>
  <c r="K50" i="107"/>
  <c r="K56" i="107"/>
  <c r="K57" i="107"/>
  <c r="K58" i="107"/>
  <c r="K59" i="107"/>
  <c r="K60" i="107"/>
  <c r="K61" i="107"/>
  <c r="K123" i="82"/>
  <c r="K124" i="82"/>
  <c r="K125" i="82"/>
  <c r="K126" i="82"/>
  <c r="K127" i="82"/>
  <c r="K128" i="82"/>
  <c r="K129" i="82"/>
  <c r="K130" i="82"/>
  <c r="K131" i="82"/>
  <c r="K132" i="82"/>
  <c r="K133" i="82"/>
  <c r="K134" i="82"/>
  <c r="K135" i="82"/>
  <c r="K136" i="82"/>
  <c r="K137" i="82"/>
  <c r="K138" i="82"/>
  <c r="K139" i="82"/>
  <c r="K140" i="82"/>
  <c r="K141" i="82"/>
  <c r="K142" i="82"/>
  <c r="K143" i="82"/>
  <c r="K144" i="82"/>
  <c r="K145" i="82"/>
  <c r="K146" i="82"/>
  <c r="K147" i="82"/>
  <c r="K148" i="82"/>
  <c r="K149" i="82"/>
  <c r="K150" i="82"/>
  <c r="K151" i="82"/>
  <c r="K122" i="82"/>
  <c r="K88" i="82"/>
  <c r="K89" i="82"/>
  <c r="K62" i="82"/>
  <c r="K63" i="82"/>
  <c r="K64" i="82"/>
  <c r="K65" i="82"/>
  <c r="K66" i="82"/>
  <c r="K67" i="82"/>
  <c r="K68" i="82"/>
  <c r="K69" i="82"/>
  <c r="K70" i="82"/>
  <c r="K71" i="82"/>
  <c r="K72" i="82"/>
  <c r="K73" i="82"/>
  <c r="K74" i="82"/>
  <c r="K77" i="82"/>
  <c r="K78" i="82"/>
  <c r="K79" i="82"/>
  <c r="K80" i="82"/>
  <c r="K81" i="82"/>
  <c r="K82" i="82"/>
  <c r="K83" i="82"/>
  <c r="K84" i="82"/>
  <c r="K85" i="82"/>
  <c r="K86" i="82"/>
  <c r="K87" i="82"/>
  <c r="K90" i="82"/>
  <c r="K91" i="82"/>
  <c r="K26" i="107"/>
  <c r="K27" i="107"/>
  <c r="K29" i="107"/>
  <c r="K30" i="107"/>
  <c r="K31" i="107"/>
  <c r="K34" i="107"/>
  <c r="K35" i="107"/>
  <c r="K36" i="107"/>
  <c r="K37" i="107"/>
  <c r="K33" i="107"/>
  <c r="K32" i="107"/>
  <c r="K76" i="82"/>
  <c r="K75" i="82"/>
  <c r="I15" i="34"/>
  <c r="I16" i="34"/>
  <c r="I17" i="34"/>
  <c r="I18" i="34"/>
  <c r="I19" i="34"/>
  <c r="I14" i="34"/>
  <c r="E2" i="89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" i="4"/>
  <c r="F2" i="67"/>
  <c r="G2" i="67"/>
  <c r="E2" i="67"/>
  <c r="K7" i="203" l="1"/>
  <c r="K8" i="203"/>
  <c r="K3" i="203"/>
  <c r="K2" i="203"/>
  <c r="K4" i="203"/>
</calcChain>
</file>

<file path=xl/sharedStrings.xml><?xml version="1.0" encoding="utf-8"?>
<sst xmlns="http://schemas.openxmlformats.org/spreadsheetml/2006/main" count="62791" uniqueCount="2327">
  <si>
    <t>NYC</t>
  </si>
  <si>
    <t>city</t>
  </si>
  <si>
    <t>ATL</t>
  </si>
  <si>
    <t>BAL</t>
  </si>
  <si>
    <t>LA</t>
  </si>
  <si>
    <t>MIA</t>
  </si>
  <si>
    <t>SEA</t>
  </si>
  <si>
    <t>het</t>
  </si>
  <si>
    <t>msm</t>
  </si>
  <si>
    <t>gender</t>
  </si>
  <si>
    <t>ethnicity</t>
  </si>
  <si>
    <t>w</t>
  </si>
  <si>
    <t>m</t>
  </si>
  <si>
    <t>b</t>
  </si>
  <si>
    <t>h</t>
  </si>
  <si>
    <t>f</t>
  </si>
  <si>
    <t>risk</t>
  </si>
  <si>
    <t>na</t>
  </si>
  <si>
    <t>pwid</t>
  </si>
  <si>
    <t>source</t>
  </si>
  <si>
    <t>region</t>
  </si>
  <si>
    <t>city-specific</t>
  </si>
  <si>
    <t>no</t>
  </si>
  <si>
    <t>city specific</t>
  </si>
  <si>
    <t>yes</t>
  </si>
  <si>
    <t>notes</t>
  </si>
  <si>
    <t>NYC 2013 surveillance reports</t>
  </si>
  <si>
    <t>"Proportion of individuals diagnosed, going directly to ART, stratified by CD4"</t>
  </si>
  <si>
    <t>1 - CD4 &gt;= 500; 2 - CD4 200-499; 3 - CD4 &lt; 200</t>
  </si>
  <si>
    <t>mwid</t>
  </si>
  <si>
    <t>"AcuteChronicInf" --&gt; "theta.ai"; "AcuteChronicDiag" --&gt; "theta.ad"</t>
  </si>
  <si>
    <t>prob.CondomEffHet --&gt; kappa_H; prob.CondomEffMSM --&gt; kappa_M</t>
  </si>
  <si>
    <t>From literature, appendix table B2</t>
  </si>
  <si>
    <t>prob.TransInj --&gt; tau</t>
  </si>
  <si>
    <t>prob.TransSexFM --&gt; sigmaO.FM; prob.TransSexMF --&gt; sigmaO.MF; prob.TransSexS --&gt; sigmaS</t>
  </si>
  <si>
    <t>"SyringeVol/PWID pop" --&gt; "v.ssp"</t>
  </si>
  <si>
    <t>Saloner, Brendan, Matthew Daubresse, and G. Caleb Alexander. "Patterns of Buprenorphine-Naloxone Treatment for Opioid Use Disorder in a Multistate Population." Medical Care 55.7 (2017): 669-676.</t>
  </si>
  <si>
    <t>Literature estimates to derive parameter 'prop.Da', 'prop.Ia'</t>
  </si>
  <si>
    <t>SSP parameter for model derived as volume dist/PWID pop*1000</t>
  </si>
  <si>
    <t>"Monthly rate of individuals diagnosed, initiating ART &gt;= 30 days, stratified by CD4"</t>
  </si>
  <si>
    <t>Tempalski (2013)</t>
  </si>
  <si>
    <t>prev.PopPWID * total_population_ethnicity --&gt; PWID_pop</t>
  </si>
  <si>
    <t>NYC - Total NY pop by gender/ethnicity</t>
  </si>
  <si>
    <t>Borough-specific populations for males in NYC to calculate MSM populations</t>
  </si>
  <si>
    <t>No NHBS for Baltimore</t>
  </si>
  <si>
    <t>Using proportion of individuals linked to care as proxy for ever ART</t>
  </si>
  <si>
    <t>prop.PopMWID * PWID_pop</t>
  </si>
  <si>
    <t>https://www.cdc.gov/mmwr/preview/mmwrhtml/ss6306a1.htm &lt;-- proportion among PWID population</t>
  </si>
  <si>
    <t>Using 2010 data</t>
  </si>
  <si>
    <t>2010 estimates, ranges for total OAT/BUP numbers derived from PWID patient proportions</t>
  </si>
  <si>
    <t>Ranges for total OAT/BUP numbers derived from PWID patient proportions</t>
  </si>
  <si>
    <t>Hansen (2013)</t>
  </si>
  <si>
    <t>rate.OATDropout --&gt; oat.q; oat entry rate=(prop.oat/(1-prop.oat))*oat.q</t>
  </si>
  <si>
    <t>Derived in R code ('popRaceGender.R') from census data</t>
  </si>
  <si>
    <t>Combined 2011-2015 HIVRN counts to derive initial CD4 distribution proportions off ART (prop.O1; prop.O2; prop.O3)</t>
  </si>
  <si>
    <t>Total numbers of diagnosed PLHIV from surveillance data</t>
  </si>
  <si>
    <t>http://www1.nyc.gov/assets/doh/downloads/pdf/dires/mmp-2009to2010-report.pdf</t>
  </si>
  <si>
    <t>Literature estimates (Long et al. 2014) to derive prop.I1, prop.I2, prop.I3 directly for infected but unaware, not stratified by city, ethnicity, gender or risk group</t>
  </si>
  <si>
    <t>Timko (2016) Sys Rev</t>
  </si>
  <si>
    <t>Kaplan 1992; Hudgens 2002; Baggaley 2006; Patel 2014</t>
  </si>
  <si>
    <t>MSM: Caceres 1994; Kaplan 1990; Baggaley 2010; Degruttola 1989; Grant 1987</t>
  </si>
  <si>
    <t>Sanders (2005); Mellor (1997)</t>
  </si>
  <si>
    <t>Same estimates for infected/unaware and diagnosed</t>
  </si>
  <si>
    <t>2012 Georgia cascade estimates</t>
  </si>
  <si>
    <t>LA county - DHSP HIV Surveillance data as of 12/31/2013 and Medical Monitoring Project (MMP) as of 05/31/2012</t>
  </si>
  <si>
    <t>0.51 (prescribed ART)/0.55 (retained in care -- no linked to care proportion) = 0.93 on ART among ever</t>
  </si>
  <si>
    <t>prop.CurrentART --&gt; prop.curr.art; current ART among ever</t>
  </si>
  <si>
    <t>HIVRN</t>
  </si>
  <si>
    <t>Susc: http://www.flhealthcharts.com/charts/DataViewer/DeathViewer/DeathViewer.aspx?indNumber=0084</t>
  </si>
  <si>
    <t>HET and PWID for NSFG data</t>
  </si>
  <si>
    <t>Proportion receiving HIV test in previous 12 months</t>
  </si>
  <si>
    <t>MSM low risk == HET low risk</t>
  </si>
  <si>
    <t>High risk stratification only for HET/MSM</t>
  </si>
  <si>
    <t>Using estimates for proportion of HIV testing (3.1.2)</t>
  </si>
  <si>
    <t>Baltimore is in "South" census region from NSFG</t>
  </si>
  <si>
    <t>main estimate for MWID_pop midpoint between both estimates --&gt; [(prop.PopMWID.upper * PWID_pop) + (prop.PopMWID.lower * MSM_pop)]/2</t>
  </si>
  <si>
    <t>NHBS estimates: 1.) MSM reporting injection (prop.PopMWID.lower * MSM_pop) and 2.) IDU reporting same sex partner (prop.PopMWID.upper * PWID_pop)</t>
  </si>
  <si>
    <t>Total number of individuals receiving PrEP in 2012-2015</t>
  </si>
  <si>
    <t>MSM/MWID by assumption currently</t>
  </si>
  <si>
    <t>NYC medicaid proportions</t>
  </si>
  <si>
    <t>PrEP measurement in NYS (NY State Department of Health, March 22, 2016)</t>
  </si>
  <si>
    <t>Calibrated values based on assumption; Sanders (2005); Mellors (1997)</t>
  </si>
  <si>
    <t>lower</t>
  </si>
  <si>
    <t>upper</t>
  </si>
  <si>
    <t>Literature estimate from Bellan (2015) used for infected; diagnosed by assumption (diag &lt; inf)</t>
  </si>
  <si>
    <t>MWID = PWID</t>
  </si>
  <si>
    <t>fPWID = mPWID</t>
  </si>
  <si>
    <r>
      <rPr>
        <b/>
        <sz val="11"/>
        <color theme="1"/>
        <rFont val="Calibri"/>
        <family val="2"/>
        <scheme val="minor"/>
      </rPr>
      <t>Bellan (2015) 1.7 months acute --&gt; chronic</t>
    </r>
    <r>
      <rPr>
        <sz val="11"/>
        <color theme="1"/>
        <rFont val="Calibri"/>
        <family val="2"/>
        <scheme val="minor"/>
      </rPr>
      <t>; Blaser (2014); Suthar (2015); Fiebig (2003)</t>
    </r>
  </si>
  <si>
    <t>NSFG for HET (PWID?)</t>
  </si>
  <si>
    <t>NHBS for MSM and MWID</t>
  </si>
  <si>
    <t>High risk MSM from NHBS; Low risk MSM from NSFG national estimates</t>
  </si>
  <si>
    <t>NYC 2011 surveillance reports</t>
  </si>
  <si>
    <t>Check on NYC surveillance definition of PLWHA (diagnosed or estimate of prevalence?)</t>
  </si>
  <si>
    <t>prob.CondomUseOS (opposite sex) high/low risk for HET; PWID = HET --&gt; from NSFG; prob.CondomUseSS (same sex) for combined MSM and MWID --&gt; low risk = low_risk_HET; high risk = NHBS</t>
  </si>
  <si>
    <t>High-risk among inf currently derived by assumption (2x susceptible)</t>
  </si>
  <si>
    <t>MSM/low/white</t>
  </si>
  <si>
    <t>MSM/low/black</t>
  </si>
  <si>
    <t>MSM/low/hispanic</t>
  </si>
  <si>
    <t>MSM/high/white</t>
  </si>
  <si>
    <t>MSM/high/black</t>
  </si>
  <si>
    <t>MSM/high/hispanic</t>
  </si>
  <si>
    <t>MSM/PWID/low/white</t>
  </si>
  <si>
    <t>MSM/PWID/low/black</t>
  </si>
  <si>
    <t>MSM/PWID/low/hispanic</t>
  </si>
  <si>
    <t>MSM/PWID/high/white</t>
  </si>
  <si>
    <t>MSM/PWID/high/black</t>
  </si>
  <si>
    <t>MSM/PWID/high/hispanic</t>
  </si>
  <si>
    <t>MSM/PWID/OAT/low/white</t>
  </si>
  <si>
    <t>MSM/PWID/OAT/low/black</t>
  </si>
  <si>
    <t>MSM/PWID/OAT/low/hispanic</t>
  </si>
  <si>
    <t>MSM/PWID/OAT/high/white</t>
  </si>
  <si>
    <t>MSM/PWID/OAT/high/black</t>
  </si>
  <si>
    <t>MSM/PWID/OAT/high/hispanic</t>
  </si>
  <si>
    <t>PWID/male/white</t>
  </si>
  <si>
    <t>PWID/male/black</t>
  </si>
  <si>
    <t>PWID/male/hispanic</t>
  </si>
  <si>
    <t>PWID/male/white/OAT</t>
  </si>
  <si>
    <t>PWID/male/black/OAT</t>
  </si>
  <si>
    <t>PWID/male/hispanic/OAT</t>
  </si>
  <si>
    <t>PWID/female/white</t>
  </si>
  <si>
    <t>PWID/female/black</t>
  </si>
  <si>
    <t>PWID/female/hispanic</t>
  </si>
  <si>
    <t>PWID/female/white/OAT</t>
  </si>
  <si>
    <t>PWID/female/black/OAT</t>
  </si>
  <si>
    <t>PWID/female/hispanic/OAT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</si>
  <si>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</si>
  <si>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</si>
  <si>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</si>
  <si>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</si>
  <si>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</si>
  <si>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</si>
  <si>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Raymond (2010) for alternative estimates from SF for MSM/MWID</t>
  </si>
  <si>
    <t>Using Fujimoto (2015) estimates for NYC MSM/MWID</t>
  </si>
  <si>
    <t>pe</t>
  </si>
  <si>
    <t>dist</t>
  </si>
  <si>
    <t>par1</t>
  </si>
  <si>
    <t>par2</t>
  </si>
  <si>
    <t>dist_fit</t>
  </si>
  <si>
    <t>par3</t>
  </si>
  <si>
    <t>1/pert</t>
  </si>
  <si>
    <t>1/beta4(1.408, 4.290, 1, 6.8)</t>
  </si>
  <si>
    <t>pert</t>
  </si>
  <si>
    <t>beta4(1.141, 4.04, 0.79, 57)</t>
  </si>
  <si>
    <t>Beta4 (2.66, 4.67, 000125, 0.14)</t>
  </si>
  <si>
    <t>Beta4 (2.75, 4.65, 0.005, 0.07)</t>
  </si>
  <si>
    <t>Beta4 (1.64, 4.45, 0.005, 0.07)</t>
  </si>
  <si>
    <t>Beta4 (4.27, 3.68, 0.05, 0.14)</t>
  </si>
  <si>
    <t>Beta4 (4.44, 3.40, 0.02, 0.07)</t>
  </si>
  <si>
    <t>Beta4 (1.97, 4.59, 0.02, 0.07)</t>
  </si>
  <si>
    <t>Beta4 (4, 4, 0.05, 0.2)</t>
  </si>
  <si>
    <t>Beta4 (4.17, 3.81, 0.025, 0.1)</t>
  </si>
  <si>
    <t>Beta4 (2.46, 4.76, 0.025, 0.1)</t>
  </si>
  <si>
    <t>Beta4 (1.40, 4.28, 0.0041, 0.02)</t>
  </si>
  <si>
    <t>Beta4 (2.94, 4.62, 0.0014, 0.0092)</t>
  </si>
  <si>
    <t>Multiplier for transmissibility with CD4 &gt; 500 for OS/SS and injections</t>
  </si>
  <si>
    <t>1-lognormal</t>
  </si>
  <si>
    <t>Beta4 (4, 4, 0.1, 0.9)</t>
  </si>
  <si>
    <t>1-lognormal (-1.61, 0.403^2)</t>
  </si>
  <si>
    <t>low</t>
  </si>
  <si>
    <t>high</t>
  </si>
  <si>
    <t>Beta (271.3, 505.1)</t>
  </si>
  <si>
    <t>Beta (437.9, 446.8)</t>
  </si>
  <si>
    <t>Beta (7.9, 120.6)</t>
  </si>
  <si>
    <t>sexual.intensity</t>
  </si>
  <si>
    <t>no.par</t>
  </si>
  <si>
    <t>1-lognormal (-1.139, 0.137^2)</t>
  </si>
  <si>
    <t>Gamma (133.1521, 0.0013)</t>
  </si>
  <si>
    <t>Gamma (26.4840, 0.0081)</t>
  </si>
  <si>
    <t>Gamma (39.1729, 0.0040)</t>
  </si>
  <si>
    <t>Gamma (417.1914, 0.00020)</t>
  </si>
  <si>
    <t>Gamma (152.1191, 0.0007)</t>
  </si>
  <si>
    <t>Gamma (316.9587, 0.0003)</t>
  </si>
  <si>
    <t>Gamma (739.5680, 0.0001)</t>
  </si>
  <si>
    <t>Gamma (44.4089, 0.0022)</t>
  </si>
  <si>
    <t>Gamma (260.8354, 0.0003)</t>
  </si>
  <si>
    <t>Gamma (40.3739, 0.0144)</t>
  </si>
  <si>
    <t>Gamma (167.2025, 0.0036)</t>
  </si>
  <si>
    <t>Gamma (65.6563, 0.0090)</t>
  </si>
  <si>
    <t>Gamma (43.3877, 0.0228)</t>
  </si>
  <si>
    <t>Gamma (55.1451, 0.0127)</t>
  </si>
  <si>
    <t>Beta (6.98, 177.59)</t>
  </si>
  <si>
    <t>Beta (13.69, 107.66)</t>
  </si>
  <si>
    <t>Beta (3.49, 24.72)</t>
  </si>
  <si>
    <t>Beta (3.95, 407.71)</t>
  </si>
  <si>
    <t>Beta (3.79, 395.24)</t>
  </si>
  <si>
    <t>Beta (3.42, 36.25)</t>
  </si>
  <si>
    <t>Beta (6.62, 80.89)</t>
  </si>
  <si>
    <t>Beta (11.86, 40.72)</t>
  </si>
  <si>
    <t>Beta (2.85, 8.69)</t>
  </si>
  <si>
    <t>Beta (3.90, 199.43)</t>
  </si>
  <si>
    <t>Beta (3.74, 193.35)</t>
  </si>
  <si>
    <t>Beta (3, 14.40)</t>
  </si>
  <si>
    <t>HIVRN: ATL, BAL(?), MIA (South region), LA, SEA (West region), NYC (Northeast region)</t>
  </si>
  <si>
    <t>Beta4 (1.972, 4.593, 1199, 1987)</t>
  </si>
  <si>
    <t>Beta4 (1.454, 4.325, 203, 1420)</t>
  </si>
  <si>
    <t>Beta4 (1.110, 4.007, 1546, 3559)</t>
  </si>
  <si>
    <t>Beta4 (1.225, 4.128, 577, 888)</t>
  </si>
  <si>
    <t>Beta4 (1.137, 4.036, 131, 671)</t>
  </si>
  <si>
    <t>Beta4 (0.955, 3.812, 422, 1056)</t>
  </si>
  <si>
    <t>uni</t>
  </si>
  <si>
    <t>Uniform (0.014, 0.112)</t>
  </si>
  <si>
    <t>1/ln</t>
  </si>
  <si>
    <t>ln</t>
  </si>
  <si>
    <t>lognormal (-0.616, 0.1844^2)</t>
  </si>
  <si>
    <t>year</t>
  </si>
  <si>
    <t>beta</t>
  </si>
  <si>
    <t>Beta (81938, 20826)</t>
  </si>
  <si>
    <t>Tempalski (2013); Male proportion among all ethnic groups for PWID</t>
  </si>
  <si>
    <t>PWID prevalence by ethnicity; all ethnic groups weighted equally by male/female</t>
  </si>
  <si>
    <t>Uniform (0.0024, 0.093)</t>
  </si>
  <si>
    <t>Uniform (0.0127, 0.050)</t>
  </si>
  <si>
    <t>Uniform (0.0162, 0.120)</t>
  </si>
  <si>
    <t>Beta4 (4, 4, 0.3, 0.5)</t>
  </si>
  <si>
    <t>Beta4 (4.443, 3.397, 0.1, 0.2)</t>
  </si>
  <si>
    <t>Beta4 (4.584, 3.056, 0.3, 0.5)</t>
  </si>
  <si>
    <t>dir*prop.a</t>
  </si>
  <si>
    <t>cd4</t>
  </si>
  <si>
    <t>dir</t>
  </si>
  <si>
    <t>manhattan</t>
  </si>
  <si>
    <t>brooklyn</t>
  </si>
  <si>
    <t>queens</t>
  </si>
  <si>
    <t>bronx</t>
  </si>
  <si>
    <t>staten.island</t>
  </si>
  <si>
    <t>CD4 1 - 500+; 2 - 200-499; 3 - &lt;200</t>
  </si>
  <si>
    <t>gamma</t>
  </si>
  <si>
    <t>*Using national estimates due to small cell sizes</t>
  </si>
  <si>
    <t>Gamma (304.7088, 0.0022)</t>
  </si>
  <si>
    <t>Beta (251521, 3414669)</t>
  </si>
  <si>
    <t>Uniform (0.020, 0.146)</t>
  </si>
  <si>
    <t>Uniform (0.000, 0.136)</t>
  </si>
  <si>
    <t>Uniform (0.005, 0.073)</t>
  </si>
  <si>
    <t>Uniform (0.018, 0.173)</t>
  </si>
  <si>
    <t>Uniform (0.000, 0.204)</t>
  </si>
  <si>
    <t>Uniform (0.027, 0.100)</t>
  </si>
  <si>
    <t>Uniform (0.119, 0.140)</t>
  </si>
  <si>
    <t>Uniform (0.070, 0.086)</t>
  </si>
  <si>
    <t>Uniform (0.115, 0.120)</t>
  </si>
  <si>
    <t>Uniform (0.030, 0.152)</t>
  </si>
  <si>
    <t>Uniform (0.005, 0.080)</t>
  </si>
  <si>
    <t>Uniform (0.005, 0.172)</t>
  </si>
  <si>
    <t>Uniform (0.045, 0.134)</t>
  </si>
  <si>
    <t>Uniform (0.057, 0.060)</t>
  </si>
  <si>
    <t>Uniform (0.034, 0.138)</t>
  </si>
  <si>
    <t>Beta (87556, 548291)</t>
  </si>
  <si>
    <t>Beta (59767, 835381)</t>
  </si>
  <si>
    <t>Beta (45656, 810197)</t>
  </si>
  <si>
    <t>Beta (22370, 447203)</t>
  </si>
  <si>
    <t>Beta (49621, 19530)</t>
  </si>
  <si>
    <t>Beta (52, 1)</t>
  </si>
  <si>
    <t>Beta (254, 14)</t>
  </si>
  <si>
    <t>Beta (271, 12)</t>
  </si>
  <si>
    <t>Beta (99, 149)</t>
  </si>
  <si>
    <t>Beta (134, 1618)</t>
  </si>
  <si>
    <t>Beta (4, 3)</t>
  </si>
  <si>
    <t>Beta (22, 98)</t>
  </si>
  <si>
    <t>Beta (58, 56)</t>
  </si>
  <si>
    <t>Beta (73, 785)</t>
  </si>
  <si>
    <t>Beta (122, 210)</t>
  </si>
  <si>
    <t>Beta (130, 1916)</t>
  </si>
  <si>
    <t>Beta (6, 3)</t>
  </si>
  <si>
    <t>Beta (34, 137)</t>
  </si>
  <si>
    <t>Beta (60, 56)</t>
  </si>
  <si>
    <t>Beta (154, 1079)</t>
  </si>
  <si>
    <t>Beta (131, 47)</t>
  </si>
  <si>
    <t>Beta (19, 103)</t>
  </si>
  <si>
    <t>Beta (6, 1)</t>
  </si>
  <si>
    <t>Beta (2, 4)</t>
  </si>
  <si>
    <t>Beta (59, 23)</t>
  </si>
  <si>
    <t>Beta (9, 45)</t>
  </si>
  <si>
    <t>Beta (189, 86)</t>
  </si>
  <si>
    <t>Beta (3, 5)</t>
  </si>
  <si>
    <t>Beta (21, 59)</t>
  </si>
  <si>
    <t>Beta (19, 675)</t>
  </si>
  <si>
    <t>Beta (4, 78)</t>
  </si>
  <si>
    <t>Beta (13, 284)</t>
  </si>
  <si>
    <t>Beta (5, 281)</t>
  </si>
  <si>
    <t>Beta (2, 116)</t>
  </si>
  <si>
    <t>Beta (4, 251)</t>
  </si>
  <si>
    <t>High risk among infected 2x susceptible for HET/PWID</t>
  </si>
  <si>
    <t>Beta (18, 319)</t>
  </si>
  <si>
    <t>Beta (3, 35)</t>
  </si>
  <si>
    <t>Beta (12, 129)</t>
  </si>
  <si>
    <t>Beta (5, 135)</t>
  </si>
  <si>
    <t>Beta (2, 56)</t>
  </si>
  <si>
    <t>Beta (4, 121)</t>
  </si>
  <si>
    <t>Exact numbers reported from LA</t>
  </si>
  <si>
    <t>Uniform (0.05, 0.15)</t>
  </si>
  <si>
    <t>Gamma (490.023, 0)</t>
  </si>
  <si>
    <t>Gamma (67.766, 0.002)</t>
  </si>
  <si>
    <t>Gamma (512.972, 0)</t>
  </si>
  <si>
    <t>Gamma (1045.876, 0)</t>
  </si>
  <si>
    <t>Gamma (173.856, 0.001)</t>
  </si>
  <si>
    <t>Gamma (642.589, 0)</t>
  </si>
  <si>
    <t>Gamma (460.214, 0.001)</t>
  </si>
  <si>
    <t>Gamma (200.903, 0.003)</t>
  </si>
  <si>
    <t>Gamma (75.861, 0.008)</t>
  </si>
  <si>
    <t>Gamma (253.266, 0.002)</t>
  </si>
  <si>
    <t>Gamma (23.622, 0.034)</t>
  </si>
  <si>
    <t>Gamma (540.633, 0.001)</t>
  </si>
  <si>
    <t>High/low risk HET from NSFG; PWID = hrHET</t>
  </si>
  <si>
    <t>Derived from exponentiated coefficient on 'PWID' in HIVRN data</t>
  </si>
  <si>
    <t>Yearly estimates/PSA distributions (convert to monthly costs in model code)</t>
  </si>
  <si>
    <t>MEPS costs 18-64 stratified by US census regions: South (ATL, BAL, MIA); West (LA, SEA); Northeast (NYC)</t>
  </si>
  <si>
    <t>MSM-PWID === MSM</t>
  </si>
  <si>
    <t>1/uni</t>
  </si>
  <si>
    <t>1/uni(6, 36)</t>
  </si>
  <si>
    <t>High-risk MSM by assumption, no ranges by assumption</t>
  </si>
  <si>
    <t>prob.CondomUseOS (female-high) = prob.CondomUseOS (female-low) due to small cell sizes NSFG for NYC</t>
  </si>
  <si>
    <t>prob.CondomUseOS (female-high-black) = prob.CondomUseOS (female-low-black) due to small cell sizes in NSFG</t>
  </si>
  <si>
    <t>prob.CondomUseSS (same sex) for combined MSM and MWID --&gt; low risk = NSFG National estimates; high risk = NHBS</t>
  </si>
  <si>
    <t>prop.DiagEffSharedInj * prop.SharedInj; NHBS 2015 PWID</t>
  </si>
  <si>
    <t>HET: Baggaley 2013; Downs 1996; Nicolosi 1994; Boily 2009; Peterman 1988; Obrien 1994; Shiboski 1998; Padian 1997; Leynaert 1998; deVincenzi 1994; Attia 2009; Powers 2008</t>
  </si>
  <si>
    <t>ART effectiveness in reducing transmission via injection; estimate in Table B2 is 50% from literature, but 70% in parameter table; prob.ARTEffInj --&gt; delta_I; Long 2006; Long 2010; Nosyk HR v ART</t>
  </si>
  <si>
    <t>lognormal (-4.958, 0.12^2)</t>
  </si>
  <si>
    <t>Choopanya (2013); Overall PrEP effectiveness</t>
  </si>
  <si>
    <t>Multiplier (% reduction) for shared injections due to OAT; mult.OATEffInj --&gt; eff.oat; MacArthur (2012) --&gt; using (1 - Rate ratio) for risk of HIV infection</t>
  </si>
  <si>
    <t>Proportional reduction in partners due to HIV diagnosis; Meta-analysis, Marks et al. (2005)</t>
  </si>
  <si>
    <t>target</t>
  </si>
  <si>
    <t>diag (w, MSM)</t>
  </si>
  <si>
    <t>diag (b, MSM)</t>
  </si>
  <si>
    <t>diag (h, MSM)</t>
  </si>
  <si>
    <t>diag (MSM/PWID)</t>
  </si>
  <si>
    <t>diag (PWID)</t>
  </si>
  <si>
    <t>diag(w, M, HET)</t>
  </si>
  <si>
    <t>diag (b, M, HET)</t>
  </si>
  <si>
    <t>diag (h, M, HET)</t>
  </si>
  <si>
    <t>diag (w, F, HET)</t>
  </si>
  <si>
    <t>diag (b, F, HET)</t>
  </si>
  <si>
    <t>diag (h, F, HET)</t>
  </si>
  <si>
    <t>ndiag (all)</t>
  </si>
  <si>
    <t>ndiag (b)</t>
  </si>
  <si>
    <t>ndiag (MSM)</t>
  </si>
  <si>
    <t>death (all)</t>
  </si>
  <si>
    <t>death (b)</t>
  </si>
  <si>
    <t>parameter</t>
  </si>
  <si>
    <t>dimension</t>
  </si>
  <si>
    <t>stratification</t>
  </si>
  <si>
    <t>city_specific</t>
  </si>
  <si>
    <t>uncertain</t>
  </si>
  <si>
    <t>epsilonS</t>
  </si>
  <si>
    <t>N</t>
  </si>
  <si>
    <t>Y</t>
  </si>
  <si>
    <t>delta_I</t>
  </si>
  <si>
    <t>kappa_H</t>
  </si>
  <si>
    <t>kappa_M</t>
  </si>
  <si>
    <t>d</t>
  </si>
  <si>
    <t>eff.oat</t>
  </si>
  <si>
    <t>eff.prep</t>
  </si>
  <si>
    <t>ws</t>
  </si>
  <si>
    <t>wp</t>
  </si>
  <si>
    <t>psi.p</t>
  </si>
  <si>
    <t>theta.ai</t>
  </si>
  <si>
    <t>v2</t>
  </si>
  <si>
    <t>v3</t>
  </si>
  <si>
    <t>theta.1</t>
  </si>
  <si>
    <t>theta.2</t>
  </si>
  <si>
    <t>oat.q</t>
  </si>
  <si>
    <t>theta.o.oat</t>
  </si>
  <si>
    <t>s.multi</t>
  </si>
  <si>
    <t>high.psi</t>
  </si>
  <si>
    <t>nOAT_OTP</t>
  </si>
  <si>
    <t>v.ssp</t>
  </si>
  <si>
    <t>s</t>
  </si>
  <si>
    <t>nsG</t>
  </si>
  <si>
    <t>uis</t>
  </si>
  <si>
    <t>T1_O</t>
  </si>
  <si>
    <t>T2_O</t>
  </si>
  <si>
    <t>T3_O</t>
  </si>
  <si>
    <t>T1_T2</t>
  </si>
  <si>
    <t>T1_T3</t>
  </si>
  <si>
    <t>T2_T3</t>
  </si>
  <si>
    <t>T2_T1</t>
  </si>
  <si>
    <t>T3_T1</t>
  </si>
  <si>
    <t>T3_T2</t>
  </si>
  <si>
    <t>O_T</t>
  </si>
  <si>
    <t>rho.m</t>
  </si>
  <si>
    <t>mat</t>
  </si>
  <si>
    <t>phi1_</t>
  </si>
  <si>
    <t>phi2_</t>
  </si>
  <si>
    <t>phi3_</t>
  </si>
  <si>
    <t>p1</t>
  </si>
  <si>
    <t>alpha1_</t>
  </si>
  <si>
    <t>alpha2_</t>
  </si>
  <si>
    <t>alpha3_</t>
  </si>
  <si>
    <t>noG</t>
  </si>
  <si>
    <t>uio</t>
  </si>
  <si>
    <t>psi</t>
  </si>
  <si>
    <t>trans.acute</t>
  </si>
  <si>
    <t>sigmaO.FM</t>
  </si>
  <si>
    <t>sigmaO.MF</t>
  </si>
  <si>
    <t>sigmaS</t>
  </si>
  <si>
    <t>tau</t>
  </si>
  <si>
    <t>ass.eO</t>
  </si>
  <si>
    <t>ass.eS</t>
  </si>
  <si>
    <t>mor_S</t>
  </si>
  <si>
    <t>mor_I2</t>
  </si>
  <si>
    <t>mor_I3</t>
  </si>
  <si>
    <t>mor_T1</t>
  </si>
  <si>
    <t>mor_T2</t>
  </si>
  <si>
    <t>mor_T3</t>
  </si>
  <si>
    <t>oat_mor</t>
  </si>
  <si>
    <t>prop.msm.among.male</t>
  </si>
  <si>
    <t>prop.male.among.pwid</t>
  </si>
  <si>
    <t>prop.pwid.among.total</t>
  </si>
  <si>
    <t>prop.mpwid.among.pwid</t>
  </si>
  <si>
    <t>prop.HIV.aware</t>
  </si>
  <si>
    <t>prop.ever.art</t>
  </si>
  <si>
    <t>prop.curr.art</t>
  </si>
  <si>
    <t>prop.high.sus</t>
  </si>
  <si>
    <t>prop.high.inf</t>
  </si>
  <si>
    <t>prop.S2</t>
  </si>
  <si>
    <t>prop.a</t>
  </si>
  <si>
    <t>prop.I</t>
  </si>
  <si>
    <t>prop.D</t>
  </si>
  <si>
    <t>prop.T</t>
  </si>
  <si>
    <t>prop.O</t>
  </si>
  <si>
    <t>prep.total</t>
  </si>
  <si>
    <t>prep.proportion</t>
  </si>
  <si>
    <t>tab</t>
  </si>
  <si>
    <t>pop.total</t>
  </si>
  <si>
    <t>1.1.1-PopTotal</t>
  </si>
  <si>
    <t>1.1.3-PopMSMPrev</t>
  </si>
  <si>
    <t>1.1.2-PopPWIDMaleProp</t>
  </si>
  <si>
    <t>1.1.2-PopPWIDEthnicityPrev</t>
  </si>
  <si>
    <t>1.2.1-InitialAware</t>
  </si>
  <si>
    <t>1.2.3-InitialCD4Inf</t>
  </si>
  <si>
    <t>1.2.4-InitialCD4Diag</t>
  </si>
  <si>
    <t>1.2.5-InitialEverART</t>
  </si>
  <si>
    <t>1.2.6-InitialCurrentART</t>
  </si>
  <si>
    <t>1.2.7-PropAcute</t>
  </si>
  <si>
    <t>1.2.8-InitialCD4OnART</t>
  </si>
  <si>
    <t>1.2.9-InitialCD4OffART</t>
  </si>
  <si>
    <t>1.3.1-PopInMigration</t>
  </si>
  <si>
    <t>1.3.3-PopMortalityBaseline</t>
  </si>
  <si>
    <t>1.3.3-MortalityOffART499</t>
  </si>
  <si>
    <t>1.3.3-MortalityOffART200</t>
  </si>
  <si>
    <t>1.3.3-MortalityOnART500</t>
  </si>
  <si>
    <t>1.3.3-MortalityOnART499</t>
  </si>
  <si>
    <t>1.3.3-MortalityOnART200</t>
  </si>
  <si>
    <t>1.3.5-MortalityOATMult</t>
  </si>
  <si>
    <t>1.4.1-ScreenedSusceptible</t>
  </si>
  <si>
    <t>2.1.1-PropHighRiskSusc</t>
  </si>
  <si>
    <t>2.1.1-PropHighRiskInf</t>
  </si>
  <si>
    <t>2.1.2-SexualPartnersOS</t>
  </si>
  <si>
    <t>2.1.2-SexualPartnersSS</t>
  </si>
  <si>
    <t>2.1.3-DiagEffPartner</t>
  </si>
  <si>
    <t>2.1.4-ProbCondomUseOS</t>
  </si>
  <si>
    <t>2.1.4-ProbCondomUseSS</t>
  </si>
  <si>
    <t>2.2.1-Injections</t>
  </si>
  <si>
    <t>2.2.2-SharedInjections</t>
  </si>
  <si>
    <t>2.2.3-DiagEffSharedInj</t>
  </si>
  <si>
    <t>2.3-AssortativeMixingOS</t>
  </si>
  <si>
    <t>2.3-AssortativeMixingSS</t>
  </si>
  <si>
    <t>2.4.1-MultTransAcute</t>
  </si>
  <si>
    <t>2.4.1-TransSexFM</t>
  </si>
  <si>
    <t>2.4.1-TransSexMF</t>
  </si>
  <si>
    <t>2.4.1-TransSexS</t>
  </si>
  <si>
    <t>2.4.2-TransInj</t>
  </si>
  <si>
    <t>4.3.5 - PrEPIdentifiedScreening</t>
  </si>
  <si>
    <t>4.3.4 - PrEPTestingRate</t>
  </si>
  <si>
    <t>4.3.3-PrEPEff</t>
  </si>
  <si>
    <t>4.3.2-PropPrEPUptake</t>
  </si>
  <si>
    <t>4.3.1-TotalPrEPUptake</t>
  </si>
  <si>
    <t>4.2.9-OATEffSharedInj</t>
  </si>
  <si>
    <t>4.2.8-OATEffART</t>
  </si>
  <si>
    <t>4.2.7-OATEntry</t>
  </si>
  <si>
    <t>GOFWeights</t>
  </si>
  <si>
    <t>4.2.1-OATTEDS</t>
  </si>
  <si>
    <t>4.1-SSPVolume</t>
  </si>
  <si>
    <t>3.5.2-DxProgAcuteToChronicInf</t>
  </si>
  <si>
    <t>3.5.1-DxProgOffART499-200</t>
  </si>
  <si>
    <t>3.5.1-DxProgOffART500-499</t>
  </si>
  <si>
    <t>3.4.1-DxProgOnART200-499</t>
  </si>
  <si>
    <t>3.4.1-DxProgOnART500-499</t>
  </si>
  <si>
    <t>3.4.1-DxProgOnART500-200</t>
  </si>
  <si>
    <t>3.4.1-DxProgOnART499-200</t>
  </si>
  <si>
    <t>3.4.1-DxProgOnART499-500</t>
  </si>
  <si>
    <t>3.4.1-DxProgOnART200-500</t>
  </si>
  <si>
    <t>3.3.2-ARTReInitiation</t>
  </si>
  <si>
    <t>3.3.1-ARTDropout200</t>
  </si>
  <si>
    <t>3.3.1-ARTDropout499</t>
  </si>
  <si>
    <t>3.3.1-ARTDropout500</t>
  </si>
  <si>
    <t>3.2.2-DiagOnART500</t>
  </si>
  <si>
    <t>3.2.2-DiagOnART499</t>
  </si>
  <si>
    <t>3.2.2-DiagOnART200</t>
  </si>
  <si>
    <t>3.2.1-LinkedToCare</t>
  </si>
  <si>
    <t>3.1.2-SuscScreenIdent</t>
  </si>
  <si>
    <t>3.1.2-HIVTestingHRMult</t>
  </si>
  <si>
    <t>HET/male/low/white</t>
  </si>
  <si>
    <t>HET/male/low/black</t>
  </si>
  <si>
    <t>HET/male/low/hispanic</t>
  </si>
  <si>
    <t>HET/male/high/white</t>
  </si>
  <si>
    <t>HET/male/high/black</t>
  </si>
  <si>
    <t>HET/male/high/hispanic</t>
  </si>
  <si>
    <t>HET/female/low/white</t>
  </si>
  <si>
    <t>HET/female/low/black</t>
  </si>
  <si>
    <t>HET/female/low/hispanic</t>
  </si>
  <si>
    <t>HET/female/high/white</t>
  </si>
  <si>
    <t>HET/female/high/black</t>
  </si>
  <si>
    <t>HET/female/high/hispanic</t>
  </si>
  <si>
    <t>3.1.2-psi</t>
  </si>
  <si>
    <t>3.1.1-SymptomCaseFinding200</t>
  </si>
  <si>
    <t>3.1.1-SymptomCaseFinding499</t>
  </si>
  <si>
    <t>2.4.6-CondomEffSS</t>
  </si>
  <si>
    <t>2.4.6-CondomEffOS</t>
  </si>
  <si>
    <t>2.4.4-ARTEffInj</t>
  </si>
  <si>
    <t>2.4.3-ARTEffSex</t>
  </si>
  <si>
    <t>delta_sex</t>
  </si>
  <si>
    <t>3.2.3-ARTInitiationRate500</t>
  </si>
  <si>
    <t>3.2.3-ARTInitiationRate499</t>
  </si>
  <si>
    <t>3.2.3-ARTInitiationRate200</t>
  </si>
  <si>
    <t>names.gp</t>
  </si>
  <si>
    <t>names18</t>
  </si>
  <si>
    <t>names.pwid</t>
  </si>
  <si>
    <t>names.msm</t>
  </si>
  <si>
    <t>names.e</t>
  </si>
  <si>
    <t>names.target</t>
  </si>
  <si>
    <t>MSM/white</t>
  </si>
  <si>
    <t>MSM/PWID/white</t>
  </si>
  <si>
    <t>low/white</t>
  </si>
  <si>
    <t>Total number diagnosed PLHIV (White MSM*)</t>
  </si>
  <si>
    <t>MSM/black</t>
  </si>
  <si>
    <t>MSM/PWID/black</t>
  </si>
  <si>
    <t>low/black</t>
  </si>
  <si>
    <t>Total number diagnosed PLHIV (Black MSM)</t>
  </si>
  <si>
    <t>MSM/hispanic</t>
  </si>
  <si>
    <t>MSM/PWID/hispanic</t>
  </si>
  <si>
    <t>low/hispanic</t>
  </si>
  <si>
    <t>Total number diagnosed PLHIV (Hispanic MSM)</t>
  </si>
  <si>
    <t>high/white</t>
  </si>
  <si>
    <t>Total number diagnosed PLHIV (PWID)</t>
  </si>
  <si>
    <t>high/black</t>
  </si>
  <si>
    <t>Total number diagnosed PLHIV (MSM/PWID)</t>
  </si>
  <si>
    <t>high/hispanic</t>
  </si>
  <si>
    <t>Total number diagnosed PLHIV (White male heterosexual*)</t>
  </si>
  <si>
    <t>Total number diagnosed PLHIV (Black male heterosexual)</t>
  </si>
  <si>
    <t>Total number diagnosed PLHIV (Hispanic male heterosexual)</t>
  </si>
  <si>
    <t>Total number diagnosed PLHIV (White female heterosexual*)</t>
  </si>
  <si>
    <t>Total number diagnosed PLHIV (Black female heterosexual)</t>
  </si>
  <si>
    <t>Total number diagnosed PLHIV (Hispanic female heterosexual)</t>
  </si>
  <si>
    <t>Annual number of new HIV diagnoses (Total)</t>
  </si>
  <si>
    <t>Annual number of new HIV diagnoses (Black)</t>
  </si>
  <si>
    <t>Annual number of new HIV diagnoses (MSM)</t>
  </si>
  <si>
    <t>Annual number of all-cause deaths among PLHIV (Total)</t>
  </si>
  <si>
    <t>Annual number of all-cause deaths among PLHIV (Black)</t>
  </si>
  <si>
    <t>male.pop</t>
  </si>
  <si>
    <t>Beta4(4, 4, 0.1, 0.9)</t>
  </si>
  <si>
    <t>Dir (1272, 336, 100)</t>
  </si>
  <si>
    <t>Dir (53, 52, 67) * 0.99</t>
  </si>
  <si>
    <t>Dir (114, 106, 58) * 0.99</t>
  </si>
  <si>
    <t>Dir (40, 30, 22) * 0.99</t>
  </si>
  <si>
    <t>Dir (6, 22, 15) * 0.99</t>
  </si>
  <si>
    <t>Dir (27, 40, 21) * 0.99</t>
  </si>
  <si>
    <t>Dir (8, 25, 18) * 0.99</t>
  </si>
  <si>
    <t>Dir (38, 70, 57) * 0.99</t>
  </si>
  <si>
    <t>Dir (5, 14, 35) * 0.99</t>
  </si>
  <si>
    <t>Dir (7, 15, 11) * 0.99</t>
  </si>
  <si>
    <t>Dir (10, 18, 15) * 0.99</t>
  </si>
  <si>
    <t>Dir (9, 7, 11) * 0.99</t>
  </si>
  <si>
    <t>Dir (124, 161, 116) * 0.99</t>
  </si>
  <si>
    <t>Dir (12, 31, 50) * 0.99</t>
  </si>
  <si>
    <t>Dir (237, 409, 202) * 0.99</t>
  </si>
  <si>
    <t>Dir (77, 161, 180) * 0.99</t>
  </si>
  <si>
    <t>Dir (107, 191, 147) * 0.99</t>
  </si>
  <si>
    <t>Dir (23, 53, 119) * 0.99</t>
  </si>
  <si>
    <t>Dir (32, 38, 23) * 0.99</t>
  </si>
  <si>
    <t>Dir (169, 199, 173) * 0.99</t>
  </si>
  <si>
    <t>Dir (21, 34, 28) * 0.99</t>
  </si>
  <si>
    <t>Dir (630, 569, 200)</t>
  </si>
  <si>
    <t>Dir (384, 307, 84)</t>
  </si>
  <si>
    <t>Dir (174, 145, 47)</t>
  </si>
  <si>
    <t>Dir (72, 58, 13)</t>
  </si>
  <si>
    <t>Dir (310, 269, 95)</t>
  </si>
  <si>
    <t>Dir (285, 273, 118)</t>
  </si>
  <si>
    <t>Dir (198, 195, 39)</t>
  </si>
  <si>
    <t>Dir (88, 114, 36)</t>
  </si>
  <si>
    <t>Dir (87, 51, 13)</t>
  </si>
  <si>
    <t>Dir (511, 312, 106)</t>
  </si>
  <si>
    <t>Dir (133, 76, 15)</t>
  </si>
  <si>
    <t>Dir (692, 345, 35)</t>
  </si>
  <si>
    <t>Dir (32, 21, 10)</t>
  </si>
  <si>
    <t>Dir (263, 200, 40)</t>
  </si>
  <si>
    <t>Dir (152, 125, 55)</t>
  </si>
  <si>
    <t>Dir (178, 140, 24)</t>
  </si>
  <si>
    <t>Dir (120, 102, 23)</t>
  </si>
  <si>
    <t>Dir (59, 25, 2)</t>
  </si>
  <si>
    <t>Dir (338, 178, 61)</t>
  </si>
  <si>
    <t>Dir (162, 100, 36)</t>
  </si>
  <si>
    <t>Dir (661, 588, 210)</t>
  </si>
  <si>
    <t>Dir (408, 253, 64)</t>
  </si>
  <si>
    <t>Dir (172, 157, 44)</t>
  </si>
  <si>
    <t>Dir (39, 37, 13)</t>
  </si>
  <si>
    <t>Dir (67, 56, 19)</t>
  </si>
  <si>
    <t>Dir (29, 36, 11)</t>
  </si>
  <si>
    <t>Dir (165, 120, 38)</t>
  </si>
  <si>
    <t>Dir (23, 35, 17)</t>
  </si>
  <si>
    <t>Dir (52, 22, 5)</t>
  </si>
  <si>
    <t>Dir (44, 27, 9)</t>
  </si>
  <si>
    <t>Dir (39, 27, 5)</t>
  </si>
  <si>
    <t>Dir (565, 667, 416)</t>
  </si>
  <si>
    <t>Dir (255, 184, 99)</t>
  </si>
  <si>
    <t>Dir (142, 177, 95)</t>
  </si>
  <si>
    <t>Dir (59, 32, 11)</t>
  </si>
  <si>
    <t>Dir (186, 197, 108)</t>
  </si>
  <si>
    <t>Dir (133, 260, 188)</t>
  </si>
  <si>
    <t>Dir (68, 87, 31)</t>
  </si>
  <si>
    <t>Dir (37, 51, 38)</t>
  </si>
  <si>
    <t>Dir (80, 52, 18)</t>
  </si>
  <si>
    <t>Dir (407, 347, 142)</t>
  </si>
  <si>
    <t>Dir (38, 35, 17)</t>
  </si>
  <si>
    <t>Dir (470, 277, 80)</t>
  </si>
  <si>
    <t>Dir (37, 17, 13)</t>
  </si>
  <si>
    <t>Dir (162, 158, 70)</t>
  </si>
  <si>
    <t>Dir (138, 147, 103)</t>
  </si>
  <si>
    <t>Dir (173, 134, 27)</t>
  </si>
  <si>
    <t>Dir (113, 96, 48)</t>
  </si>
  <si>
    <t>Dir (35, 18, 16)</t>
  </si>
  <si>
    <t>Dir (364, 213, 119)</t>
  </si>
  <si>
    <t>Dir (127, 121, 50)</t>
  </si>
  <si>
    <t>Dir (375, 328, 164)</t>
  </si>
  <si>
    <t>Dir (45, 37, 19)</t>
  </si>
  <si>
    <t>Dir (68, 84, 47)</t>
  </si>
  <si>
    <t>Dir (25, 61, 33)</t>
  </si>
  <si>
    <t>Dir (110, 151, 69)</t>
  </si>
  <si>
    <t>Dir (15, 23, 28)</t>
  </si>
  <si>
    <t>Dir (53, 36, 36)</t>
  </si>
  <si>
    <t>Dir (69, 41, 6)</t>
  </si>
  <si>
    <t>Dir (22, 21, 9)</t>
  </si>
  <si>
    <t>Dir (264, 226, 85) * 0.99</t>
  </si>
  <si>
    <t>Dir (20, 21, 6) * 0.99</t>
  </si>
  <si>
    <t>Dir (152, 195, 69) * 0.99</t>
  </si>
  <si>
    <t>Dir (58, 70, 47) * 0.99</t>
  </si>
  <si>
    <t>Dir (98, 131, 39) * 0.99</t>
  </si>
  <si>
    <t>Dir (21, 30, 25) * 0.99</t>
  </si>
  <si>
    <t>Dir (15, 9, 4) * 0.99</t>
  </si>
  <si>
    <t>Dir (58, 65, 40) * 0.99</t>
  </si>
  <si>
    <t>Dir (26, 21, 15) * 0.99</t>
  </si>
  <si>
    <t>Beta (12, 41)</t>
  </si>
  <si>
    <t>Beta (66, 387)</t>
  </si>
  <si>
    <t>Beta (8, 32)</t>
  </si>
  <si>
    <t>Beta (10, 102)</t>
  </si>
  <si>
    <t>Beta (36, 182)</t>
  </si>
  <si>
    <t>Beta (176, 329)</t>
  </si>
  <si>
    <t>Beta (40, 55)</t>
  </si>
  <si>
    <t>Beta (27, 69)</t>
  </si>
  <si>
    <t>Beta (44, 131)</t>
  </si>
  <si>
    <t>Beta (2, 17)</t>
  </si>
  <si>
    <t>Beta (7, 19)</t>
  </si>
  <si>
    <t>Beta (15, 36)</t>
  </si>
  <si>
    <t>Beta (198, 550)</t>
  </si>
  <si>
    <t>Beta (10, 20)</t>
  </si>
  <si>
    <t>Beta (84, 157)</t>
  </si>
  <si>
    <t>Beta (80, 191)</t>
  </si>
  <si>
    <t>Beta (237, 308)</t>
  </si>
  <si>
    <t>Beta (35, 83)</t>
  </si>
  <si>
    <t>Beta (39, 53)</t>
  </si>
  <si>
    <t>Beta (69, 146)</t>
  </si>
  <si>
    <t>Beta (15, 46)</t>
  </si>
  <si>
    <t>Beta (17, 23)</t>
  </si>
  <si>
    <t>Beta (34, 32)</t>
  </si>
  <si>
    <t>Beta (242, 218)</t>
  </si>
  <si>
    <t>Beta (12, 10)</t>
  </si>
  <si>
    <t>Beta (159, 187)</t>
  </si>
  <si>
    <t>Beta (100, 119)</t>
  </si>
  <si>
    <t>Beta (115, 78)</t>
  </si>
  <si>
    <t>Beta (45, 33)</t>
  </si>
  <si>
    <t>Beta (28, 31)</t>
  </si>
  <si>
    <t>Beta (87, 48)</t>
  </si>
  <si>
    <t>Beta (47, 20)</t>
  </si>
  <si>
    <t>Beta (18, 19)</t>
  </si>
  <si>
    <t>pois</t>
  </si>
  <si>
    <t>Poisson (23) / 789.01</t>
  </si>
  <si>
    <t>Poisson (280) / 5039.22</t>
  </si>
  <si>
    <t>Poisson (23) / 333.49</t>
  </si>
  <si>
    <t>Poisson (65) / 1529.89</t>
  </si>
  <si>
    <t>Poisson (120) / 3011.48</t>
  </si>
  <si>
    <t>Poisson (259) / 3914.6</t>
  </si>
  <si>
    <t>Poisson (38) / 486.15</t>
  </si>
  <si>
    <t>Poisson (46) / 834.31</t>
  </si>
  <si>
    <t>Poisson (107) / 1254.01</t>
  </si>
  <si>
    <t>Poisson (14) / 174.99</t>
  </si>
  <si>
    <t>Poisson (17) / 196.37</t>
  </si>
  <si>
    <t>Poisson (30) / 277.24</t>
  </si>
  <si>
    <t>Poisson (490) / 3375.28</t>
  </si>
  <si>
    <t>Poisson (14) / 244.44</t>
  </si>
  <si>
    <t>Poisson (134) / 1135.85</t>
  </si>
  <si>
    <t>Poisson (175) / 1231.67</t>
  </si>
  <si>
    <t>Poisson (271) / 1823.46</t>
  </si>
  <si>
    <t>Poisson (74) / 390.83</t>
  </si>
  <si>
    <t>Poisson (46) / 368.53</t>
  </si>
  <si>
    <t>Poisson (131) / 710.62</t>
  </si>
  <si>
    <t>Poisson (42) / 312.92</t>
  </si>
  <si>
    <t>Poisson (21) / 141.34</t>
  </si>
  <si>
    <t>Poisson (31) / 98.84</t>
  </si>
  <si>
    <t>Poisson (206) / 730.76</t>
  </si>
  <si>
    <t>Poisson (9) / 37.45</t>
  </si>
  <si>
    <t>Poisson (180) / 686.23</t>
  </si>
  <si>
    <t>Poisson (112) / 378.97</t>
  </si>
  <si>
    <t>Poisson (74) / 287.61</t>
  </si>
  <si>
    <t>Poisson (28) / 121.9</t>
  </si>
  <si>
    <t>Poisson (24) / 212.4</t>
  </si>
  <si>
    <t>Poisson (43) / 226.7</t>
  </si>
  <si>
    <t>Poisson (18) / 98.92</t>
  </si>
  <si>
    <t>Poisson (19) / 64.72</t>
  </si>
  <si>
    <t>Beta (153, 130)</t>
  </si>
  <si>
    <t>Beta (144, 130)</t>
  </si>
  <si>
    <t>Beta (13, 12)</t>
  </si>
  <si>
    <t>Beta (14, 11)</t>
  </si>
  <si>
    <t>Beta (52, 31)</t>
  </si>
  <si>
    <t>Using overall black for high/low due to small sample in high-risk</t>
  </si>
  <si>
    <t>Beta (27, 222)</t>
  </si>
  <si>
    <t>Beta (49, 168)</t>
  </si>
  <si>
    <t>Beta (7, 124)</t>
  </si>
  <si>
    <t>Same assortativity estimates for high/low</t>
  </si>
  <si>
    <t>LA 2014 Surveillance Reports</t>
  </si>
  <si>
    <t>Beta (4, 1)</t>
  </si>
  <si>
    <t>Beta (2, 1)</t>
  </si>
  <si>
    <t>Beta (19, 5)</t>
  </si>
  <si>
    <t>Beta (11, 7)</t>
  </si>
  <si>
    <t>Beta (27, 7)</t>
  </si>
  <si>
    <t>Beta (404, 74)</t>
  </si>
  <si>
    <t>Beta (240, 127)</t>
  </si>
  <si>
    <t>Beta (576, 111)</t>
  </si>
  <si>
    <t>Beta (12, 3)</t>
  </si>
  <si>
    <t>Beta (7, 5)</t>
  </si>
  <si>
    <t>Beta (17, 5)</t>
  </si>
  <si>
    <t>Beta (7, 2)</t>
  </si>
  <si>
    <t>Beta (10, 3)</t>
  </si>
  <si>
    <t>Beta (34, 11)</t>
  </si>
  <si>
    <t>Beta (20, 15)</t>
  </si>
  <si>
    <t>Beta (49, 17)</t>
  </si>
  <si>
    <t>Beta (350, 135)</t>
  </si>
  <si>
    <t>Beta (395, 161)</t>
  </si>
  <si>
    <t>Beta (446, 148)</t>
  </si>
  <si>
    <t>Beta (14, 7)</t>
  </si>
  <si>
    <t>Beta (7, 4)</t>
  </si>
  <si>
    <t>Beta (13, 6)</t>
  </si>
  <si>
    <t>Beta (4, 4)</t>
  </si>
  <si>
    <t>Beta (3, 3)</t>
  </si>
  <si>
    <t>Beta (9, 7)</t>
  </si>
  <si>
    <t>Beta (1, 0)</t>
  </si>
  <si>
    <t>Beta (6, 5)</t>
  </si>
  <si>
    <t>Beta (9, 6)</t>
  </si>
  <si>
    <t>Beta (43, 15)</t>
  </si>
  <si>
    <t>Beta (33, 12)</t>
  </si>
  <si>
    <t>Beta (29, 10)</t>
  </si>
  <si>
    <t>Beta (184, 61)</t>
  </si>
  <si>
    <t>Beta (102, 34)</t>
  </si>
  <si>
    <t>Baseline estimates apply to susceptibles &amp; any HIV+ state with CD4 &gt;500 or acute</t>
  </si>
  <si>
    <t>mPWID = fPWID = equal across regions/ethnicity</t>
  </si>
  <si>
    <t>MWID = equal across regions/ethnicity</t>
  </si>
  <si>
    <t>2010 Proportions</t>
  </si>
  <si>
    <t>Using Mangal (2017) point est. as PE; HIVRN pooled on-ART mortality for CD4 &lt; 200 as lower bound; Mangal (2017) high range est. mortality estimates as upper bound</t>
  </si>
  <si>
    <t>Using HIVRN pooled (no stratification by region, ethnicity, gender) on-ART mortality for 200-499 point est. as PE; Mangal (2017) 200-500 point est.  as lower bound; Mangal (2017) &lt;200 low range estimate as upper bound for 200-500</t>
  </si>
  <si>
    <t>Applies to all PWID/MWID; Nosyk et al. Clin Infect Dis. 2015 Oct 1;61(7):1157-65.</t>
  </si>
  <si>
    <t>Beta4 (2.149, 4.640)</t>
  </si>
  <si>
    <t>Beta4 (1.968, 4.592)</t>
  </si>
  <si>
    <t>PWID not stratified by ethnicity, gender, region</t>
  </si>
  <si>
    <t>MWID not stratified by ethnicity, region</t>
  </si>
  <si>
    <t>Beta4 (4.62, 2.94)</t>
  </si>
  <si>
    <t>LA 2011 surveillance data</t>
  </si>
  <si>
    <t>https://dqs.publichealth.lacounty.gov/queries.aspx</t>
  </si>
  <si>
    <t>No ranges, populated by model calculations</t>
  </si>
  <si>
    <t>pwid_mor2</t>
  </si>
  <si>
    <t>1.3.4-MortalityPWIDMult499</t>
  </si>
  <si>
    <t>pwid_mor3</t>
  </si>
  <si>
    <t>1.3.4-MortalityPWIDMult200</t>
  </si>
  <si>
    <t>Uniform(0.066, 0.074)</t>
  </si>
  <si>
    <t>Uniform(0.011956 ,0.01282)</t>
  </si>
  <si>
    <t>Beta (13724, 8000)</t>
  </si>
  <si>
    <t>Beta (5223, 2310)</t>
  </si>
  <si>
    <t>Beta (60765, 43786)</t>
  </si>
  <si>
    <t>Beta (13693, 6749)</t>
  </si>
  <si>
    <t>Beta4 (2.956, 4.613, 0.009, 0.022)</t>
  </si>
  <si>
    <t>Beta4 (2.956, 4.613, 0.034, 0.088)</t>
  </si>
  <si>
    <t>Beta4 (2.956, 4.613, 0.01, 0.025)</t>
  </si>
  <si>
    <t>Beta4 (3.861, 4.129, 0.005, 0.024)</t>
  </si>
  <si>
    <t>Beta4 (3.857, 4.132, 0.002, 0.01)</t>
  </si>
  <si>
    <t>Beta4 (3.856, 4.133, 0.001, 0.003)</t>
  </si>
  <si>
    <t>Beta4 (3.2, 4.533, 0.003, 0.015)</t>
  </si>
  <si>
    <t>Beta4 (3.2, 4.533, 0.011, 0.046)</t>
  </si>
  <si>
    <t>Beta4 (3.2, 4.533, 0.005, 0.02)</t>
  </si>
  <si>
    <t>Beta4 (4.199, 3.776, 0.009, 0.03)</t>
  </si>
  <si>
    <t>Beta4 (4.199, 3.776, 0.027, 0.093)</t>
  </si>
  <si>
    <t>Beta4 (4.199, 3.776, 0.008, 0.027)</t>
  </si>
  <si>
    <t>Beta4 (4.633, 2.869, 0.003, 0.006)</t>
  </si>
  <si>
    <t>Beta4 (4.633, 2.869, 0.004, 0.01)</t>
  </si>
  <si>
    <t>Beta4 (4.634, 2.866, 0.001, 0.003)</t>
  </si>
  <si>
    <t>Beta4 (3.627, 4.307, 0.003, 0.011)</t>
  </si>
  <si>
    <t>Beta4 (3.627, 4.307, 0.01, 0.033)</t>
  </si>
  <si>
    <t>Beta4 (3.627, 4.307, 0.015, 0.049)</t>
  </si>
  <si>
    <t>Beta (153113, 2344916)</t>
  </si>
  <si>
    <t>Beta (122895, 1990363)</t>
  </si>
  <si>
    <t>Beta (59733, 897194)</t>
  </si>
  <si>
    <t>Beta (61752, 708217)</t>
  </si>
  <si>
    <t>Total PLWHA from 2011 surveillance data for model instantiation</t>
  </si>
  <si>
    <t>Beta (21, 443)</t>
  </si>
  <si>
    <t>Beta (55, 461)</t>
  </si>
  <si>
    <t>Beta (17, 300)</t>
  </si>
  <si>
    <t>Beta (14, 838)</t>
  </si>
  <si>
    <t>Beta (17, 806)</t>
  </si>
  <si>
    <t>Beta (5, 458)</t>
  </si>
  <si>
    <t>Beta (20, 201)</t>
  </si>
  <si>
    <t>Beta (48, 178)</t>
  </si>
  <si>
    <t>Beta (16, 133)</t>
  </si>
  <si>
    <t>Beta (14, 404)</t>
  </si>
  <si>
    <t>Beta (17, 386)</t>
  </si>
  <si>
    <t>Beta (5, 223)</t>
  </si>
  <si>
    <t>Gamma (121.302, 0.006)</t>
  </si>
  <si>
    <t>Gamma (327.438, 0.002)</t>
  </si>
  <si>
    <t>Gamma (301.891, 0.002)</t>
  </si>
  <si>
    <t>Gamma (212.944, 0.003)</t>
  </si>
  <si>
    <t>Gamma (84.847, 0.006)</t>
  </si>
  <si>
    <t>Gamma (192.6, 0.002)</t>
  </si>
  <si>
    <t>Gamma (1089, 0)</t>
  </si>
  <si>
    <t>Gamma (689.063, 0)</t>
  </si>
  <si>
    <t>Gamma (1156, 0)</t>
  </si>
  <si>
    <t>Gamma (1248.444, 0)</t>
  </si>
  <si>
    <t>Gamma (696.96, 0)</t>
  </si>
  <si>
    <t>Gamma (637.563, 0)</t>
  </si>
  <si>
    <t>Beta (26, 52)</t>
  </si>
  <si>
    <t>Beta (9, 5)</t>
  </si>
  <si>
    <t>Beta (93, 482)</t>
  </si>
  <si>
    <t>Beta (13, 78)</t>
  </si>
  <si>
    <t>Beta (119, 449)</t>
  </si>
  <si>
    <t>Beta (253, 2074)</t>
  </si>
  <si>
    <t>Beta (21, 85)</t>
  </si>
  <si>
    <t>Beta (106, 577)</t>
  </si>
  <si>
    <t>Beta (14, 120)</t>
  </si>
  <si>
    <t>Beta (13, 72)</t>
  </si>
  <si>
    <t>Beta (18, 55)</t>
  </si>
  <si>
    <t>Beta (15, 761)</t>
  </si>
  <si>
    <t>Beta (13, 77)</t>
  </si>
  <si>
    <t>Beta (2, 53)</t>
  </si>
  <si>
    <t>Beta (5, 36)</t>
  </si>
  <si>
    <t>Beta (1, 21)</t>
  </si>
  <si>
    <t>Beta (7, 16)</t>
  </si>
  <si>
    <t>Beta (10, 26)</t>
  </si>
  <si>
    <t>Beta (12, 6)</t>
  </si>
  <si>
    <t>Beta (42, 312)</t>
  </si>
  <si>
    <t>Beta (39, 153)</t>
  </si>
  <si>
    <t>Beta (22, 130)</t>
  </si>
  <si>
    <t>Beta (47, 292)</t>
  </si>
  <si>
    <t>Beta (45, 185)</t>
  </si>
  <si>
    <t>Beta (19, 131)</t>
  </si>
  <si>
    <t>Beta (35, 30)</t>
  </si>
  <si>
    <t>Beta (48, 24)</t>
  </si>
  <si>
    <t>Beta (14, 14)</t>
  </si>
  <si>
    <t>Beta (341, 152)</t>
  </si>
  <si>
    <t>Beta (393, 122)</t>
  </si>
  <si>
    <t>Beta (145, 91)</t>
  </si>
  <si>
    <t>Beta (18, 127)</t>
  </si>
  <si>
    <t>Beta (19, 58)</t>
  </si>
  <si>
    <t>Beta (5, 8)</t>
  </si>
  <si>
    <t>Beta (60, 27)</t>
  </si>
  <si>
    <t>Beta (17, 6)</t>
  </si>
  <si>
    <t>Beta (1, 2)</t>
  </si>
  <si>
    <t>Beta (36, 65)</t>
  </si>
  <si>
    <t>Beta (18, 15)</t>
  </si>
  <si>
    <t>Beta (1, 1)</t>
  </si>
  <si>
    <t>Beta (191, 214)</t>
  </si>
  <si>
    <t>Beta (53, 44)</t>
  </si>
  <si>
    <t>Beta (54, 18)</t>
  </si>
  <si>
    <t>Beta (12, 16)</t>
  </si>
  <si>
    <t>Beta (1, 3)</t>
  </si>
  <si>
    <t>Beta (22, 289)</t>
  </si>
  <si>
    <t>Beta (40, 156)</t>
  </si>
  <si>
    <t>Beta (1, 31)</t>
  </si>
  <si>
    <t>Beta (135, 203)</t>
  </si>
  <si>
    <t>Beta (34, 48)</t>
  </si>
  <si>
    <t>Beta (87, 58)</t>
  </si>
  <si>
    <t>Beta (13, 159)</t>
  </si>
  <si>
    <t>Beta (28, 99)</t>
  </si>
  <si>
    <t>Beta (4, 20)</t>
  </si>
  <si>
    <t>Beta (52, 24)</t>
  </si>
  <si>
    <t>Beta (15, 7)</t>
  </si>
  <si>
    <t>Beta (4, 2)</t>
  </si>
  <si>
    <t>Beta (45, 20)</t>
  </si>
  <si>
    <t>Beta (60, 30)</t>
  </si>
  <si>
    <t>Beta (8, 4)</t>
  </si>
  <si>
    <t>Beta (3, 1)</t>
  </si>
  <si>
    <t>Beta (13, 18)</t>
  </si>
  <si>
    <t>Beta (43, 479)</t>
  </si>
  <si>
    <t>Beta (61, 155)</t>
  </si>
  <si>
    <t>Beta (7, 31)</t>
  </si>
  <si>
    <t>Beta (58, 52)</t>
  </si>
  <si>
    <t>Beta (8, 7)</t>
  </si>
  <si>
    <t>Beta (2, 2)</t>
  </si>
  <si>
    <t>Beta (247, 123)</t>
  </si>
  <si>
    <t>Beta (6, 8)</t>
  </si>
  <si>
    <t>Beta (15, 24)</t>
  </si>
  <si>
    <t>Beta (68, 903)</t>
  </si>
  <si>
    <t>Beta (18, 137)</t>
  </si>
  <si>
    <t>Beta (17, 80)</t>
  </si>
  <si>
    <t>Beta (119, 76)</t>
  </si>
  <si>
    <t>Beta (12, 5)</t>
  </si>
  <si>
    <t>Beta (5, 3)</t>
  </si>
  <si>
    <t>Beta (109, 118)</t>
  </si>
  <si>
    <t>Beta (5, 4)</t>
  </si>
  <si>
    <t>Beta (241, 96)</t>
  </si>
  <si>
    <t>Beta (8, 3)</t>
  </si>
  <si>
    <t>Beta (23, 17)</t>
  </si>
  <si>
    <t>Beta (10, 13)</t>
  </si>
  <si>
    <t>Beta (3, 6)</t>
  </si>
  <si>
    <t>Beta (92, 1434)</t>
  </si>
  <si>
    <t>Beta (43, 140)</t>
  </si>
  <si>
    <t>Beta (19, 194)</t>
  </si>
  <si>
    <t>Beta (93, 1292)</t>
  </si>
  <si>
    <t>Beta (5, 104)</t>
  </si>
  <si>
    <t>Beta (103, 57)</t>
  </si>
  <si>
    <t>Beta (13, 7)</t>
  </si>
  <si>
    <t>Beta (194, 187)</t>
  </si>
  <si>
    <t>Beta (2, 3)</t>
  </si>
  <si>
    <t>Beta (22, 27)</t>
  </si>
  <si>
    <t>Beta (263, 333)</t>
  </si>
  <si>
    <t>Beta (3, 2)</t>
  </si>
  <si>
    <t>Beta (12, 21)</t>
  </si>
  <si>
    <t>Beta (24, 115)</t>
  </si>
  <si>
    <t>Beta (5, 17)</t>
  </si>
  <si>
    <t>Beta (112, 1814)</t>
  </si>
  <si>
    <t>Beta (7, 38)</t>
  </si>
  <si>
    <t>Beta (19, 168)</t>
  </si>
  <si>
    <t>Beta (160, 217)</t>
  </si>
  <si>
    <t>Beta (6, 13)</t>
  </si>
  <si>
    <t>lrMSM-PWID === lrMSM</t>
  </si>
  <si>
    <t>Beta (154, 103)</t>
  </si>
  <si>
    <t>Beta (102, 225)</t>
  </si>
  <si>
    <t>Beta (113, 228)</t>
  </si>
  <si>
    <t>Beta (9, 3)</t>
  </si>
  <si>
    <t>Beta (123, 223)</t>
  </si>
  <si>
    <t>Beta (184, 41)</t>
  </si>
  <si>
    <t>Beta (134, 370)</t>
  </si>
  <si>
    <t>Beta (21, 7)</t>
  </si>
  <si>
    <t>Beta (190, 358)</t>
  </si>
  <si>
    <t>Beta (16, 5)</t>
  </si>
  <si>
    <t>Beta (225, 357)</t>
  </si>
  <si>
    <t>Beta (129, 34)</t>
  </si>
  <si>
    <t>Beta (125, 62)</t>
  </si>
  <si>
    <t>Beta (8, 9)</t>
  </si>
  <si>
    <t>Beta (9, 2)</t>
  </si>
  <si>
    <t>Beta (6, 6)</t>
  </si>
  <si>
    <t>Beta (176, 88)</t>
  </si>
  <si>
    <t>Beta (13, 16)</t>
  </si>
  <si>
    <t>Beta (12, 12)</t>
  </si>
  <si>
    <t>MWID == hrMWID</t>
  </si>
  <si>
    <t>Beta4 (1.591, 4.417, 905, 1170)</t>
  </si>
  <si>
    <t>Beta4 (1.295, 4.194, 276, 719)</t>
  </si>
  <si>
    <t>Beta4 (1.006, 3.88, 16, 33)</t>
  </si>
  <si>
    <t>Beta4 (1.408, 4.29, 737, 969)</t>
  </si>
  <si>
    <t>Beta4 (0.954, 3.811, 174, 472)</t>
  </si>
  <si>
    <t>Beta4 (0.667, 3.333, 14, 18)</t>
  </si>
  <si>
    <t>Beta4 (4.665, 2.66, 423, 518)</t>
  </si>
  <si>
    <t>Beta4 (4.573, 1.912, 34, 60)</t>
  </si>
  <si>
    <t>Beta4 (3.333, 0.667, 38, 41)</t>
  </si>
  <si>
    <t>Beta4 (3.061, 4.583, 427, 504)</t>
  </si>
  <si>
    <t>Beta4 (3.294, 4.492, 30, 43)</t>
  </si>
  <si>
    <t>Beta4 (1.968, 4.592, 23, 33)</t>
  </si>
  <si>
    <t>SEA 2015 surveillance reports</t>
  </si>
  <si>
    <t>MSM = mHET for baseline mortality; MWID = average of MSM and mHET</t>
  </si>
  <si>
    <t>Beta (10, 1)</t>
  </si>
  <si>
    <t>Beta (0, 0)</t>
  </si>
  <si>
    <t>Beta (17, 8)</t>
  </si>
  <si>
    <t>Beta (62, 15)</t>
  </si>
  <si>
    <t>Beta (108, 66)</t>
  </si>
  <si>
    <t>Beta (10, 2)</t>
  </si>
  <si>
    <t>Beta (64, 21)</t>
  </si>
  <si>
    <t>Beta (4366, 432)</t>
  </si>
  <si>
    <t>2011 Seattle HIV surveillance (using "engaged in care or virally suppressed" as proportion of linked to care), 91% is identical to estimate from Dombrowski 2014</t>
  </si>
  <si>
    <t>Beta (119, 45)</t>
  </si>
  <si>
    <t>Beta (2575, 365)</t>
  </si>
  <si>
    <t>Beta (289, 72)</t>
  </si>
  <si>
    <t>Beta (732, 56)</t>
  </si>
  <si>
    <t>Beta (33, 13)</t>
  </si>
  <si>
    <t>Beta (728, 113)</t>
  </si>
  <si>
    <t>Beta (82, 22)</t>
  </si>
  <si>
    <t>Beta (207, 18)</t>
  </si>
  <si>
    <t>Beta (23, 10)</t>
  </si>
  <si>
    <t>Beta (489, 89)</t>
  </si>
  <si>
    <t>Beta (55, 16)</t>
  </si>
  <si>
    <t>Beta (139, 16)</t>
  </si>
  <si>
    <t>Beta (15, 6)</t>
  </si>
  <si>
    <t>Beta (95, 10)</t>
  </si>
  <si>
    <t>Beta (27, 3)</t>
  </si>
  <si>
    <t>Beta (18, 3)</t>
  </si>
  <si>
    <t>Same as 1.2.5 - InitialEverART</t>
  </si>
  <si>
    <t>BAL 2011 surveillance data</t>
  </si>
  <si>
    <t>Using estimate from Low (2016) using data from cohort in Knowlton (2010)</t>
  </si>
  <si>
    <t>Due to small cell sizes, Hispanic proportions ever linked to care derived from pooled, race/ethnicity-weighted proportions within each gender-risk group</t>
  </si>
  <si>
    <t>Beta (9, 4)</t>
  </si>
  <si>
    <t>Beta (76, 16)</t>
  </si>
  <si>
    <t>Beta (2, 0)</t>
  </si>
  <si>
    <t>Beta (132, 75)</t>
  </si>
  <si>
    <t>Beta (78, 23)</t>
  </si>
  <si>
    <t>Double-check for more surveillance data, currently using Ryan White estimates which are likely not representative</t>
  </si>
  <si>
    <t>MIA 2011 Surveillance</t>
  </si>
  <si>
    <t>SEA 2011 surveillance</t>
  </si>
  <si>
    <t>High-risk MSM/MWID estimates derived from pooled, weighted NHBS estimates for ATL, MIA, NYC. Upper and lower ranges derived from lowest and highest bound for each race/ethnicity across all cities</t>
  </si>
  <si>
    <t>Using Male Hispanic PWID estimate</t>
  </si>
  <si>
    <t>Using White Female High Risk HET estimate</t>
  </si>
  <si>
    <t>Re-weighted national race/ethnicity proportions by state-level MSM prop from Lieb (2011)</t>
  </si>
  <si>
    <t>psi.slope</t>
  </si>
  <si>
    <t>3.1.2-psiSlope</t>
  </si>
  <si>
    <t>noG.pwid</t>
  </si>
  <si>
    <t>2.1.2-PWIDOSMult</t>
  </si>
  <si>
    <t>uniform (0.1, 2)</t>
  </si>
  <si>
    <t xml:space="preserve">Based on arbitrary assumption </t>
  </si>
  <si>
    <t>lognormal (-7.134, 0.246^2)</t>
  </si>
  <si>
    <t>lognormal (-8.192, 0.167^2)</t>
  </si>
  <si>
    <t>lognormal (-7.361, 0.221^2)</t>
  </si>
  <si>
    <t>lognormal (-7.964, 0.236^2)</t>
  </si>
  <si>
    <t>lognormal (-7.266, 0.204^2)</t>
  </si>
  <si>
    <t>lognormal (-8.325, 0.193^2)</t>
  </si>
  <si>
    <t>lognormal (-7.494, 0.243^2)</t>
  </si>
  <si>
    <t>lognormal (-8.096, 0.204^2)</t>
  </si>
  <si>
    <t>lognormal (-7.816, 0.274^2)</t>
  </si>
  <si>
    <t>lognormal (-8.875, 0.228^2)</t>
  </si>
  <si>
    <t>lognormal (-8.044, 0.294^2)</t>
  </si>
  <si>
    <t>lognormal (-8.646, 0.266^2)</t>
  </si>
  <si>
    <t>lognormal (-7.392, 0.241^2)</t>
  </si>
  <si>
    <t>lognormal (-8.222, 0.228^2)</t>
  </si>
  <si>
    <t>lognormal (-7.526, 0.226^2)</t>
  </si>
  <si>
    <t>lognormal (-8.356, 0.19^2)</t>
  </si>
  <si>
    <t>lognormal (-8.075, 0.286^2)</t>
  </si>
  <si>
    <t>lognormal (-8.904, 0.251^2)</t>
  </si>
  <si>
    <t>lognormal (-7.049, 0.245^2)</t>
  </si>
  <si>
    <t>lognormal (-8.102, 0.184^2)</t>
  </si>
  <si>
    <t>lognormal (-7.274, 0.237^2)</t>
  </si>
  <si>
    <t>lognormal (-7.877, 0.234^2)</t>
  </si>
  <si>
    <t>lognormal (-7.183, 0.204^2)</t>
  </si>
  <si>
    <t>lognormal (-8.237, 0.198^2)</t>
  </si>
  <si>
    <t>lognormal (-7.409, 0.248^2)</t>
  </si>
  <si>
    <t>lognormal (-8.011, 0.207^2)</t>
  </si>
  <si>
    <t>lognormal (-7.73, 0.272^2)</t>
  </si>
  <si>
    <t>lognormal (-8.784, 0.265^2)</t>
  </si>
  <si>
    <t>lognormal (-7.956, 0.315^2)</t>
  </si>
  <si>
    <t>lognormal (-8.557, 0.295^2)</t>
  </si>
  <si>
    <t>lognormal (-7.304, 0.267^2)</t>
  </si>
  <si>
    <t>lognormal (-8.131, 0.232^2)</t>
  </si>
  <si>
    <t>lognormal (-7.44, 0.217^2)</t>
  </si>
  <si>
    <t>lognormal (-8.267, 0.182^2)</t>
  </si>
  <si>
    <t>lognormal (-7.984, 0.289^2)</t>
  </si>
  <si>
    <t>lognormal (-8.811, 0.274^2)</t>
  </si>
  <si>
    <t>lognormal (-7.149, 0.288^2)</t>
  </si>
  <si>
    <t>lognormal (-8.207, 0.196^2)</t>
  </si>
  <si>
    <t>lognormal (-7.378, 0.241^2)</t>
  </si>
  <si>
    <t>lognormal (-7.978, 0.279^2)</t>
  </si>
  <si>
    <t>lognormal (-7.281, 0.27^2)</t>
  </si>
  <si>
    <t>lognormal (-8.34, 0.244^2)</t>
  </si>
  <si>
    <t>lognormal (-7.51, 0.277^2)</t>
  </si>
  <si>
    <t>lognormal (-8.11, 0.257^2)</t>
  </si>
  <si>
    <t>lognormal (-7.83, 0.292^2)</t>
  </si>
  <si>
    <t>lognormal (-8.889, 0.292^2)</t>
  </si>
  <si>
    <t>lognormal (-8.06, 0.34^2)</t>
  </si>
  <si>
    <t>lognormal (-8.658, 0.327^2)</t>
  </si>
  <si>
    <t>lognormal (-7.409, 0.288^2)</t>
  </si>
  <si>
    <t>lognormal (-8.238, 0.263^2)</t>
  </si>
  <si>
    <t>lognormal (-7.541, 0.282^2)</t>
  </si>
  <si>
    <t>lognormal (-8.37, 0.265^2)</t>
  </si>
  <si>
    <t>lognormal (-8.09, 0.318^2)</t>
  </si>
  <si>
    <t>lognormal (-8.918, 0.302^2)</t>
  </si>
  <si>
    <t>lognormal (-6.57, 0.186^2)</t>
  </si>
  <si>
    <t>lognormal (-7.373, 0.151^2)</t>
  </si>
  <si>
    <t>lognormal (-6.923, 0.187^2)</t>
  </si>
  <si>
    <t>lognormal (-7.018, 0.186^2)</t>
  </si>
  <si>
    <t>lognormal (-6.784, 0.16^2)</t>
  </si>
  <si>
    <t>lognormal (-7.587, 0.163^2)</t>
  </si>
  <si>
    <t>lognormal (-7.136, 0.193^2)</t>
  </si>
  <si>
    <t>lognormal (-7.233, 0.158^2)</t>
  </si>
  <si>
    <t>lognormal (-7.172, 0.185^2)</t>
  </si>
  <si>
    <t>lognormal (-7.975, 0.177^2)</t>
  </si>
  <si>
    <t>lognormal (-7.523, 0.219^2)</t>
  </si>
  <si>
    <t>lognormal (-7.621, 0.179^2)</t>
  </si>
  <si>
    <t>lognormal (-6.556, 0.205^2)</t>
  </si>
  <si>
    <t>lognormal (-7.005, 0.193^2)</t>
  </si>
  <si>
    <t>lognormal (-6.77, 0.182^2)</t>
  </si>
  <si>
    <t>lognormal (-7.219, 0.159^2)</t>
  </si>
  <si>
    <t>lognormal (-7.156, 0.206^2)</t>
  </si>
  <si>
    <t>lognormal (-7.607, 0.183^2)</t>
  </si>
  <si>
    <t>lognormal (-6.627, 0.191^2)</t>
  </si>
  <si>
    <t>lognormal (-7.427, 0.14^2)</t>
  </si>
  <si>
    <t>lognormal (-6.974, 0.198^2)</t>
  </si>
  <si>
    <t>lognormal (-7.077, 0.179^2)</t>
  </si>
  <si>
    <t>lognormal (-6.84, 0.158^2)</t>
  </si>
  <si>
    <t>lognormal (-7.639, 0.155^2)</t>
  </si>
  <si>
    <t>lognormal (-7.185, 0.206^2)</t>
  </si>
  <si>
    <t>lognormal (-7.29, 0.14^2)</t>
  </si>
  <si>
    <t>lognormal (-7.223, 0.196^2)</t>
  </si>
  <si>
    <t>lognormal (-8.022, 0.195^2)</t>
  </si>
  <si>
    <t>lognormal (-7.566, 0.239^2)</t>
  </si>
  <si>
    <t>lognormal (-7.675, 0.188^2)</t>
  </si>
  <si>
    <t>lognormal (-6.61, 0.198^2)</t>
  </si>
  <si>
    <t>lognormal (-7.061, 0.187^2)</t>
  </si>
  <si>
    <t>lognormal (-6.822, 0.169^2)</t>
  </si>
  <si>
    <t>lognormal (-7.274, 0.159^2)</t>
  </si>
  <si>
    <t>lognormal (-7.202, 0.215^2)</t>
  </si>
  <si>
    <t>lognormal (-7.657, 0.194^2)</t>
  </si>
  <si>
    <t>lognormal (-6.408, 0.204^2)</t>
  </si>
  <si>
    <t>lognormal (-7.21, 0.145^2)</t>
  </si>
  <si>
    <t>lognormal (-6.761, 0.192^2)</t>
  </si>
  <si>
    <t>lognormal (-6.855, 0.208^2)</t>
  </si>
  <si>
    <t>lognormal (-6.622, 0.192^2)</t>
  </si>
  <si>
    <t>lognormal (-7.424, 0.172^2)</t>
  </si>
  <si>
    <t>lognormal (-6.974, 0.223^2)</t>
  </si>
  <si>
    <t>lognormal (-7.069, 0.196^2)</t>
  </si>
  <si>
    <t>lognormal (-7.009, 0.213^2)</t>
  </si>
  <si>
    <t>lognormal (-7.811, 0.191^2)</t>
  </si>
  <si>
    <t>lognormal (-7.361, 0.25^2)</t>
  </si>
  <si>
    <t>lognormal (-7.457, 0.196^2)</t>
  </si>
  <si>
    <t>lognormal (-6.394, 0.238^2)</t>
  </si>
  <si>
    <t>lognormal (-6.842, 0.194^2)</t>
  </si>
  <si>
    <t>lognormal (-6.608, 0.213^2)</t>
  </si>
  <si>
    <t>lognormal (-7.056, 0.196^2)</t>
  </si>
  <si>
    <t>lognormal (-6.994, 0.236^2)</t>
  </si>
  <si>
    <t>lognormal (-7.443, 0.215^2)</t>
  </si>
  <si>
    <t>lognormal (-5.459, 0.156^2)</t>
  </si>
  <si>
    <t>lognormal (-5.825, 0.138^2)</t>
  </si>
  <si>
    <t>lognormal (-5.35, 0.148^2)</t>
  </si>
  <si>
    <t>lognormal (-5.934, 0.15^2)</t>
  </si>
  <si>
    <t>lognormal (-5.563, 0.137^2)</t>
  </si>
  <si>
    <t>lognormal (-5.928, 0.129^2)</t>
  </si>
  <si>
    <t>lognormal (-5.454, 0.162^2)</t>
  </si>
  <si>
    <t>lognormal (-6.037, 0.122^2)</t>
  </si>
  <si>
    <t>lognormal (-5.72, 0.16^2)</t>
  </si>
  <si>
    <t>lognormal (-6.085, 0.145^2)</t>
  </si>
  <si>
    <t>lognormal (-5.61, 0.172^2)</t>
  </si>
  <si>
    <t>lognormal (-6.195, 0.149^2)</t>
  </si>
  <si>
    <t>lognormal (-5.388, 0.169^2)</t>
  </si>
  <si>
    <t>lognormal (-5.863, 0.167^2)</t>
  </si>
  <si>
    <t>lognormal (-5.492, 0.149^2)</t>
  </si>
  <si>
    <t>lognormal (-5.967, 0.138^2)</t>
  </si>
  <si>
    <t>lognormal (-5.649, 0.177^2)</t>
  </si>
  <si>
    <t>lognormal (-6.124, 0.159^2)</t>
  </si>
  <si>
    <t>lognormal (-4.831, 0.15^2)</t>
  </si>
  <si>
    <t>lognormal (-5.193, 0.117^2)</t>
  </si>
  <si>
    <t>lognormal (-4.721, 0.148^2)</t>
  </si>
  <si>
    <t>lognormal (-5.302, 0.136^2)</t>
  </si>
  <si>
    <t>lognormal (-4.936, 0.117^2)</t>
  </si>
  <si>
    <t>lognormal (-5.297, 0.107^2)</t>
  </si>
  <si>
    <t>lognormal (-4.826, 0.146^2)</t>
  </si>
  <si>
    <t>lognormal (-5.407, 0.102^2)</t>
  </si>
  <si>
    <t>lognormal (-5.089, 0.149^2)</t>
  </si>
  <si>
    <t>lognormal (-5.452, 0.125^2)</t>
  </si>
  <si>
    <t>lognormal (-4.98, 0.163^2)</t>
  </si>
  <si>
    <t>lognormal (-5.562, 0.135^2)</t>
  </si>
  <si>
    <t>lognormal (-4.761, 0.166^2)</t>
  </si>
  <si>
    <t>lognormal (-5.233, 0.142^2)</t>
  </si>
  <si>
    <t>lognormal (-4.867, 0.132^2)</t>
  </si>
  <si>
    <t>lognormal (-5.338, 0.112^2)</t>
  </si>
  <si>
    <t>lognormal (-5.02, 0.173^2)</t>
  </si>
  <si>
    <t>lognormal (-5.493, 0.15^2)</t>
  </si>
  <si>
    <t>lognormal (-5.174, 0.168^2)</t>
  </si>
  <si>
    <t>lognormal (-5.538, 0.125^2)</t>
  </si>
  <si>
    <t>lognormal (-5.064, 0.148^2)</t>
  </si>
  <si>
    <t>lognormal (-5.647, 0.16^2)</t>
  </si>
  <si>
    <t>lognormal (-5.278, 0.168^2)</t>
  </si>
  <si>
    <t>lognormal (-5.642, 0.14^2)</t>
  </si>
  <si>
    <t>lognormal (-5.168, 0.167^2)</t>
  </si>
  <si>
    <t>lognormal (-5.751, 0.156^2)</t>
  </si>
  <si>
    <t>lognormal (-5.434, 0.178^2)</t>
  </si>
  <si>
    <t>lognormal (-5.798, 0.164^2)</t>
  </si>
  <si>
    <t>lognormal (-5.324, 0.193^2)</t>
  </si>
  <si>
    <t>lognormal (-5.908, 0.166^2)</t>
  </si>
  <si>
    <t>lognormal (-5.103, 0.181^2)</t>
  </si>
  <si>
    <t>lognormal (-5.577, 0.172^2)</t>
  </si>
  <si>
    <t>lognormal (-5.208, 0.178^2)</t>
  </si>
  <si>
    <t>lognormal (-5.681, 0.161^2)</t>
  </si>
  <si>
    <t>lognormal (-5.364, 0.199^2)</t>
  </si>
  <si>
    <t>lognormal (-5.838, 0.177^2)</t>
  </si>
  <si>
    <t>lognormal (-4.927, 0.098^2)</t>
  </si>
  <si>
    <t>lognormal (-5.526, 0.055^2)</t>
  </si>
  <si>
    <t>lognormal (-5.422, 0.099^2)</t>
  </si>
  <si>
    <t>lognormal (-5.029, 0.09^2)</t>
  </si>
  <si>
    <t>lognormal (-4.927, 0.09^2)</t>
  </si>
  <si>
    <t>lognormal (-5.526, 0.061^2)</t>
  </si>
  <si>
    <t>lognormal (-5.422, 0.101^2)</t>
  </si>
  <si>
    <t>lognormal (-5.03, 0.069^2)</t>
  </si>
  <si>
    <t>lognormal (-4.901, 0.093^2)</t>
  </si>
  <si>
    <t>lognormal (-5.502, 0.062^2)</t>
  </si>
  <si>
    <t>lognormal (-5.397, 0.107^2)</t>
  </si>
  <si>
    <t>lognormal (-5.006, 0.073^2)</t>
  </si>
  <si>
    <t>lognormal (-4.927, 0.099^2)</t>
  </si>
  <si>
    <t>lognormal (-5.029, 0.089^2)</t>
  </si>
  <si>
    <t>lognormal (-4.927, 0.092^2)</t>
  </si>
  <si>
    <t>lognormal (-5.03, 0.071^2)</t>
  </si>
  <si>
    <t>lognormal (-5.006, 0.075^2)</t>
  </si>
  <si>
    <t>lognormal (-3.957, 0.069^2)</t>
  </si>
  <si>
    <t>lognormal (-4.33, 0.043^2)</t>
  </si>
  <si>
    <t>lognormal (-3.969, 0.064^2)</t>
  </si>
  <si>
    <t>lognormal (-4.319, 0.059^2)</t>
  </si>
  <si>
    <t>lognormal (-4.005, 0.061^2)</t>
  </si>
  <si>
    <t>lognormal (-4.379, 0.04^2)</t>
  </si>
  <si>
    <t>lognormal (-4.017, 0.062^2)</t>
  </si>
  <si>
    <t>lognormal (-4.367, 0.045^2)</t>
  </si>
  <si>
    <t>lognormal (-4.521, 0.08^2)</t>
  </si>
  <si>
    <t>lognormal (-4.898, 0.062^2)</t>
  </si>
  <si>
    <t>lognormal (-4.534, 0.083^2)</t>
  </si>
  <si>
    <t>lognormal (-4.886, 0.07^2)</t>
  </si>
  <si>
    <t>lognormal (-4.319, 0.06^2)</t>
  </si>
  <si>
    <t>lognormal (-4.005, 0.055^2)</t>
  </si>
  <si>
    <t>lognormal (-4.367, 0.044^2)</t>
  </si>
  <si>
    <t>lognormal (-4.521, 0.079^2)</t>
  </si>
  <si>
    <t>lognormal (-4.886, 0.066^2)</t>
  </si>
  <si>
    <t>lognormal (-4.635, 0.137^2)</t>
  </si>
  <si>
    <t>lognormal (-4.689, 0.05^2)</t>
  </si>
  <si>
    <t>lognormal (-4.476, 0.102^2)</t>
  </si>
  <si>
    <t>lognormal (-4.849, 0.112^2)</t>
  </si>
  <si>
    <t>lognormal (-4.689, 0.145^2)</t>
  </si>
  <si>
    <t>lognormal (-4.743, 0.094^2)</t>
  </si>
  <si>
    <t>lognormal (-4.53, 0.137^2)</t>
  </si>
  <si>
    <t>lognormal (-4.903, 0.128^2)</t>
  </si>
  <si>
    <t>lognormal (-5.124, 0.151^2)</t>
  </si>
  <si>
    <t>lognormal (-5.178, 0.091^2)</t>
  </si>
  <si>
    <t>lognormal (-4.964, 0.132^2)</t>
  </si>
  <si>
    <t>lognormal (-5.338, 0.129^2)</t>
  </si>
  <si>
    <t>lognormal (-4.635, 0.127^2)</t>
  </si>
  <si>
    <t>lognormal (-4.849, 0.117^2)</t>
  </si>
  <si>
    <t>lognormal (-4.689, 0.144^2)</t>
  </si>
  <si>
    <t>lognormal (-4.903, 0.133^2)</t>
  </si>
  <si>
    <t>lognormal (-5.124, 0.152^2)</t>
  </si>
  <si>
    <t>lognormal (-5.338, 0.131^2)</t>
  </si>
  <si>
    <t>lognormal (-4.683, 0.112^2)</t>
  </si>
  <si>
    <t>lognormal (-5.019, 0.063^2)</t>
  </si>
  <si>
    <t>lognormal (-4.958, 0.107^2)</t>
  </si>
  <si>
    <t>lognormal (-4.668, 0.089^2)</t>
  </si>
  <si>
    <t>lognormal (-5.004, 0.068^2)</t>
  </si>
  <si>
    <t>lognormal (-4.943, 0.109^2)</t>
  </si>
  <si>
    <t>lognormal (-4.729, 0.071^2)</t>
  </si>
  <si>
    <t>lognormal (-4.574, 0.089^2)</t>
  </si>
  <si>
    <t>lognormal (-4.911, 0.068^2)</t>
  </si>
  <si>
    <t>lognormal (-4.849, 0.108^2)</t>
  </si>
  <si>
    <t>lognormal (-4.635, 0.072^2)</t>
  </si>
  <si>
    <t>lognormal (-4.683, 0.107^2)</t>
  </si>
  <si>
    <t>lognormal (-4.729, 0.072^2)</t>
  </si>
  <si>
    <t>lognormal (-4.574, 0.088^2)</t>
  </si>
  <si>
    <t>lognormal (-4.635, 0.071^2)</t>
  </si>
  <si>
    <t>lognormal (-3.642, 0.067^2)</t>
  </si>
  <si>
    <t>lognormal (-4.264, 0.045^2)</t>
  </si>
  <si>
    <t>lognormal (-3.75, 0.069^2)</t>
  </si>
  <si>
    <t>lognormal (-4.156, 0.058^2)</t>
  </si>
  <si>
    <t>lognormal (-3.52, 0.054^2)</t>
  </si>
  <si>
    <t>lognormal (-4.141, 0.041^2)</t>
  </si>
  <si>
    <t>lognormal (-3.627, 0.061^2)</t>
  </si>
  <si>
    <t>lognormal (-4.033, 0.04^2)</t>
  </si>
  <si>
    <t>lognormal (-3.873, 0.068^2)</t>
  </si>
  <si>
    <t>lognormal (-4.497, 0.054^2)</t>
  </si>
  <si>
    <t>lognormal (-3.981, 0.076^2)</t>
  </si>
  <si>
    <t>lognormal (-4.389, 0.059^2)</t>
  </si>
  <si>
    <t>lognormal (-3.642, 0.07^2)</t>
  </si>
  <si>
    <t>lognormal (-3.52, 0.05^2)</t>
  </si>
  <si>
    <t>lognormal (-3.873, 0.07^2)</t>
  </si>
  <si>
    <t>lognormal (-4.389, 0.061^2)</t>
  </si>
  <si>
    <t>lognormal (-4.361, 0.122^2)</t>
  </si>
  <si>
    <t>lognormal (-4.511, 0.06^2)</t>
  </si>
  <si>
    <t>lognormal (-4.313, 0.113^2)</t>
  </si>
  <si>
    <t>lognormal (-4.559, 0.114^2)</t>
  </si>
  <si>
    <t>lognormal (-4.247, 0.143^2)</t>
  </si>
  <si>
    <t>lognormal (-4.398, 0.099^2)</t>
  </si>
  <si>
    <t>lognormal (-4.2, 0.138^2)</t>
  </si>
  <si>
    <t>lognormal (-4.446, 0.118^2)</t>
  </si>
  <si>
    <t>lognormal (-4.541, 0.143^2)</t>
  </si>
  <si>
    <t>lognormal (-4.69, 0.082^2)</t>
  </si>
  <si>
    <t>lognormal (-4.492, 0.131^2)</t>
  </si>
  <si>
    <t>lognormal (-4.739, 0.12^2)</t>
  </si>
  <si>
    <t>lognormal (-4.361, 0.132^2)</t>
  </si>
  <si>
    <t>lognormal (-4.559, 0.104^2)</t>
  </si>
  <si>
    <t>lognormal (-4.247, 0.132^2)</t>
  </si>
  <si>
    <t>lognormal (-4.446, 0.117^2)</t>
  </si>
  <si>
    <t>lognormal (-4.541, 0.148^2)</t>
  </si>
  <si>
    <t>lognormal (-4.739, 0.115^2)</t>
  </si>
  <si>
    <t>lognormal (-4.349, 0.147^2)</t>
  </si>
  <si>
    <t>lognormal (-4.487, 0.125^2)</t>
  </si>
  <si>
    <t>lognormal (-4.288, 0.162^2)</t>
  </si>
  <si>
    <t>lognormal (-4.548, 0.147^2)</t>
  </si>
  <si>
    <t>lognormal (-4.16, 0.12^2)</t>
  </si>
  <si>
    <t>lognormal (-4.299, 0.101^2)</t>
  </si>
  <si>
    <t>lognormal (-4.099, 0.141^2)</t>
  </si>
  <si>
    <t>lognormal (-4.36, 0.108^2)</t>
  </si>
  <si>
    <t>lognormal (-4.074, 0.125^2)</t>
  </si>
  <si>
    <t>lognormal (-4.215, 0.114^2)</t>
  </si>
  <si>
    <t>lognormal (-4.014, 0.152^2)</t>
  </si>
  <si>
    <t>lognormal (-4.275, 0.103^2)</t>
  </si>
  <si>
    <t>lognormal (-4.349, 0.149^2)</t>
  </si>
  <si>
    <t>lognormal (-4.548, 0.135^2)</t>
  </si>
  <si>
    <t>lognormal (-4.16, 0.117^2)</t>
  </si>
  <si>
    <t>lognormal (-4.36, 0.096^2)</t>
  </si>
  <si>
    <t>lognormal (-4.074, 0.134^2)</t>
  </si>
  <si>
    <t>lognormal (-3.461, 0.099^2)</t>
  </si>
  <si>
    <t>lognormal (-3.972, 0.08^2)</t>
  </si>
  <si>
    <t>lognormal (-3.571, 0.099^2)</t>
  </si>
  <si>
    <t>lognormal (-3.862, 0.089^2)</t>
  </si>
  <si>
    <t>lognormal (-3.206, 0.077^2)</t>
  </si>
  <si>
    <t>lognormal (-3.716, 0.065^2)</t>
  </si>
  <si>
    <t>lognormal (-3.315, 0.096^2)</t>
  </si>
  <si>
    <t>lognormal (-3.605, 0.061^2)</t>
  </si>
  <si>
    <t>lognormal (-3.729, 0.109^2)</t>
  </si>
  <si>
    <t>lognormal (-4.242, 0.09^2)</t>
  </si>
  <si>
    <t>lognormal (-3.838, 0.119^2)</t>
  </si>
  <si>
    <t>lognormal (-4.132, 0.093^2)</t>
  </si>
  <si>
    <t>lognormal (-3.862, 0.09^2)</t>
  </si>
  <si>
    <t>lognormal (-3.206, 0.076^2)</t>
  </si>
  <si>
    <t>lognormal (-3.605, 0.058^2)</t>
  </si>
  <si>
    <t>lognormal (-3.729, 0.104^2)</t>
  </si>
  <si>
    <t>lognormal (-4.132, 0.095^2)</t>
  </si>
  <si>
    <t>lognormal (-3.727, 0.171^2)</t>
  </si>
  <si>
    <t>lognormal (-4.26, 0.115^2)</t>
  </si>
  <si>
    <t>lognormal (-3.875, 0.164^2)</t>
  </si>
  <si>
    <t>lognormal (-4.112, 0.157^2)</t>
  </si>
  <si>
    <t>lognormal (-3.652, 0.176^2)</t>
  </si>
  <si>
    <t>lognormal (-4.185, 0.141^2)</t>
  </si>
  <si>
    <t>lognormal (-3.799, 0.183^2)</t>
  </si>
  <si>
    <t>lognormal (-4.036, 0.154^2)</t>
  </si>
  <si>
    <t>lognormal (-4.04, 0.207^2)</t>
  </si>
  <si>
    <t>lognormal (-4.572, 0.147^2)</t>
  </si>
  <si>
    <t>lognormal (-4.187, 0.208^2)</t>
  </si>
  <si>
    <t>lognormal (-4.425, 0.175^2)</t>
  </si>
  <si>
    <t>lognormal (-3.727, 0.177^2)</t>
  </si>
  <si>
    <t>lognormal (-4.112, 0.15^2)</t>
  </si>
  <si>
    <t>lognormal (-3.652, 0.184^2)</t>
  </si>
  <si>
    <t>lognormal (-4.04, 0.203^2)</t>
  </si>
  <si>
    <t>lognormal (-3.758, -0.084^2)</t>
  </si>
  <si>
    <t>lognormal (-3.554, -0.049^2)</t>
  </si>
  <si>
    <t>lognormal (-3.697, -0.081^2)</t>
  </si>
  <si>
    <t>lognormal (-3.614, -0.073^2)</t>
  </si>
  <si>
    <t>lognormal (-3.569, -0.061^2)</t>
  </si>
  <si>
    <t>lognormal (-3.379, -0.045^2)</t>
  </si>
  <si>
    <t>lognormal (-3.525, -0.075^2)</t>
  </si>
  <si>
    <t>lognormal (-3.421, -0.047^2)</t>
  </si>
  <si>
    <t>lognormal (-3.343, -0.064^2)</t>
  </si>
  <si>
    <t>lognormal (-3.142, -0.045^2)</t>
  </si>
  <si>
    <t>lognormal (-3.284, -0.076^2)</t>
  </si>
  <si>
    <t>lognormal (-3.2, -0.049^2)</t>
  </si>
  <si>
    <t>lognormal (-3.758, -0.085^2)</t>
  </si>
  <si>
    <t>lognormal (-3.569, -0.063^2)</t>
  </si>
  <si>
    <t>lognormal (-3.421, -0.046^2)</t>
  </si>
  <si>
    <t>lognormal (-3.343, -0.062^2)</t>
  </si>
  <si>
    <t>lognormal (-3.2, -0.048^2)</t>
  </si>
  <si>
    <t>lognormal (-3.212, -0.052^2)</t>
  </si>
  <si>
    <t>lognormal (-3.094, -0.034^2)</t>
  </si>
  <si>
    <t>lognormal (-3.124, -0.052^2)</t>
  </si>
  <si>
    <t>lognormal (-3.189, -0.046^2)</t>
  </si>
  <si>
    <t>lognormal (-3.076, -0.04^2)</t>
  </si>
  <si>
    <t>lognormal (-2.981, -0.031^2)</t>
  </si>
  <si>
    <t>lognormal (-3.007, -0.048^2)</t>
  </si>
  <si>
    <t>lognormal (-3.057, -0.032^2)</t>
  </si>
  <si>
    <t>lognormal (-2.952, -0.054^2)</t>
  </si>
  <si>
    <t>lognormal (-2.87, -0.042^2)</t>
  </si>
  <si>
    <t>lognormal (-2.891, -0.06^2)</t>
  </si>
  <si>
    <t>lognormal (-2.938, -0.043^2)</t>
  </si>
  <si>
    <t>lognormal (-3.212, -0.053^2)</t>
  </si>
  <si>
    <t>lognormal (-3.057, -0.03^2)</t>
  </si>
  <si>
    <t>lognormal (-2.952, -0.053^2)</t>
  </si>
  <si>
    <t>lognormal (-2.938, -0.042^2)</t>
  </si>
  <si>
    <t>lognormal (-3.982, -0.157^2)</t>
  </si>
  <si>
    <t>lognormal (-4.036, -0.053^2)</t>
  </si>
  <si>
    <t>lognormal (-4.048, -0.102^2)</t>
  </si>
  <si>
    <t>lognormal (-4.003, -0.112^2)</t>
  </si>
  <si>
    <t>lognormal (-3.783, -0.134^2)</t>
  </si>
  <si>
    <t>lognormal (-3.876, -0.076^2)</t>
  </si>
  <si>
    <t>lognormal (-3.862, -0.122^2)</t>
  </si>
  <si>
    <t>lognormal (-3.826, -0.099^2)</t>
  </si>
  <si>
    <t>lognormal (-3.805, -0.182^2)</t>
  </si>
  <si>
    <t>lognormal (-3.945, -0.078^2)</t>
  </si>
  <si>
    <t>lognormal (-3.924, -0.123^2)</t>
  </si>
  <si>
    <t>lognormal (-3.859, -0.139^2)</t>
  </si>
  <si>
    <t>lognormal (-3.982, -0.164^2)</t>
  </si>
  <si>
    <t>lognormal (-4.003, -0.12^2)</t>
  </si>
  <si>
    <t>lognormal (-3.826, -0.096^2)</t>
  </si>
  <si>
    <t>lognormal (-3.805, -0.186^2)</t>
  </si>
  <si>
    <t>lognormal (-3.859, -0.128^2)</t>
  </si>
  <si>
    <t>lognormal (-4.473, 0.076^2)</t>
  </si>
  <si>
    <t>lognormal (-4.864, 0.04^2)</t>
  </si>
  <si>
    <t>lognormal (-4.638, 0.067^2)</t>
  </si>
  <si>
    <t>lognormal (-4.698, 0.063^2)</t>
  </si>
  <si>
    <t>lognormal (-4.242, 0.064^2)</t>
  </si>
  <si>
    <t>lognormal (-4.631, 0.041^2)</t>
  </si>
  <si>
    <t>lognormal (-4.406, 0.076^2)</t>
  </si>
  <si>
    <t>lognormal (-4.466, 0.053^2)</t>
  </si>
  <si>
    <t>lognormal (-4.252, 0.069^2)</t>
  </si>
  <si>
    <t>lognormal (-4.642, 0.046^2)</t>
  </si>
  <si>
    <t>lognormal (-4.417, 0.074^2)</t>
  </si>
  <si>
    <t>lognormal (-4.476, 0.056^2)</t>
  </si>
  <si>
    <t>lognormal (-4.473, 0.073^2)</t>
  </si>
  <si>
    <t>lognormal (-4.698, 0.067^2)</t>
  </si>
  <si>
    <t>lognormal (-4.242, 0.059^2)</t>
  </si>
  <si>
    <t>lognormal (-4.466, 0.048^2)</t>
  </si>
  <si>
    <t>lognormal (-4.252, 0.064^2)</t>
  </si>
  <si>
    <t>lognormal (-4.476, 0.053^2)</t>
  </si>
  <si>
    <t>lognormal (-4.155, 0.078^2)</t>
  </si>
  <si>
    <t>lognormal (-4.506, 0.047^2)</t>
  </si>
  <si>
    <t>lognormal (-4.316, 0.072^2)</t>
  </si>
  <si>
    <t>lognormal (-4.343, 0.063^2)</t>
  </si>
  <si>
    <t>lognormal (-4.142, 0.066^2)</t>
  </si>
  <si>
    <t>lognormal (-4.492, 0.044^2)</t>
  </si>
  <si>
    <t>lognormal (-4.303, 0.072^2)</t>
  </si>
  <si>
    <t>lognormal (-4.33, 0.048^2)</t>
  </si>
  <si>
    <t>lognormal (-4.005, 0.081^2)</t>
  </si>
  <si>
    <t>lognormal (-4.358, 0.053^2)</t>
  </si>
  <si>
    <t>lognormal (-4.167, 0.084^2)</t>
  </si>
  <si>
    <t>lognormal (-4.195, 0.059^2)</t>
  </si>
  <si>
    <t>lognormal (-4.155, 0.083^2)</t>
  </si>
  <si>
    <t>lognormal (-4.343, 0.066^2)</t>
  </si>
  <si>
    <t>lognormal (-4.33, 0.047^2)</t>
  </si>
  <si>
    <t>lognormal (-4.005, 0.079^2)</t>
  </si>
  <si>
    <t>lognormal (-4.195, 0.062^2)</t>
  </si>
  <si>
    <t>lognormal (-4.332, 0.118^2)</t>
  </si>
  <si>
    <t>lognormal (-4.621, 0.05^2)</t>
  </si>
  <si>
    <t>lognormal (-4.444, 0.098^2)</t>
  </si>
  <si>
    <t>lognormal (-4.508, 0.097^2)</t>
  </si>
  <si>
    <t>lognormal (-4.222, 0.121^2)</t>
  </si>
  <si>
    <t>lognormal (-4.511, 0.084^2)</t>
  </si>
  <si>
    <t>lognormal (-4.335, 0.118^2)</t>
  </si>
  <si>
    <t>lognormal (-4.398, 0.109^2)</t>
  </si>
  <si>
    <t>lognormal (-4.304, 0.125^2)</t>
  </si>
  <si>
    <t>lognormal (-4.593, 0.075^2)</t>
  </si>
  <si>
    <t>lognormal (-4.416, 0.116^2)</t>
  </si>
  <si>
    <t>lognormal (-4.481, 0.106^2)</t>
  </si>
  <si>
    <t>lognormal (-4.332, 0.113^2)</t>
  </si>
  <si>
    <t>lognormal (-4.222, 0.124^2)</t>
  </si>
  <si>
    <t>lognormal (-4.398, 0.104^2)</t>
  </si>
  <si>
    <t>lognormal (-4.304, 0.123^2)</t>
  </si>
  <si>
    <t>lognormal (-4.481, 0.101^2)</t>
  </si>
  <si>
    <t>lognormal (-9.821, 0.111^2)</t>
  </si>
  <si>
    <t>lognormal (-10.627, 0.068^2)</t>
  </si>
  <si>
    <t>lognormal (-10.3, 0.109^2)</t>
  </si>
  <si>
    <t>lognormal (-10.109, 0.103^2)</t>
  </si>
  <si>
    <t>lognormal (-9.388, 0.093^2)</t>
  </si>
  <si>
    <t>lognormal (-10.191, 0.068^2)</t>
  </si>
  <si>
    <t>lognormal (-9.872, 0.104^2)</t>
  </si>
  <si>
    <t>lognormal (-9.668, 0.073^2)</t>
  </si>
  <si>
    <t>lognormal (-9.476, 0.093^2)</t>
  </si>
  <si>
    <t>lognormal (-10.274, 0.077^2)</t>
  </si>
  <si>
    <t>lognormal (-9.967, 0.111^2)</t>
  </si>
  <si>
    <t>lognormal (-9.741, 0.076^2)</t>
  </si>
  <si>
    <t>lognormal (-9.821, 0.109^2)</t>
  </si>
  <si>
    <t>lognormal (-10.109, 0.098^2)</t>
  </si>
  <si>
    <t>lognormal (-9.388, 0.084^2)</t>
  </si>
  <si>
    <t>lognormal (-9.668, 0.071^2)</t>
  </si>
  <si>
    <t>lognormal (-9.741, 0.079^2)</t>
  </si>
  <si>
    <t>lognormal (-8.719, 0.082^2)</t>
  </si>
  <si>
    <t>lognormal (-9.294, 0.056^2)</t>
  </si>
  <si>
    <t>lognormal (-8.95, 0.09^2)</t>
  </si>
  <si>
    <t>lognormal (-9.064, 0.069^2)</t>
  </si>
  <si>
    <t>lognormal (-8.583, 0.069^2)</t>
  </si>
  <si>
    <t>lognormal (-9.147, 0.05^2)</t>
  </si>
  <si>
    <t>lognormal (-8.806, 0.079^2)</t>
  </si>
  <si>
    <t>lognormal (-8.924, 0.053^2)</t>
  </si>
  <si>
    <t>lognormal (-8.795, 0.095^2)</t>
  </si>
  <si>
    <t>lognormal (-9.378, 0.072^2)</t>
  </si>
  <si>
    <t>lognormal (-9.03, 0.097^2)</t>
  </si>
  <si>
    <t>lognormal (-9.144, 0.069^2)</t>
  </si>
  <si>
    <t>lognormal (-8.719, 0.088^2)</t>
  </si>
  <si>
    <t>lognormal (-9.064, 0.077^2)</t>
  </si>
  <si>
    <t>lognormal (-8.583, 0.07^2)</t>
  </si>
  <si>
    <t>lognormal (-8.924, 0.051^2)</t>
  </si>
  <si>
    <t>lognormal (-8.795, 0.088^2)</t>
  </si>
  <si>
    <t>lognormal (-9.144, 0.071^2)</t>
  </si>
  <si>
    <t>lognormal (-9.424, 0.154^2)</t>
  </si>
  <si>
    <t>lognormal (-10.108, 0.079^2)</t>
  </si>
  <si>
    <t>lognormal (-9.731, 0.131^2)</t>
  </si>
  <si>
    <t>lognormal (-9.8, 0.137^2)</t>
  </si>
  <si>
    <t>lognormal (-9.174, 0.16^2)</t>
  </si>
  <si>
    <t>lognormal (-9.863, 0.115^2)</t>
  </si>
  <si>
    <t>lognormal (-9.486, 0.168^2)</t>
  </si>
  <si>
    <t>lognormal (-9.55, 0.135^2)</t>
  </si>
  <si>
    <t>lognormal (-9.316, 0.164^2)</t>
  </si>
  <si>
    <t>lognormal (-10.005, 0.1^2)</t>
  </si>
  <si>
    <t>lognormal (-9.627, 0.162^2)</t>
  </si>
  <si>
    <t>lognormal (-9.693, 0.146^2)</t>
  </si>
  <si>
    <t>lognormal (-9.424, 0.147^2)</t>
  </si>
  <si>
    <t>lognormal (-9.8, 0.138^2)</t>
  </si>
  <si>
    <t>lognormal (-9.174, 0.156^2)</t>
  </si>
  <si>
    <t>lognormal (-9.55, 0.131^2)</t>
  </si>
  <si>
    <t>lognormal (-9.316, 0.165^2)</t>
  </si>
  <si>
    <t>lognormal (-9.693, 0.14^2)</t>
  </si>
  <si>
    <t>lognormal (-4.972, 0.115^2)</t>
  </si>
  <si>
    <t>lognormal (-5.451, 0.08^2)</t>
  </si>
  <si>
    <t>lognormal (-5.213, 0.113^2)</t>
  </si>
  <si>
    <t>lognormal (-5.21, 0.111^2)</t>
  </si>
  <si>
    <t>lognormal (-4.792, 0.098^2)</t>
  </si>
  <si>
    <t>lognormal (-5.271, 0.076^2)</t>
  </si>
  <si>
    <t>lognormal (-5.033, 0.11^2)</t>
  </si>
  <si>
    <t>lognormal (-5.029, 0.081^2)</t>
  </si>
  <si>
    <t>lognormal (-4.9, 0.096^2)</t>
  </si>
  <si>
    <t>lognormal (-5.38, 0.081^2)</t>
  </si>
  <si>
    <t>lognormal (-5.142, 0.115^2)</t>
  </si>
  <si>
    <t>lognormal (-5.137, 0.086^2)</t>
  </si>
  <si>
    <t>lognormal (-4.972, 0.12^2)</t>
  </si>
  <si>
    <t>lognormal (-5.21, 0.118^2)</t>
  </si>
  <si>
    <t>lognormal (-4.792, 0.089^2)</t>
  </si>
  <si>
    <t>lognormal (-5.029, 0.075^2)</t>
  </si>
  <si>
    <t>lognormal (-4.9, 0.098^2)</t>
  </si>
  <si>
    <t>lognormal (-5.137, 0.089^2)</t>
  </si>
  <si>
    <t>lognormal (-4.811, 0.109^2)</t>
  </si>
  <si>
    <t>lognormal (-5.133, 0.073^2)</t>
  </si>
  <si>
    <t>lognormal (-4.958, 0.113^2)</t>
  </si>
  <si>
    <t>lognormal (-4.985, 0.092^2)</t>
  </si>
  <si>
    <t>lognormal (-4.853, 0.091^2)</t>
  </si>
  <si>
    <t>lognormal (-5.175, 0.068^2)</t>
  </si>
  <si>
    <t>lognormal (-5.001, 0.104^2)</t>
  </si>
  <si>
    <t>lognormal (-5.027, 0.068^2)</t>
  </si>
  <si>
    <t>lognormal (-4.958, 0.112^2)</t>
  </si>
  <si>
    <t>lognormal (-5.286, 0.087^2)</t>
  </si>
  <si>
    <t>lognormal (-5.107, 0.124^2)</t>
  </si>
  <si>
    <t>lognormal (-5.138, 0.09^2)</t>
  </si>
  <si>
    <t>lognormal (-4.811, 0.115^2)</t>
  </si>
  <si>
    <t>lognormal (-4.985, 0.099^2)</t>
  </si>
  <si>
    <t>lognormal (-4.853, 0.093^2)</t>
  </si>
  <si>
    <t>lognormal (-5.027, 0.067^2)</t>
  </si>
  <si>
    <t>lognormal (-4.86, 0.165^2)</t>
  </si>
  <si>
    <t>lognormal (-5.299, 0.09^2)</t>
  </si>
  <si>
    <t>lognormal (-5.104, 0.148^2)</t>
  </si>
  <si>
    <t>lognormal (-5.055, 0.146^2)</t>
  </si>
  <si>
    <t>lognormal (-4.664, 0.173^2)</t>
  </si>
  <si>
    <t>lognormal (-5.102, 0.127^2)</t>
  </si>
  <si>
    <t>lognormal (-4.907, 0.188^2)</t>
  </si>
  <si>
    <t>lognormal (-4.858, 0.142^2)</t>
  </si>
  <si>
    <t>lognormal (-4.728, 0.176^2)</t>
  </si>
  <si>
    <t>lognormal (-5.169, 0.113^2)</t>
  </si>
  <si>
    <t>lognormal (-4.973, 0.184^2)</t>
  </si>
  <si>
    <t>lognormal (-4.924, 0.147^2)</t>
  </si>
  <si>
    <t>lognormal (-4.86, 0.166^2)</t>
  </si>
  <si>
    <t>lognormal (-5.055, 0.152^2)</t>
  </si>
  <si>
    <t>lognormal (-4.664, 0.169^2)</t>
  </si>
  <si>
    <t>lognormal (-4.858, 0.15^2)</t>
  </si>
  <si>
    <t>lognormal (-4.728, 0.178^2)</t>
  </si>
  <si>
    <t>lognormal (-4.924, 0.14^2)</t>
  </si>
  <si>
    <t>lognormal (-4.081, 0.068^2)</t>
  </si>
  <si>
    <t>lognormal (-3.925, 0.036^2)</t>
  </si>
  <si>
    <t>lognormal (-3.958, 0.063^2)</t>
  </si>
  <si>
    <t>lognormal (-4.048, 0.059^2)</t>
  </si>
  <si>
    <t>lognormal (-4.08, 0.061^2)</t>
  </si>
  <si>
    <t>lognormal (-3.923, 0.039^2)</t>
  </si>
  <si>
    <t>lognormal (-3.956, 0.071^2)</t>
  </si>
  <si>
    <t>lognormal (-4.046, 0.046^2)</t>
  </si>
  <si>
    <t>lognormal (-4.034, 0.061^2)</t>
  </si>
  <si>
    <t>lognormal (-3.877, 0.04^2)</t>
  </si>
  <si>
    <t>lognormal (-3.91, 0.072^2)</t>
  </si>
  <si>
    <t>lognormal (-4, 0.049^2)</t>
  </si>
  <si>
    <t>lognormal (-4.081, 0.07^2)</t>
  </si>
  <si>
    <t>lognormal (-4.048, 0.061^2)</t>
  </si>
  <si>
    <t>lognormal (-4.08, 0.058^2)</t>
  </si>
  <si>
    <t>lognormal (-4.046, 0.047^2)</t>
  </si>
  <si>
    <t>lognormal (-4.034, 0.06^2)</t>
  </si>
  <si>
    <t>lognormal (-4, 0.053^2)</t>
  </si>
  <si>
    <t>lognormal (-4.249, 0.08^2)</t>
  </si>
  <si>
    <t>lognormal (-4.069, 0.041^2)</t>
  </si>
  <si>
    <t>lognormal (-4.165, 0.073^2)</t>
  </si>
  <si>
    <t>lognormal (-4.152, 0.058^2)</t>
  </si>
  <si>
    <t>lognormal (-4.213, 0.065^2)</t>
  </si>
  <si>
    <t>lognormal (-4.032, 0.04^2)</t>
  </si>
  <si>
    <t>lognormal (-4.128, 0.074^2)</t>
  </si>
  <si>
    <t>lognormal (-4.115, 0.041^2)</t>
  </si>
  <si>
    <t>lognormal (-4.366, 0.077^2)</t>
  </si>
  <si>
    <t>lognormal (-4.187, 0.047^2)</t>
  </si>
  <si>
    <t>lognormal (-4.281, 0.081^2)</t>
  </si>
  <si>
    <t>lognormal (-4.27, 0.055^2)</t>
  </si>
  <si>
    <t>lognormal (-4.249, 0.081^2)</t>
  </si>
  <si>
    <t>lognormal (-4.213, 0.066^2)</t>
  </si>
  <si>
    <t>lognormal (-4.115, 0.043^2)</t>
  </si>
  <si>
    <t>lognormal (-4.366, 0.074^2)</t>
  </si>
  <si>
    <t>lognormal (-4.27, 0.054^2)</t>
  </si>
  <si>
    <t>lognormal (-4.125, 0.106^2)</t>
  </si>
  <si>
    <t>lognormal (-4.013, 0.045^2)</t>
  </si>
  <si>
    <t>lognormal (-4.032, 0.097^2)</t>
  </si>
  <si>
    <t>lognormal (-4.106, 0.092^2)</t>
  </si>
  <si>
    <t>lognormal (-4.247, 0.123^2)</t>
  </si>
  <si>
    <t>lognormal (-4.136, 0.077^2)</t>
  </si>
  <si>
    <t>lognormal (-4.155, 0.118^2)</t>
  </si>
  <si>
    <t>lognormal (-4.228, 0.098^2)</t>
  </si>
  <si>
    <t>lognormal (-4.337, 0.115^2)</t>
  </si>
  <si>
    <t>lognormal (-4.226, 0.067^2)</t>
  </si>
  <si>
    <t>lognormal (-4.245, 0.109^2)</t>
  </si>
  <si>
    <t>lognormal (-4.319, 0.094^2)</t>
  </si>
  <si>
    <t>lognormal (-4.247, 0.118^2)</t>
  </si>
  <si>
    <t>lognormal (-4.228, 0.096^2)</t>
  </si>
  <si>
    <t>lognormal (-4.337, 0.123^2)</t>
  </si>
  <si>
    <t>lognormal (-4.319, 0.093^2)</t>
  </si>
  <si>
    <t>lognormal (-8.295, 0.109^2)</t>
  </si>
  <si>
    <t>lognormal (-7.793, 0.071^2)</t>
  </si>
  <si>
    <t>lognormal (-7.859, 0.106^2)</t>
  </si>
  <si>
    <t>lognormal (-8.233, 0.096^2)</t>
  </si>
  <si>
    <t>lognormal (-8.133, 0.088^2)</t>
  </si>
  <si>
    <t>lognormal (-7.645, 0.063^2)</t>
  </si>
  <si>
    <t>lognormal (-7.707, 0.107^2)</t>
  </si>
  <si>
    <t>lognormal (-8.077, 0.069^2)</t>
  </si>
  <si>
    <t>lognormal (-7.968, 0.092^2)</t>
  </si>
  <si>
    <t>lognormal (-7.503, 0.074^2)</t>
  </si>
  <si>
    <t>lognormal (-7.557, 0.108^2)</t>
  </si>
  <si>
    <t>lognormal (-7.92, 0.072^2)</t>
  </si>
  <si>
    <t>lognormal (-8.295, 0.105^2)</t>
  </si>
  <si>
    <t>lognormal (-8.233, 0.1^2)</t>
  </si>
  <si>
    <t>lognormal (-8.133, 0.087^2)</t>
  </si>
  <si>
    <t>lognormal (-8.077, 0.067^2)</t>
  </si>
  <si>
    <t>lognormal (-7.968, 0.096^2)</t>
  </si>
  <si>
    <t>lognormal (-7.92, 0.075^2)</t>
  </si>
  <si>
    <t>lognormal (-7.823, 0.086^2)</t>
  </si>
  <si>
    <t>lognormal (-7.709, 0.058^2)</t>
  </si>
  <si>
    <t>lognormal (-7.619, 0.086^2)</t>
  </si>
  <si>
    <t>lognormal (-7.914, 0.073^2)</t>
  </si>
  <si>
    <t>lognormal (-7.566, 0.072^2)</t>
  </si>
  <si>
    <t>lognormal (-7.451, 0.05^2)</t>
  </si>
  <si>
    <t>lognormal (-7.362, 0.084^2)</t>
  </si>
  <si>
    <t>lognormal (-7.656, 0.051^2)</t>
  </si>
  <si>
    <t>lognormal (-7.905, 0.089^2)</t>
  </si>
  <si>
    <t>lognormal (-7.768, 0.062^2)</t>
  </si>
  <si>
    <t>lognormal (-7.7, 0.098^2)</t>
  </si>
  <si>
    <t>lognormal (-7.975, 0.071^2)</t>
  </si>
  <si>
    <t>lognormal (-7.823, 0.089^2)</t>
  </si>
  <si>
    <t>lognormal (-7.914, 0.075^2)</t>
  </si>
  <si>
    <t>lognormal (-7.656, 0.049^2)</t>
  </si>
  <si>
    <t>lognormal (-7.905, 0.086^2)</t>
  </si>
  <si>
    <t>lognormal (-7.975, 0.069^2)</t>
  </si>
  <si>
    <t>lognormal (-8.086, 0.16^2)</t>
  </si>
  <si>
    <t>lognormal (-7.866, 0.079^2)</t>
  </si>
  <si>
    <t>lognormal (-7.818, 0.138^2)</t>
  </si>
  <si>
    <t>lognormal (-8.139, 0.128^2)</t>
  </si>
  <si>
    <t>lognormal (-8.446, 0.163^2)</t>
  </si>
  <si>
    <t>lognormal (-8.265, 0.119^2)</t>
  </si>
  <si>
    <t>lognormal (-8.206, 0.157^2)</t>
  </si>
  <si>
    <t>lognormal (-8.511, 0.134^2)</t>
  </si>
  <si>
    <t>lognormal (-8.39, 0.169^2)</t>
  </si>
  <si>
    <t>lognormal (-8.163, 0.099^2)</t>
  </si>
  <si>
    <t>lognormal (-8.116, 0.149^2)</t>
  </si>
  <si>
    <t>lognormal (-8.442, 0.138^2)</t>
  </si>
  <si>
    <t>lognormal (-8.086, 0.158^2)</t>
  </si>
  <si>
    <t>lognormal (-8.139, 0.123^2)</t>
  </si>
  <si>
    <t>lognormal (-8.446, 0.152^2)</t>
  </si>
  <si>
    <t>lognormal (-8.511, 0.137^2)</t>
  </si>
  <si>
    <t>lognormal (-8.39, 0.175^2)</t>
  </si>
  <si>
    <t>lognormal (-8.442, 0.136^2)</t>
  </si>
  <si>
    <t>lognormal (-3.843, 0.115^2)</t>
  </si>
  <si>
    <t>lognormal (-3.417, 0.074^2)</t>
  </si>
  <si>
    <t>lognormal (-3.479, 0.11^2)</t>
  </si>
  <si>
    <t>lognormal (-3.781, 0.1^2)</t>
  </si>
  <si>
    <t>lognormal (-3.742, 0.097^2)</t>
  </si>
  <si>
    <t>lognormal (-3.317, 0.064^2)</t>
  </si>
  <si>
    <t>lognormal (-3.378, 0.11^2)</t>
  </si>
  <si>
    <t>lognormal (-3.68, 0.075^2)</t>
  </si>
  <si>
    <t>lognormal (-3.724, 0.099^2)</t>
  </si>
  <si>
    <t>lognormal (-3.301, 0.077^2)</t>
  </si>
  <si>
    <t>lognormal (-3.362, 0.113^2)</t>
  </si>
  <si>
    <t>lognormal (-3.663, 0.079^2)</t>
  </si>
  <si>
    <t>lognormal (-3.843, 0.109^2)</t>
  </si>
  <si>
    <t>lognormal (-3.781, 0.102^2)</t>
  </si>
  <si>
    <t>lognormal (-3.68, 0.07^2)</t>
  </si>
  <si>
    <t>lognormal (-3.724, 0.103^2)</t>
  </si>
  <si>
    <t>lognormal (-3.663, 0.082^2)</t>
  </si>
  <si>
    <t>lognormal (-3.636, 0.095^2)</t>
  </si>
  <si>
    <t>lognormal (-3.515, 0.063^2)</t>
  </si>
  <si>
    <t>lognormal (-3.501, 0.092^2)</t>
  </si>
  <si>
    <t>lognormal (-3.65, 0.079^2)</t>
  </si>
  <si>
    <t>lognormal (-3.415, 0.076^2)</t>
  </si>
  <si>
    <t>lognormal (-3.293, 0.057^2)</t>
  </si>
  <si>
    <t>lognormal (-3.28, 0.093^2)</t>
  </si>
  <si>
    <t>lognormal (-3.428, 0.054^2)</t>
  </si>
  <si>
    <t>lognormal (-3.465, 0.094^2)</t>
  </si>
  <si>
    <t>lognormal (-3.347, 0.064^2)</t>
  </si>
  <si>
    <t>lognormal (-3.33, 0.102^2)</t>
  </si>
  <si>
    <t>lognormal (-3.481, 0.07^2)</t>
  </si>
  <si>
    <t>lognormal (-3.636, 0.093^2)</t>
  </si>
  <si>
    <t>lognormal (-3.65, 0.08^2)</t>
  </si>
  <si>
    <t>lognormal (-3.415, 0.082^2)</t>
  </si>
  <si>
    <t>lognormal (-3.428, 0.053^2)</t>
  </si>
  <si>
    <t>lognormal (-3.465, 0.092^2)</t>
  </si>
  <si>
    <t>lognormal (-3.481, 0.067^2)</t>
  </si>
  <si>
    <t>lognormal (-3.535, 0.152^2)</t>
  </si>
  <si>
    <t>lognormal (-3.352, 0.074^2)</t>
  </si>
  <si>
    <t>lognormal (-3.307, 0.13^2)</t>
  </si>
  <si>
    <t>lognormal (-3.579, 0.116^2)</t>
  </si>
  <si>
    <t>lognormal (-3.912, 0.17^2)</t>
  </si>
  <si>
    <t>lognormal (-3.731, 0.119^2)</t>
  </si>
  <si>
    <t>lognormal (-3.685, 0.16^2)</t>
  </si>
  <si>
    <t>lognormal (-3.958, 0.138^2)</t>
  </si>
  <si>
    <t>lognormal (-3.593, 0.159^2)</t>
  </si>
  <si>
    <t>lognormal (-3.412, 0.086^2)</t>
  </si>
  <si>
    <t>lognormal (-3.366, 0.144^2)</t>
  </si>
  <si>
    <t>lognormal (-3.639, 0.126^2)</t>
  </si>
  <si>
    <t>lognormal (-3.535, 0.15^2)</t>
  </si>
  <si>
    <t>lognormal (-3.579, 0.117^2)</t>
  </si>
  <si>
    <t>lognormal (-3.912, 0.162^2)</t>
  </si>
  <si>
    <t>lognormal (-3.958, 0.137^2)</t>
  </si>
  <si>
    <t>lognormal (-3.593, 0.169^2)</t>
  </si>
  <si>
    <t>lognormal (-3.639, 0.125^2)</t>
  </si>
  <si>
    <t>2011 Census</t>
  </si>
  <si>
    <t>Beta4 (3.234, 4.519, 0.203, 1.797)</t>
  </si>
  <si>
    <t>Beta4 (3.063, 4.582, 0.208, 1.667)</t>
  </si>
  <si>
    <t>Beta4 (3.348, 4.467, 0.203, 1.868)</t>
  </si>
  <si>
    <t>Beta4 (2.522, 4.673, 0.294, 1.524)</t>
  </si>
  <si>
    <t>Beta4 (3.505, 4.384, 0.208, 1.449)</t>
  </si>
  <si>
    <t>Beta4 (3.316, 4.483, 0.203, 3.019)</t>
  </si>
  <si>
    <t>Beta4 (3.189, 4.537, 0.208, 2.46)</t>
  </si>
  <si>
    <t>Beta4 (3.226, 4.522, 0.203, 2.083)</t>
  </si>
  <si>
    <t>Beta4 (2.385, 4.671, 0.294, 1.495)</t>
  </si>
  <si>
    <t>Beta4 (3.511, 4.38, 0.208, 1.667)</t>
  </si>
  <si>
    <t>Beta4 (2.551, 4.673, 0.203, 3.019)</t>
  </si>
  <si>
    <t>Beta4 (3.476, 4.4, 0.294, 1.495)</t>
  </si>
  <si>
    <t>Beta4 (3.106, 4.568, 0.208, 1.667)</t>
  </si>
  <si>
    <t>Beta4 (3.145, 4.554, 0.203, 1.488)</t>
  </si>
  <si>
    <t>Beta4 (1.913, 4.573, 0.294, 1.667)</t>
  </si>
  <si>
    <t>Beta4 (2.984, 4.605, 0.208, 1.823)</t>
  </si>
  <si>
    <t>Beta4 (1.16, 4.062, 1.18, 6.1)</t>
  </si>
  <si>
    <r>
      <t xml:space="preserve">Using avg HIVRN hazard ratio for PWID "200 -&gt; death" and "200-499 -&gt; death" in "Multivariable analysis_v9" as PE and lower bound, with Evans 2015 as upper bound; </t>
    </r>
    <r>
      <rPr>
        <strike/>
        <sz val="11"/>
        <color theme="1"/>
        <rFont val="Calibri"/>
        <family val="2"/>
        <scheme val="minor"/>
      </rPr>
      <t>PE and lower bound from HIVRN PWID hazard ratios for PLHIV on ART (200-499 -&gt; death); Applies to all off-ART states; Evans (2015) - 6.1 [5.7 - 6.5] - SMR for PWID out of treatment compared to general population; ALTERNATIVE EST: Pooled estimates from Degenhardt meta-analysis (2011) 14.66 [12.82 - 16.5]; Lower bound from Vlahov (2008)</t>
    </r>
  </si>
  <si>
    <r>
      <t xml:space="preserve">Using avg HIVRN hazard ratio for PWID "200 -&gt; death" and "200-499 -&gt; death" in "Multivariable analysis_v9" as PE and lower bound, with Evans 2015 as upper bound; </t>
    </r>
    <r>
      <rPr>
        <strike/>
        <sz val="11"/>
        <color theme="1"/>
        <rFont val="Calibri"/>
        <family val="2"/>
        <scheme val="minor"/>
      </rPr>
      <t>PE and lower bound from HIVRN PWID hazard ratios for PLHIV on ART (&lt; 200 -&gt; death); Applies to all off-ART states; Evans (2015) - 6.1 [5.7 - 6.5] - SMR for PWID out of treatment compared to general population; ALTERNATIVE EST: Pooled estimates from Degenhardt meta-analysis (2011) 14.66 [12.82 - 16.5]; Lower bound from Vlahov (2008)</t>
    </r>
  </si>
  <si>
    <t>2011 census</t>
  </si>
  <si>
    <t>death (MSM)</t>
  </si>
  <si>
    <t>Annual number of all-cause deaths among PLHIV (MSM)</t>
  </si>
  <si>
    <t>original</t>
  </si>
  <si>
    <t>National</t>
  </si>
  <si>
    <t>Current</t>
  </si>
  <si>
    <t>current</t>
  </si>
  <si>
    <t>1 - lognormal (-1.221, 0.178^2)</t>
  </si>
  <si>
    <t>prop.mpwid.among.msm</t>
  </si>
  <si>
    <t>1.1.4-PopMWIDp</t>
  </si>
  <si>
    <t>1.1.4-PopMWIDm</t>
  </si>
  <si>
    <t>mPWID_MWID</t>
  </si>
  <si>
    <t>new_evd1(national)</t>
  </si>
  <si>
    <t>new_evd2(national)</t>
  </si>
  <si>
    <t>MSM_MWID</t>
  </si>
  <si>
    <t>Beta4 (4.29, 3.65, 0, 0.05)</t>
  </si>
  <si>
    <t>Beta4 (2.94, 4.62, 15, 60)</t>
  </si>
  <si>
    <t>Gamma (30.906, 0.00071)</t>
  </si>
  <si>
    <t>Gamma (12.507, 0.00176)</t>
  </si>
  <si>
    <t>Gamma (6.402, 0.00282)</t>
  </si>
  <si>
    <t>Beta4 (3.424, 4.429, 0.005, 0.03)</t>
  </si>
  <si>
    <t>Beta4 (3.882, 4.111, 0.015, 0.15)</t>
  </si>
  <si>
    <t>Beta4 (1.712, 4.486, 0.009, 0.18)</t>
  </si>
  <si>
    <t>Beta4 (3.028, 4.593, 0.005, 0.045)</t>
  </si>
  <si>
    <t>Beta4 (3.8, 4.18, 0.014, 0.119)</t>
  </si>
  <si>
    <t>Beta4 (3.035, 4.59, 0.011, 0.134)</t>
  </si>
  <si>
    <t>Beta4 (2.971, 4.609, 0.006, 0.026)</t>
  </si>
  <si>
    <t>Beta4 (2.225, 4.653, 0.012, 0.096)</t>
  </si>
  <si>
    <t>Beta4 (1.851, 4.549, 0.008, 0.106)</t>
  </si>
  <si>
    <t>Beta4 (2.985, 4.605, 0.009, 0.06)</t>
  </si>
  <si>
    <t>Beta4 (3.637, 4.3, 0.022, 0.108)</t>
  </si>
  <si>
    <t>Beta4 (3.429, 4.426, 0.012, 0.16)</t>
  </si>
  <si>
    <t>Beta4 (2.836, 4.64, 0.005, 0.055)</t>
  </si>
  <si>
    <t>Beta4 (3.398, 4.442, 0.009, 0.058)</t>
  </si>
  <si>
    <t>Beta4 (2.588, 4.671, 0.008, 0.072)</t>
  </si>
  <si>
    <t>Beta4 (4.366, 3.534, 0.009, 0.066)</t>
  </si>
  <si>
    <t>Beta4 (2.724, 4.658, 0.012, 0.091)</t>
  </si>
  <si>
    <t>Beta4 (3.624, 4.309, 0.012, 0.092)</t>
  </si>
  <si>
    <t>Beta4 (3.27, 4.50, 0.294, 2.3)</t>
  </si>
  <si>
    <t>Beta4 (1.51, 4.37, 0.294, 1.495)</t>
  </si>
  <si>
    <t>UB use nation overall UB</t>
  </si>
  <si>
    <t>Beta (60, 57)</t>
  </si>
  <si>
    <t>Beta (2497, 1338)</t>
  </si>
  <si>
    <t>Beta (175, 128)</t>
  </si>
  <si>
    <t>Beta (389, 210)</t>
  </si>
  <si>
    <t>Beta (155, 173)</t>
  </si>
  <si>
    <t>Beta (6473, 4346)</t>
  </si>
  <si>
    <t>Beta (453, 402)</t>
  </si>
  <si>
    <t>Beta (1007, 681)</t>
  </si>
  <si>
    <t>Beta (14, 16)</t>
  </si>
  <si>
    <t>Beta (571, 416)</t>
  </si>
  <si>
    <t>Beta (40, 38)</t>
  </si>
  <si>
    <t>Beta (89, 65)</t>
  </si>
  <si>
    <t>Beta (43, 37)</t>
  </si>
  <si>
    <t>Beta (277, 130)</t>
  </si>
  <si>
    <t>Beta (110, 113)</t>
  </si>
  <si>
    <t>Beta (718, 431)</t>
  </si>
  <si>
    <t>Beta (10, 11)</t>
  </si>
  <si>
    <t>Beta (63, 42)</t>
  </si>
  <si>
    <t>Miami-Dade 2015 Ryan White adjusted to overall Miami-Dade (78.8% linked to care in Miami-Dade overall, relative to Ryan White)</t>
  </si>
  <si>
    <t>Beta (496, 228)</t>
  </si>
  <si>
    <t>Beta (376, 178)</t>
  </si>
  <si>
    <t>Beta (33, 23)</t>
  </si>
  <si>
    <t>Beta (1892, 941)</t>
  </si>
  <si>
    <t>Beta (14, 8)</t>
  </si>
  <si>
    <t>Beta (1436, 733)</t>
  </si>
  <si>
    <t>Beta (13, 8)</t>
  </si>
  <si>
    <t>Beta (735, 315)</t>
  </si>
  <si>
    <t>Beta (558, 246)</t>
  </si>
  <si>
    <t>Beta (123, 60)</t>
  </si>
  <si>
    <t>Beta (11, 8)</t>
  </si>
  <si>
    <t>Beta (471, 249)</t>
  </si>
  <si>
    <t>Beta (183, 84)</t>
  </si>
  <si>
    <t>2013 Baltimore Epi profile - (# on-ART/# linked to care)</t>
  </si>
  <si>
    <t>2014 - 83.1% retained among linked * 92.7% on ART among retained = 77.1%</t>
  </si>
  <si>
    <t>Miami-Dade 2013 (10,432 on ART/19,737 linked to care)</t>
  </si>
  <si>
    <t>other</t>
  </si>
  <si>
    <t>**Updated 8/29/2018 - Using average mortality rates from 2011-2015</t>
  </si>
  <si>
    <t>Monthly maturation rate among PLHIV</t>
  </si>
  <si>
    <t>Single value for ATL</t>
  </si>
  <si>
    <t>Fully stratified for BAL</t>
  </si>
  <si>
    <t>Gender stratified for LA</t>
  </si>
  <si>
    <t>Single value for MIA</t>
  </si>
  <si>
    <t>Fully stratified for NYC</t>
  </si>
  <si>
    <t>Single value for SEA</t>
  </si>
  <si>
    <t>Stratified monthly growth rate back-calculated from external population projections for each city to 2040 to derive 'rho'</t>
  </si>
  <si>
    <t>Total population monthly growth rates to 2040 for city-level census projections</t>
  </si>
  <si>
    <r>
      <t xml:space="preserve">Using Baggaley (2013) meta-analysis for all sexual transmission/ART effectiveness; </t>
    </r>
    <r>
      <rPr>
        <strike/>
        <sz val="11"/>
        <color theme="1"/>
        <rFont val="Calibri"/>
        <family val="2"/>
        <scheme val="minor"/>
      </rPr>
      <t>ART effectiveness in reducing transmission via sex, prob.ARTEffHet --&gt; delta_H; prob.ARTEffMSM --&gt; delta_M; HET: Cohen 2011; Baggaley 2013; MSM: Rodger 2016; Rodger 2014</t>
    </r>
  </si>
  <si>
    <t>1 - lognormal (-2.408, 0.423^2)</t>
  </si>
  <si>
    <t>1 - lognormal</t>
  </si>
  <si>
    <t>1.3.2-PLHIVMaturation</t>
  </si>
  <si>
    <t>growth</t>
  </si>
  <si>
    <t>1.3.1-PopProjectionStratified</t>
  </si>
  <si>
    <t>HIVRN South: ATL, MIA; West: LA, SEA; Northeast: BAL, NYC</t>
  </si>
  <si>
    <t>Gamma (21297.721, 0.056) / 3</t>
  </si>
  <si>
    <t>Gamma (3462.361, 0.437) / 3</t>
  </si>
  <si>
    <t>Gamma (6034.969, 0.239) / 3</t>
  </si>
  <si>
    <t>Gamma (2916.707, 0.453) / 3</t>
  </si>
  <si>
    <t>Gamma (13884.945, 0.093) / 3</t>
  </si>
  <si>
    <t>Gamma (12127.128, 0.103) / 3</t>
  </si>
  <si>
    <t>Gamma (18758.097, 0.069) / 3</t>
  </si>
  <si>
    <t>Gamma (3443.833, 0.475) / 3</t>
  </si>
  <si>
    <t>Gamma (5854.022, 0.266) / 3</t>
  </si>
  <si>
    <t>Gamma (2902.349, 0.492) / 3</t>
  </si>
  <si>
    <t>Gamma (14331.897, 0.098) / 3</t>
  </si>
  <si>
    <t>Gamma (12576.3, 0.107) / 3</t>
  </si>
  <si>
    <t>Gamma (12901.106, 0.101) / 3</t>
  </si>
  <si>
    <t>Gamma (3022.62, 0.546) / 3</t>
  </si>
  <si>
    <t>Gamma (4745.424, 0.332) / 3</t>
  </si>
  <si>
    <t>Gamma (2876.881, 0.501) / 3</t>
  </si>
  <si>
    <t>Gamma (8543.578, 0.165) / 3</t>
  </si>
  <si>
    <t>Gamma (8141.46, 0.168) / 3</t>
  </si>
  <si>
    <t>Gamma (19775.391, 0.073) / 3</t>
  </si>
  <si>
    <t>Gamma (3421.373, 0.532) / 3</t>
  </si>
  <si>
    <t>Gamma (5954.081, 0.291) / 3</t>
  </si>
  <si>
    <t>Gamma (2892.898, 0.549) / 3</t>
  </si>
  <si>
    <t>Gamma (13080.432, 0.119) / 3</t>
  </si>
  <si>
    <t>Gamma (11776.559, 0.128) / 3</t>
  </si>
  <si>
    <t>Gamma (17923.481, 0.087) / 3</t>
  </si>
  <si>
    <t>Gamma (3414.265, 0.576) / 3</t>
  </si>
  <si>
    <t>Gamma (5820.241, 0.322) / 3</t>
  </si>
  <si>
    <t>Gamma (2890.689, 0.593) / 3</t>
  </si>
  <si>
    <t>Gamma (13688.088, 0.123) / 3</t>
  </si>
  <si>
    <t>Gamma (12388.021, 0.131) / 3</t>
  </si>
  <si>
    <t>Gamma (12389.453, 0.127) / 3</t>
  </si>
  <si>
    <t>Gamma (2992.349, 0.663) / 3</t>
  </si>
  <si>
    <t>Gamma (4706.702, 0.402) / 3</t>
  </si>
  <si>
    <t>Gamma (2859.923, 0.606) / 3</t>
  </si>
  <si>
    <t>Gamma (8259.156, 0.206) / 3</t>
  </si>
  <si>
    <t>Gamma (8006.774, 0.205) / 3</t>
  </si>
  <si>
    <t>Gamma (11394.724, 0.269) / 3</t>
  </si>
  <si>
    <t>Gamma (3046.089, 1.271) / 3</t>
  </si>
  <si>
    <t>Gamma (4946.61, 0.747) / 3</t>
  </si>
  <si>
    <t>Gamma (2614.119, 1.293) / 3</t>
  </si>
  <si>
    <t>Gamma (8834.837, 0.375) / 3</t>
  </si>
  <si>
    <t>Gamma (8399.891, 0.381) / 3</t>
  </si>
  <si>
    <t>Gamma (11026.998, 0.3) / 3</t>
  </si>
  <si>
    <t>Gamma (3061.329, 1.367) / 3</t>
  </si>
  <si>
    <t>Gamma (4904.473, 0.814) / 3</t>
  </si>
  <si>
    <t>Gamma (2626.676, 1.39) / 3</t>
  </si>
  <si>
    <t>Gamma (9300.436, 0.385) / 3</t>
  </si>
  <si>
    <t>Gamma (8874.186, 0.39) / 3</t>
  </si>
  <si>
    <t>Gamma (8600.984, 0.389) / 3</t>
  </si>
  <si>
    <t>Gamma (2713.744, 1.557) / 3</t>
  </si>
  <si>
    <t>Gamma (4079.54, 0.988) / 3</t>
  </si>
  <si>
    <t>Gamma (2596.741, 1.42) / 3</t>
  </si>
  <si>
    <t>Gamma (6400.425, 0.565) / 3</t>
  </si>
  <si>
    <t>Gamma (6349.279, 0.55) / 3</t>
  </si>
  <si>
    <t>Gamma (28851.217, 0.364) / 3</t>
  </si>
  <si>
    <t>Gamma (3615.192, 3.672) / 3</t>
  </si>
  <si>
    <t>Gamma (6511.123, 1.944) / 3</t>
  </si>
  <si>
    <t>Gamma (3027.43, 3.827) / 3</t>
  </si>
  <si>
    <t>Gamma (16692.441, 0.68) / 3</t>
  </si>
  <si>
    <t>Gamma (14296.918, 0.767) / 3</t>
  </si>
  <si>
    <t>Gamma (24395.391, 0.465) / 3</t>
  </si>
  <si>
    <t>Gamma (3593.753, 3.991) / 3</t>
  </si>
  <si>
    <t>Gamma (6301.273, 2.17) / 3</t>
  </si>
  <si>
    <t>Gamma (3013.126, 4.154) / 3</t>
  </si>
  <si>
    <t>Gamma (17344.625, 0.707) / 3</t>
  </si>
  <si>
    <t>Gamma (14939.84, 0.793) / 3</t>
  </si>
  <si>
    <t>Gamma (15423.213, 0.743) / 3</t>
  </si>
  <si>
    <t>Gamma (3141.61, 4.61) / 3</t>
  </si>
  <si>
    <t>Gamma (5047.543, 2.736) / 3</t>
  </si>
  <si>
    <t>Gamma (2989.267, 4.229) / 3</t>
  </si>
  <si>
    <t>Gamma (9559.273, 1.296) / 3</t>
  </si>
  <si>
    <t>Gamma (9092.058, 1.316) / 3</t>
  </si>
  <si>
    <t>Gamma (28009.614, 0.38) / 3</t>
  </si>
  <si>
    <t>Gamma (3601.81, 3.735) / 3</t>
  </si>
  <si>
    <t>Gamma (6526.02, 1.966) / 3</t>
  </si>
  <si>
    <t>Gamma (3024.181, 3.883) / 3</t>
  </si>
  <si>
    <t>Gamma (16243.116, 0.709) / 3</t>
  </si>
  <si>
    <t>Gamma (14287.935, 0.778) / 3</t>
  </si>
  <si>
    <t>Gamma (24476.778, 0.47) / 3</t>
  </si>
  <si>
    <t>Gamma (3595.477, 4.043) / 3</t>
  </si>
  <si>
    <t>Gamma (6362.013, 2.179) / 3</t>
  </si>
  <si>
    <t>Gamma (3020.356, 4.2) / 3</t>
  </si>
  <si>
    <t>Gamma (17204.576, 0.723) / 3</t>
  </si>
  <si>
    <t>Gamma (15198.533, 0.79) / 3</t>
  </si>
  <si>
    <t>Gamma (15324.502, 0.758) / 3</t>
  </si>
  <si>
    <t>Gamma (3137.388, 4.679) / 3</t>
  </si>
  <si>
    <t>Gamma (5071.819, 2.76) / 3</t>
  </si>
  <si>
    <t>Gamma (2991.427, 4.283) / 3</t>
  </si>
  <si>
    <t>Gamma (9465.933, 1.327) / 3</t>
  </si>
  <si>
    <t>Gamma (9139.836, 1.327) / 3</t>
  </si>
  <si>
    <t>Gamma (20516.908, 0.554) / 3</t>
  </si>
  <si>
    <t>Gamma (3449.481, 4.16) / 3</t>
  </si>
  <si>
    <t>Gamma (6089.406, 2.247) / 3</t>
  </si>
  <si>
    <t>Gamma (2915.584, 4.296) / 3</t>
  </si>
  <si>
    <t>Gamma (13461.14, 0.912) / 3</t>
  </si>
  <si>
    <t>Gamma (12299.314, 0.964) / 3</t>
  </si>
  <si>
    <t>Gamma (18905.056, 0.649) / 3</t>
  </si>
  <si>
    <t>Gamma (3455.434, 4.487) / 3</t>
  </si>
  <si>
    <t>Gamma (5982.594, 2.471) / 3</t>
  </si>
  <si>
    <t>Gamma (2920.511, 4.633) / 3</t>
  </si>
  <si>
    <t>Gamma (14313.454, 0.927) / 3</t>
  </si>
  <si>
    <t>Gamma (13135.576, 0.975) / 3</t>
  </si>
  <si>
    <t>Gamma (12844.914, 0.965) / 3</t>
  </si>
  <si>
    <t>Gamma (3025.441, 5.175) / 3</t>
  </si>
  <si>
    <t>Gamma (4814.6, 3.101) / 3</t>
  </si>
  <si>
    <t>Gamma (2888.802, 4.73) / 3</t>
  </si>
  <si>
    <t>Gamma (8481.097, 1.579) / 3</t>
  </si>
  <si>
    <t>Gamma (8313.689, 1.556) / 3</t>
  </si>
  <si>
    <t>gamma (530.288, 7.082) / 12</t>
  </si>
  <si>
    <t>gamma (160.615, 27.457) / 12</t>
  </si>
  <si>
    <t>gamma (253.361, 15.278) / 12</t>
  </si>
  <si>
    <t>qaly_I</t>
  </si>
  <si>
    <t>6.2.1-QALYInfected</t>
  </si>
  <si>
    <t>qaly_D</t>
  </si>
  <si>
    <t>6.2.2-QALYDiagnosed</t>
  </si>
  <si>
    <t>qaly_T</t>
  </si>
  <si>
    <t>6.2.3-QALYOnART</t>
  </si>
  <si>
    <t>qaly_pwid</t>
  </si>
  <si>
    <t>6.2.4-QALYPWID</t>
  </si>
  <si>
    <t>qaly_oat</t>
  </si>
  <si>
    <t>6.2.5-QALYOAT</t>
  </si>
  <si>
    <t>5.2.1-CostsSusceptible</t>
  </si>
  <si>
    <t>5.2.1-CostsSusceptiblePWIDMult</t>
  </si>
  <si>
    <t>5.1.1-CostsPLHIVOffART500</t>
  </si>
  <si>
    <t>5.1.1-CostsPLHIVOffART499</t>
  </si>
  <si>
    <t>5.1.1-CostsPLHIVOffART200</t>
  </si>
  <si>
    <t>5.1.2-CostsPLHIVOnART500</t>
  </si>
  <si>
    <t>5.1.2-CostsPLHIVOnART499</t>
  </si>
  <si>
    <t>5.1.2-CostsPLHIVOnART200</t>
  </si>
  <si>
    <t>5.3-CostsOAT</t>
  </si>
  <si>
    <t>5.4-CostsPrEP</t>
  </si>
  <si>
    <t>5.5-CostsARTInitiation</t>
  </si>
  <si>
    <t>cost_sus</t>
  </si>
  <si>
    <t>cost_oat</t>
  </si>
  <si>
    <t>cost_IDO1</t>
  </si>
  <si>
    <t>cost_IDO2</t>
  </si>
  <si>
    <t>cost_IDO3</t>
  </si>
  <si>
    <t>cost_T1</t>
  </si>
  <si>
    <t>cost_T2</t>
  </si>
  <si>
    <t>cost_T3</t>
  </si>
  <si>
    <t>cost_pwid_mul</t>
  </si>
  <si>
    <t>cost_prep</t>
  </si>
  <si>
    <t>5.6.1-CostsTestCostSus</t>
  </si>
  <si>
    <t>5.6.2-CostsTestCostInf</t>
  </si>
  <si>
    <t>5.6.3-CostsTestCostPrep</t>
  </si>
  <si>
    <t>cost_test_sus</t>
  </si>
  <si>
    <t>cost_test_inf</t>
  </si>
  <si>
    <t>cost_test_prep</t>
  </si>
  <si>
    <t>component</t>
  </si>
  <si>
    <t>effectiveness</t>
  </si>
  <si>
    <t>Region-specific reach</t>
  </si>
  <si>
    <t>reach</t>
  </si>
  <si>
    <t>adoption</t>
  </si>
  <si>
    <t>unit-all</t>
  </si>
  <si>
    <t>implementation/sustainment costs vary by setting (ED v. PC)</t>
  </si>
  <si>
    <t>implementation</t>
  </si>
  <si>
    <t>sustainment</t>
  </si>
  <si>
    <t>can be collapsed - assuming potential for city-specific intervention costs in future</t>
  </si>
  <si>
    <t>unit costs include overhead and other non-syringe costs, derived per syringe distributed</t>
  </si>
  <si>
    <t>Full implementation costs applied</t>
  </si>
  <si>
    <t>Cost.1.1.2-OptOutTestingPC</t>
  </si>
  <si>
    <t>5.1.2-CostsARTProp</t>
  </si>
  <si>
    <t>cost_art_prop</t>
  </si>
  <si>
    <t>cost_art_init</t>
  </si>
  <si>
    <t>proportion of ART cost for health resource use for each state</t>
  </si>
  <si>
    <t>Cost.1.1.1-OptOutTestingED</t>
  </si>
  <si>
    <t>Cost.1.2-EMRTesting</t>
  </si>
  <si>
    <t>Cost.1.3-NurseTesting</t>
  </si>
  <si>
    <t>Cost.1.4-IntegratedTesting</t>
  </si>
  <si>
    <t>Cost.2.1-CaseMgmt</t>
  </si>
  <si>
    <t>Cost.2.2-EMRART</t>
  </si>
  <si>
    <t>Cost.2.3-RAPIDART</t>
  </si>
  <si>
    <t>Cost.3.1-PersonalARTReInit</t>
  </si>
  <si>
    <t>Cost.3.2-ARTReLink</t>
  </si>
  <si>
    <t>Cost.4.1-SSP</t>
  </si>
  <si>
    <t>Cost.4.2-OATBUP</t>
  </si>
  <si>
    <t>Cost.4.3-OATMMT</t>
  </si>
  <si>
    <t>Cost.4.4-PrEP</t>
  </si>
  <si>
    <t>int_cost_test_ER</t>
  </si>
  <si>
    <t>int_cost_test_PC</t>
  </si>
  <si>
    <t>int_cost_test_EMR</t>
  </si>
  <si>
    <t>int_cost_test_nurse</t>
  </si>
  <si>
    <t>int_cost_test_OAT</t>
  </si>
  <si>
    <t>int_cost_art_ini</t>
  </si>
  <si>
    <t>int_cost_art_ret</t>
  </si>
  <si>
    <t>int_cost_prep</t>
  </si>
  <si>
    <t>int_cost_ssp</t>
  </si>
  <si>
    <t>int_cost_BUP</t>
  </si>
  <si>
    <t>int_cost_MET</t>
  </si>
  <si>
    <t>int_cost_relink</t>
  </si>
  <si>
    <t>int_cost_reART</t>
  </si>
  <si>
    <t>int_cost_art_EMRprompt</t>
  </si>
  <si>
    <t>Cost.2.1-CaseMgmtRet</t>
  </si>
  <si>
    <t>int_cost_art_immART</t>
  </si>
  <si>
    <t>1.1.1-OptOutTestingER</t>
  </si>
  <si>
    <t>1.1.2-OptOutTestingPC</t>
  </si>
  <si>
    <t>1.2-NurseTesting</t>
  </si>
  <si>
    <t>1.3-EMRTesting</t>
  </si>
  <si>
    <t>1.4-IntegratedTesting</t>
  </si>
  <si>
    <t>2.1.1-CaseMgmt</t>
  </si>
  <si>
    <t>2.1.2-CaseMGMTRet</t>
  </si>
  <si>
    <t>2.2-EMRART</t>
  </si>
  <si>
    <t>2.3-RAPIDARTAll</t>
  </si>
  <si>
    <t>2.3-RAPIDARTLowCD4</t>
  </si>
  <si>
    <t>3.1-PersonalARTReInit</t>
  </si>
  <si>
    <t>3.2-ARTReLink</t>
  </si>
  <si>
    <t>4.1-SSP</t>
  </si>
  <si>
    <t>4.2-OATBUP</t>
  </si>
  <si>
    <t>4.3-OATMMT</t>
  </si>
  <si>
    <t>4.4-PrEP</t>
  </si>
  <si>
    <t>2.1.2-CaseMGMTRetLowCD4</t>
  </si>
  <si>
    <t>int_test_ER</t>
  </si>
  <si>
    <t>int_test_PC</t>
  </si>
  <si>
    <t>int_test_nurse</t>
  </si>
  <si>
    <t>int_test_EMR</t>
  </si>
  <si>
    <t>int_test_OAT</t>
  </si>
  <si>
    <t>int_art_ini</t>
  </si>
  <si>
    <t>int_art_ret</t>
  </si>
  <si>
    <t>int_art_ret_tg</t>
  </si>
  <si>
    <t>int_art_EMRprompt</t>
  </si>
  <si>
    <t>int_art_immART</t>
  </si>
  <si>
    <t>int_art_immART_tg</t>
  </si>
  <si>
    <t>int_reART</t>
  </si>
  <si>
    <t>int_relink</t>
  </si>
  <si>
    <t>int_ssp</t>
  </si>
  <si>
    <t>int_BUP</t>
  </si>
  <si>
    <t>int_MET</t>
  </si>
  <si>
    <t>int_prep</t>
  </si>
  <si>
    <t>Reach = proportion seeing doc/med professional 12M * 17% acceptance from Anaya (2008)</t>
  </si>
  <si>
    <t>Adoption PE = midpoint of range</t>
  </si>
  <si>
    <t>Uniform (0.6, 0.71)</t>
  </si>
  <si>
    <t>Uniform (1.23, 1.54)</t>
  </si>
  <si>
    <t>reach = (% linked to care [3.2.1] * % CD4 &lt;200 at diagnosis [1.2.4])</t>
  </si>
  <si>
    <t>reach = % linked to care [3.2.1]</t>
  </si>
  <si>
    <t xml:space="preserve"> </t>
  </si>
  <si>
    <t>Uniform (1.23, 1.42)</t>
  </si>
  <si>
    <t>Uniform (93.46, 119.63)</t>
  </si>
  <si>
    <t>Uniform (12.21, 19.13)</t>
  </si>
  <si>
    <t>maximum</t>
  </si>
  <si>
    <t>Maximum # = 0.727 [proportion of PWID with OUD] * total PWID in model</t>
  </si>
  <si>
    <t>pwid-opioid</t>
  </si>
  <si>
    <t>pwid-2020</t>
  </si>
  <si>
    <t>Maximum # = 0.727 [proportion of PWID with OUD] * maximum * total PWID in model</t>
  </si>
  <si>
    <t>indicated</t>
  </si>
  <si>
    <t>coverage</t>
  </si>
  <si>
    <t>msm-2020</t>
  </si>
  <si>
    <t>Percentage of MSM indicated</t>
  </si>
  <si>
    <t>Maximum percentage of coverage</t>
  </si>
  <si>
    <t>Total state-level estimates, ranges for total OAT/BUP numbers derived from PWID patient proportions</t>
  </si>
  <si>
    <t>Beta4 (4.44, 3.40)</t>
  </si>
  <si>
    <t>Beta4 (4.17, 1.27)</t>
  </si>
  <si>
    <t>Beta4 (4.59, 1.97)</t>
  </si>
  <si>
    <t>Beta4 (1.61, 4.43)</t>
  </si>
  <si>
    <t>Beta4 (1.97, 4.59)</t>
  </si>
  <si>
    <t>Beta4 (4, 4)</t>
  </si>
  <si>
    <t>Beta4 (3.70, 4.25)</t>
  </si>
  <si>
    <t>lognormal (-4.335, 0.062^2)</t>
  </si>
  <si>
    <t>lognormal (-4.704, 0.044^2)</t>
  </si>
  <si>
    <t>lognormal (-4.506, 0.058^2)</t>
  </si>
  <si>
    <t>lognormal (-4.532, 0.055^2)</t>
  </si>
  <si>
    <t>lognormal (-4.213, 0.064^2)</t>
  </si>
  <si>
    <t>lognormal (-4.582, 0.049^2)</t>
  </si>
  <si>
    <t>lognormal (-4.385, 0.061^2)</t>
  </si>
  <si>
    <t>lognormal (-4.41, 0.056^2)</t>
  </si>
  <si>
    <t>lognormal (-4.17, 0.061^2)</t>
  </si>
  <si>
    <t>lognormal (-4.54, 0.049^2)</t>
  </si>
  <si>
    <t>lognormal (-4.341, 0.065^2)</t>
  </si>
  <si>
    <t>lognormal (-4.367, 0.055^2)</t>
  </si>
  <si>
    <t>lognormal (-4.686, 0.068^2)</t>
  </si>
  <si>
    <t>lognormal (-4.883, 0.054^2)</t>
  </si>
  <si>
    <t>lognormal (-4.564, 0.062^2)</t>
  </si>
  <si>
    <t>lognormal (-4.761, 0.054^2)</t>
  </si>
  <si>
    <t>lognormal (-4.52, 0.068^2)</t>
  </si>
  <si>
    <t>lognormal (-4.718, 0.057^2)</t>
  </si>
  <si>
    <t>lognormal (-9.616, 0.08^2)</t>
  </si>
  <si>
    <t>lognormal (-10.294, 0.064^2)</t>
  </si>
  <si>
    <t>lognormal (-9.97, 0.078^2)</t>
  </si>
  <si>
    <t>lognormal (-9.943, 0.076^2)</t>
  </si>
  <si>
    <t>lognormal (-9.346, 0.08^2)</t>
  </si>
  <si>
    <t>lognormal (-10.02, 0.07^2)</t>
  </si>
  <si>
    <t>lognormal (-9.698, 0.085^2)</t>
  </si>
  <si>
    <t>lognormal (-9.67, 0.069^2)</t>
  </si>
  <si>
    <t>lognormal (-9.453, 0.084^2)</t>
  </si>
  <si>
    <t>lognormal (-10.133, 0.07^2)</t>
  </si>
  <si>
    <t>lognormal (-9.807, 0.09^2)</t>
  </si>
  <si>
    <t>lognormal (-9.781, 0.073^2)</t>
  </si>
  <si>
    <t>lognormal (-9.833, 0.083^2)</t>
  </si>
  <si>
    <t>lognormal (-10.155, 0.074^2)</t>
  </si>
  <si>
    <t>lognormal (-9.561, 0.083^2)</t>
  </si>
  <si>
    <t>lognormal (-9.88, 0.069^2)</t>
  </si>
  <si>
    <t>lognormal (-9.67, 0.089^2)</t>
  </si>
  <si>
    <t>lognormal (-9.994, 0.075^2)</t>
  </si>
  <si>
    <t>lognormal (-5.126, 0.098^2)</t>
  </si>
  <si>
    <t>lognormal (-5.521, 0.074^2)</t>
  </si>
  <si>
    <t>lognormal (-5.33, 0.097^2)</t>
  </si>
  <si>
    <t>lognormal (-5.317, 0.086^2)</t>
  </si>
  <si>
    <t>lognormal (-5.009, 0.097^2)</t>
  </si>
  <si>
    <t>lognormal (-5.403, 0.08^2)</t>
  </si>
  <si>
    <t>lognormal (-5.212, 0.098^2)</t>
  </si>
  <si>
    <t>lognormal (-5.199, 0.081^2)</t>
  </si>
  <si>
    <t>lognormal (-5.114, 0.094^2)</t>
  </si>
  <si>
    <t>lognormal (-5.511, 0.081^2)</t>
  </si>
  <si>
    <t>lognormal (-5.318, 0.104^2)</t>
  </si>
  <si>
    <t>lognormal (-5.306, 0.088^2)</t>
  </si>
  <si>
    <t>lognormal (-5.041, 0.1^2)</t>
  </si>
  <si>
    <t>lognormal (-5.232, 0.089^2)</t>
  </si>
  <si>
    <t>lognormal (-4.924, 0.098^2)</t>
  </si>
  <si>
    <t>lognormal (-5.114, 0.085^2)</t>
  </si>
  <si>
    <t>lognormal (-5.029, 0.102^2)</t>
  </si>
  <si>
    <t>lognormal (-5.221, 0.089^2)</t>
  </si>
  <si>
    <t>lognormal (-4.138, 0.059^2)</t>
  </si>
  <si>
    <t>lognormal (-3.996, 0.041^2)</t>
  </si>
  <si>
    <t>lognormal (-4.033, 0.058^2)</t>
  </si>
  <si>
    <t>lognormal (-4.1, 0.051^2)</t>
  </si>
  <si>
    <t>lognormal (-4.154, 0.057^2)</t>
  </si>
  <si>
    <t>lognormal (-4.012, 0.047^2)</t>
  </si>
  <si>
    <t>lognormal (-4.049, 0.061^2)</t>
  </si>
  <si>
    <t>lognormal (-4.115, 0.049^2)</t>
  </si>
  <si>
    <t>lognormal (-4.208, 0.055^2)</t>
  </si>
  <si>
    <t>lognormal (-4.067, 0.043^2)</t>
  </si>
  <si>
    <t>lognormal (-4.104, 0.059^2)</t>
  </si>
  <si>
    <t>lognormal (-4.171, 0.046^2)</t>
  </si>
  <si>
    <t>lognormal (-3.832, 0.063^2)</t>
  </si>
  <si>
    <t>lognormal (-3.794, 0.05^2)</t>
  </si>
  <si>
    <t>lognormal (-3.847, 0.059^2)</t>
  </si>
  <si>
    <t>lognormal (-3.809, 0.049^2)</t>
  </si>
  <si>
    <t>lognormal (-3.901, 0.059^2)</t>
  </si>
  <si>
    <t>lognormal (-3.864, 0.047^2)</t>
  </si>
  <si>
    <t>lognormal (-8.188, 0.091^2)</t>
  </si>
  <si>
    <t>lognormal (-7.88, 0.067^2)</t>
  </si>
  <si>
    <t>lognormal (-7.896, 0.084^2)</t>
  </si>
  <si>
    <t>lognormal (-8.178, 0.073^2)</t>
  </si>
  <si>
    <t>lognormal (-8.097, 0.084^2)</t>
  </si>
  <si>
    <t>lognormal (-7.8, 0.069^2)</t>
  </si>
  <si>
    <t>lognormal (-7.811, 0.086^2)</t>
  </si>
  <si>
    <t>lognormal (-8.093, 0.068^2)</t>
  </si>
  <si>
    <t>lognormal (-8.195, 0.084^2)</t>
  </si>
  <si>
    <t>lognormal (-7.894, 0.065^2)</t>
  </si>
  <si>
    <t>lognormal (-7.906, 0.089^2)</t>
  </si>
  <si>
    <t>lognormal (-8.189, 0.069^2)</t>
  </si>
  <si>
    <t>lognormal (-7.614, 0.093^2)</t>
  </si>
  <si>
    <t>lognormal (-7.595, 0.074^2)</t>
  </si>
  <si>
    <t>lognormal (-7.531, 0.09^2)</t>
  </si>
  <si>
    <t>lognormal (-7.517, 0.071^2)</t>
  </si>
  <si>
    <t>lognormal (-7.624, 0.094^2)</t>
  </si>
  <si>
    <t>lognormal (-7.609, 0.075^2)</t>
  </si>
  <si>
    <t>lognormal (-3.609, 0.081^2)</t>
  </si>
  <si>
    <t>lognormal (-3.367, 0.064^2)</t>
  </si>
  <si>
    <t>lognormal (-3.384, 0.078^2)</t>
  </si>
  <si>
    <t>lognormal (-3.592, 0.067^2)</t>
  </si>
  <si>
    <t>lognormal (-3.542, 0.08^2)</t>
  </si>
  <si>
    <t>lognormal (-3.3, 0.067^2)</t>
  </si>
  <si>
    <t>lognormal (-3.317, 0.083^2)</t>
  </si>
  <si>
    <t>lognormal (-3.524, 0.07^2)</t>
  </si>
  <si>
    <t>lognormal (-3.56, 0.084^2)</t>
  </si>
  <si>
    <t>lognormal (-3.32, 0.068^2)</t>
  </si>
  <si>
    <t>lognormal (-3.335, 0.082^2)</t>
  </si>
  <si>
    <t>lognormal (-3.544, 0.069^2)</t>
  </si>
  <si>
    <t>lognormal (-3.296, 0.085^2)</t>
  </si>
  <si>
    <t>lognormal (-3.278, 0.071^2)</t>
  </si>
  <si>
    <t>lognormal (-3.229, 0.089^2)</t>
  </si>
  <si>
    <t>lognormal (-3.211, 0.068^2)</t>
  </si>
  <si>
    <t>lognormal (-3.247, 0.088^2)</t>
  </si>
  <si>
    <t>lognormal (-3.231, 0.072^2)</t>
  </si>
  <si>
    <t>lognormal (-4.452, 0.067^2)</t>
  </si>
  <si>
    <t>lognormal (-4.892, 0.048^2)</t>
  </si>
  <si>
    <t>lognormal (-4.585, 0.064^2)</t>
  </si>
  <si>
    <t>lognormal (-4.759, 0.06^2)</t>
  </si>
  <si>
    <t>lognormal (-4.48, 0.067^2)</t>
  </si>
  <si>
    <t>lognormal (-4.92, 0.054^2)</t>
  </si>
  <si>
    <t>lognormal (-4.613, 0.071^2)</t>
  </si>
  <si>
    <t>lognormal (-4.787, 0.061^2)</t>
  </si>
  <si>
    <t>lognormal (-4.777, 0.075^2)</t>
  </si>
  <si>
    <t>lognormal (-5.218, 0.057^2)</t>
  </si>
  <si>
    <t>lognormal (-4.91, 0.07^2)</t>
  </si>
  <si>
    <t>lognormal (-5.085, 0.062^2)</t>
  </si>
  <si>
    <t>lognormal (-4.41, 0.065^2)</t>
  </si>
  <si>
    <t>lognormal (-4.716, 0.057^2)</t>
  </si>
  <si>
    <t>lognormal (-4.438, 0.069^2)</t>
  </si>
  <si>
    <t>lognormal (-4.745, 0.055^2)</t>
  </si>
  <si>
    <t>lognormal (-4.735, 0.071^2)</t>
  </si>
  <si>
    <t>lognormal (-5.043, 0.062^2)</t>
  </si>
  <si>
    <t>lognormal (-4.163, 0.066^2)</t>
  </si>
  <si>
    <t>lognormal (-4.662, 0.05^2)</t>
  </si>
  <si>
    <t>lognormal (-4.288, 0.068^2)</t>
  </si>
  <si>
    <t>lognormal (-4.537, 0.064^2)</t>
  </si>
  <si>
    <t>lognormal (-4.037, 0.068^2)</t>
  </si>
  <si>
    <t>lognormal (-4.536, 0.056^2)</t>
  </si>
  <si>
    <t>lognormal (-4.161, 0.074^2)</t>
  </si>
  <si>
    <t>lognormal (-4.411, 0.061^2)</t>
  </si>
  <si>
    <t>lognormal (-4.247, 0.07^2)</t>
  </si>
  <si>
    <t>lognormal (-4.747, 0.06^2)</t>
  </si>
  <si>
    <t>lognormal (-4.372, 0.073^2)</t>
  </si>
  <si>
    <t>lognormal (-4.622, 0.063^2)</t>
  </si>
  <si>
    <t>lognormal (-4.04, 0.074^2)</t>
  </si>
  <si>
    <t>lognormal (-4.414, 0.065^2)</t>
  </si>
  <si>
    <t>lognormal (-3.914, 0.069^2)</t>
  </si>
  <si>
    <t>lognormal (-4.288, 0.058^2)</t>
  </si>
  <si>
    <t>lognormal (-4.124, 0.072^2)</t>
  </si>
  <si>
    <t>lognormal (-4.499, 0.064^2)</t>
  </si>
  <si>
    <t>lognormal (-3.848, 0.104^2)</t>
  </si>
  <si>
    <t>lognormal (-4.271, 0.09^2)</t>
  </si>
  <si>
    <t>lognormal (-3.95, 0.103^2)</t>
  </si>
  <si>
    <t>lognormal (-4.168, 0.092^2)</t>
  </si>
  <si>
    <t>lognormal (-3.633, 0.102^2)</t>
  </si>
  <si>
    <t>lognormal (-4.055, 0.09^2)</t>
  </si>
  <si>
    <t>lognormal (-3.735, 0.107^2)</t>
  </si>
  <si>
    <t>lognormal (-3.953, 0.094^2)</t>
  </si>
  <si>
    <t>lognormal (-3.962, 0.104^2)</t>
  </si>
  <si>
    <t>lognormal (-4.386, 0.09^2)</t>
  </si>
  <si>
    <t>lognormal (-4.064, 0.111^2)</t>
  </si>
  <si>
    <t>lognormal (-4.283, 0.092^2)</t>
  </si>
  <si>
    <t>lognormal (-3.852, 0.118^2)</t>
  </si>
  <si>
    <t>lognormal (-4.173, 0.099^2)</t>
  </si>
  <si>
    <t>lognormal (-3.638, 0.108^2)</t>
  </si>
  <si>
    <t>lognormal (-3.958, 0.096^2)</t>
  </si>
  <si>
    <t>lognormal (-3.966, 0.118^2)</t>
  </si>
  <si>
    <t>lognormal (-4.288, 0.101^2)</t>
  </si>
  <si>
    <t>lognormal (-4.092, 0.059^2)</t>
  </si>
  <si>
    <t>lognormal (-3.994, 0.043^2)</t>
  </si>
  <si>
    <t>lognormal (-4.052, 0.056^2)</t>
  </si>
  <si>
    <t>lognormal (-4.039, 0.053^2)</t>
  </si>
  <si>
    <t>lognormal (-3.929, 0.057^2)</t>
  </si>
  <si>
    <t>lognormal (-3.851, 0.046^2)</t>
  </si>
  <si>
    <t>lognormal (-3.907, 0.057^2)</t>
  </si>
  <si>
    <t>lognormal (-3.877, 0.048^2)</t>
  </si>
  <si>
    <t>lognormal (-3.771, 0.058^2)</t>
  </si>
  <si>
    <t>lognormal (-3.694, 0.046^2)</t>
  </si>
  <si>
    <t>lognormal (-3.747, 0.062^2)</t>
  </si>
  <si>
    <t>lognormal (-3.721, 0.051^2)</t>
  </si>
  <si>
    <t>lognormal (-4.022, 0.063^2)</t>
  </si>
  <si>
    <t>lognormal (-3.96, 0.051^2)</t>
  </si>
  <si>
    <t>lognormal (-3.883, 0.056^2)</t>
  </si>
  <si>
    <t>lognormal (-3.823, 0.048^2)</t>
  </si>
  <si>
    <t>lognormal (-3.723, 0.057^2)</t>
  </si>
  <si>
    <t>lognormal (-3.665, 0.049^2)</t>
  </si>
  <si>
    <t>lognormal (-7.198, 0.316^2)</t>
  </si>
  <si>
    <t>lognormal (-8.26, 0.236^2)</t>
  </si>
  <si>
    <t>lognormal (-7.39, 0.29^2)</t>
  </si>
  <si>
    <t>lognormal (-8.066, 0.304^2)</t>
  </si>
  <si>
    <t>lognormal (-7.37, 0.3^2)</t>
  </si>
  <si>
    <t>lognormal (-8.432, 0.287^2)</t>
  </si>
  <si>
    <t>lognormal (-7.563, 0.338^2)</t>
  </si>
  <si>
    <t>lognormal (-8.238, 0.303^2)</t>
  </si>
  <si>
    <t>lognormal (-7.885, 0.351^2)</t>
  </si>
  <si>
    <t>lognormal (-8.948, 0.307^2)</t>
  </si>
  <si>
    <t>lognormal (-8.079, 0.372^2)</t>
  </si>
  <si>
    <t>lognormal (-8.753, 0.333^2)</t>
  </si>
  <si>
    <t>lognormal (-7.424, 0.307^2)</t>
  </si>
  <si>
    <t>lognormal (-8.292, 0.294^2)</t>
  </si>
  <si>
    <t>lognormal (-7.597, 0.309^2)</t>
  </si>
  <si>
    <t>lognormal (-8.465, 0.297^2)</t>
  </si>
  <si>
    <t>lognormal (-8.111, 0.356^2)</t>
  </si>
  <si>
    <t>lognormal (-8.979, 0.328^2)</t>
  </si>
  <si>
    <t>lognormal (-6.596, 0.223^2)</t>
  </si>
  <si>
    <t>lognormal (-7.397, 0.183^2)</t>
  </si>
  <si>
    <t>lognormal (-6.957, 0.23^2)</t>
  </si>
  <si>
    <t>lognormal (-7.033, 0.203^2)</t>
  </si>
  <si>
    <t>lognormal (-6.865, 0.226^2)</t>
  </si>
  <si>
    <t>lognormal (-7.665, 0.21^2)</t>
  </si>
  <si>
    <t>lognormal (-7.225, 0.266^2)</t>
  </si>
  <si>
    <t>lognormal (-7.303, 0.205^2)</t>
  </si>
  <si>
    <t>lognormal (-7.218, 0.256^2)</t>
  </si>
  <si>
    <t>lognormal (-8.019, 0.226^2)</t>
  </si>
  <si>
    <t>lognormal (-7.578, 0.261^2)</t>
  </si>
  <si>
    <t>lognormal (-7.657, 0.229^2)</t>
  </si>
  <si>
    <t>lognormal (-6.572, 0.249^2)</t>
  </si>
  <si>
    <t>lognormal (-7.01, 0.224^2)</t>
  </si>
  <si>
    <t>lognormal (-6.841, 0.243^2)</t>
  </si>
  <si>
    <t>lognormal (-7.279, 0.216^2)</t>
  </si>
  <si>
    <t>lognormal (-7.193, 0.26^2)</t>
  </si>
  <si>
    <t>lognormal (-7.632, 0.24^2)</t>
  </si>
  <si>
    <t>lognormal (-5.159, 0.196^2)</t>
  </si>
  <si>
    <t>lognormal (-5.498, 0.154^2)</t>
  </si>
  <si>
    <t>lognormal (-5.037, 0.181^2)</t>
  </si>
  <si>
    <t>lognormal (-5.619, 0.169^2)</t>
  </si>
  <si>
    <t>lognormal (-5.29, 0.191^2)</t>
  </si>
  <si>
    <t>lognormal (-5.629, 0.166^2)</t>
  </si>
  <si>
    <t>lognormal (-5.169, 0.198^2)</t>
  </si>
  <si>
    <t>lognormal (-5.75, 0.168^2)</t>
  </si>
  <si>
    <t>lognormal (-5.448, 0.192^2)</t>
  </si>
  <si>
    <t>lognormal (-5.788, 0.174^2)</t>
  </si>
  <si>
    <t>lognormal (-5.327, 0.204^2)</t>
  </si>
  <si>
    <t>lognormal (-5.909, 0.177^2)</t>
  </si>
  <si>
    <t>lognormal (-5.095, 0.208^2)</t>
  </si>
  <si>
    <t>lognormal (-5.556, 0.189^2)</t>
  </si>
  <si>
    <t>lognormal (-5.228, 0.196^2)</t>
  </si>
  <si>
    <t>lognormal (-5.688, 0.179^2)</t>
  </si>
  <si>
    <t>lognormal (-5.385, 0.204^2)</t>
  </si>
  <si>
    <t>lognormal (-5.847, 0.196^2)</t>
  </si>
  <si>
    <t>OATDATACapacity</t>
  </si>
  <si>
    <t>4.2.2-OATDATACapacity</t>
  </si>
  <si>
    <t>PropGenderOATBup</t>
  </si>
  <si>
    <t>4.2.3-PropGenderOATBup</t>
  </si>
  <si>
    <t>PropEthnicityOATBup</t>
  </si>
  <si>
    <t>4.2.4-PropEthnicityOATBup</t>
  </si>
  <si>
    <t>PropDATAPhysCity</t>
  </si>
  <si>
    <t>4.2.5-PropDATAPhysCity</t>
  </si>
  <si>
    <t>PropPWIDPatients</t>
  </si>
  <si>
    <t>4.2.6-PropPWIDPatients</t>
  </si>
  <si>
    <t>lognormal (-0.868, 0.333^2)</t>
  </si>
  <si>
    <t>4.1.1-SSPEff</t>
  </si>
  <si>
    <t>eff.ssp</t>
  </si>
  <si>
    <t>Using estimate from Aspinall (2014) Sys Rev</t>
  </si>
  <si>
    <t>Dir (392, 81, 34)</t>
  </si>
  <si>
    <t>Dir (213, 43, 14)</t>
  </si>
  <si>
    <t>Dir (683, 36, 272)</t>
  </si>
  <si>
    <t>Dir (543, 12, 39)</t>
  </si>
  <si>
    <t>Dir (120, 24, 175)</t>
  </si>
  <si>
    <t>Beta4 (4.60, 3)</t>
  </si>
  <si>
    <t>prep.scn</t>
  </si>
  <si>
    <t>4.3.1-PrEPScn</t>
  </si>
  <si>
    <t>Beta4 (3.397, 4.443, 11.46, 68.75)</t>
  </si>
  <si>
    <t>Beta4 (0.67, 3.33)</t>
  </si>
  <si>
    <t>gamma/12</t>
  </si>
  <si>
    <t>gamma/3</t>
  </si>
  <si>
    <t>impl.lump</t>
  </si>
  <si>
    <t>sust.lump</t>
  </si>
  <si>
    <t>Beta4 (4, 4, 1, 13)</t>
  </si>
  <si>
    <t>Beta4 (3.88, 4.11, 0, 24)</t>
  </si>
  <si>
    <t>Beta4 (0.667, 3.333, 1, 2)</t>
  </si>
  <si>
    <t>Beta4 (3.74, 4.22, 1, 12)</t>
  </si>
  <si>
    <t>Beta4 (4, 4, 1, 15)</t>
  </si>
  <si>
    <t>Beta4 (3.98, 4.02, 1, 140)</t>
  </si>
  <si>
    <t>Beta4 (3.93, 4.07, 1, 38)</t>
  </si>
  <si>
    <t>Beta4 (4, 4, 1, 73)</t>
  </si>
  <si>
    <t>Beta4 (4, 4, 1, 103)</t>
  </si>
  <si>
    <t>Beta4 (4, 4, 1, 9)</t>
  </si>
  <si>
    <t>Beta4 (3.89, 4.10, 1, 26)</t>
  </si>
  <si>
    <t>Beta4 (2.01, 4.60, 0.0014, 0.0092)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</si>
</sst>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000"/>
    <numFmt numFmtId="167" formatCode="0.00000"/>
    <numFmt numFmtId="168" formatCode="0.0%"/>
    <numFmt numFmtId="169" formatCode="0.0"/>
    <numFmt numFmtId="170" formatCode="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000000"/>
      <name val="Lucida Console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4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3" fontId="2" fillId="0" borderId="0" xfId="0" applyNumberFormat="1" applyFont="1"/>
    <xf numFmtId="1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165" fontId="5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Border="1"/>
    <xf numFmtId="165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" fillId="0" borderId="0" xfId="0" applyFont="1"/>
    <xf numFmtId="0" fontId="1" fillId="0" borderId="0" xfId="0" applyFont="1" applyAlignment="1"/>
    <xf numFmtId="0" fontId="0" fillId="0" borderId="0" xfId="0" quotePrefix="1"/>
    <xf numFmtId="0" fontId="0" fillId="0" borderId="0" xfId="0" applyBorder="1"/>
    <xf numFmtId="0" fontId="4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quotePrefix="1" applyFont="1"/>
    <xf numFmtId="0" fontId="0" fillId="0" borderId="0" xfId="0" quotePrefix="1" applyFill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Font="1" applyBorder="1"/>
    <xf numFmtId="0" fontId="0" fillId="0" borderId="0" xfId="0" applyFont="1" applyBorder="1"/>
    <xf numFmtId="0" fontId="6" fillId="0" borderId="0" xfId="1"/>
    <xf numFmtId="0" fontId="0" fillId="0" borderId="0" xfId="0" applyFont="1" applyFill="1"/>
    <xf numFmtId="0" fontId="0" fillId="0" borderId="0" xfId="0" applyFont="1" applyFill="1" applyBorder="1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Font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quotePrefix="1" applyFill="1" applyBorder="1"/>
    <xf numFmtId="2" fontId="0" fillId="0" borderId="0" xfId="0" applyNumberFormat="1"/>
    <xf numFmtId="0" fontId="0" fillId="0" borderId="1" xfId="0" applyFont="1" applyFill="1" applyBorder="1"/>
    <xf numFmtId="0" fontId="0" fillId="0" borderId="0" xfId="0" quotePrefix="1" applyFill="1" applyBorder="1"/>
    <xf numFmtId="0" fontId="6" fillId="0" borderId="0" xfId="1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2" applyNumberFormat="1" applyFont="1"/>
    <xf numFmtId="0" fontId="0" fillId="0" borderId="1" xfId="2" applyNumberFormat="1" applyFont="1" applyBorder="1"/>
    <xf numFmtId="0" fontId="0" fillId="0" borderId="2" xfId="0" applyBorder="1"/>
    <xf numFmtId="0" fontId="0" fillId="0" borderId="2" xfId="0" quotePrefix="1" applyBorder="1"/>
    <xf numFmtId="0" fontId="0" fillId="0" borderId="1" xfId="0" applyFill="1" applyBorder="1" applyAlignment="1">
      <alignment horizontal="center"/>
    </xf>
    <xf numFmtId="0" fontId="0" fillId="0" borderId="1" xfId="0" quotePrefix="1" applyBorder="1"/>
    <xf numFmtId="0" fontId="1" fillId="0" borderId="1" xfId="0" applyFont="1" applyBorder="1" applyAlignment="1">
      <alignment horizontal="left"/>
    </xf>
    <xf numFmtId="0" fontId="0" fillId="2" borderId="0" xfId="0" applyFill="1"/>
    <xf numFmtId="0" fontId="7" fillId="0" borderId="0" xfId="0" quotePrefix="1" applyFont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quotePrefix="1"/>
    <xf numFmtId="0" fontId="0" fillId="0" borderId="0" xfId="0" applyBorder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quotePrefix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0" fillId="0" borderId="1" xfId="0" applyFill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167" fontId="0" fillId="0" borderId="0" xfId="0" applyNumberFormat="1"/>
    <xf numFmtId="167" fontId="0" fillId="0" borderId="1" xfId="0" applyNumberFormat="1" applyFill="1" applyBorder="1"/>
    <xf numFmtId="167" fontId="0" fillId="0" borderId="1" xfId="0" applyNumberFormat="1" applyBorder="1"/>
    <xf numFmtId="164" fontId="0" fillId="0" borderId="0" xfId="0" applyNumberFormat="1" applyFill="1"/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Border="1"/>
    <xf numFmtId="164" fontId="0" fillId="0" borderId="0" xfId="0" applyNumberFormat="1" applyFont="1" applyFill="1"/>
    <xf numFmtId="164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164" fontId="0" fillId="3" borderId="0" xfId="0" applyNumberFormat="1" applyFill="1"/>
    <xf numFmtId="2" fontId="0" fillId="0" borderId="0" xfId="0" applyNumberFormat="1" applyBorder="1"/>
    <xf numFmtId="0" fontId="0" fillId="2" borderId="0" xfId="0" quotePrefix="1" applyFill="1" applyBorder="1"/>
    <xf numFmtId="0" fontId="0" fillId="0" borderId="0" xfId="0"/>
    <xf numFmtId="2" fontId="0" fillId="0" borderId="0" xfId="0" applyNumberFormat="1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1" xfId="0" applyNumberFormat="1" applyFill="1" applyBorder="1" applyAlignment="1">
      <alignment horizontal="left"/>
    </xf>
    <xf numFmtId="0" fontId="0" fillId="4" borderId="0" xfId="0" applyFill="1"/>
    <xf numFmtId="0" fontId="0" fillId="4" borderId="0" xfId="0" applyFill="1" applyBorder="1"/>
    <xf numFmtId="0" fontId="0" fillId="2" borderId="0" xfId="0" quotePrefix="1" applyFill="1"/>
    <xf numFmtId="0" fontId="11" fillId="0" borderId="0" xfId="0" applyFont="1"/>
    <xf numFmtId="165" fontId="9" fillId="0" borderId="0" xfId="0" applyNumberFormat="1" applyFont="1"/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5" borderId="0" xfId="0" applyFont="1" applyFill="1" applyBorder="1"/>
    <xf numFmtId="0" fontId="0" fillId="0" borderId="0" xfId="0" applyNumberFormat="1" applyFont="1" applyAlignment="1">
      <alignment horizontal="right"/>
    </xf>
    <xf numFmtId="0" fontId="0" fillId="0" borderId="0" xfId="0" applyNumberFormat="1" applyFont="1" applyFill="1" applyBorder="1"/>
    <xf numFmtId="0" fontId="0" fillId="0" borderId="0" xfId="0" applyNumberFormat="1" applyFont="1"/>
    <xf numFmtId="0" fontId="0" fillId="0" borderId="0" xfId="0" applyNumberFormat="1" applyFont="1" applyBorder="1"/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/>
    <xf numFmtId="0" fontId="0" fillId="6" borderId="0" xfId="0" applyFill="1"/>
    <xf numFmtId="0" fontId="0" fillId="7" borderId="0" xfId="0" applyFill="1"/>
    <xf numFmtId="0" fontId="0" fillId="6" borderId="0" xfId="0" applyFill="1" applyBorder="1"/>
    <xf numFmtId="0" fontId="0" fillId="7" borderId="0" xfId="0" applyFill="1" applyBorder="1"/>
    <xf numFmtId="0" fontId="0" fillId="8" borderId="0" xfId="0" applyFill="1"/>
    <xf numFmtId="0" fontId="0" fillId="8" borderId="0" xfId="0" applyFill="1" applyBorder="1"/>
    <xf numFmtId="167" fontId="0" fillId="0" borderId="0" xfId="0" applyNumberFormat="1" applyFill="1" applyBorder="1"/>
    <xf numFmtId="167" fontId="0" fillId="0" borderId="0" xfId="0" applyNumberFormat="1" applyBorder="1"/>
    <xf numFmtId="167" fontId="0" fillId="8" borderId="0" xfId="0" applyNumberFormat="1" applyFill="1"/>
    <xf numFmtId="1" fontId="0" fillId="0" borderId="0" xfId="0" applyNumberFormat="1" applyFill="1" applyBorder="1"/>
    <xf numFmtId="164" fontId="11" fillId="0" borderId="0" xfId="0" applyNumberFormat="1" applyFont="1" applyFill="1"/>
    <xf numFmtId="164" fontId="11" fillId="0" borderId="0" xfId="0" applyNumberFormat="1" applyFont="1"/>
    <xf numFmtId="0" fontId="11" fillId="0" borderId="0" xfId="0" applyFont="1" applyFill="1" applyBorder="1"/>
    <xf numFmtId="164" fontId="11" fillId="0" borderId="0" xfId="0" applyNumberFormat="1" applyFont="1" applyFill="1" applyBorder="1"/>
    <xf numFmtId="164" fontId="11" fillId="0" borderId="0" xfId="0" applyNumberFormat="1" applyFont="1" applyBorder="1"/>
    <xf numFmtId="0" fontId="11" fillId="0" borderId="0" xfId="0" applyFont="1" applyBorder="1"/>
    <xf numFmtId="164" fontId="11" fillId="0" borderId="1" xfId="0" applyNumberFormat="1" applyFont="1" applyFill="1" applyBorder="1"/>
    <xf numFmtId="164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Fill="1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7" fontId="0" fillId="6" borderId="0" xfId="0" applyNumberFormat="1" applyFill="1"/>
    <xf numFmtId="164" fontId="0" fillId="8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2" borderId="1" xfId="0" applyFill="1" applyBorder="1"/>
    <xf numFmtId="0" fontId="0" fillId="0" borderId="0" xfId="0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7" fillId="0" borderId="0" xfId="0" applyFont="1"/>
    <xf numFmtId="16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165" fontId="0" fillId="9" borderId="0" xfId="0" applyNumberFormat="1" applyFill="1"/>
    <xf numFmtId="164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164" fontId="0" fillId="3" borderId="0" xfId="0" applyNumberFormat="1" applyFill="1" applyBorder="1"/>
    <xf numFmtId="1" fontId="0" fillId="3" borderId="0" xfId="0" applyNumberFormat="1" applyFill="1" applyBorder="1"/>
    <xf numFmtId="164" fontId="0" fillId="10" borderId="0" xfId="0" applyNumberFormat="1" applyFill="1"/>
    <xf numFmtId="0" fontId="0" fillId="10" borderId="0" xfId="0" applyFill="1"/>
    <xf numFmtId="165" fontId="0" fillId="10" borderId="0" xfId="0" applyNumberFormat="1" applyFill="1"/>
    <xf numFmtId="164" fontId="0" fillId="10" borderId="0" xfId="0" applyNumberFormat="1" applyFill="1" applyBorder="1"/>
    <xf numFmtId="1" fontId="0" fillId="10" borderId="0" xfId="0" applyNumberFormat="1" applyFill="1" applyBorder="1"/>
    <xf numFmtId="165" fontId="0" fillId="10" borderId="0" xfId="0" applyNumberFormat="1" applyFill="1" applyBorder="1"/>
    <xf numFmtId="0" fontId="0" fillId="11" borderId="0" xfId="0" applyFill="1"/>
    <xf numFmtId="0" fontId="0" fillId="10" borderId="0" xfId="0" applyFill="1" applyBorder="1"/>
    <xf numFmtId="0" fontId="0" fillId="12" borderId="0" xfId="0" applyFill="1"/>
    <xf numFmtId="0" fontId="0" fillId="12" borderId="0" xfId="0" applyFill="1" applyBorder="1"/>
    <xf numFmtId="0" fontId="0" fillId="11" borderId="0" xfId="0" applyFill="1" applyBorder="1"/>
    <xf numFmtId="0" fontId="0" fillId="9" borderId="1" xfId="0" applyFill="1" applyBorder="1"/>
    <xf numFmtId="0" fontId="0" fillId="11" borderId="1" xfId="0" applyFill="1" applyBorder="1"/>
    <xf numFmtId="164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 applyBorder="1"/>
    <xf numFmtId="1" fontId="0" fillId="4" borderId="0" xfId="0" applyNumberFormat="1" applyFill="1" applyBorder="1"/>
    <xf numFmtId="0" fontId="0" fillId="0" borderId="2" xfId="0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" fontId="0" fillId="2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9" borderId="0" xfId="0" applyNumberFormat="1" applyFill="1" applyBorder="1"/>
    <xf numFmtId="164" fontId="0" fillId="9" borderId="1" xfId="0" applyNumberFormat="1" applyFill="1" applyBorder="1"/>
    <xf numFmtId="1" fontId="0" fillId="9" borderId="1" xfId="0" applyNumberFormat="1" applyFill="1" applyBorder="1"/>
    <xf numFmtId="0" fontId="1" fillId="13" borderId="0" xfId="0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0" fontId="0" fillId="13" borderId="0" xfId="0" applyFill="1" applyAlignment="1">
      <alignment horizontal="right"/>
    </xf>
    <xf numFmtId="1" fontId="0" fillId="13" borderId="0" xfId="0" applyNumberFormat="1" applyFill="1" applyBorder="1"/>
    <xf numFmtId="0" fontId="0" fillId="13" borderId="0" xfId="0" applyFill="1" applyBorder="1" applyAlignment="1">
      <alignment horizontal="right"/>
    </xf>
    <xf numFmtId="0" fontId="1" fillId="13" borderId="1" xfId="0" applyFont="1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3" borderId="1" xfId="0" applyFill="1" applyBorder="1" applyAlignment="1">
      <alignment horizontal="right"/>
    </xf>
    <xf numFmtId="1" fontId="0" fillId="13" borderId="1" xfId="0" applyNumberFormat="1" applyFill="1" applyBorder="1"/>
    <xf numFmtId="1" fontId="0" fillId="3" borderId="0" xfId="0" applyNumberFormat="1" applyFill="1"/>
    <xf numFmtId="164" fontId="0" fillId="13" borderId="0" xfId="0" applyNumberFormat="1" applyFill="1"/>
    <xf numFmtId="0" fontId="0" fillId="13" borderId="0" xfId="0" applyFill="1"/>
    <xf numFmtId="164" fontId="0" fillId="11" borderId="0" xfId="0" applyNumberFormat="1" applyFill="1"/>
    <xf numFmtId="164" fontId="0" fillId="11" borderId="0" xfId="0" applyNumberFormat="1" applyFill="1" applyBorder="1"/>
    <xf numFmtId="164" fontId="0" fillId="11" borderId="1" xfId="0" applyNumberFormat="1" applyFill="1" applyBorder="1"/>
    <xf numFmtId="164" fontId="0" fillId="12" borderId="0" xfId="0" applyNumberFormat="1" applyFill="1"/>
    <xf numFmtId="1" fontId="0" fillId="11" borderId="0" xfId="0" applyNumberFormat="1" applyFill="1"/>
    <xf numFmtId="1" fontId="0" fillId="11" borderId="0" xfId="0" applyNumberFormat="1" applyFill="1" applyBorder="1"/>
    <xf numFmtId="1" fontId="0" fillId="11" borderId="1" xfId="0" applyNumberFormat="1" applyFill="1" applyBorder="1"/>
    <xf numFmtId="1" fontId="0" fillId="12" borderId="0" xfId="0" applyNumberForma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2" fontId="11" fillId="0" borderId="0" xfId="0" applyNumberFormat="1" applyFont="1" applyFill="1"/>
    <xf numFmtId="164" fontId="0" fillId="2" borderId="0" xfId="0" applyNumberFormat="1" applyFill="1"/>
    <xf numFmtId="11" fontId="0" fillId="0" borderId="0" xfId="0" applyNumberFormat="1" applyBorder="1"/>
    <xf numFmtId="164" fontId="0" fillId="14" borderId="0" xfId="0" applyNumberFormat="1" applyFill="1" applyBorder="1"/>
    <xf numFmtId="164" fontId="0" fillId="14" borderId="0" xfId="0" applyNumberFormat="1" applyFill="1"/>
    <xf numFmtId="164" fontId="0" fillId="14" borderId="1" xfId="0" applyNumberFormat="1" applyFill="1" applyBorder="1"/>
    <xf numFmtId="164" fontId="11" fillId="14" borderId="0" xfId="0" applyNumberFormat="1" applyFont="1" applyFill="1"/>
    <xf numFmtId="164" fontId="11" fillId="14" borderId="0" xfId="0" applyNumberFormat="1" applyFont="1" applyFill="1" applyBorder="1"/>
    <xf numFmtId="164" fontId="11" fillId="14" borderId="1" xfId="0" applyNumberFormat="1" applyFont="1" applyFill="1" applyBorder="1"/>
    <xf numFmtId="2" fontId="11" fillId="0" borderId="0" xfId="0" applyNumberFormat="1" applyFont="1"/>
    <xf numFmtId="167" fontId="0" fillId="0" borderId="0" xfId="0" applyNumberFormat="1" applyFont="1"/>
    <xf numFmtId="167" fontId="9" fillId="2" borderId="0" xfId="0" applyNumberFormat="1" applyFont="1" applyFill="1"/>
    <xf numFmtId="0" fontId="4" fillId="0" borderId="0" xfId="0" applyFont="1" applyAlignment="1"/>
    <xf numFmtId="164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11" fillId="0" borderId="2" xfId="0" applyNumberFormat="1" applyFont="1" applyFill="1" applyBorder="1"/>
    <xf numFmtId="2" fontId="0" fillId="0" borderId="1" xfId="0" applyNumberFormat="1" applyBorder="1"/>
    <xf numFmtId="2" fontId="11" fillId="0" borderId="2" xfId="0" applyNumberFormat="1" applyFont="1" applyFill="1" applyBorder="1"/>
    <xf numFmtId="2" fontId="11" fillId="0" borderId="0" xfId="0" applyNumberFormat="1" applyFont="1" applyFill="1" applyBorder="1"/>
    <xf numFmtId="2" fontId="11" fillId="0" borderId="1" xfId="0" applyNumberFormat="1" applyFont="1" applyFill="1" applyBorder="1"/>
    <xf numFmtId="0" fontId="4" fillId="15" borderId="0" xfId="0" applyFont="1" applyFill="1" applyAlignment="1">
      <alignment horizontal="center"/>
    </xf>
    <xf numFmtId="165" fontId="9" fillId="0" borderId="1" xfId="0" applyNumberFormat="1" applyFont="1" applyBorder="1"/>
    <xf numFmtId="164" fontId="9" fillId="0" borderId="0" xfId="0" applyNumberFormat="1" applyFont="1"/>
    <xf numFmtId="2" fontId="9" fillId="0" borderId="0" xfId="0" applyNumberFormat="1" applyFont="1"/>
    <xf numFmtId="0" fontId="0" fillId="16" borderId="0" xfId="0" applyFill="1"/>
    <xf numFmtId="0" fontId="1" fillId="16" borderId="0" xfId="0" applyFont="1" applyFill="1"/>
    <xf numFmtId="2" fontId="0" fillId="16" borderId="0" xfId="0" applyNumberFormat="1" applyFill="1"/>
    <xf numFmtId="164" fontId="0" fillId="16" borderId="0" xfId="0" applyNumberFormat="1" applyFill="1"/>
    <xf numFmtId="0" fontId="0" fillId="16" borderId="0" xfId="0" quotePrefix="1" applyFill="1"/>
    <xf numFmtId="0" fontId="11" fillId="12" borderId="0" xfId="0" applyFont="1" applyFill="1"/>
    <xf numFmtId="164" fontId="11" fillId="12" borderId="1" xfId="0" applyNumberFormat="1" applyFont="1" applyFill="1" applyBorder="1"/>
    <xf numFmtId="164" fontId="11" fillId="12" borderId="0" xfId="0" applyNumberFormat="1" applyFont="1" applyFill="1"/>
    <xf numFmtId="164" fontId="9" fillId="12" borderId="0" xfId="0" applyNumberFormat="1" applyFont="1" applyFill="1"/>
    <xf numFmtId="164" fontId="11" fillId="12" borderId="0" xfId="0" applyNumberFormat="1" applyFont="1" applyFill="1" applyBorder="1"/>
    <xf numFmtId="0" fontId="11" fillId="12" borderId="0" xfId="0" applyFont="1" applyFill="1" applyBorder="1"/>
    <xf numFmtId="2" fontId="11" fillId="12" borderId="0" xfId="0" applyNumberFormat="1" applyFon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" fillId="0" borderId="0" xfId="0" applyFont="1" applyFill="1"/>
    <xf numFmtId="1" fontId="0" fillId="0" borderId="0" xfId="0" applyNumberFormat="1" applyFill="1" applyAlignment="1">
      <alignment horizontal="right"/>
    </xf>
    <xf numFmtId="0" fontId="7" fillId="0" borderId="0" xfId="0" applyFont="1" applyFill="1"/>
    <xf numFmtId="1" fontId="0" fillId="0" borderId="0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64" fontId="0" fillId="2" borderId="1" xfId="0" applyNumberFormat="1" applyFill="1" applyBorder="1"/>
    <xf numFmtId="164" fontId="0" fillId="2" borderId="0" xfId="0" applyNumberFormat="1" applyFill="1" applyBorder="1"/>
    <xf numFmtId="0" fontId="7" fillId="0" borderId="0" xfId="0" quotePrefix="1" applyFont="1" applyFill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10" fillId="0" borderId="1" xfId="0" applyFont="1" applyBorder="1"/>
    <xf numFmtId="167" fontId="0" fillId="8" borderId="0" xfId="0" applyNumberFormat="1" applyFill="1" applyBorder="1"/>
    <xf numFmtId="167" fontId="0" fillId="6" borderId="0" xfId="0" applyNumberFormat="1" applyFill="1" applyBorder="1"/>
    <xf numFmtId="167" fontId="0" fillId="0" borderId="0" xfId="0" applyNumberFormat="1" applyFill="1"/>
    <xf numFmtId="167" fontId="9" fillId="0" borderId="0" xfId="0" applyNumberFormat="1" applyFont="1"/>
    <xf numFmtId="167" fontId="9" fillId="0" borderId="1" xfId="0" applyNumberFormat="1" applyFont="1" applyBorder="1"/>
    <xf numFmtId="166" fontId="11" fillId="0" borderId="0" xfId="0" applyNumberFormat="1" applyFont="1"/>
    <xf numFmtId="0" fontId="11" fillId="0" borderId="0" xfId="0" applyFont="1" applyFill="1"/>
    <xf numFmtId="165" fontId="9" fillId="9" borderId="0" xfId="0" applyNumberFormat="1" applyFont="1" applyFill="1"/>
    <xf numFmtId="165" fontId="9" fillId="9" borderId="1" xfId="0" applyNumberFormat="1" applyFont="1" applyFill="1" applyBorder="1"/>
    <xf numFmtId="165" fontId="12" fillId="9" borderId="0" xfId="0" applyNumberFormat="1" applyFont="1" applyFill="1"/>
    <xf numFmtId="167" fontId="9" fillId="0" borderId="0" xfId="0" applyNumberFormat="1" applyFont="1" applyFill="1" applyBorder="1"/>
    <xf numFmtId="167" fontId="9" fillId="0" borderId="0" xfId="0" applyNumberFormat="1" applyFont="1" applyBorder="1"/>
    <xf numFmtId="167" fontId="9" fillId="0" borderId="1" xfId="0" applyNumberFormat="1" applyFont="1" applyFill="1" applyBorder="1"/>
    <xf numFmtId="165" fontId="9" fillId="12" borderId="0" xfId="0" applyNumberFormat="1" applyFont="1" applyFill="1"/>
    <xf numFmtId="0" fontId="9" fillId="0" borderId="0" xfId="0" applyFont="1" applyFill="1"/>
    <xf numFmtId="0" fontId="9" fillId="0" borderId="1" xfId="0" applyFont="1" applyFill="1" applyBorder="1"/>
    <xf numFmtId="165" fontId="9" fillId="0" borderId="0" xfId="0" applyNumberFormat="1" applyFont="1" applyFill="1"/>
    <xf numFmtId="165" fontId="9" fillId="0" borderId="0" xfId="0" applyNumberFormat="1" applyFont="1" applyFill="1" applyBorder="1"/>
    <xf numFmtId="165" fontId="9" fillId="0" borderId="1" xfId="0" applyNumberFormat="1" applyFont="1" applyFill="1" applyBorder="1"/>
    <xf numFmtId="167" fontId="9" fillId="12" borderId="0" xfId="0" applyNumberFormat="1" applyFont="1" applyFill="1" applyBorder="1"/>
    <xf numFmtId="167" fontId="9" fillId="12" borderId="0" xfId="0" applyNumberFormat="1" applyFont="1" applyFill="1"/>
    <xf numFmtId="0" fontId="9" fillId="0" borderId="0" xfId="0" applyFont="1"/>
    <xf numFmtId="0" fontId="9" fillId="0" borderId="1" xfId="0" applyFont="1" applyBorder="1"/>
    <xf numFmtId="0" fontId="9" fillId="0" borderId="0" xfId="0" applyFont="1" applyBorder="1"/>
    <xf numFmtId="2" fontId="0" fillId="0" borderId="0" xfId="0" applyNumberFormat="1" applyFill="1"/>
    <xf numFmtId="2" fontId="0" fillId="0" borderId="0" xfId="0" applyNumberFormat="1" applyFont="1" applyBorder="1"/>
    <xf numFmtId="2" fontId="0" fillId="0" borderId="1" xfId="0" applyNumberFormat="1" applyFont="1" applyBorder="1"/>
    <xf numFmtId="2" fontId="0" fillId="0" borderId="1" xfId="0" applyNumberFormat="1" applyFill="1" applyBorder="1"/>
    <xf numFmtId="2" fontId="0" fillId="0" borderId="0" xfId="0" applyNumberFormat="1" applyFill="1" applyBorder="1"/>
    <xf numFmtId="168" fontId="0" fillId="0" borderId="0" xfId="2" applyNumberFormat="1" applyFont="1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 applyFill="1"/>
    <xf numFmtId="0" fontId="11" fillId="4" borderId="0" xfId="0" applyFont="1" applyFill="1"/>
    <xf numFmtId="167" fontId="11" fillId="4" borderId="0" xfId="0" applyNumberFormat="1" applyFont="1" applyFill="1"/>
    <xf numFmtId="166" fontId="11" fillId="4" borderId="0" xfId="0" applyNumberFormat="1" applyFont="1" applyFill="1"/>
    <xf numFmtId="0" fontId="0" fillId="5" borderId="0" xfId="0" applyFill="1"/>
    <xf numFmtId="0" fontId="0" fillId="17" borderId="0" xfId="0" applyFill="1"/>
    <xf numFmtId="165" fontId="0" fillId="17" borderId="0" xfId="0" applyNumberFormat="1" applyFill="1"/>
    <xf numFmtId="164" fontId="0" fillId="17" borderId="0" xfId="0" applyNumberFormat="1" applyFill="1"/>
    <xf numFmtId="169" fontId="0" fillId="0" borderId="0" xfId="0" applyNumberFormat="1"/>
    <xf numFmtId="0" fontId="0" fillId="18" borderId="0" xfId="0" applyFill="1"/>
    <xf numFmtId="0" fontId="0" fillId="18" borderId="0" xfId="0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horizontal="right"/>
    </xf>
    <xf numFmtId="167" fontId="11" fillId="7" borderId="0" xfId="0" applyNumberFormat="1" applyFont="1" applyFill="1" applyAlignment="1">
      <alignment horizontal="right"/>
    </xf>
    <xf numFmtId="0" fontId="11" fillId="7" borderId="0" xfId="0" applyFont="1" applyFill="1"/>
    <xf numFmtId="165" fontId="0" fillId="2" borderId="0" xfId="0" applyNumberFormat="1" applyFill="1"/>
    <xf numFmtId="165" fontId="9" fillId="2" borderId="0" xfId="0" applyNumberFormat="1" applyFont="1" applyFill="1"/>
    <xf numFmtId="11" fontId="0" fillId="0" borderId="0" xfId="0" applyNumberFormat="1"/>
    <xf numFmtId="0" fontId="1" fillId="15" borderId="0" xfId="0" applyFont="1" applyFill="1" applyBorder="1"/>
    <xf numFmtId="0" fontId="0" fillId="15" borderId="0" xfId="0" applyFont="1" applyFill="1" applyBorder="1"/>
    <xf numFmtId="0" fontId="0" fillId="15" borderId="0" xfId="0" applyFont="1" applyFill="1"/>
    <xf numFmtId="0" fontId="0" fillId="15" borderId="0" xfId="0" applyFill="1"/>
    <xf numFmtId="0" fontId="0" fillId="15" borderId="2" xfId="0" applyFill="1" applyBorder="1"/>
    <xf numFmtId="0" fontId="0" fillId="15" borderId="0" xfId="0" applyFill="1" applyBorder="1"/>
    <xf numFmtId="0" fontId="1" fillId="15" borderId="1" xfId="0" applyFont="1" applyFill="1" applyBorder="1"/>
    <xf numFmtId="0" fontId="0" fillId="15" borderId="1" xfId="0" applyFont="1" applyFill="1" applyBorder="1"/>
    <xf numFmtId="0" fontId="0" fillId="15" borderId="1" xfId="0" applyFill="1" applyBorder="1"/>
    <xf numFmtId="0" fontId="1" fillId="2" borderId="0" xfId="0" applyFont="1" applyFill="1"/>
    <xf numFmtId="2" fontId="0" fillId="2" borderId="0" xfId="0" applyNumberFormat="1" applyFill="1"/>
    <xf numFmtId="1" fontId="0" fillId="2" borderId="0" xfId="0" applyNumberFormat="1" applyFill="1" applyBorder="1"/>
    <xf numFmtId="2" fontId="0" fillId="2" borderId="0" xfId="0" applyNumberFormat="1" applyFill="1" applyBorder="1"/>
    <xf numFmtId="0" fontId="13" fillId="0" borderId="0" xfId="0" applyFont="1" applyAlignment="1">
      <alignment vertical="center"/>
    </xf>
    <xf numFmtId="170" fontId="0" fillId="0" borderId="0" xfId="0" applyNumberFormat="1"/>
    <xf numFmtId="2" fontId="0" fillId="2" borderId="1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externalLink" Target="externalLinks/externalLink2.xml"/><Relationship Id="rId15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externalLink" Target="externalLinks/externalLink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Documents/_%23_BC-CfE/P13%20-%20BC%20Cascade%20CEA/Docs/STOPCEA/STOPCEA_model_VCH_ver6_cos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Documents/_%23_BC-CfE/P15%20-%20US%20Cascade%20CEA/P15.1%20-%20Evidence%20Synthesis/Docs/Domain4/CascadeCEA_evsynthesis-Domain4_Summary_7.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jects\Cascade%20CEA%20grant\Cascade%20model%20calibration%20paper\Reference%20case%20predictions_02152019\Evidence-Inputs-Master_02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/Desktop/Cascades-Working/CascadeCEA-Interventions-combination_ideal/Archived/Evidence-Inputs-Master_MaxAd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IAGRAM"/>
      <sheetName val="FIXED PARAMETERS"/>
      <sheetName val="risk group inits"/>
      <sheetName val="entry_maturation"/>
      <sheetName val="screening rates"/>
      <sheetName val="FoI"/>
      <sheetName val="Needles"/>
      <sheetName val="OAT"/>
      <sheetName val="FoI_IDU"/>
      <sheetName val="HIV test rate"/>
      <sheetName val="ART_rate_validate"/>
      <sheetName val="ART entry rate"/>
      <sheetName val="model"/>
      <sheetName val="entry_revised"/>
      <sheetName val="BC pop"/>
      <sheetName val="model_curr"/>
      <sheetName val="validation"/>
      <sheetName val="validation_all"/>
      <sheetName val="incidence"/>
      <sheetName val="CD4prog_BC_2013"/>
      <sheetName val="CD4prog_BC_2010"/>
      <sheetName val="CD4prog_VCH_2013"/>
      <sheetName val="CD4prog_VCH_2010"/>
      <sheetName val="CD4prog_VCH_BL"/>
      <sheetName val="VCH_CD4prog"/>
      <sheetName val="test num_VCH"/>
      <sheetName val="VCH_test"/>
      <sheetName val="test rate_VCH"/>
      <sheetName val="cost"/>
      <sheetName val="ART entry_VCH"/>
      <sheetName val="model_bl"/>
      <sheetName val="validation (2)"/>
      <sheetName val="model_test_AC"/>
      <sheetName val="model_test_FP"/>
      <sheetName val="model_test_ED"/>
      <sheetName val="model_art"/>
      <sheetName val="model_all"/>
      <sheetName val="model_all_back"/>
      <sheetName val="model_ED_AC"/>
      <sheetName val="model_ED_art"/>
      <sheetName val="model_ED_AC_art"/>
      <sheetName val="outcome"/>
    </sheetNames>
    <sheetDataSet>
      <sheetData sheetId="0"/>
      <sheetData sheetId="1">
        <row r="5">
          <cell r="B5">
            <v>26881.104263420351</v>
          </cell>
        </row>
        <row r="6">
          <cell r="B6">
            <v>32068.878613332199</v>
          </cell>
        </row>
        <row r="7">
          <cell r="B7">
            <v>1868.4780497563863</v>
          </cell>
        </row>
        <row r="8">
          <cell r="B8">
            <v>2576252.539073491</v>
          </cell>
        </row>
        <row r="22">
          <cell r="B22">
            <v>155</v>
          </cell>
        </row>
        <row r="23">
          <cell r="B23">
            <v>246</v>
          </cell>
        </row>
        <row r="24">
          <cell r="B24">
            <v>404</v>
          </cell>
        </row>
        <row r="25">
          <cell r="B25">
            <v>691</v>
          </cell>
        </row>
        <row r="26">
          <cell r="B26">
            <v>161</v>
          </cell>
        </row>
        <row r="27">
          <cell r="B27">
            <v>257</v>
          </cell>
        </row>
        <row r="28">
          <cell r="B28">
            <v>421</v>
          </cell>
        </row>
        <row r="29">
          <cell r="B29">
            <v>720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5">
          <cell r="B35">
            <v>311</v>
          </cell>
        </row>
        <row r="36">
          <cell r="B36">
            <v>340</v>
          </cell>
        </row>
        <row r="37">
          <cell r="B37">
            <v>318</v>
          </cell>
        </row>
        <row r="38">
          <cell r="B38">
            <v>296</v>
          </cell>
        </row>
        <row r="39">
          <cell r="B39">
            <v>324</v>
          </cell>
        </row>
        <row r="40">
          <cell r="B40">
            <v>354</v>
          </cell>
        </row>
        <row r="41">
          <cell r="B41">
            <v>331</v>
          </cell>
        </row>
        <row r="42">
          <cell r="B42">
            <v>309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8">
          <cell r="B48">
            <v>18</v>
          </cell>
        </row>
        <row r="49">
          <cell r="B49">
            <v>32</v>
          </cell>
        </row>
        <row r="50">
          <cell r="B50">
            <v>50</v>
          </cell>
        </row>
        <row r="51">
          <cell r="B51">
            <v>50</v>
          </cell>
        </row>
        <row r="52">
          <cell r="B52">
            <v>19</v>
          </cell>
        </row>
        <row r="53">
          <cell r="B53">
            <v>32</v>
          </cell>
        </row>
        <row r="54">
          <cell r="B54">
            <v>50</v>
          </cell>
        </row>
        <row r="55">
          <cell r="B55">
            <v>51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1">
          <cell r="B61">
            <v>124</v>
          </cell>
        </row>
        <row r="62">
          <cell r="B62">
            <v>162</v>
          </cell>
        </row>
        <row r="63">
          <cell r="B63">
            <v>156</v>
          </cell>
        </row>
        <row r="64">
          <cell r="B64">
            <v>340</v>
          </cell>
        </row>
        <row r="65">
          <cell r="B65">
            <v>129</v>
          </cell>
        </row>
        <row r="66">
          <cell r="B66">
            <v>169</v>
          </cell>
        </row>
        <row r="67">
          <cell r="B67">
            <v>163</v>
          </cell>
        </row>
        <row r="68">
          <cell r="B68">
            <v>354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7">
          <cell r="B77">
            <v>0.13400000000000001</v>
          </cell>
        </row>
        <row r="78">
          <cell r="B78">
            <v>0.308</v>
          </cell>
        </row>
        <row r="81">
          <cell r="B81">
            <v>3.423104021325063E-4</v>
          </cell>
        </row>
        <row r="82">
          <cell r="B82">
            <v>2.3809324906746143E-3</v>
          </cell>
        </row>
        <row r="83">
          <cell r="B83">
            <v>2.457957813090883E-3</v>
          </cell>
        </row>
        <row r="84">
          <cell r="B84">
            <v>2.6705857925313214E-4</v>
          </cell>
        </row>
        <row r="88">
          <cell r="B88">
            <v>2.4664197828941914E-3</v>
          </cell>
        </row>
        <row r="89">
          <cell r="B89">
            <v>1.2532295102655189E-3</v>
          </cell>
        </row>
        <row r="90">
          <cell r="B90">
            <v>1.9997841476332434E-3</v>
          </cell>
        </row>
        <row r="94">
          <cell r="B94">
            <v>8.3333333333333329E-2</v>
          </cell>
        </row>
        <row r="95">
          <cell r="B95">
            <v>7.5833333333333336E-2</v>
          </cell>
        </row>
        <row r="96">
          <cell r="B96">
            <v>6.5833333333333327E-2</v>
          </cell>
        </row>
        <row r="97">
          <cell r="B97">
            <v>6.5833333333333327E-2</v>
          </cell>
        </row>
        <row r="98">
          <cell r="B98">
            <v>0.06</v>
          </cell>
        </row>
        <row r="99">
          <cell r="B99">
            <v>7.2083333333333333E-2</v>
          </cell>
        </row>
        <row r="100">
          <cell r="B100">
            <v>0.06</v>
          </cell>
        </row>
        <row r="101">
          <cell r="B101">
            <v>0.06</v>
          </cell>
        </row>
        <row r="102">
          <cell r="B102">
            <v>0.06</v>
          </cell>
        </row>
        <row r="103">
          <cell r="B103">
            <v>7.2083333333333333E-2</v>
          </cell>
        </row>
        <row r="104">
          <cell r="B104">
            <v>6.9166666666666654E-2</v>
          </cell>
        </row>
        <row r="105">
          <cell r="B105">
            <v>6.9166666666666654E-2</v>
          </cell>
        </row>
        <row r="106">
          <cell r="B106">
            <v>6.8333333333333329E-2</v>
          </cell>
        </row>
        <row r="109">
          <cell r="B109">
            <v>7.4999999999999997E-2</v>
          </cell>
        </row>
        <row r="110">
          <cell r="B110">
            <v>6.8250000000000005E-2</v>
          </cell>
        </row>
        <row r="111">
          <cell r="B111">
            <v>5.9249999999999997E-2</v>
          </cell>
        </row>
        <row r="112">
          <cell r="B112">
            <v>5.9249999999999997E-2</v>
          </cell>
        </row>
        <row r="113">
          <cell r="B113">
            <v>5.3999999999999999E-2</v>
          </cell>
        </row>
        <row r="114">
          <cell r="B114">
            <v>6.4875000000000002E-2</v>
          </cell>
        </row>
        <row r="115">
          <cell r="B115">
            <v>5.3999999999999999E-2</v>
          </cell>
        </row>
        <row r="116">
          <cell r="B116">
            <v>5.3999999999999999E-2</v>
          </cell>
        </row>
        <row r="117">
          <cell r="B117">
            <v>5.3999999999999999E-2</v>
          </cell>
        </row>
        <row r="118">
          <cell r="B118">
            <v>6.4875000000000002E-2</v>
          </cell>
        </row>
        <row r="119">
          <cell r="B119">
            <v>6.2249999999999993E-2</v>
          </cell>
        </row>
        <row r="120">
          <cell r="B120">
            <v>6.2249999999999993E-2</v>
          </cell>
        </row>
        <row r="121">
          <cell r="B121">
            <v>6.1499999999999999E-2</v>
          </cell>
        </row>
        <row r="123">
          <cell r="B123">
            <v>13.11</v>
          </cell>
        </row>
        <row r="124">
          <cell r="B124">
            <v>20.76</v>
          </cell>
        </row>
        <row r="125">
          <cell r="B125">
            <v>205.11</v>
          </cell>
        </row>
        <row r="126">
          <cell r="B126">
            <v>517.53</v>
          </cell>
        </row>
        <row r="127">
          <cell r="B127">
            <v>217.45</v>
          </cell>
        </row>
        <row r="128">
          <cell r="B128">
            <v>0.03</v>
          </cell>
        </row>
      </sheetData>
      <sheetData sheetId="2"/>
      <sheetData sheetId="3"/>
      <sheetData sheetId="4"/>
      <sheetData sheetId="5">
        <row r="7">
          <cell r="D7">
            <v>2E-3</v>
          </cell>
        </row>
        <row r="8">
          <cell r="D8">
            <v>2E-3</v>
          </cell>
        </row>
        <row r="9">
          <cell r="D9">
            <v>3.0000000000000001E-3</v>
          </cell>
        </row>
        <row r="10">
          <cell r="D10">
            <v>3.0000000000000001E-3</v>
          </cell>
        </row>
        <row r="12">
          <cell r="D12">
            <v>1.9999999999999996E-4</v>
          </cell>
        </row>
        <row r="13">
          <cell r="D13">
            <v>1.9999999999999996E-4</v>
          </cell>
        </row>
        <row r="14">
          <cell r="D14">
            <v>2.9999999999999992E-4</v>
          </cell>
        </row>
        <row r="15">
          <cell r="D15">
            <v>2.9999999999999992E-4</v>
          </cell>
        </row>
        <row r="19">
          <cell r="D19">
            <v>0.19999999999999998</v>
          </cell>
        </row>
        <row r="21">
          <cell r="D21">
            <v>0.04</v>
          </cell>
        </row>
        <row r="22">
          <cell r="D22">
            <v>0.04</v>
          </cell>
        </row>
        <row r="23">
          <cell r="D23">
            <v>0.05</v>
          </cell>
        </row>
        <row r="24">
          <cell r="D24">
            <v>0.1</v>
          </cell>
        </row>
        <row r="28">
          <cell r="D28">
            <v>1.6000000000000014E-3</v>
          </cell>
        </row>
        <row r="29">
          <cell r="D29">
            <v>1.6000000000000014E-3</v>
          </cell>
        </row>
        <row r="30">
          <cell r="D30">
            <v>2.0000000000000018E-3</v>
          </cell>
        </row>
        <row r="31">
          <cell r="D31">
            <v>4.0000000000000036E-3</v>
          </cell>
        </row>
        <row r="32">
          <cell r="D32">
            <v>9.9999999999999992E-2</v>
          </cell>
        </row>
        <row r="36">
          <cell r="D36">
            <v>6.6666666666666671E-3</v>
          </cell>
        </row>
        <row r="37">
          <cell r="D37">
            <v>6.6666666666666671E-3</v>
          </cell>
        </row>
        <row r="38">
          <cell r="D38">
            <v>0.16666666666666666</v>
          </cell>
        </row>
        <row r="39">
          <cell r="D39">
            <v>4.1666666666666664E-2</v>
          </cell>
        </row>
        <row r="44">
          <cell r="D44">
            <v>2.5000000000000001E-2</v>
          </cell>
        </row>
        <row r="45">
          <cell r="D45">
            <v>2.5000000000000001E-2</v>
          </cell>
        </row>
        <row r="46">
          <cell r="D46">
            <v>3.5000000000000003E-2</v>
          </cell>
        </row>
        <row r="47">
          <cell r="D47">
            <v>6.5000000000000002E-2</v>
          </cell>
        </row>
        <row r="51">
          <cell r="D51">
            <v>1.0000000000000009E-3</v>
          </cell>
        </row>
        <row r="52">
          <cell r="D52">
            <v>1.0000000000000009E-3</v>
          </cell>
        </row>
        <row r="53">
          <cell r="D53">
            <v>1.4000000000000013E-3</v>
          </cell>
        </row>
        <row r="54">
          <cell r="D54">
            <v>2.6000000000000025E-3</v>
          </cell>
        </row>
        <row r="55">
          <cell r="D55">
            <v>3.3333333333333335E-3</v>
          </cell>
        </row>
        <row r="56">
          <cell r="D56">
            <v>3.3333333333333335E-3</v>
          </cell>
        </row>
        <row r="57">
          <cell r="D57">
            <v>8.3333333333333329E-2</v>
          </cell>
        </row>
        <row r="58">
          <cell r="D58">
            <v>2.0833333333333332E-2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E3">
            <v>4717.391304347826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Quality Figure"/>
      <sheetName val="From NHBS"/>
      <sheetName val="NHBS MSM-PWID"/>
      <sheetName val="NHBS - PrEP"/>
      <sheetName val="PrEP"/>
      <sheetName val="NHBS - %test"/>
      <sheetName val="Testing data"/>
      <sheetName val="Testing table data"/>
      <sheetName val="Testing table data 0-100%"/>
      <sheetName val="Testing fig data CSV"/>
      <sheetName val="OAT-TEDSdata"/>
      <sheetName val="OAT-DATA-waivers"/>
      <sheetName val="city_pop"/>
      <sheetName val="OAT-BUPrace-weights"/>
      <sheetName val="OAT-BUP"/>
      <sheetName val="OAT table data"/>
      <sheetName val="PWID"/>
      <sheetName val="SSP contacts"/>
      <sheetName val="SSP info"/>
      <sheetName val="SSP table data"/>
      <sheetName val="SSP fig data"/>
      <sheetName val="SSP fig data CSV"/>
      <sheetName val="Testing events"/>
      <sheetName val="ATL-Susc"/>
      <sheetName val="ATL params"/>
      <sheetName val="BAL-Susc"/>
      <sheetName val="BAL params"/>
      <sheetName val="LA-Susc"/>
      <sheetName val="LA params"/>
      <sheetName val="MIA-Susc"/>
      <sheetName val="MIA params"/>
      <sheetName val="ART-MIA"/>
      <sheetName val="NYC-Susc"/>
      <sheetName val="NYC params"/>
      <sheetName val="ART-NYC"/>
      <sheetName val="SEA-Susc"/>
      <sheetName val="SEA params"/>
      <sheetName val="Other resources"/>
      <sheetName val="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X5">
            <v>0.1</v>
          </cell>
          <cell r="Y5">
            <v>0.05</v>
          </cell>
          <cell r="Z5">
            <v>0.15</v>
          </cell>
        </row>
      </sheetData>
      <sheetData sheetId="12"/>
      <sheetData sheetId="13"/>
      <sheetData sheetId="14">
        <row r="8">
          <cell r="X8">
            <v>0.48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_info"/>
      <sheetName val="1.1.1-PopTotal"/>
      <sheetName val="1.1.2-PopPWIDMaleProp"/>
      <sheetName val="1.1.2-PopPWIDEthnicityPrev"/>
      <sheetName val="1.1.3-PopMSMPrev"/>
      <sheetName val="1.1.4-PopMWIDp"/>
      <sheetName val="1.1.4-PopMWIDm"/>
      <sheetName val="1.2.1-InitialAware"/>
      <sheetName val="1.2.2-InitialDiagnosed"/>
      <sheetName val="1.2.3-InitialCD4Inf"/>
      <sheetName val="1.2.4-InitialCD4Diag"/>
      <sheetName val="1.2.5-InitialEverART"/>
      <sheetName val="1.2.6-InitialCurrentART"/>
      <sheetName val="1.2.7-PropAcute"/>
      <sheetName val="1.2.8-InitialCD4OnART"/>
      <sheetName val="1.2.9-InitialCD4OffART"/>
      <sheetName val="1.3.1-PopProjectionStratified"/>
      <sheetName val="1.3.1-PopProjectionTotal"/>
      <sheetName val="1.3.1-PopInMigration"/>
      <sheetName val="1.3.2-PLHIVMaturation"/>
      <sheetName val="1.3.3-PopMortalityBaseline"/>
      <sheetName val="1.3.3-MortalityOffART499"/>
      <sheetName val="1.3.3-MortalityOffART200"/>
      <sheetName val="1.3.3-MortalityOnART500"/>
      <sheetName val="1.3.3-MortalityOnART499"/>
      <sheetName val="1.3.3-MortalityOnART200"/>
      <sheetName val="1.3.4-MortalityPWIDMult499"/>
      <sheetName val="1.3.4-MortalityPWIDMult200"/>
      <sheetName val="1.3.5-MortalityOATMult"/>
      <sheetName val="1.4.1-ScreenedSusceptible"/>
      <sheetName val="2.1.1-PropHighRiskSusc"/>
      <sheetName val="2.1.1-PropHighRiskInf"/>
      <sheetName val="2.1.2-SexualPartnersOS"/>
      <sheetName val="2.1.2-PWIDOSMult"/>
      <sheetName val="2.1.2-SexualPartnersSS"/>
      <sheetName val="2.1.3-DiagEffPartner"/>
      <sheetName val="2.1.4-ProbCondomUseOS"/>
      <sheetName val="2.1.4-ProbCondomUseSS"/>
      <sheetName val="2.2.1-Injections"/>
      <sheetName val="2.2.2-SharedInjections"/>
      <sheetName val="2.2.3-DiagEffSharedInj"/>
      <sheetName val="2.3-AssortativeMixingOS"/>
      <sheetName val="2.3-AssortativeMixingSS"/>
      <sheetName val="2.4.1-MultTransAcute"/>
      <sheetName val="2.4.1-TransSexFM"/>
      <sheetName val="2.4.1-TransSexMF"/>
      <sheetName val="2.4.1-TransSexS"/>
      <sheetName val="2.4.2-TransInj"/>
      <sheetName val="2.4.3-ARTEffSex"/>
      <sheetName val="2.4.4-ARTEffInj"/>
      <sheetName val="2.4.6-CondomEffOS"/>
      <sheetName val="2.4.6-CondomEffSS"/>
      <sheetName val="3.1.1-SymptomCaseFinding499"/>
      <sheetName val="3.1.1-SymptomCaseFinding200"/>
      <sheetName val="3.1.2-psi"/>
      <sheetName val="3.1.2-psiSlope"/>
      <sheetName val="3.1.2-HIVTestingHRMult"/>
      <sheetName val="3.1.2-SuscScreenIdent"/>
      <sheetName val="3.2.1-LinkedToCare"/>
      <sheetName val="3.2.2-DiagOnART500"/>
      <sheetName val="3.2.2-DiagOnART499"/>
      <sheetName val="3.2.2-DiagOnART200"/>
      <sheetName val="3.2.3-ARTInitiationRate500"/>
      <sheetName val="3.2.3-ARTInitiationRate499"/>
      <sheetName val="3.2.3-ARTInitiationRate200"/>
      <sheetName val="3.3.1-ARTDropout500"/>
      <sheetName val="3.3.1-ARTDropout499"/>
      <sheetName val="3.3.1-ARTDropout200"/>
      <sheetName val="3.3.2-ARTReInitiation"/>
      <sheetName val="3.4.1-DxProgOnART500-499"/>
      <sheetName val="3.4.1-DxProgOnART500-200"/>
      <sheetName val="3.4.1-DxProgOnART499-200"/>
      <sheetName val="3.4.1-DxProgOnART499-500"/>
      <sheetName val="3.4.1-DxProgOnART200-500"/>
      <sheetName val="3.4.1-DxProgOnART200-499"/>
      <sheetName val="3.5.1-DxProgOffART500-499"/>
      <sheetName val="3.5.1-DxProgOffART499-200"/>
      <sheetName val="3.5.2-DxProgAcuteToChronicInf"/>
      <sheetName val="3.5.2-DxProgAcuteToChronicDiag"/>
      <sheetName val="4.1-SSPVolume"/>
      <sheetName val="4.1.1-SSPEff"/>
      <sheetName val="4.2.1-OATTEDS"/>
      <sheetName val="4.2.2-OATDATACapacity"/>
      <sheetName val="4.2.3-PropGenderOATBup"/>
      <sheetName val="4.2.4-PropEthnicityOATBup"/>
      <sheetName val="4.2.5-PropDATAPhysCity"/>
      <sheetName val="4.2.6-PropPWIDPatients"/>
      <sheetName val="4.2.X-OATBUPTotal"/>
      <sheetName val="4.2.7-OATEntry"/>
      <sheetName val="4.2.8-OATEffART"/>
      <sheetName val="4.2.9-OATEffSharedInj"/>
      <sheetName val="4.3.1-TotalPrEPUptake"/>
      <sheetName val="4.3.2-PropPrEPUptake"/>
      <sheetName val="4.3.3-PrEPEff"/>
      <sheetName val="4.3.4 - PrEPTestingRate"/>
      <sheetName val="4.3.5 - PrEPIdentifiedScreening"/>
      <sheetName val="5.1.1-CostsPLHIVOffART500"/>
      <sheetName val="5.1.1-CostsPLHIVOffART499"/>
      <sheetName val="5.1.1-CostsPLHIVOffART200"/>
      <sheetName val="5.1.2-CostsPLHIVOnART500"/>
      <sheetName val="5.1.2-CostsPLHIVOnART499"/>
      <sheetName val="5.1.2-CostsPLHIVOnART200"/>
      <sheetName val="5.1.2-CostsARTProp"/>
      <sheetName val="5.2.1-CostsSusceptible"/>
      <sheetName val="5.2.1-CostsSusceptiblePWIDMult"/>
      <sheetName val="5.3-CostsOAT"/>
      <sheetName val="5.4-CostsPrEP"/>
      <sheetName val="5.5-CostsARTInitiation"/>
      <sheetName val="5.6.1-CostsTestCostSus"/>
      <sheetName val="5.6.2-CostsTestCostInf"/>
      <sheetName val="5.6.3-CostsTestCostPrep"/>
      <sheetName val="6.2.1-QALYInfected"/>
      <sheetName val="6.2.2-QALYDiagnosed"/>
      <sheetName val="6.2.3-QALYOnART"/>
      <sheetName val="6.2.4-QALYPWID"/>
      <sheetName val="6.2.5-QALYOAT"/>
      <sheetName val="1.1.1-OptOutTestingER"/>
      <sheetName val="1.1.2-OptOutTestingPC"/>
      <sheetName val="1.2-NurseTesting"/>
      <sheetName val="1.3-EMRTesting"/>
      <sheetName val="1.4-IntegratedTesting"/>
      <sheetName val="2.1.1-CaseMgmt"/>
      <sheetName val="2.1.2-CaseMGMTRet"/>
      <sheetName val="2.1.2-CaseMGMTRetLowCD4"/>
      <sheetName val="2.2-EMRART"/>
      <sheetName val="2.3-RAPIDARTAll"/>
      <sheetName val="2.3-RAPIDARTLowCD4"/>
      <sheetName val="3.1-PersonalARTReInit"/>
      <sheetName val="3.2-ARTReLink"/>
      <sheetName val="4.1-SSP"/>
      <sheetName val="4.2-OATBUP"/>
      <sheetName val="4.3-OATMMT"/>
      <sheetName val="4.4-PrEP"/>
      <sheetName val="Cost.1.1.1-OptOutTestingED"/>
      <sheetName val="Cost.1.1.2-OptOutTestingPC"/>
      <sheetName val="Cost.1.2-EMRTesting"/>
      <sheetName val="Cost.1.3-NurseTesting"/>
      <sheetName val="Cost.1.4-IntegratedTesting"/>
      <sheetName val="Cost.2.1-CaseMgmt"/>
      <sheetName val="Cost.2.1-CaseMgmtRet"/>
      <sheetName val="Cost.2.2-EMRART"/>
      <sheetName val="Cost.2.3-RAPIDART"/>
      <sheetName val="Cost.3.1-PersonalARTReInit"/>
      <sheetName val="Cost.3.2-ARTReLink"/>
      <sheetName val="Cost.4.1-SSP"/>
      <sheetName val="Cost.4.2-OATBUP"/>
      <sheetName val="Cost.4.3-OATMMT"/>
      <sheetName val="Cost.4.4-PrEP"/>
      <sheetName val="common"/>
      <sheetName val="common_MIA"/>
      <sheetName val="GOF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">
          <cell r="F7">
            <v>1.6656010000000001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_info"/>
      <sheetName val="1.1.1-PopTotal"/>
      <sheetName val="1.1.2-PopPWIDMaleProp"/>
      <sheetName val="1.1.2-PopPWIDEthnicityPrev"/>
      <sheetName val="1.1.3-PopMSMPrev"/>
      <sheetName val="1.1.4-PopMWIDp"/>
      <sheetName val="1.1.4-PopMWIDm"/>
      <sheetName val="1.2.1-InitialAware"/>
      <sheetName val="1.2.2-InitialDiagnosed"/>
      <sheetName val="1.2.3-InitialCD4Inf"/>
      <sheetName val="1.2.4-InitialCD4Diag"/>
      <sheetName val="1.2.5-InitialEverART"/>
      <sheetName val="1.2.6-InitialCurrentART"/>
      <sheetName val="1.2.7-PropAcute"/>
      <sheetName val="1.2.8-InitialCD4OnART"/>
      <sheetName val="1.2.9-InitialCD4OffART"/>
      <sheetName val="1.3.1-PopProjectionStratified"/>
      <sheetName val="1.3.1-PopProjectionTotal"/>
      <sheetName val="1.3.1-PopInMigration"/>
      <sheetName val="1.3.2-PLHIVMaturation"/>
      <sheetName val="1.3.3-PopMortalityBaseline"/>
      <sheetName val="1.3.3-MortalityOffART499"/>
      <sheetName val="1.3.3-MortalityOffART200"/>
      <sheetName val="1.3.3-MortalityOnART500"/>
      <sheetName val="1.3.3-MortalityOnART499"/>
      <sheetName val="1.3.3-MortalityOnART200"/>
      <sheetName val="1.3.4-MortalityPWIDMult499"/>
      <sheetName val="1.3.4-MortalityPWIDMult200"/>
      <sheetName val="1.3.5-MortalityOATMult"/>
      <sheetName val="1.4.1-ScreenedSusceptible"/>
      <sheetName val="2.1.1-PropHighRiskSusc"/>
      <sheetName val="2.1.1-PropHighRiskInf"/>
      <sheetName val="2.1.2-SexualPartnersOS"/>
      <sheetName val="2.1.2-PWIDOSMult"/>
      <sheetName val="2.1.2-SexualPartnersSS"/>
      <sheetName val="2.1.3-DiagEffPartner"/>
      <sheetName val="2.1.4-ProbCondomUseOS"/>
      <sheetName val="2.1.4-ProbCondomUseSS"/>
      <sheetName val="2.2.1-Injections"/>
      <sheetName val="2.2.2-SharedInjections"/>
      <sheetName val="2.2.3-DiagEffSharedInj"/>
      <sheetName val="2.3-AssortativeMixingOS"/>
      <sheetName val="2.3-AssortativeMixingSS"/>
      <sheetName val="2.4.1-MultTransAcute"/>
      <sheetName val="2.4.1-TransSexFM"/>
      <sheetName val="2.4.1-TransSexMF"/>
      <sheetName val="2.4.1-TransSexS"/>
      <sheetName val="2.4.2-TransInj"/>
      <sheetName val="2.4.3-ARTEffSex"/>
      <sheetName val="2.4.4-ARTEffInj"/>
      <sheetName val="2.4.6-CondomEffOS"/>
      <sheetName val="2.4.6-CondomEffSS"/>
      <sheetName val="3.1.1-SymptomCaseFinding499"/>
      <sheetName val="3.1.1-SymptomCaseFinding200"/>
      <sheetName val="3.1.2-psi"/>
      <sheetName val="3.1.2-psiSlope"/>
      <sheetName val="3.1.2-HIVTestingHRMult"/>
      <sheetName val="3.1.2-SuscScreenIdent"/>
      <sheetName val="3.2.1-LinkedToCare"/>
      <sheetName val="3.2.2-DiagOnART500"/>
      <sheetName val="3.2.2-DiagOnART499"/>
      <sheetName val="3.2.2-DiagOnART200"/>
      <sheetName val="3.2.3-ARTInitiationRate500"/>
      <sheetName val="3.2.3-ARTInitiationRate499"/>
      <sheetName val="3.2.3-ARTInitiationRate200"/>
      <sheetName val="3.3.1-ARTDropout500"/>
      <sheetName val="3.3.1-ARTDropout499"/>
      <sheetName val="3.3.1-ARTDropout200"/>
      <sheetName val="3.3.2-ARTReInitiation"/>
      <sheetName val="3.4.1-DxProgOnART500-499"/>
      <sheetName val="3.4.1-DxProgOnART500-200"/>
      <sheetName val="3.4.1-DxProgOnART499-200"/>
      <sheetName val="3.4.1-DxProgOnART499-500"/>
      <sheetName val="3.4.1-DxProgOnART200-500"/>
      <sheetName val="3.4.1-DxProgOnART200-499"/>
      <sheetName val="3.5.1-DxProgOffART500-499"/>
      <sheetName val="3.5.1-DxProgOffART499-200"/>
      <sheetName val="3.5.2-DxProgAcuteToChronicInf"/>
      <sheetName val="3.5.2-DxProgAcuteToChronicDiag"/>
      <sheetName val="4.1-SSPVolume"/>
      <sheetName val="4.1.1-SSPEff"/>
      <sheetName val="4.2.1-OATTEDS"/>
      <sheetName val="4.2.2-OATDATACapacity"/>
      <sheetName val="4.2.3-PropGenderOATBup"/>
      <sheetName val="4.2.4-PropEthnicityOATBup"/>
      <sheetName val="4.2.5-PropDATAPhysCity"/>
      <sheetName val="4.2.6-PropPWIDPatients"/>
      <sheetName val="4.2.X-OATBUPTotal"/>
      <sheetName val="4.2.7-OATEntry"/>
      <sheetName val="4.2.8-OATEffART"/>
      <sheetName val="4.2.9-OATEffSharedInj"/>
      <sheetName val="4.3.1-TotalPrEPUptake"/>
      <sheetName val="4.3.1-PrEPScn"/>
      <sheetName val="4.3.2-PropPrEPUptake"/>
      <sheetName val="4.3.3-PrEPEff"/>
      <sheetName val="4.3.4 - PrEPTestingRate"/>
      <sheetName val="4.3.5 - PrEPIdentifiedScreening"/>
      <sheetName val="5.1.1-CostsPLHIVOffART500"/>
      <sheetName val="5.1.1-CostsPLHIVOffART499"/>
      <sheetName val="5.1.1-CostsPLHIVOffART200"/>
      <sheetName val="5.1.2-CostsPLHIVOnART500"/>
      <sheetName val="5.1.2-CostsPLHIVOnART499"/>
      <sheetName val="5.1.2-CostsPLHIVOnART200"/>
      <sheetName val="5.1.2-CostsARTProp"/>
      <sheetName val="5.2.1-CostsSusceptible"/>
      <sheetName val="5.2.1-CostsSusceptiblePWIDMult"/>
      <sheetName val="5.3-CostsOAT"/>
      <sheetName val="5.4-CostsPrEP"/>
      <sheetName val="5.5-CostsARTInitiation"/>
      <sheetName val="5.6.1-CostsTestCostSus"/>
      <sheetName val="5.6.2-CostsTestCostInf"/>
      <sheetName val="5.6.3-CostsTestCostPrep"/>
      <sheetName val="6.2.1-QALYInfected"/>
      <sheetName val="6.2.2-QALYDiagnosed"/>
      <sheetName val="6.2.3-QALYOnART"/>
      <sheetName val="6.2.4-QALYPWID"/>
      <sheetName val="6.2.5-QALYOAT"/>
      <sheetName val="1.1.1-OptOutTestingER"/>
      <sheetName val="1.1.2-OptOutTestingPC"/>
      <sheetName val="1.2-NurseTesting"/>
      <sheetName val="1.3-EMRTesting"/>
      <sheetName val="1.4-IntegratedTesting"/>
      <sheetName val="2.1.1-CaseMgmt"/>
      <sheetName val="2.1.2-CaseMGMTRet"/>
      <sheetName val="2.1.2-CaseMGMTRetLowCD4"/>
      <sheetName val="2.2-EMRART"/>
      <sheetName val="2.3-RAPIDARTAll"/>
      <sheetName val="2.3-RAPIDARTLowCD4"/>
      <sheetName val="3.1-PersonalARTReInit"/>
      <sheetName val="3.2-ARTReLink"/>
      <sheetName val="4.1-SSP"/>
      <sheetName val="4.2-OATBUP"/>
      <sheetName val="4.3-OATMMT"/>
      <sheetName val="4.4-PrEP"/>
      <sheetName val="Cost.1.1.1-OptOutTestingED"/>
      <sheetName val="Cost.1.1.2-OptOutTestingPC"/>
      <sheetName val="Cost.1.2-EMRTesting"/>
      <sheetName val="Cost.1.3-NurseTesting"/>
      <sheetName val="Cost.1.4-IntegratedTesting"/>
      <sheetName val="Cost.2.1-CaseMgmt"/>
      <sheetName val="Cost.2.1-CaseMgmtRet"/>
      <sheetName val="Cost.2.2-EMRART"/>
      <sheetName val="Cost.2.3-RAPIDART"/>
      <sheetName val="Cost.3.1-PersonalARTReInit"/>
      <sheetName val="Cost.3.2-ARTReLink"/>
      <sheetName val="Cost.4.1-SSP"/>
      <sheetName val="Cost.4.2-OATBUP"/>
      <sheetName val="Cost.4.3-OATMMT"/>
      <sheetName val="Cost.4.4-PrEP"/>
      <sheetName val="common"/>
      <sheetName val="common_MIA"/>
      <sheetName val="GOF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25">
          <cell r="C25">
            <v>1858</v>
          </cell>
        </row>
        <row r="31">
          <cell r="C31">
            <v>12546</v>
          </cell>
        </row>
        <row r="37">
          <cell r="C37">
            <v>2730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1.nyc.gov/assets/doh/downloads/pdf/dires/mmp-2009to2010-report.pdf" TargetMode="Externa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dc.gov/mmwr/preview/mmwrhtml/ss6306a1.htm%20%3c--%20proportion%20among%20PWID%20population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dc.gov/mmwr/preview/mmwrhtml/ss6306a1.htm%20%3c--%20proportion%20among%20PWID%20population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0" workbookViewId="0">
      <selection activeCell="G37" sqref="G37"/>
    </sheetView>
  </sheetViews>
  <sheetFormatPr defaultRowHeight="15" x14ac:dyDescent="0.25"/>
  <cols>
    <col min="1" max="1" width="26.42578125" style="133" customWidth="1"/>
    <col min="2" max="2" width="12.28515625" style="133" customWidth="1"/>
    <col min="3" max="3" width="12.140625" style="133" customWidth="1"/>
    <col min="4" max="4" width="12" style="133" customWidth="1"/>
    <col min="5" max="5" width="10.28515625" style="133" customWidth="1"/>
    <col min="6" max="6" width="15.42578125" style="133" customWidth="1"/>
    <col min="7" max="16384" width="9.140625" style="133"/>
  </cols>
  <sheetData>
    <row r="1" spans="1:6" x14ac:dyDescent="0.25">
      <c r="A1" s="81" t="s">
        <v>334</v>
      </c>
      <c r="B1" s="81" t="s">
        <v>335</v>
      </c>
      <c r="C1" s="81" t="s">
        <v>336</v>
      </c>
      <c r="D1" s="81" t="s">
        <v>337</v>
      </c>
      <c r="E1" s="81" t="s">
        <v>338</v>
      </c>
      <c r="F1" s="81" t="s">
        <v>418</v>
      </c>
    </row>
    <row r="2" spans="1:6" x14ac:dyDescent="0.25">
      <c r="A2" s="133" t="s">
        <v>339</v>
      </c>
      <c r="B2" s="133">
        <v>1</v>
      </c>
      <c r="C2" s="133">
        <v>0</v>
      </c>
      <c r="D2" s="133" t="s">
        <v>340</v>
      </c>
      <c r="E2" s="133" t="s">
        <v>341</v>
      </c>
      <c r="F2" s="133" t="s">
        <v>445</v>
      </c>
    </row>
    <row r="3" spans="1:6" x14ac:dyDescent="0.25">
      <c r="A3" s="133" t="s">
        <v>507</v>
      </c>
      <c r="B3" s="133">
        <v>1</v>
      </c>
      <c r="C3" s="133">
        <v>0</v>
      </c>
      <c r="D3" s="133" t="s">
        <v>340</v>
      </c>
      <c r="E3" s="133" t="s">
        <v>341</v>
      </c>
      <c r="F3" s="133" t="s">
        <v>506</v>
      </c>
    </row>
    <row r="4" spans="1:6" x14ac:dyDescent="0.25">
      <c r="A4" s="133" t="s">
        <v>342</v>
      </c>
      <c r="B4" s="133">
        <v>1</v>
      </c>
      <c r="C4" s="133">
        <v>0</v>
      </c>
      <c r="D4" s="133" t="s">
        <v>340</v>
      </c>
      <c r="E4" s="133" t="s">
        <v>341</v>
      </c>
      <c r="F4" s="133" t="s">
        <v>505</v>
      </c>
    </row>
    <row r="5" spans="1:6" x14ac:dyDescent="0.25">
      <c r="A5" s="133" t="s">
        <v>343</v>
      </c>
      <c r="B5" s="133">
        <v>1</v>
      </c>
      <c r="C5" s="133">
        <v>0</v>
      </c>
      <c r="D5" s="133" t="s">
        <v>340</v>
      </c>
      <c r="E5" s="133" t="s">
        <v>341</v>
      </c>
      <c r="F5" s="133" t="s">
        <v>504</v>
      </c>
    </row>
    <row r="6" spans="1:6" x14ac:dyDescent="0.25">
      <c r="A6" s="133" t="s">
        <v>344</v>
      </c>
      <c r="B6" s="133">
        <v>1</v>
      </c>
      <c r="C6" s="133">
        <v>0</v>
      </c>
      <c r="D6" s="133" t="s">
        <v>340</v>
      </c>
      <c r="E6" s="133" t="s">
        <v>341</v>
      </c>
      <c r="F6" s="133" t="s">
        <v>503</v>
      </c>
    </row>
    <row r="7" spans="1:6" x14ac:dyDescent="0.25">
      <c r="A7" s="133" t="s">
        <v>345</v>
      </c>
      <c r="B7" s="133">
        <v>1</v>
      </c>
      <c r="C7" s="133">
        <v>0</v>
      </c>
      <c r="D7" s="140" t="s">
        <v>340</v>
      </c>
      <c r="E7" s="140" t="s">
        <v>341</v>
      </c>
      <c r="F7" s="133" t="s">
        <v>448</v>
      </c>
    </row>
    <row r="8" spans="1:6" x14ac:dyDescent="0.25">
      <c r="A8" s="133" t="s">
        <v>346</v>
      </c>
      <c r="B8" s="133">
        <v>1</v>
      </c>
      <c r="C8" s="133">
        <v>0</v>
      </c>
      <c r="D8" s="133" t="s">
        <v>340</v>
      </c>
      <c r="E8" s="133" t="s">
        <v>341</v>
      </c>
      <c r="F8" s="133" t="s">
        <v>463</v>
      </c>
    </row>
    <row r="9" spans="1:6" x14ac:dyDescent="0.25">
      <c r="A9" s="133" t="s">
        <v>347</v>
      </c>
      <c r="B9" s="133">
        <v>1</v>
      </c>
      <c r="C9" s="133">
        <v>0</v>
      </c>
      <c r="D9" s="133" t="s">
        <v>340</v>
      </c>
      <c r="E9" s="133" t="s">
        <v>341</v>
      </c>
      <c r="F9" s="133" t="s">
        <v>460</v>
      </c>
    </row>
    <row r="10" spans="1:6" x14ac:dyDescent="0.25">
      <c r="A10" s="133" t="s">
        <v>2299</v>
      </c>
      <c r="B10" s="133">
        <v>1</v>
      </c>
      <c r="C10" s="133">
        <v>0</v>
      </c>
      <c r="D10" s="133" t="s">
        <v>340</v>
      </c>
      <c r="E10" s="133" t="s">
        <v>341</v>
      </c>
      <c r="F10" s="133" t="s">
        <v>2298</v>
      </c>
    </row>
    <row r="11" spans="1:6" x14ac:dyDescent="0.25">
      <c r="A11" s="133" t="s">
        <v>348</v>
      </c>
      <c r="B11" s="133">
        <v>1</v>
      </c>
      <c r="C11" s="133">
        <v>0</v>
      </c>
      <c r="D11" s="133" t="s">
        <v>340</v>
      </c>
      <c r="E11" s="140" t="s">
        <v>341</v>
      </c>
      <c r="F11" s="133" t="s">
        <v>486</v>
      </c>
    </row>
    <row r="12" spans="1:6" x14ac:dyDescent="0.25">
      <c r="A12" s="133" t="s">
        <v>349</v>
      </c>
      <c r="B12" s="133">
        <v>1</v>
      </c>
      <c r="C12" s="133">
        <v>0</v>
      </c>
      <c r="D12" s="133" t="s">
        <v>340</v>
      </c>
      <c r="E12" s="140" t="s">
        <v>341</v>
      </c>
      <c r="F12" s="133" t="s">
        <v>458</v>
      </c>
    </row>
    <row r="13" spans="1:6" x14ac:dyDescent="0.25">
      <c r="A13" s="133" t="s">
        <v>350</v>
      </c>
      <c r="B13" s="133">
        <v>1</v>
      </c>
      <c r="C13" s="133">
        <v>0</v>
      </c>
      <c r="D13" s="133" t="s">
        <v>340</v>
      </c>
      <c r="E13" s="140" t="s">
        <v>340</v>
      </c>
      <c r="F13" s="133" t="s">
        <v>459</v>
      </c>
    </row>
    <row r="14" spans="1:6" x14ac:dyDescent="0.25">
      <c r="A14" s="133" t="s">
        <v>351</v>
      </c>
      <c r="B14" s="133">
        <v>1</v>
      </c>
      <c r="C14" s="133">
        <v>0</v>
      </c>
      <c r="D14" s="133" t="s">
        <v>340</v>
      </c>
      <c r="E14" s="140" t="s">
        <v>341</v>
      </c>
      <c r="F14" s="133" t="s">
        <v>469</v>
      </c>
    </row>
    <row r="15" spans="1:6" x14ac:dyDescent="0.25">
      <c r="A15" s="133" t="s">
        <v>352</v>
      </c>
      <c r="B15" s="133">
        <v>1</v>
      </c>
      <c r="C15" s="133">
        <v>0</v>
      </c>
      <c r="D15" s="133" t="s">
        <v>341</v>
      </c>
      <c r="E15" s="140" t="s">
        <v>340</v>
      </c>
      <c r="F15" s="133" t="s">
        <v>502</v>
      </c>
    </row>
    <row r="16" spans="1:6" x14ac:dyDescent="0.25">
      <c r="A16" s="133" t="s">
        <v>353</v>
      </c>
      <c r="B16" s="133">
        <v>1</v>
      </c>
      <c r="C16" s="133">
        <v>0</v>
      </c>
      <c r="D16" s="133" t="s">
        <v>341</v>
      </c>
      <c r="E16" s="140" t="s">
        <v>340</v>
      </c>
      <c r="F16" s="133" t="s">
        <v>501</v>
      </c>
    </row>
    <row r="17" spans="1:6" x14ac:dyDescent="0.25">
      <c r="A17" s="133" t="s">
        <v>354</v>
      </c>
      <c r="B17" s="133">
        <v>1</v>
      </c>
      <c r="C17" s="133">
        <v>0</v>
      </c>
      <c r="D17" s="133" t="s">
        <v>340</v>
      </c>
      <c r="E17" s="140" t="s">
        <v>341</v>
      </c>
      <c r="F17" s="133" t="s">
        <v>471</v>
      </c>
    </row>
    <row r="18" spans="1:6" x14ac:dyDescent="0.25">
      <c r="A18" s="133" t="s">
        <v>355</v>
      </c>
      <c r="B18" s="133">
        <v>1</v>
      </c>
      <c r="C18" s="133">
        <v>0</v>
      </c>
      <c r="D18" s="133" t="s">
        <v>340</v>
      </c>
      <c r="E18" s="140" t="s">
        <v>341</v>
      </c>
      <c r="F18" s="133" t="s">
        <v>470</v>
      </c>
    </row>
    <row r="19" spans="1:6" x14ac:dyDescent="0.25">
      <c r="A19" s="133" t="s">
        <v>356</v>
      </c>
      <c r="B19" s="133">
        <v>1</v>
      </c>
      <c r="C19" s="133">
        <v>0</v>
      </c>
      <c r="D19" s="133" t="s">
        <v>340</v>
      </c>
      <c r="E19" s="133" t="s">
        <v>341</v>
      </c>
      <c r="F19" s="133" t="s">
        <v>465</v>
      </c>
    </row>
    <row r="20" spans="1:6" x14ac:dyDescent="0.25">
      <c r="A20" s="133" t="s">
        <v>357</v>
      </c>
      <c r="B20" s="133">
        <v>1</v>
      </c>
      <c r="C20" s="133">
        <v>0</v>
      </c>
      <c r="D20" s="133" t="s">
        <v>340</v>
      </c>
      <c r="E20" s="133" t="s">
        <v>341</v>
      </c>
      <c r="F20" s="133" t="s">
        <v>464</v>
      </c>
    </row>
    <row r="21" spans="1:6" x14ac:dyDescent="0.25">
      <c r="A21" s="133" t="s">
        <v>358</v>
      </c>
      <c r="B21" s="133">
        <v>1</v>
      </c>
      <c r="C21" s="133">
        <v>0</v>
      </c>
      <c r="D21" s="133" t="s">
        <v>340</v>
      </c>
      <c r="E21" s="133" t="s">
        <v>341</v>
      </c>
      <c r="F21" s="133" t="s">
        <v>450</v>
      </c>
    </row>
    <row r="22" spans="1:6" x14ac:dyDescent="0.25">
      <c r="A22" s="133" t="s">
        <v>359</v>
      </c>
      <c r="B22" s="133">
        <v>1</v>
      </c>
      <c r="C22" s="133">
        <v>0</v>
      </c>
      <c r="D22" s="133" t="s">
        <v>341</v>
      </c>
      <c r="E22" s="133" t="s">
        <v>340</v>
      </c>
      <c r="F22" s="133" t="s">
        <v>487</v>
      </c>
    </row>
    <row r="23" spans="1:6" x14ac:dyDescent="0.25">
      <c r="A23" s="133" t="s">
        <v>360</v>
      </c>
      <c r="B23" s="133">
        <v>6</v>
      </c>
      <c r="C23" s="133">
        <v>2</v>
      </c>
      <c r="D23" s="133" t="s">
        <v>341</v>
      </c>
      <c r="E23" s="133" t="s">
        <v>341</v>
      </c>
      <c r="F23" s="133" t="s">
        <v>467</v>
      </c>
    </row>
    <row r="24" spans="1:6" x14ac:dyDescent="0.25">
      <c r="A24" s="133" t="s">
        <v>2287</v>
      </c>
      <c r="B24" s="133">
        <v>5</v>
      </c>
      <c r="C24" s="133">
        <v>1</v>
      </c>
      <c r="D24" s="133" t="s">
        <v>341</v>
      </c>
      <c r="E24" s="133" t="s">
        <v>341</v>
      </c>
      <c r="F24" s="133" t="s">
        <v>2288</v>
      </c>
    </row>
    <row r="25" spans="1:6" x14ac:dyDescent="0.25">
      <c r="A25" s="133" t="s">
        <v>2289</v>
      </c>
      <c r="B25" s="133">
        <v>1</v>
      </c>
      <c r="C25" s="133">
        <v>0</v>
      </c>
      <c r="D25" s="133" t="s">
        <v>341</v>
      </c>
      <c r="E25" s="133" t="s">
        <v>340</v>
      </c>
      <c r="F25" s="133" t="s">
        <v>2290</v>
      </c>
    </row>
    <row r="26" spans="1:6" x14ac:dyDescent="0.25">
      <c r="A26" s="133" t="s">
        <v>2291</v>
      </c>
      <c r="B26" s="133">
        <v>6</v>
      </c>
      <c r="C26" s="133">
        <v>2</v>
      </c>
      <c r="D26" s="133" t="s">
        <v>341</v>
      </c>
      <c r="E26" s="133" t="s">
        <v>340</v>
      </c>
      <c r="F26" s="133" t="s">
        <v>2292</v>
      </c>
    </row>
    <row r="27" spans="1:6" x14ac:dyDescent="0.25">
      <c r="A27" s="133" t="s">
        <v>2293</v>
      </c>
      <c r="B27" s="133">
        <v>1</v>
      </c>
      <c r="C27" s="133">
        <v>0</v>
      </c>
      <c r="D27" s="133" t="s">
        <v>341</v>
      </c>
      <c r="E27" s="133" t="s">
        <v>340</v>
      </c>
      <c r="F27" s="133" t="s">
        <v>2294</v>
      </c>
    </row>
    <row r="28" spans="1:6" x14ac:dyDescent="0.25">
      <c r="A28" s="133" t="s">
        <v>2295</v>
      </c>
      <c r="B28" s="133">
        <v>1</v>
      </c>
      <c r="C28" s="133">
        <v>0</v>
      </c>
      <c r="D28" s="133" t="s">
        <v>340</v>
      </c>
      <c r="E28" s="133" t="s">
        <v>341</v>
      </c>
      <c r="F28" s="133" t="s">
        <v>2296</v>
      </c>
    </row>
    <row r="29" spans="1:6" x14ac:dyDescent="0.25">
      <c r="A29" s="133" t="s">
        <v>361</v>
      </c>
      <c r="B29" s="133">
        <v>1</v>
      </c>
      <c r="C29" s="133">
        <v>0</v>
      </c>
      <c r="D29" s="95" t="s">
        <v>341</v>
      </c>
      <c r="E29" s="95" t="s">
        <v>341</v>
      </c>
      <c r="F29" s="133" t="s">
        <v>468</v>
      </c>
    </row>
    <row r="30" spans="1:6" x14ac:dyDescent="0.25">
      <c r="A30" s="83" t="s">
        <v>362</v>
      </c>
      <c r="B30" s="83">
        <v>1</v>
      </c>
      <c r="C30" s="83">
        <v>0</v>
      </c>
      <c r="D30" s="96" t="s">
        <v>340</v>
      </c>
      <c r="E30" s="96" t="s">
        <v>341</v>
      </c>
      <c r="F30" s="83" t="s">
        <v>449</v>
      </c>
    </row>
    <row r="31" spans="1:6" x14ac:dyDescent="0.25">
      <c r="A31" s="133" t="s">
        <v>363</v>
      </c>
      <c r="B31" s="133">
        <v>6</v>
      </c>
      <c r="C31" s="133">
        <v>4</v>
      </c>
      <c r="D31" s="133" t="s">
        <v>341</v>
      </c>
      <c r="E31" s="133" t="s">
        <v>341</v>
      </c>
      <c r="F31" s="133" t="s">
        <v>444</v>
      </c>
    </row>
    <row r="32" spans="1:6" x14ac:dyDescent="0.25">
      <c r="A32" s="83" t="s">
        <v>364</v>
      </c>
      <c r="B32" s="133">
        <v>6</v>
      </c>
      <c r="C32" s="133">
        <v>4</v>
      </c>
      <c r="D32" s="133" t="s">
        <v>341</v>
      </c>
      <c r="E32" s="133" t="s">
        <v>341</v>
      </c>
      <c r="F32" s="133" t="s">
        <v>447</v>
      </c>
    </row>
    <row r="33" spans="1:6" x14ac:dyDescent="0.25">
      <c r="A33" s="83" t="s">
        <v>365</v>
      </c>
      <c r="B33" s="133">
        <v>12</v>
      </c>
      <c r="C33" s="133">
        <v>3</v>
      </c>
      <c r="D33" s="133" t="s">
        <v>341</v>
      </c>
      <c r="E33" s="133" t="s">
        <v>341</v>
      </c>
      <c r="F33" s="133" t="s">
        <v>481</v>
      </c>
    </row>
    <row r="34" spans="1:6" x14ac:dyDescent="0.25">
      <c r="A34" s="83" t="s">
        <v>366</v>
      </c>
      <c r="B34" s="133">
        <v>12</v>
      </c>
      <c r="C34" s="133">
        <v>3</v>
      </c>
      <c r="D34" s="133" t="s">
        <v>341</v>
      </c>
      <c r="E34" s="133" t="s">
        <v>341</v>
      </c>
      <c r="F34" s="133" t="s">
        <v>480</v>
      </c>
    </row>
    <row r="35" spans="1:6" x14ac:dyDescent="0.25">
      <c r="A35" s="83" t="s">
        <v>367</v>
      </c>
      <c r="B35" s="133">
        <v>12</v>
      </c>
      <c r="C35" s="133">
        <v>3</v>
      </c>
      <c r="D35" s="133" t="s">
        <v>341</v>
      </c>
      <c r="E35" s="133" t="s">
        <v>341</v>
      </c>
      <c r="F35" s="133" t="s">
        <v>479</v>
      </c>
    </row>
    <row r="36" spans="1:6" x14ac:dyDescent="0.25">
      <c r="A36" s="83" t="s">
        <v>368</v>
      </c>
      <c r="B36" s="133">
        <v>12</v>
      </c>
      <c r="C36" s="133">
        <v>3</v>
      </c>
      <c r="D36" s="133" t="s">
        <v>341</v>
      </c>
      <c r="E36" s="133" t="s">
        <v>341</v>
      </c>
      <c r="F36" s="133" t="s">
        <v>473</v>
      </c>
    </row>
    <row r="37" spans="1:6" x14ac:dyDescent="0.25">
      <c r="A37" s="83" t="s">
        <v>369</v>
      </c>
      <c r="B37" s="133">
        <v>12</v>
      </c>
      <c r="C37" s="133">
        <v>3</v>
      </c>
      <c r="D37" s="133" t="s">
        <v>341</v>
      </c>
      <c r="E37" s="133" t="s">
        <v>341</v>
      </c>
      <c r="F37" s="133" t="s">
        <v>474</v>
      </c>
    </row>
    <row r="38" spans="1:6" x14ac:dyDescent="0.25">
      <c r="A38" s="83" t="s">
        <v>370</v>
      </c>
      <c r="B38" s="133">
        <v>12</v>
      </c>
      <c r="C38" s="133">
        <v>3</v>
      </c>
      <c r="D38" s="133" t="s">
        <v>341</v>
      </c>
      <c r="E38" s="133" t="s">
        <v>341</v>
      </c>
      <c r="F38" s="133" t="s">
        <v>475</v>
      </c>
    </row>
    <row r="39" spans="1:6" x14ac:dyDescent="0.25">
      <c r="A39" s="83" t="s">
        <v>371</v>
      </c>
      <c r="B39" s="133">
        <v>12</v>
      </c>
      <c r="C39" s="133">
        <v>3</v>
      </c>
      <c r="D39" s="133" t="s">
        <v>341</v>
      </c>
      <c r="E39" s="133" t="s">
        <v>341</v>
      </c>
      <c r="F39" s="133" t="s">
        <v>476</v>
      </c>
    </row>
    <row r="40" spans="1:6" x14ac:dyDescent="0.25">
      <c r="A40" s="83" t="s">
        <v>372</v>
      </c>
      <c r="B40" s="133">
        <v>12</v>
      </c>
      <c r="C40" s="133">
        <v>3</v>
      </c>
      <c r="D40" s="133" t="s">
        <v>341</v>
      </c>
      <c r="E40" s="133" t="s">
        <v>341</v>
      </c>
      <c r="F40" s="133" t="s">
        <v>477</v>
      </c>
    </row>
    <row r="41" spans="1:6" x14ac:dyDescent="0.25">
      <c r="A41" s="83" t="s">
        <v>373</v>
      </c>
      <c r="B41" s="133">
        <v>12</v>
      </c>
      <c r="C41" s="133">
        <v>3</v>
      </c>
      <c r="D41" s="133" t="s">
        <v>341</v>
      </c>
      <c r="E41" s="133" t="s">
        <v>341</v>
      </c>
      <c r="F41" s="133" t="s">
        <v>472</v>
      </c>
    </row>
    <row r="42" spans="1:6" x14ac:dyDescent="0.25">
      <c r="A42" s="133" t="s">
        <v>374</v>
      </c>
      <c r="B42" s="133">
        <v>12</v>
      </c>
      <c r="C42" s="133">
        <v>3</v>
      </c>
      <c r="D42" s="133" t="s">
        <v>341</v>
      </c>
      <c r="E42" s="133" t="s">
        <v>341</v>
      </c>
      <c r="F42" s="133" t="s">
        <v>478</v>
      </c>
    </row>
    <row r="43" spans="1:6" x14ac:dyDescent="0.25">
      <c r="A43" s="133" t="s">
        <v>375</v>
      </c>
      <c r="B43" s="133">
        <v>18</v>
      </c>
      <c r="C43" s="133">
        <v>3</v>
      </c>
      <c r="D43" s="133" t="s">
        <v>341</v>
      </c>
      <c r="E43" s="133" t="s">
        <v>340</v>
      </c>
      <c r="F43" s="133" t="s">
        <v>432</v>
      </c>
    </row>
    <row r="44" spans="1:6" x14ac:dyDescent="0.25">
      <c r="A44" s="83" t="s">
        <v>1794</v>
      </c>
      <c r="B44" s="83">
        <v>6</v>
      </c>
      <c r="C44" s="83">
        <v>3</v>
      </c>
      <c r="D44" s="83" t="s">
        <v>341</v>
      </c>
      <c r="E44" s="83" t="s">
        <v>340</v>
      </c>
      <c r="F44" s="83" t="s">
        <v>1795</v>
      </c>
    </row>
    <row r="45" spans="1:6" x14ac:dyDescent="0.25">
      <c r="A45" s="83" t="s">
        <v>376</v>
      </c>
      <c r="B45" s="83">
        <v>6</v>
      </c>
      <c r="C45" s="83">
        <v>3</v>
      </c>
      <c r="D45" s="83" t="s">
        <v>341</v>
      </c>
      <c r="E45" s="83" t="s">
        <v>340</v>
      </c>
      <c r="F45" s="83" t="s">
        <v>1793</v>
      </c>
    </row>
    <row r="46" spans="1:6" x14ac:dyDescent="0.25">
      <c r="A46" s="133" t="s">
        <v>377</v>
      </c>
      <c r="B46" s="133">
        <v>7</v>
      </c>
      <c r="C46" s="133">
        <v>3</v>
      </c>
      <c r="D46" s="133" t="s">
        <v>341</v>
      </c>
      <c r="E46" s="140" t="s">
        <v>341</v>
      </c>
      <c r="F46" s="133" t="s">
        <v>482</v>
      </c>
    </row>
    <row r="47" spans="1:6" x14ac:dyDescent="0.25">
      <c r="A47" s="133" t="s">
        <v>378</v>
      </c>
      <c r="B47" s="133">
        <v>7</v>
      </c>
      <c r="C47" s="133">
        <v>3</v>
      </c>
      <c r="D47" s="133" t="s">
        <v>341</v>
      </c>
      <c r="E47" s="140" t="s">
        <v>341</v>
      </c>
      <c r="F47" s="133" t="s">
        <v>483</v>
      </c>
    </row>
    <row r="48" spans="1:6" x14ac:dyDescent="0.25">
      <c r="A48" s="133" t="s">
        <v>379</v>
      </c>
      <c r="B48" s="133">
        <v>7</v>
      </c>
      <c r="C48" s="133">
        <v>3</v>
      </c>
      <c r="D48" s="133" t="s">
        <v>341</v>
      </c>
      <c r="E48" s="140" t="s">
        <v>341</v>
      </c>
      <c r="F48" s="133" t="s">
        <v>484</v>
      </c>
    </row>
    <row r="49" spans="1:6" x14ac:dyDescent="0.25">
      <c r="A49" s="133" t="s">
        <v>380</v>
      </c>
      <c r="B49" s="133">
        <v>10</v>
      </c>
      <c r="C49" s="133">
        <v>3</v>
      </c>
      <c r="D49" s="133" t="s">
        <v>341</v>
      </c>
      <c r="E49" s="140" t="s">
        <v>341</v>
      </c>
      <c r="F49" s="133" t="s">
        <v>485</v>
      </c>
    </row>
    <row r="50" spans="1:6" x14ac:dyDescent="0.25">
      <c r="A50" s="133" t="s">
        <v>381</v>
      </c>
      <c r="B50" s="133">
        <v>6</v>
      </c>
      <c r="C50" s="133">
        <v>3</v>
      </c>
      <c r="D50" s="133" t="s">
        <v>341</v>
      </c>
      <c r="E50" s="140" t="s">
        <v>341</v>
      </c>
      <c r="F50" s="133" t="s">
        <v>508</v>
      </c>
    </row>
    <row r="51" spans="1:6" x14ac:dyDescent="0.25">
      <c r="A51" s="133" t="s">
        <v>382</v>
      </c>
      <c r="B51" s="133">
        <v>6</v>
      </c>
      <c r="C51" s="133">
        <v>3</v>
      </c>
      <c r="D51" s="133" t="s">
        <v>341</v>
      </c>
      <c r="E51" s="140" t="s">
        <v>341</v>
      </c>
      <c r="F51" s="133" t="s">
        <v>509</v>
      </c>
    </row>
    <row r="52" spans="1:6" x14ac:dyDescent="0.25">
      <c r="A52" s="133" t="s">
        <v>383</v>
      </c>
      <c r="B52" s="133">
        <v>6</v>
      </c>
      <c r="C52" s="133">
        <v>3</v>
      </c>
      <c r="D52" s="133" t="s">
        <v>341</v>
      </c>
      <c r="E52" s="140" t="s">
        <v>341</v>
      </c>
      <c r="F52" s="133" t="s">
        <v>510</v>
      </c>
    </row>
    <row r="53" spans="1:6" x14ac:dyDescent="0.25">
      <c r="A53" s="133" t="s">
        <v>384</v>
      </c>
      <c r="B53" s="133">
        <v>18</v>
      </c>
      <c r="C53" s="133">
        <v>4</v>
      </c>
      <c r="D53" s="133" t="s">
        <v>341</v>
      </c>
      <c r="E53" s="140" t="s">
        <v>341</v>
      </c>
      <c r="F53" s="133" t="s">
        <v>443</v>
      </c>
    </row>
    <row r="54" spans="1:6" x14ac:dyDescent="0.25">
      <c r="A54" s="83" t="s">
        <v>1002</v>
      </c>
      <c r="B54" s="83">
        <v>1</v>
      </c>
      <c r="C54" s="83">
        <v>0</v>
      </c>
      <c r="D54" s="83" t="s">
        <v>340</v>
      </c>
      <c r="E54" s="318" t="s">
        <v>341</v>
      </c>
      <c r="F54" s="83" t="s">
        <v>1003</v>
      </c>
    </row>
    <row r="55" spans="1:6" x14ac:dyDescent="0.25">
      <c r="A55" s="133" t="s">
        <v>385</v>
      </c>
      <c r="B55" s="133">
        <v>15</v>
      </c>
      <c r="C55" s="133">
        <v>4</v>
      </c>
      <c r="D55" s="140" t="s">
        <v>341</v>
      </c>
      <c r="E55" s="140" t="s">
        <v>341</v>
      </c>
      <c r="F55" s="133" t="s">
        <v>446</v>
      </c>
    </row>
    <row r="56" spans="1:6" x14ac:dyDescent="0.25">
      <c r="A56" s="133" t="s">
        <v>386</v>
      </c>
      <c r="B56" s="133">
        <v>42</v>
      </c>
      <c r="C56" s="133">
        <v>1</v>
      </c>
      <c r="D56" s="140" t="s">
        <v>341</v>
      </c>
      <c r="E56" s="140" t="s">
        <v>340</v>
      </c>
      <c r="F56" s="133" t="s">
        <v>500</v>
      </c>
    </row>
    <row r="57" spans="1:6" x14ac:dyDescent="0.25">
      <c r="A57" s="83" t="s">
        <v>1000</v>
      </c>
      <c r="B57" s="83">
        <v>1</v>
      </c>
      <c r="C57" s="83">
        <v>0</v>
      </c>
      <c r="D57" s="318" t="s">
        <v>341</v>
      </c>
      <c r="E57" s="318" t="s">
        <v>341</v>
      </c>
      <c r="F57" s="83" t="s">
        <v>1001</v>
      </c>
    </row>
    <row r="58" spans="1:6" x14ac:dyDescent="0.25">
      <c r="A58" s="133" t="s">
        <v>387</v>
      </c>
      <c r="B58" s="133">
        <v>1</v>
      </c>
      <c r="C58" s="133">
        <v>0</v>
      </c>
      <c r="D58" s="140" t="s">
        <v>340</v>
      </c>
      <c r="E58" s="140" t="s">
        <v>341</v>
      </c>
      <c r="F58" s="133" t="s">
        <v>453</v>
      </c>
    </row>
    <row r="59" spans="1:6" x14ac:dyDescent="0.25">
      <c r="A59" s="133" t="s">
        <v>388</v>
      </c>
      <c r="B59" s="133">
        <v>3</v>
      </c>
      <c r="C59" s="133">
        <v>1</v>
      </c>
      <c r="D59" s="140" t="s">
        <v>340</v>
      </c>
      <c r="E59" s="140" t="s">
        <v>341</v>
      </c>
      <c r="F59" s="133" t="s">
        <v>454</v>
      </c>
    </row>
    <row r="60" spans="1:6" x14ac:dyDescent="0.25">
      <c r="A60" s="133" t="s">
        <v>389</v>
      </c>
      <c r="B60" s="133">
        <v>3</v>
      </c>
      <c r="C60" s="133">
        <v>1</v>
      </c>
      <c r="D60" s="140" t="s">
        <v>340</v>
      </c>
      <c r="E60" s="140" t="s">
        <v>341</v>
      </c>
      <c r="F60" s="133" t="s">
        <v>455</v>
      </c>
    </row>
    <row r="61" spans="1:6" x14ac:dyDescent="0.25">
      <c r="A61" s="133" t="s">
        <v>390</v>
      </c>
      <c r="B61" s="133">
        <v>3</v>
      </c>
      <c r="C61" s="133">
        <v>1</v>
      </c>
      <c r="D61" s="140" t="s">
        <v>340</v>
      </c>
      <c r="E61" s="140" t="s">
        <v>341</v>
      </c>
      <c r="F61" s="133" t="s">
        <v>456</v>
      </c>
    </row>
    <row r="62" spans="1:6" x14ac:dyDescent="0.25">
      <c r="A62" s="133" t="s">
        <v>391</v>
      </c>
      <c r="B62" s="133">
        <v>3</v>
      </c>
      <c r="C62" s="133">
        <v>1</v>
      </c>
      <c r="D62" s="140" t="s">
        <v>340</v>
      </c>
      <c r="E62" s="140" t="s">
        <v>341</v>
      </c>
      <c r="F62" s="133" t="s">
        <v>457</v>
      </c>
    </row>
    <row r="63" spans="1:6" x14ac:dyDescent="0.25">
      <c r="A63" s="133" t="s">
        <v>392</v>
      </c>
      <c r="B63" s="133">
        <v>6</v>
      </c>
      <c r="C63" s="133">
        <v>4</v>
      </c>
      <c r="D63" s="140" t="s">
        <v>341</v>
      </c>
      <c r="E63" s="140" t="s">
        <v>341</v>
      </c>
      <c r="F63" s="133" t="s">
        <v>451</v>
      </c>
    </row>
    <row r="64" spans="1:6" x14ac:dyDescent="0.25">
      <c r="A64" s="45" t="s">
        <v>393</v>
      </c>
      <c r="B64" s="133">
        <v>6</v>
      </c>
      <c r="C64" s="133">
        <v>4</v>
      </c>
      <c r="D64" s="140" t="s">
        <v>341</v>
      </c>
      <c r="E64" s="140" t="s">
        <v>341</v>
      </c>
      <c r="F64" s="133" t="s">
        <v>452</v>
      </c>
    </row>
    <row r="65" spans="1:6" x14ac:dyDescent="0.25">
      <c r="A65" s="133" t="s">
        <v>394</v>
      </c>
      <c r="B65" s="133">
        <v>13</v>
      </c>
      <c r="C65" s="133">
        <v>3</v>
      </c>
      <c r="D65" s="140" t="s">
        <v>341</v>
      </c>
      <c r="E65" s="140" t="s">
        <v>340</v>
      </c>
      <c r="F65" s="133" t="s">
        <v>433</v>
      </c>
    </row>
    <row r="66" spans="1:6" x14ac:dyDescent="0.25">
      <c r="A66" s="133" t="s">
        <v>395</v>
      </c>
      <c r="B66" s="133">
        <v>1</v>
      </c>
      <c r="C66" s="133">
        <v>0</v>
      </c>
      <c r="D66" s="140" t="s">
        <v>340</v>
      </c>
      <c r="E66" s="140" t="s">
        <v>341</v>
      </c>
      <c r="F66" s="133" t="s">
        <v>434</v>
      </c>
    </row>
    <row r="67" spans="1:6" x14ac:dyDescent="0.25">
      <c r="A67" s="133" t="s">
        <v>396</v>
      </c>
      <c r="B67" s="133">
        <v>1</v>
      </c>
      <c r="C67" s="133">
        <v>0</v>
      </c>
      <c r="D67" s="140" t="s">
        <v>340</v>
      </c>
      <c r="E67" s="140" t="s">
        <v>341</v>
      </c>
      <c r="F67" s="133" t="s">
        <v>435</v>
      </c>
    </row>
    <row r="68" spans="1:6" x14ac:dyDescent="0.25">
      <c r="A68" s="133" t="s">
        <v>397</v>
      </c>
      <c r="B68" s="133">
        <v>4</v>
      </c>
      <c r="C68" s="133">
        <v>3</v>
      </c>
      <c r="D68" s="140" t="s">
        <v>341</v>
      </c>
      <c r="E68" s="140" t="s">
        <v>341</v>
      </c>
      <c r="F68" s="133" t="s">
        <v>436</v>
      </c>
    </row>
    <row r="69" spans="1:6" x14ac:dyDescent="0.25">
      <c r="A69" s="133" t="s">
        <v>398</v>
      </c>
      <c r="B69" s="133">
        <v>4</v>
      </c>
      <c r="C69" s="133">
        <v>3</v>
      </c>
      <c r="D69" s="140" t="s">
        <v>341</v>
      </c>
      <c r="E69" s="140" t="s">
        <v>341</v>
      </c>
      <c r="F69" s="133" t="s">
        <v>437</v>
      </c>
    </row>
    <row r="70" spans="1:6" x14ac:dyDescent="0.25">
      <c r="A70" s="133" t="s">
        <v>399</v>
      </c>
      <c r="B70" s="133">
        <v>4</v>
      </c>
      <c r="C70" s="133">
        <v>3</v>
      </c>
      <c r="D70" s="140" t="s">
        <v>341</v>
      </c>
      <c r="E70" s="140" t="s">
        <v>341</v>
      </c>
      <c r="F70" s="133" t="s">
        <v>438</v>
      </c>
    </row>
    <row r="71" spans="1:6" x14ac:dyDescent="0.25">
      <c r="A71" s="133" t="s">
        <v>763</v>
      </c>
      <c r="B71" s="133">
        <v>1</v>
      </c>
      <c r="C71" s="133">
        <v>0</v>
      </c>
      <c r="D71" s="140" t="s">
        <v>340</v>
      </c>
      <c r="E71" s="140" t="s">
        <v>341</v>
      </c>
      <c r="F71" s="133" t="s">
        <v>764</v>
      </c>
    </row>
    <row r="72" spans="1:6" x14ac:dyDescent="0.25">
      <c r="A72" s="133" t="s">
        <v>765</v>
      </c>
      <c r="B72" s="133">
        <v>1</v>
      </c>
      <c r="C72" s="133">
        <v>0</v>
      </c>
      <c r="D72" s="140" t="s">
        <v>340</v>
      </c>
      <c r="E72" s="140" t="s">
        <v>341</v>
      </c>
      <c r="F72" s="133" t="s">
        <v>766</v>
      </c>
    </row>
    <row r="73" spans="1:6" x14ac:dyDescent="0.25">
      <c r="A73" s="133" t="s">
        <v>400</v>
      </c>
      <c r="B73" s="133">
        <v>1</v>
      </c>
      <c r="C73" s="133">
        <v>0</v>
      </c>
      <c r="D73" s="140" t="s">
        <v>340</v>
      </c>
      <c r="E73" s="140" t="s">
        <v>341</v>
      </c>
      <c r="F73" s="133" t="s">
        <v>439</v>
      </c>
    </row>
    <row r="74" spans="1:6" x14ac:dyDescent="0.25">
      <c r="A74" s="133" t="s">
        <v>419</v>
      </c>
      <c r="B74" s="133">
        <v>3</v>
      </c>
      <c r="C74" s="133">
        <v>3</v>
      </c>
      <c r="D74" s="140" t="s">
        <v>341</v>
      </c>
      <c r="E74" s="140" t="s">
        <v>340</v>
      </c>
      <c r="F74" s="133" t="s">
        <v>420</v>
      </c>
    </row>
    <row r="75" spans="1:6" x14ac:dyDescent="0.25">
      <c r="A75" s="133" t="s">
        <v>401</v>
      </c>
      <c r="B75" s="133">
        <v>4</v>
      </c>
      <c r="C75" s="133">
        <v>1</v>
      </c>
      <c r="D75" s="140" t="s">
        <v>341</v>
      </c>
      <c r="E75" s="140" t="s">
        <v>341</v>
      </c>
      <c r="F75" s="133" t="s">
        <v>421</v>
      </c>
    </row>
    <row r="76" spans="1:6" x14ac:dyDescent="0.25">
      <c r="A76" s="133" t="s">
        <v>402</v>
      </c>
      <c r="B76" s="133">
        <v>1</v>
      </c>
      <c r="C76" s="133">
        <v>0</v>
      </c>
      <c r="D76" s="140" t="s">
        <v>341</v>
      </c>
      <c r="E76" s="140" t="s">
        <v>341</v>
      </c>
      <c r="F76" s="133" t="s">
        <v>422</v>
      </c>
    </row>
    <row r="77" spans="1:6" x14ac:dyDescent="0.25">
      <c r="A77" s="133" t="s">
        <v>403</v>
      </c>
      <c r="B77" s="133">
        <v>3</v>
      </c>
      <c r="C77" s="133">
        <v>3</v>
      </c>
      <c r="D77" s="140" t="s">
        <v>341</v>
      </c>
      <c r="E77" s="140" t="s">
        <v>341</v>
      </c>
      <c r="F77" s="133" t="s">
        <v>423</v>
      </c>
    </row>
    <row r="78" spans="1:6" x14ac:dyDescent="0.25">
      <c r="A78" s="133" t="s">
        <v>404</v>
      </c>
      <c r="B78" s="133">
        <v>3</v>
      </c>
      <c r="C78" s="133">
        <v>3</v>
      </c>
      <c r="D78" s="140" t="s">
        <v>341</v>
      </c>
      <c r="E78" s="140" t="s">
        <v>341</v>
      </c>
      <c r="F78" s="133" t="s">
        <v>1712</v>
      </c>
    </row>
    <row r="79" spans="1:6" x14ac:dyDescent="0.25">
      <c r="A79" s="133" t="s">
        <v>1711</v>
      </c>
      <c r="B79" s="133">
        <v>3</v>
      </c>
      <c r="C79" s="133">
        <v>3</v>
      </c>
      <c r="D79" s="140" t="s">
        <v>341</v>
      </c>
      <c r="E79" s="140" t="s">
        <v>341</v>
      </c>
      <c r="F79" s="133" t="s">
        <v>1713</v>
      </c>
    </row>
    <row r="80" spans="1:6" x14ac:dyDescent="0.25">
      <c r="A80" s="133" t="s">
        <v>405</v>
      </c>
      <c r="B80" s="133">
        <v>1</v>
      </c>
      <c r="C80" s="133">
        <v>0</v>
      </c>
      <c r="D80" s="140" t="s">
        <v>341</v>
      </c>
      <c r="E80" s="140" t="s">
        <v>341</v>
      </c>
      <c r="F80" s="133" t="s">
        <v>424</v>
      </c>
    </row>
    <row r="81" spans="1:6" x14ac:dyDescent="0.25">
      <c r="A81" s="133" t="s">
        <v>406</v>
      </c>
      <c r="B81" s="133">
        <v>9</v>
      </c>
      <c r="C81" s="133">
        <v>3</v>
      </c>
      <c r="D81" s="140" t="s">
        <v>341</v>
      </c>
      <c r="E81" s="140" t="s">
        <v>341</v>
      </c>
      <c r="F81" s="133" t="s">
        <v>427</v>
      </c>
    </row>
    <row r="82" spans="1:6" x14ac:dyDescent="0.25">
      <c r="A82" s="133" t="s">
        <v>407</v>
      </c>
      <c r="B82" s="133">
        <v>3</v>
      </c>
      <c r="C82" s="133">
        <v>3</v>
      </c>
      <c r="D82" s="140" t="s">
        <v>341</v>
      </c>
      <c r="E82" s="140" t="s">
        <v>340</v>
      </c>
      <c r="F82" s="133" t="s">
        <v>428</v>
      </c>
    </row>
    <row r="83" spans="1:6" x14ac:dyDescent="0.25">
      <c r="A83" s="133" t="s">
        <v>408</v>
      </c>
      <c r="B83" s="133">
        <v>7</v>
      </c>
      <c r="C83" s="133">
        <v>3</v>
      </c>
      <c r="D83" s="140" t="s">
        <v>341</v>
      </c>
      <c r="E83" s="140" t="s">
        <v>341</v>
      </c>
      <c r="F83" s="133" t="s">
        <v>441</v>
      </c>
    </row>
    <row r="84" spans="1:6" x14ac:dyDescent="0.25">
      <c r="A84" s="133" t="s">
        <v>409</v>
      </c>
      <c r="B84" s="133">
        <v>8</v>
      </c>
      <c r="C84" s="133">
        <v>3</v>
      </c>
      <c r="D84" s="140" t="s">
        <v>341</v>
      </c>
      <c r="E84" s="140" t="s">
        <v>341</v>
      </c>
      <c r="F84" s="133" t="s">
        <v>442</v>
      </c>
    </row>
    <row r="85" spans="1:6" x14ac:dyDescent="0.25">
      <c r="A85" s="133" t="s">
        <v>410</v>
      </c>
      <c r="B85" s="133">
        <v>21</v>
      </c>
      <c r="C85" s="133">
        <v>4</v>
      </c>
      <c r="D85" s="140" t="s">
        <v>341</v>
      </c>
      <c r="E85" s="140" t="s">
        <v>341</v>
      </c>
      <c r="F85" s="133" t="s">
        <v>440</v>
      </c>
    </row>
    <row r="86" spans="1:6" x14ac:dyDescent="0.25">
      <c r="A86" s="133" t="s">
        <v>411</v>
      </c>
      <c r="B86" s="133">
        <v>1</v>
      </c>
      <c r="C86" s="133">
        <v>0</v>
      </c>
      <c r="D86" s="140" t="s">
        <v>340</v>
      </c>
      <c r="E86" s="140" t="s">
        <v>341</v>
      </c>
      <c r="F86" s="133" t="s">
        <v>429</v>
      </c>
    </row>
    <row r="87" spans="1:6" x14ac:dyDescent="0.25">
      <c r="A87" s="133" t="s">
        <v>412</v>
      </c>
      <c r="B87" s="133">
        <v>3</v>
      </c>
      <c r="C87" s="133">
        <v>1</v>
      </c>
      <c r="D87" s="140" t="s">
        <v>340</v>
      </c>
      <c r="E87" s="140" t="s">
        <v>341</v>
      </c>
      <c r="F87" s="133" t="s">
        <v>425</v>
      </c>
    </row>
    <row r="88" spans="1:6" x14ac:dyDescent="0.25">
      <c r="A88" s="133" t="s">
        <v>413</v>
      </c>
      <c r="B88" s="133">
        <v>39</v>
      </c>
      <c r="C88" s="133">
        <v>4.5</v>
      </c>
      <c r="D88" s="140" t="s">
        <v>341</v>
      </c>
      <c r="E88" s="140" t="s">
        <v>341</v>
      </c>
      <c r="F88" s="133" t="s">
        <v>426</v>
      </c>
    </row>
    <row r="89" spans="1:6" x14ac:dyDescent="0.25">
      <c r="A89" s="133" t="s">
        <v>414</v>
      </c>
      <c r="B89" s="133">
        <v>36</v>
      </c>
      <c r="C89" s="133">
        <v>4.5</v>
      </c>
      <c r="D89" s="140" t="s">
        <v>341</v>
      </c>
      <c r="E89" s="140" t="s">
        <v>341</v>
      </c>
      <c r="F89" s="133" t="s">
        <v>430</v>
      </c>
    </row>
    <row r="90" spans="1:6" x14ac:dyDescent="0.25">
      <c r="A90" s="133" t="s">
        <v>415</v>
      </c>
      <c r="B90" s="133">
        <v>36</v>
      </c>
      <c r="C90" s="133">
        <v>4.5</v>
      </c>
      <c r="D90" s="140" t="s">
        <v>341</v>
      </c>
      <c r="E90" s="140" t="s">
        <v>341</v>
      </c>
      <c r="F90" s="133" t="s">
        <v>431</v>
      </c>
    </row>
    <row r="91" spans="1:6" x14ac:dyDescent="0.25">
      <c r="A91" s="133" t="s">
        <v>416</v>
      </c>
      <c r="B91" s="133">
        <v>4</v>
      </c>
      <c r="C91" s="133">
        <v>1</v>
      </c>
      <c r="D91" s="140" t="s">
        <v>341</v>
      </c>
      <c r="E91" s="140" t="s">
        <v>340</v>
      </c>
      <c r="F91" s="133" t="s">
        <v>462</v>
      </c>
    </row>
    <row r="92" spans="1:6" x14ac:dyDescent="0.25">
      <c r="A92" s="133" t="s">
        <v>2307</v>
      </c>
      <c r="B92" s="133">
        <v>1</v>
      </c>
      <c r="C92" s="133">
        <v>0</v>
      </c>
      <c r="D92" s="140" t="s">
        <v>340</v>
      </c>
      <c r="E92" s="140" t="s">
        <v>341</v>
      </c>
      <c r="F92" s="133" t="s">
        <v>2308</v>
      </c>
    </row>
    <row r="93" spans="1:6" x14ac:dyDescent="0.25">
      <c r="A93" s="133" t="s">
        <v>417</v>
      </c>
      <c r="B93" s="133">
        <v>3</v>
      </c>
      <c r="C93" s="133">
        <v>3</v>
      </c>
      <c r="D93" s="140" t="s">
        <v>341</v>
      </c>
      <c r="E93" s="140" t="s">
        <v>341</v>
      </c>
      <c r="F93" s="133" t="s">
        <v>461</v>
      </c>
    </row>
    <row r="94" spans="1:6" x14ac:dyDescent="0.25">
      <c r="A94" s="133" t="s">
        <v>11</v>
      </c>
      <c r="B94" s="133">
        <v>17</v>
      </c>
      <c r="C94" s="133">
        <v>1</v>
      </c>
      <c r="D94" s="140" t="s">
        <v>340</v>
      </c>
      <c r="E94" s="140" t="s">
        <v>340</v>
      </c>
      <c r="F94" s="133" t="s">
        <v>466</v>
      </c>
    </row>
    <row r="95" spans="1:6" x14ac:dyDescent="0.25">
      <c r="A95" s="133" t="s">
        <v>1908</v>
      </c>
      <c r="B95" s="133">
        <v>3</v>
      </c>
      <c r="C95" s="133">
        <v>1</v>
      </c>
      <c r="D95" s="140" t="s">
        <v>340</v>
      </c>
      <c r="E95" s="140" t="s">
        <v>341</v>
      </c>
      <c r="F95" s="133" t="s">
        <v>1909</v>
      </c>
    </row>
    <row r="96" spans="1:6" x14ac:dyDescent="0.25">
      <c r="A96" s="133" t="s">
        <v>1910</v>
      </c>
      <c r="B96" s="133">
        <v>3</v>
      </c>
      <c r="C96" s="133">
        <v>1</v>
      </c>
      <c r="D96" s="140" t="s">
        <v>340</v>
      </c>
      <c r="E96" s="140" t="s">
        <v>341</v>
      </c>
      <c r="F96" s="133" t="s">
        <v>1911</v>
      </c>
    </row>
    <row r="97" spans="1:6" x14ac:dyDescent="0.25">
      <c r="A97" s="133" t="s">
        <v>1912</v>
      </c>
      <c r="B97" s="133">
        <v>3</v>
      </c>
      <c r="C97" s="133">
        <v>1</v>
      </c>
      <c r="D97" s="140" t="s">
        <v>340</v>
      </c>
      <c r="E97" s="140" t="s">
        <v>341</v>
      </c>
      <c r="F97" s="133" t="s">
        <v>1913</v>
      </c>
    </row>
    <row r="98" spans="1:6" x14ac:dyDescent="0.25">
      <c r="A98" s="133" t="s">
        <v>1914</v>
      </c>
      <c r="B98" s="133">
        <v>1</v>
      </c>
      <c r="C98" s="133">
        <v>0</v>
      </c>
      <c r="D98" s="140" t="s">
        <v>340</v>
      </c>
      <c r="E98" s="133" t="s">
        <v>341</v>
      </c>
      <c r="F98" s="133" t="s">
        <v>1915</v>
      </c>
    </row>
    <row r="99" spans="1:6" x14ac:dyDescent="0.25">
      <c r="A99" s="133" t="s">
        <v>1916</v>
      </c>
      <c r="B99" s="133">
        <v>1</v>
      </c>
      <c r="C99" s="133">
        <v>0</v>
      </c>
      <c r="D99" s="140" t="s">
        <v>340</v>
      </c>
      <c r="E99" s="133" t="s">
        <v>341</v>
      </c>
      <c r="F99" s="133" t="s">
        <v>1917</v>
      </c>
    </row>
    <row r="100" spans="1:6" x14ac:dyDescent="0.25">
      <c r="A100" s="133" t="s">
        <v>1929</v>
      </c>
      <c r="B100" s="133">
        <v>1</v>
      </c>
      <c r="C100" s="133">
        <v>0</v>
      </c>
      <c r="D100" s="140" t="s">
        <v>341</v>
      </c>
      <c r="E100" s="133" t="s">
        <v>341</v>
      </c>
      <c r="F100" s="133" t="s">
        <v>1918</v>
      </c>
    </row>
    <row r="101" spans="1:6" x14ac:dyDescent="0.25">
      <c r="A101" s="133" t="s">
        <v>1937</v>
      </c>
      <c r="B101" s="133">
        <v>1</v>
      </c>
      <c r="C101" s="133">
        <v>0</v>
      </c>
      <c r="D101" s="140" t="s">
        <v>340</v>
      </c>
      <c r="E101" s="133" t="s">
        <v>341</v>
      </c>
      <c r="F101" s="133" t="s">
        <v>1919</v>
      </c>
    </row>
    <row r="102" spans="1:6" x14ac:dyDescent="0.25">
      <c r="A102" s="133" t="s">
        <v>1931</v>
      </c>
      <c r="B102" s="133">
        <v>6</v>
      </c>
      <c r="C102" s="133">
        <v>2.2000000000000002</v>
      </c>
      <c r="D102" s="140" t="s">
        <v>341</v>
      </c>
      <c r="E102" s="133" t="s">
        <v>341</v>
      </c>
      <c r="F102" s="133" t="s">
        <v>1920</v>
      </c>
    </row>
    <row r="103" spans="1:6" x14ac:dyDescent="0.25">
      <c r="A103" s="133" t="s">
        <v>1932</v>
      </c>
      <c r="B103" s="133">
        <v>6</v>
      </c>
      <c r="C103" s="133">
        <v>2.2000000000000002</v>
      </c>
      <c r="D103" s="140" t="s">
        <v>341</v>
      </c>
      <c r="E103" s="133" t="s">
        <v>341</v>
      </c>
      <c r="F103" s="133" t="s">
        <v>1921</v>
      </c>
    </row>
    <row r="104" spans="1:6" x14ac:dyDescent="0.25">
      <c r="A104" s="133" t="s">
        <v>1933</v>
      </c>
      <c r="B104" s="133">
        <v>6</v>
      </c>
      <c r="C104" s="133">
        <v>2.2000000000000002</v>
      </c>
      <c r="D104" s="140" t="s">
        <v>341</v>
      </c>
      <c r="E104" s="133" t="s">
        <v>341</v>
      </c>
      <c r="F104" s="133" t="s">
        <v>1922</v>
      </c>
    </row>
    <row r="105" spans="1:6" x14ac:dyDescent="0.25">
      <c r="A105" s="133" t="s">
        <v>1934</v>
      </c>
      <c r="B105" s="133">
        <v>6</v>
      </c>
      <c r="C105" s="133">
        <v>2.2000000000000002</v>
      </c>
      <c r="D105" s="140" t="s">
        <v>341</v>
      </c>
      <c r="E105" s="133" t="s">
        <v>341</v>
      </c>
      <c r="F105" s="133" t="s">
        <v>1923</v>
      </c>
    </row>
    <row r="106" spans="1:6" x14ac:dyDescent="0.25">
      <c r="A106" s="133" t="s">
        <v>1935</v>
      </c>
      <c r="B106" s="133">
        <v>6</v>
      </c>
      <c r="C106" s="133">
        <v>2.2000000000000002</v>
      </c>
      <c r="D106" s="140" t="s">
        <v>341</v>
      </c>
      <c r="E106" s="133" t="s">
        <v>341</v>
      </c>
      <c r="F106" s="133" t="s">
        <v>1924</v>
      </c>
    </row>
    <row r="107" spans="1:6" x14ac:dyDescent="0.25">
      <c r="A107" s="133" t="s">
        <v>1936</v>
      </c>
      <c r="B107" s="133">
        <v>6</v>
      </c>
      <c r="C107" s="133">
        <v>2.2000000000000002</v>
      </c>
      <c r="D107" s="140" t="s">
        <v>341</v>
      </c>
      <c r="E107" s="133" t="s">
        <v>341</v>
      </c>
      <c r="F107" s="133" t="s">
        <v>1925</v>
      </c>
    </row>
    <row r="108" spans="1:6" x14ac:dyDescent="0.25">
      <c r="A108" s="133" t="s">
        <v>1959</v>
      </c>
      <c r="B108" s="133">
        <v>1</v>
      </c>
      <c r="C108" s="133">
        <v>0</v>
      </c>
      <c r="D108" s="140" t="s">
        <v>341</v>
      </c>
      <c r="E108" s="133" t="s">
        <v>341</v>
      </c>
      <c r="F108" s="133" t="s">
        <v>1958</v>
      </c>
    </row>
    <row r="109" spans="1:6" x14ac:dyDescent="0.25">
      <c r="A109" s="133" t="s">
        <v>1930</v>
      </c>
      <c r="B109" s="133">
        <v>1</v>
      </c>
      <c r="C109" s="133">
        <v>0</v>
      </c>
      <c r="D109" s="140" t="s">
        <v>340</v>
      </c>
      <c r="E109" s="133" t="s">
        <v>341</v>
      </c>
      <c r="F109" s="133" t="s">
        <v>1926</v>
      </c>
    </row>
    <row r="110" spans="1:6" x14ac:dyDescent="0.25">
      <c r="A110" s="133" t="s">
        <v>1938</v>
      </c>
      <c r="B110" s="133">
        <v>1</v>
      </c>
      <c r="C110" s="133">
        <v>0</v>
      </c>
      <c r="D110" s="140" t="s">
        <v>340</v>
      </c>
      <c r="E110" s="133" t="s">
        <v>341</v>
      </c>
      <c r="F110" s="133" t="s">
        <v>1927</v>
      </c>
    </row>
    <row r="111" spans="1:6" x14ac:dyDescent="0.25">
      <c r="A111" s="133" t="s">
        <v>1960</v>
      </c>
      <c r="B111" s="133">
        <v>1</v>
      </c>
      <c r="C111" s="133">
        <v>0</v>
      </c>
      <c r="D111" s="140" t="s">
        <v>340</v>
      </c>
      <c r="E111" s="133" t="s">
        <v>341</v>
      </c>
      <c r="F111" s="133" t="s">
        <v>1928</v>
      </c>
    </row>
    <row r="112" spans="1:6" x14ac:dyDescent="0.25">
      <c r="A112" s="133" t="s">
        <v>1942</v>
      </c>
      <c r="B112" s="133">
        <v>1</v>
      </c>
      <c r="C112" s="133">
        <v>0</v>
      </c>
      <c r="D112" s="140" t="s">
        <v>340</v>
      </c>
      <c r="E112" s="133" t="s">
        <v>341</v>
      </c>
      <c r="F112" s="133" t="s">
        <v>1939</v>
      </c>
    </row>
    <row r="113" spans="1:6" x14ac:dyDescent="0.25">
      <c r="A113" s="133" t="s">
        <v>1943</v>
      </c>
      <c r="B113" s="133">
        <v>1</v>
      </c>
      <c r="C113" s="133">
        <v>0</v>
      </c>
      <c r="D113" s="140" t="s">
        <v>340</v>
      </c>
      <c r="E113" s="133" t="s">
        <v>341</v>
      </c>
      <c r="F113" s="133" t="s">
        <v>1940</v>
      </c>
    </row>
    <row r="114" spans="1:6" x14ac:dyDescent="0.25">
      <c r="A114" s="133" t="s">
        <v>1944</v>
      </c>
      <c r="B114" s="133">
        <v>1</v>
      </c>
      <c r="C114" s="133">
        <v>0</v>
      </c>
      <c r="D114" s="140" t="s">
        <v>340</v>
      </c>
      <c r="E114" s="133" t="s">
        <v>341</v>
      </c>
      <c r="F114" s="133" t="s">
        <v>1941</v>
      </c>
    </row>
    <row r="115" spans="1:6" x14ac:dyDescent="0.25">
      <c r="A115" s="133" t="s">
        <v>1975</v>
      </c>
      <c r="B115" s="133">
        <v>4</v>
      </c>
      <c r="C115" s="133">
        <v>3.5</v>
      </c>
      <c r="D115" s="140" t="s">
        <v>341</v>
      </c>
      <c r="E115" s="133" t="s">
        <v>341</v>
      </c>
      <c r="F115" s="133" t="s">
        <v>1962</v>
      </c>
    </row>
    <row r="116" spans="1:6" x14ac:dyDescent="0.25">
      <c r="A116" s="133" t="s">
        <v>1976</v>
      </c>
      <c r="B116" s="133">
        <v>4</v>
      </c>
      <c r="C116" s="133">
        <v>3.5</v>
      </c>
      <c r="D116" s="140" t="s">
        <v>341</v>
      </c>
      <c r="E116" s="133" t="s">
        <v>341</v>
      </c>
      <c r="F116" s="133" t="s">
        <v>1957</v>
      </c>
    </row>
    <row r="117" spans="1:6" x14ac:dyDescent="0.25">
      <c r="A117" s="133" t="s">
        <v>1977</v>
      </c>
      <c r="B117" s="133">
        <v>4</v>
      </c>
      <c r="C117" s="133">
        <v>3.5</v>
      </c>
      <c r="D117" s="140" t="s">
        <v>341</v>
      </c>
      <c r="E117" s="133" t="s">
        <v>341</v>
      </c>
      <c r="F117" s="133" t="s">
        <v>1963</v>
      </c>
    </row>
    <row r="118" spans="1:6" x14ac:dyDescent="0.25">
      <c r="A118" s="133" t="s">
        <v>1978</v>
      </c>
      <c r="B118" s="133">
        <v>4</v>
      </c>
      <c r="C118" s="133">
        <v>3.5</v>
      </c>
      <c r="D118" s="140" t="s">
        <v>341</v>
      </c>
      <c r="E118" s="133" t="s">
        <v>341</v>
      </c>
      <c r="F118" s="133" t="s">
        <v>1964</v>
      </c>
    </row>
    <row r="119" spans="1:6" x14ac:dyDescent="0.25">
      <c r="A119" s="133" t="s">
        <v>1979</v>
      </c>
      <c r="B119" s="133">
        <v>4</v>
      </c>
      <c r="C119" s="133">
        <v>3.5</v>
      </c>
      <c r="D119" s="140" t="s">
        <v>341</v>
      </c>
      <c r="E119" s="133" t="s">
        <v>341</v>
      </c>
      <c r="F119" s="133" t="s">
        <v>1965</v>
      </c>
    </row>
    <row r="120" spans="1:6" x14ac:dyDescent="0.25">
      <c r="A120" s="133" t="s">
        <v>1980</v>
      </c>
      <c r="B120" s="133">
        <v>3</v>
      </c>
      <c r="C120" s="133">
        <v>3.5</v>
      </c>
      <c r="D120" s="140" t="s">
        <v>341</v>
      </c>
      <c r="E120" s="133" t="s">
        <v>341</v>
      </c>
      <c r="F120" s="133" t="s">
        <v>1966</v>
      </c>
    </row>
    <row r="121" spans="1:6" x14ac:dyDescent="0.25">
      <c r="A121" s="133" t="s">
        <v>1981</v>
      </c>
      <c r="B121" s="133">
        <v>3</v>
      </c>
      <c r="C121" s="133">
        <v>3.5</v>
      </c>
      <c r="D121" s="140" t="s">
        <v>341</v>
      </c>
      <c r="E121" s="133" t="s">
        <v>341</v>
      </c>
      <c r="F121" s="133" t="s">
        <v>1989</v>
      </c>
    </row>
    <row r="122" spans="1:6" x14ac:dyDescent="0.25">
      <c r="A122" s="133" t="s">
        <v>1988</v>
      </c>
      <c r="B122" s="133">
        <v>3</v>
      </c>
      <c r="C122" s="133">
        <v>3.5</v>
      </c>
      <c r="D122" s="140" t="s">
        <v>341</v>
      </c>
      <c r="E122" s="133" t="s">
        <v>341</v>
      </c>
      <c r="F122" s="133" t="s">
        <v>1967</v>
      </c>
    </row>
    <row r="123" spans="1:6" x14ac:dyDescent="0.25">
      <c r="A123" s="133" t="s">
        <v>1990</v>
      </c>
      <c r="B123" s="133">
        <v>3</v>
      </c>
      <c r="C123" s="133">
        <v>3.5</v>
      </c>
      <c r="D123" s="140" t="s">
        <v>341</v>
      </c>
      <c r="E123" s="133" t="s">
        <v>341</v>
      </c>
      <c r="F123" s="133" t="s">
        <v>1968</v>
      </c>
    </row>
    <row r="124" spans="1:6" x14ac:dyDescent="0.25">
      <c r="A124" s="133" t="s">
        <v>1987</v>
      </c>
      <c r="B124" s="133">
        <v>3</v>
      </c>
      <c r="C124" s="133">
        <v>3.5</v>
      </c>
      <c r="D124" s="140" t="s">
        <v>341</v>
      </c>
      <c r="E124" s="133" t="s">
        <v>341</v>
      </c>
      <c r="F124" s="133" t="s">
        <v>1969</v>
      </c>
    </row>
    <row r="125" spans="1:6" x14ac:dyDescent="0.25">
      <c r="A125" s="133" t="s">
        <v>1986</v>
      </c>
      <c r="B125" s="133">
        <v>3</v>
      </c>
      <c r="C125" s="133">
        <v>3.5</v>
      </c>
      <c r="D125" s="140" t="s">
        <v>341</v>
      </c>
      <c r="E125" s="133" t="s">
        <v>341</v>
      </c>
      <c r="F125" s="133" t="s">
        <v>1970</v>
      </c>
    </row>
    <row r="126" spans="1:6" x14ac:dyDescent="0.25">
      <c r="A126" s="133" t="s">
        <v>1983</v>
      </c>
      <c r="B126" s="133">
        <v>3</v>
      </c>
      <c r="C126" s="133">
        <v>3.5</v>
      </c>
      <c r="D126" s="140" t="s">
        <v>341</v>
      </c>
      <c r="E126" s="133" t="s">
        <v>341</v>
      </c>
      <c r="F126" s="133" t="s">
        <v>1971</v>
      </c>
    </row>
    <row r="127" spans="1:6" x14ac:dyDescent="0.25">
      <c r="A127" s="133" t="s">
        <v>1984</v>
      </c>
      <c r="B127" s="133">
        <v>3</v>
      </c>
      <c r="C127" s="133">
        <v>3.5</v>
      </c>
      <c r="D127" s="140" t="s">
        <v>341</v>
      </c>
      <c r="E127" s="133" t="s">
        <v>341</v>
      </c>
      <c r="F127" s="133" t="s">
        <v>1972</v>
      </c>
    </row>
    <row r="128" spans="1:6" x14ac:dyDescent="0.25">
      <c r="A128" s="133" t="s">
        <v>1985</v>
      </c>
      <c r="B128" s="133">
        <v>3</v>
      </c>
      <c r="C128" s="133">
        <v>3.5</v>
      </c>
      <c r="D128" s="140" t="s">
        <v>341</v>
      </c>
      <c r="E128" s="133" t="s">
        <v>341</v>
      </c>
      <c r="F128" s="133" t="s">
        <v>1973</v>
      </c>
    </row>
    <row r="129" spans="1:6" x14ac:dyDescent="0.25">
      <c r="A129" s="133" t="s">
        <v>1982</v>
      </c>
      <c r="B129" s="133">
        <v>3</v>
      </c>
      <c r="C129" s="133">
        <v>3.5</v>
      </c>
      <c r="D129" s="140" t="s">
        <v>341</v>
      </c>
      <c r="E129" s="133" t="s">
        <v>341</v>
      </c>
      <c r="F129" s="133" t="s">
        <v>1974</v>
      </c>
    </row>
    <row r="130" spans="1:6" x14ac:dyDescent="0.25">
      <c r="A130" s="133" t="s">
        <v>2008</v>
      </c>
      <c r="B130" s="133">
        <v>6</v>
      </c>
      <c r="C130" s="133">
        <v>3.5</v>
      </c>
      <c r="D130" s="140" t="s">
        <v>341</v>
      </c>
      <c r="E130" s="133" t="s">
        <v>341</v>
      </c>
      <c r="F130" s="133" t="s">
        <v>1991</v>
      </c>
    </row>
    <row r="131" spans="1:6" x14ac:dyDescent="0.25">
      <c r="A131" s="133" t="s">
        <v>2009</v>
      </c>
      <c r="B131" s="133">
        <v>6</v>
      </c>
      <c r="C131" s="133">
        <v>3.5</v>
      </c>
      <c r="D131" s="140" t="s">
        <v>341</v>
      </c>
      <c r="E131" s="133" t="s">
        <v>341</v>
      </c>
      <c r="F131" s="133" t="s">
        <v>1992</v>
      </c>
    </row>
    <row r="132" spans="1:6" x14ac:dyDescent="0.25">
      <c r="A132" s="133" t="s">
        <v>2010</v>
      </c>
      <c r="B132" s="133">
        <v>6</v>
      </c>
      <c r="C132" s="133">
        <v>3.5</v>
      </c>
      <c r="D132" s="140" t="s">
        <v>341</v>
      </c>
      <c r="E132" s="133" t="s">
        <v>341</v>
      </c>
      <c r="F132" s="133" t="s">
        <v>1993</v>
      </c>
    </row>
    <row r="133" spans="1:6" x14ac:dyDescent="0.25">
      <c r="A133" s="133" t="s">
        <v>2011</v>
      </c>
      <c r="B133" s="133">
        <v>6</v>
      </c>
      <c r="C133" s="133">
        <v>3.5</v>
      </c>
      <c r="D133" s="140" t="s">
        <v>341</v>
      </c>
      <c r="E133" s="133" t="s">
        <v>341</v>
      </c>
      <c r="F133" s="133" t="s">
        <v>1994</v>
      </c>
    </row>
    <row r="134" spans="1:6" x14ac:dyDescent="0.25">
      <c r="A134" s="133" t="s">
        <v>2012</v>
      </c>
      <c r="B134" s="133">
        <v>6</v>
      </c>
      <c r="C134" s="133">
        <v>3.5</v>
      </c>
      <c r="D134" s="140" t="s">
        <v>341</v>
      </c>
      <c r="E134" s="133" t="s">
        <v>341</v>
      </c>
      <c r="F134" s="133" t="s">
        <v>1995</v>
      </c>
    </row>
    <row r="135" spans="1:6" x14ac:dyDescent="0.25">
      <c r="A135" s="133" t="s">
        <v>2013</v>
      </c>
      <c r="B135" s="133">
        <v>6</v>
      </c>
      <c r="C135" s="133">
        <v>3.5</v>
      </c>
      <c r="D135" s="140" t="s">
        <v>341</v>
      </c>
      <c r="E135" s="133" t="s">
        <v>341</v>
      </c>
      <c r="F135" s="133" t="s">
        <v>1996</v>
      </c>
    </row>
    <row r="136" spans="1:6" x14ac:dyDescent="0.25">
      <c r="A136" s="133" t="s">
        <v>2014</v>
      </c>
      <c r="B136" s="133">
        <v>6</v>
      </c>
      <c r="C136" s="133">
        <v>3.5</v>
      </c>
      <c r="D136" s="140" t="s">
        <v>341</v>
      </c>
      <c r="E136" s="133" t="s">
        <v>341</v>
      </c>
      <c r="F136" s="133" t="s">
        <v>1997</v>
      </c>
    </row>
    <row r="137" spans="1:6" x14ac:dyDescent="0.25">
      <c r="A137" s="133" t="s">
        <v>2015</v>
      </c>
      <c r="B137" s="133">
        <v>6</v>
      </c>
      <c r="C137" s="133">
        <v>3.5</v>
      </c>
      <c r="D137" s="140" t="s">
        <v>341</v>
      </c>
      <c r="E137" s="133" t="s">
        <v>341</v>
      </c>
      <c r="F137" s="133" t="s">
        <v>2007</v>
      </c>
    </row>
    <row r="138" spans="1:6" x14ac:dyDescent="0.25">
      <c r="A138" s="133" t="s">
        <v>2016</v>
      </c>
      <c r="B138" s="133">
        <v>6</v>
      </c>
      <c r="C138" s="133">
        <v>3.5</v>
      </c>
      <c r="D138" s="140" t="s">
        <v>341</v>
      </c>
      <c r="E138" s="133" t="s">
        <v>341</v>
      </c>
      <c r="F138" s="133" t="s">
        <v>1998</v>
      </c>
    </row>
    <row r="139" spans="1:6" x14ac:dyDescent="0.25">
      <c r="A139" s="133" t="s">
        <v>2017</v>
      </c>
      <c r="B139" s="133">
        <v>6</v>
      </c>
      <c r="C139" s="133">
        <v>3.5</v>
      </c>
      <c r="D139" s="140" t="s">
        <v>341</v>
      </c>
      <c r="E139" s="133" t="s">
        <v>341</v>
      </c>
      <c r="F139" s="133" t="s">
        <v>1999</v>
      </c>
    </row>
    <row r="140" spans="1:6" x14ac:dyDescent="0.25">
      <c r="A140" s="133" t="s">
        <v>2018</v>
      </c>
      <c r="B140" s="133">
        <v>6</v>
      </c>
      <c r="C140" s="133">
        <v>3.5</v>
      </c>
      <c r="D140" s="140" t="s">
        <v>341</v>
      </c>
      <c r="E140" s="133" t="s">
        <v>341</v>
      </c>
      <c r="F140" s="133" t="s">
        <v>2000</v>
      </c>
    </row>
    <row r="141" spans="1:6" x14ac:dyDescent="0.25">
      <c r="A141" s="133" t="s">
        <v>2019</v>
      </c>
      <c r="B141" s="133">
        <v>6</v>
      </c>
      <c r="C141" s="133">
        <v>3.5</v>
      </c>
      <c r="D141" s="140" t="s">
        <v>341</v>
      </c>
      <c r="E141" s="133" t="s">
        <v>341</v>
      </c>
      <c r="F141" s="133" t="s">
        <v>2001</v>
      </c>
    </row>
    <row r="142" spans="1:6" x14ac:dyDescent="0.25">
      <c r="A142" s="133" t="s">
        <v>2020</v>
      </c>
      <c r="B142" s="133">
        <v>6</v>
      </c>
      <c r="C142" s="133">
        <v>3.5</v>
      </c>
      <c r="D142" s="140" t="s">
        <v>341</v>
      </c>
      <c r="E142" s="133" t="s">
        <v>341</v>
      </c>
      <c r="F142" s="133" t="s">
        <v>2002</v>
      </c>
    </row>
    <row r="143" spans="1:6" x14ac:dyDescent="0.25">
      <c r="A143" s="133" t="s">
        <v>2021</v>
      </c>
      <c r="B143" s="133">
        <v>1</v>
      </c>
      <c r="C143" s="133">
        <v>3.5</v>
      </c>
      <c r="D143" s="140" t="s">
        <v>341</v>
      </c>
      <c r="E143" s="133" t="s">
        <v>341</v>
      </c>
      <c r="F143" s="133" t="s">
        <v>2003</v>
      </c>
    </row>
    <row r="144" spans="1:6" x14ac:dyDescent="0.25">
      <c r="A144" s="133" t="s">
        <v>2022</v>
      </c>
      <c r="B144" s="133">
        <v>6</v>
      </c>
      <c r="C144" s="133">
        <v>3.5</v>
      </c>
      <c r="D144" s="140" t="s">
        <v>341</v>
      </c>
      <c r="E144" s="133" t="s">
        <v>341</v>
      </c>
      <c r="F144" s="133" t="s">
        <v>2004</v>
      </c>
    </row>
    <row r="145" spans="1:6" x14ac:dyDescent="0.25">
      <c r="A145" s="133" t="s">
        <v>2023</v>
      </c>
      <c r="B145" s="133">
        <v>6</v>
      </c>
      <c r="C145" s="133">
        <v>3.5</v>
      </c>
      <c r="D145" s="140" t="s">
        <v>341</v>
      </c>
      <c r="E145" s="133" t="s">
        <v>341</v>
      </c>
      <c r="F145" s="133" t="s">
        <v>2005</v>
      </c>
    </row>
    <row r="146" spans="1:6" x14ac:dyDescent="0.25">
      <c r="A146" s="133" t="s">
        <v>2024</v>
      </c>
      <c r="B146" s="133">
        <v>6</v>
      </c>
      <c r="C146" s="133">
        <v>3.5</v>
      </c>
      <c r="D146" s="140" t="s">
        <v>341</v>
      </c>
      <c r="E146" s="133" t="s">
        <v>341</v>
      </c>
      <c r="F146" s="133" t="s">
        <v>2006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"/>
  <sheetViews>
    <sheetView zoomScale="80" zoomScaleNormal="80" workbookViewId="0">
      <selection activeCell="J26" sqref="J26"/>
    </sheetView>
  </sheetViews>
  <sheetFormatPr defaultRowHeight="15" x14ac:dyDescent="0.25"/>
  <cols>
    <col min="1" max="1" width="5.28515625" customWidth="1"/>
    <col min="2" max="2" width="7.5703125" customWidth="1"/>
    <col min="3" max="3" width="9.140625" customWidth="1"/>
    <col min="4" max="4" width="7.85546875" customWidth="1"/>
    <col min="5" max="5" width="6.42578125" style="79" customWidth="1"/>
    <col min="6" max="10" width="7.28515625" customWidth="1"/>
    <col min="11" max="11" width="27.140625" customWidth="1"/>
    <col min="12" max="14" width="7.28515625" customWidth="1"/>
    <col min="15" max="15" width="8.140625" customWidth="1"/>
    <col min="16" max="16" width="12.28515625" customWidth="1"/>
    <col min="17" max="17" width="93.1406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216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32" t="s">
        <v>17</v>
      </c>
      <c r="B2" t="s">
        <v>17</v>
      </c>
      <c r="C2" t="s">
        <v>17</v>
      </c>
      <c r="D2" t="s">
        <v>17</v>
      </c>
      <c r="E2" s="79">
        <v>1</v>
      </c>
      <c r="F2">
        <v>0.4</v>
      </c>
      <c r="G2">
        <v>0.3</v>
      </c>
      <c r="H2">
        <v>0.5</v>
      </c>
      <c r="I2" s="79" t="s">
        <v>141</v>
      </c>
      <c r="J2">
        <v>2</v>
      </c>
      <c r="K2" t="s">
        <v>212</v>
      </c>
      <c r="L2">
        <v>4</v>
      </c>
      <c r="M2">
        <v>4</v>
      </c>
      <c r="N2" t="s">
        <v>17</v>
      </c>
      <c r="P2" t="s">
        <v>22</v>
      </c>
      <c r="Q2" t="s">
        <v>57</v>
      </c>
    </row>
    <row r="3" spans="1:17" x14ac:dyDescent="0.25">
      <c r="A3" t="s">
        <v>17</v>
      </c>
      <c r="B3" t="s">
        <v>17</v>
      </c>
      <c r="C3" t="s">
        <v>17</v>
      </c>
      <c r="D3" t="s">
        <v>17</v>
      </c>
      <c r="E3" s="79">
        <v>2</v>
      </c>
      <c r="F3">
        <v>0.16</v>
      </c>
      <c r="G3">
        <v>0.1</v>
      </c>
      <c r="H3">
        <v>0.2</v>
      </c>
      <c r="I3" t="s">
        <v>141</v>
      </c>
      <c r="J3">
        <v>2</v>
      </c>
      <c r="K3" t="s">
        <v>213</v>
      </c>
      <c r="L3">
        <v>4.4429999999999996</v>
      </c>
      <c r="M3">
        <v>3.3969999999999998</v>
      </c>
      <c r="N3" t="s">
        <v>17</v>
      </c>
      <c r="Q3" t="s">
        <v>223</v>
      </c>
    </row>
    <row r="4" spans="1:17" x14ac:dyDescent="0.25">
      <c r="A4" t="s">
        <v>17</v>
      </c>
      <c r="B4" t="s">
        <v>17</v>
      </c>
      <c r="C4" t="s">
        <v>17</v>
      </c>
      <c r="D4" t="s">
        <v>17</v>
      </c>
      <c r="E4" s="79">
        <v>3</v>
      </c>
      <c r="F4">
        <v>0.43</v>
      </c>
      <c r="G4">
        <v>0.3</v>
      </c>
      <c r="H4">
        <v>0.5</v>
      </c>
      <c r="I4" t="s">
        <v>141</v>
      </c>
      <c r="J4">
        <v>2</v>
      </c>
      <c r="K4" t="s">
        <v>214</v>
      </c>
      <c r="L4">
        <v>4.5839999999999996</v>
      </c>
      <c r="M4">
        <v>3.056</v>
      </c>
      <c r="N4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zoomScale="80" zoomScaleNormal="80" workbookViewId="0">
      <selection activeCell="G2" sqref="G2:G37"/>
    </sheetView>
  </sheetViews>
  <sheetFormatPr defaultRowHeight="15" x14ac:dyDescent="0.25"/>
  <cols>
    <col min="1" max="7" width="9.140625" style="133"/>
    <col min="8" max="8" width="7.5703125" style="133" customWidth="1"/>
    <col min="9" max="9" width="29.425781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1330</v>
      </c>
      <c r="E2" s="53">
        <v>1292.7769866666667</v>
      </c>
      <c r="F2" s="53">
        <v>1367.2230133333333</v>
      </c>
      <c r="G2" s="133" t="s">
        <v>2312</v>
      </c>
      <c r="H2" s="133">
        <v>2</v>
      </c>
      <c r="I2" s="133" t="s">
        <v>1841</v>
      </c>
      <c r="J2" s="88">
        <v>4904.4732358409128</v>
      </c>
      <c r="K2" s="88">
        <v>0.81354302656641597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1394.6666666666667</v>
      </c>
      <c r="E3" s="53">
        <v>1345.2616</v>
      </c>
      <c r="F3" s="53">
        <v>1444.0717333333332</v>
      </c>
      <c r="G3" s="133" t="s">
        <v>2312</v>
      </c>
      <c r="H3" s="133">
        <v>2</v>
      </c>
      <c r="I3" s="133" t="s">
        <v>1840</v>
      </c>
      <c r="J3" s="88">
        <v>3061.3290005477766</v>
      </c>
      <c r="K3" s="88">
        <v>1.3667266730401531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1104</v>
      </c>
      <c r="E4" s="53">
        <v>1083.3938666666666</v>
      </c>
      <c r="F4" s="53">
        <v>1124.6061333333334</v>
      </c>
      <c r="G4" s="133" t="s">
        <v>2312</v>
      </c>
      <c r="H4" s="133">
        <v>2</v>
      </c>
      <c r="I4" s="133" t="s">
        <v>1839</v>
      </c>
      <c r="J4" s="88">
        <v>11026.997554011394</v>
      </c>
      <c r="K4" s="88">
        <v>0.30035374396135261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1217.3333333333333</v>
      </c>
      <c r="E5" s="53">
        <v>1170.7787599999999</v>
      </c>
      <c r="F5" s="53">
        <v>1263.8879066666666</v>
      </c>
      <c r="G5" s="133" t="s">
        <v>2312</v>
      </c>
      <c r="H5" s="133">
        <v>2</v>
      </c>
      <c r="I5" s="133" t="s">
        <v>1842</v>
      </c>
      <c r="J5" s="88">
        <v>2626.6757795659501</v>
      </c>
      <c r="K5" s="88">
        <v>1.3903505062979191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1152.6666666666667</v>
      </c>
      <c r="E6" s="53">
        <v>1128.6841066666666</v>
      </c>
      <c r="F6" s="53">
        <v>1176.6492266666667</v>
      </c>
      <c r="G6" s="133" t="s">
        <v>2312</v>
      </c>
      <c r="H6" s="133">
        <v>2</v>
      </c>
      <c r="I6" s="133" t="s">
        <v>1844</v>
      </c>
      <c r="J6" s="88">
        <v>8874.1860953581181</v>
      </c>
      <c r="K6" s="88">
        <v>0.3896695384615384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1193.3333333333333</v>
      </c>
      <c r="E7" s="279">
        <v>1169.0802933333332</v>
      </c>
      <c r="F7" s="279">
        <v>1217.5863733333333</v>
      </c>
      <c r="G7" s="87" t="s">
        <v>2312</v>
      </c>
      <c r="H7" s="87">
        <v>2</v>
      </c>
      <c r="I7" s="87" t="s">
        <v>1843</v>
      </c>
      <c r="J7" s="89">
        <v>9300.4362555091575</v>
      </c>
      <c r="K7" s="89">
        <v>0.38492817988826816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1231</v>
      </c>
      <c r="E8" s="131">
        <v>1196.6947733333334</v>
      </c>
      <c r="F8" s="131">
        <v>1265.3052266666666</v>
      </c>
      <c r="G8" s="84" t="s">
        <v>2312</v>
      </c>
      <c r="H8" s="84">
        <v>2</v>
      </c>
      <c r="I8" s="84" t="s">
        <v>1835</v>
      </c>
      <c r="J8" s="90">
        <v>4946.6098979057497</v>
      </c>
      <c r="K8" s="90">
        <v>0.74657191010018964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1291</v>
      </c>
      <c r="E9" s="53">
        <v>1245.1529866666667</v>
      </c>
      <c r="F9" s="53">
        <v>1336.8470133333333</v>
      </c>
      <c r="G9" s="133" t="s">
        <v>2312</v>
      </c>
      <c r="H9" s="133">
        <v>2</v>
      </c>
      <c r="I9" s="133" t="s">
        <v>1834</v>
      </c>
      <c r="J9" s="88">
        <v>3046.0885834143005</v>
      </c>
      <c r="K9" s="88">
        <v>1.2714666346501422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1021.6666666666666</v>
      </c>
      <c r="E10" s="53">
        <v>1002.9075066666666</v>
      </c>
      <c r="F10" s="53">
        <v>1040.4258266666668</v>
      </c>
      <c r="G10" s="133" t="s">
        <v>2312</v>
      </c>
      <c r="H10" s="133">
        <v>2</v>
      </c>
      <c r="I10" s="133" t="s">
        <v>1833</v>
      </c>
      <c r="J10" s="88">
        <v>11394.724145169292</v>
      </c>
      <c r="K10" s="88">
        <v>0.2689841334420881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1126.6666666666667</v>
      </c>
      <c r="E11" s="53">
        <v>1083.4761066666667</v>
      </c>
      <c r="F11" s="53">
        <v>1169.8572266666667</v>
      </c>
      <c r="G11" s="133" t="s">
        <v>2312</v>
      </c>
      <c r="H11" s="133">
        <v>2</v>
      </c>
      <c r="I11" s="133" t="s">
        <v>1836</v>
      </c>
      <c r="J11" s="88">
        <v>2614.1190605116212</v>
      </c>
      <c r="K11" s="88">
        <v>1.2929785988165683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1067</v>
      </c>
      <c r="E12" s="53">
        <v>1044.1816799999999</v>
      </c>
      <c r="F12" s="53">
        <v>1089.8183200000001</v>
      </c>
      <c r="G12" s="133" t="s">
        <v>2312</v>
      </c>
      <c r="H12" s="133">
        <v>2</v>
      </c>
      <c r="I12" s="133" t="s">
        <v>1838</v>
      </c>
      <c r="J12" s="88">
        <v>8399.8909693209243</v>
      </c>
      <c r="K12" s="88">
        <v>0.38107637488284918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1104.3333333333333</v>
      </c>
      <c r="E13" s="279">
        <v>1081.3052933333333</v>
      </c>
      <c r="F13" s="279">
        <v>1127.3613733333334</v>
      </c>
      <c r="G13" s="87" t="s">
        <v>2312</v>
      </c>
      <c r="H13" s="87">
        <v>2</v>
      </c>
      <c r="I13" s="87" t="s">
        <v>1837</v>
      </c>
      <c r="J13" s="89">
        <v>8834.8372726278358</v>
      </c>
      <c r="K13" s="89">
        <v>0.3749927585270148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1343</v>
      </c>
      <c r="E14" s="53">
        <v>1301.7877333333333</v>
      </c>
      <c r="F14" s="53">
        <v>1384.2122666666667</v>
      </c>
      <c r="G14" s="133" t="s">
        <v>2312</v>
      </c>
      <c r="H14" s="133">
        <v>2</v>
      </c>
      <c r="I14" s="133" t="s">
        <v>1847</v>
      </c>
      <c r="J14" s="88">
        <v>4079.5397154482498</v>
      </c>
      <c r="K14" s="88">
        <v>0.9876114172251178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1408.3333333333333</v>
      </c>
      <c r="E15" s="53">
        <v>1355.3453866666666</v>
      </c>
      <c r="F15" s="53">
        <v>1461.3212800000001</v>
      </c>
      <c r="G15" s="133" t="s">
        <v>2312</v>
      </c>
      <c r="H15" s="133">
        <v>2</v>
      </c>
      <c r="I15" s="133" t="s">
        <v>1846</v>
      </c>
      <c r="J15" s="88">
        <v>2713.7440159980474</v>
      </c>
      <c r="K15" s="88">
        <v>1.556889660591716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1115</v>
      </c>
      <c r="E16" s="53">
        <v>1091.4355733333334</v>
      </c>
      <c r="F16" s="53">
        <v>1138.5644266666666</v>
      </c>
      <c r="G16" s="133" t="s">
        <v>2312</v>
      </c>
      <c r="H16" s="133">
        <v>2</v>
      </c>
      <c r="I16" s="133" t="s">
        <v>1845</v>
      </c>
      <c r="J16" s="88">
        <v>8600.9836520764111</v>
      </c>
      <c r="K16" s="88">
        <v>0.38890900568011955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1229.3333333333333</v>
      </c>
      <c r="E17" s="53">
        <v>1182.04964</v>
      </c>
      <c r="F17" s="53">
        <v>1276.6170266666666</v>
      </c>
      <c r="G17" s="133" t="s">
        <v>2312</v>
      </c>
      <c r="H17" s="133">
        <v>2</v>
      </c>
      <c r="I17" s="133" t="s">
        <v>1848</v>
      </c>
      <c r="J17" s="88">
        <v>2596.7412331928454</v>
      </c>
      <c r="K17" s="88">
        <v>1.420241629338395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1164</v>
      </c>
      <c r="E18" s="53">
        <v>1135.36832</v>
      </c>
      <c r="F18" s="53">
        <v>1192.63168</v>
      </c>
      <c r="G18" s="133" t="s">
        <v>2312</v>
      </c>
      <c r="H18" s="133">
        <v>2</v>
      </c>
      <c r="I18" s="133" t="s">
        <v>1850</v>
      </c>
      <c r="J18" s="88">
        <v>6349.2794237789558</v>
      </c>
      <c r="K18" s="88">
        <v>0.54998367010309268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1205</v>
      </c>
      <c r="E19" s="279">
        <v>1175.47848</v>
      </c>
      <c r="F19" s="279">
        <v>1234.52152</v>
      </c>
      <c r="G19" s="87" t="s">
        <v>2312</v>
      </c>
      <c r="H19" s="87">
        <v>2</v>
      </c>
      <c r="I19" s="87" t="s">
        <v>1849</v>
      </c>
      <c r="J19" s="89">
        <v>6400.4249174231572</v>
      </c>
      <c r="K19" s="89">
        <v>0.56480625062240664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133">
        <v>1330</v>
      </c>
      <c r="E20" s="133">
        <v>1292.7769866666667</v>
      </c>
      <c r="F20" s="133">
        <v>1367.2230133333333</v>
      </c>
      <c r="G20" s="133" t="s">
        <v>2312</v>
      </c>
      <c r="H20" s="133">
        <v>2</v>
      </c>
      <c r="I20" s="133" t="s">
        <v>1841</v>
      </c>
      <c r="J20" s="133">
        <v>4904.4732358409128</v>
      </c>
      <c r="K20" s="133">
        <v>0.81354302656641597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133">
        <v>1394.6666666666667</v>
      </c>
      <c r="E21" s="133">
        <v>1345.2616</v>
      </c>
      <c r="F21" s="133">
        <v>1444.0717333333332</v>
      </c>
      <c r="G21" s="133" t="s">
        <v>2312</v>
      </c>
      <c r="H21" s="133">
        <v>2</v>
      </c>
      <c r="I21" s="133" t="s">
        <v>1840</v>
      </c>
      <c r="J21" s="133">
        <v>3061.3290005477766</v>
      </c>
      <c r="K21" s="133">
        <v>1.3667266730401531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133">
        <v>1104</v>
      </c>
      <c r="E22" s="133">
        <v>1083.3938666666666</v>
      </c>
      <c r="F22" s="133">
        <v>1124.6061333333334</v>
      </c>
      <c r="G22" s="133" t="s">
        <v>2312</v>
      </c>
      <c r="H22" s="133">
        <v>2</v>
      </c>
      <c r="I22" s="133" t="s">
        <v>1839</v>
      </c>
      <c r="J22" s="133">
        <v>11026.997554011394</v>
      </c>
      <c r="K22" s="133">
        <v>0.30035374396135261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133">
        <v>1217.3333333333333</v>
      </c>
      <c r="E23" s="133">
        <v>1170.7787599999999</v>
      </c>
      <c r="F23" s="133">
        <v>1263.8879066666666</v>
      </c>
      <c r="G23" s="133" t="s">
        <v>2312</v>
      </c>
      <c r="H23" s="133">
        <v>2</v>
      </c>
      <c r="I23" s="133" t="s">
        <v>1842</v>
      </c>
      <c r="J23" s="133">
        <v>2626.6757795659501</v>
      </c>
      <c r="K23" s="133">
        <v>1.3903505062979191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133">
        <v>1152.6666666666667</v>
      </c>
      <c r="E24" s="133">
        <v>1128.6841066666666</v>
      </c>
      <c r="F24" s="133">
        <v>1176.6492266666667</v>
      </c>
      <c r="G24" s="133" t="s">
        <v>2312</v>
      </c>
      <c r="H24" s="133">
        <v>2</v>
      </c>
      <c r="I24" s="133" t="s">
        <v>1844</v>
      </c>
      <c r="J24" s="133">
        <v>8874.1860953581181</v>
      </c>
      <c r="K24" s="133">
        <v>0.3896695384615384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87">
        <v>1193.3333333333333</v>
      </c>
      <c r="E25" s="87">
        <v>1169.0802933333332</v>
      </c>
      <c r="F25" s="87">
        <v>1217.5863733333333</v>
      </c>
      <c r="G25" s="87" t="s">
        <v>2312</v>
      </c>
      <c r="H25" s="87">
        <v>2</v>
      </c>
      <c r="I25" s="87" t="s">
        <v>1843</v>
      </c>
      <c r="J25" s="87">
        <v>9300.4362555091575</v>
      </c>
      <c r="K25" s="87">
        <v>0.38492817988826816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133">
        <v>1231</v>
      </c>
      <c r="E26" s="133">
        <v>1196.6947733333334</v>
      </c>
      <c r="F26" s="133">
        <v>1265.3052266666666</v>
      </c>
      <c r="G26" s="133" t="s">
        <v>2312</v>
      </c>
      <c r="H26" s="133">
        <v>2</v>
      </c>
      <c r="I26" s="133" t="s">
        <v>1835</v>
      </c>
      <c r="J26" s="133">
        <v>4946.6098979057497</v>
      </c>
      <c r="K26" s="133">
        <v>0.74657191010018964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133">
        <v>1291</v>
      </c>
      <c r="E27" s="133">
        <v>1245.1529866666667</v>
      </c>
      <c r="F27" s="133">
        <v>1336.8470133333333</v>
      </c>
      <c r="G27" s="133" t="s">
        <v>2312</v>
      </c>
      <c r="H27" s="133">
        <v>2</v>
      </c>
      <c r="I27" s="133" t="s">
        <v>1834</v>
      </c>
      <c r="J27" s="133">
        <v>3046.0885834143005</v>
      </c>
      <c r="K27" s="133">
        <v>1.2714666346501422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133">
        <v>1021.6666666666666</v>
      </c>
      <c r="E28" s="133">
        <v>1002.9075066666666</v>
      </c>
      <c r="F28" s="133">
        <v>1040.4258266666668</v>
      </c>
      <c r="G28" s="133" t="s">
        <v>2312</v>
      </c>
      <c r="H28" s="133">
        <v>2</v>
      </c>
      <c r="I28" s="133" t="s">
        <v>1833</v>
      </c>
      <c r="J28" s="133">
        <v>11394.724145169292</v>
      </c>
      <c r="K28" s="133">
        <v>0.2689841334420881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133">
        <v>1126.6666666666667</v>
      </c>
      <c r="E29" s="133">
        <v>1083.4761066666667</v>
      </c>
      <c r="F29" s="133">
        <v>1169.8572266666667</v>
      </c>
      <c r="G29" s="133" t="s">
        <v>2312</v>
      </c>
      <c r="H29" s="133">
        <v>2</v>
      </c>
      <c r="I29" s="133" t="s">
        <v>1836</v>
      </c>
      <c r="J29" s="133">
        <v>2614.1190605116212</v>
      </c>
      <c r="K29" s="133">
        <v>1.2929785988165683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133">
        <v>1067</v>
      </c>
      <c r="E30" s="133">
        <v>1044.1816799999999</v>
      </c>
      <c r="F30" s="133">
        <v>1089.8183200000001</v>
      </c>
      <c r="G30" s="133" t="s">
        <v>2312</v>
      </c>
      <c r="H30" s="133">
        <v>2</v>
      </c>
      <c r="I30" s="133" t="s">
        <v>1838</v>
      </c>
      <c r="J30" s="133">
        <v>8399.8909693209243</v>
      </c>
      <c r="K30" s="133">
        <v>0.38107637488284918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87">
        <v>1104.3333333333333</v>
      </c>
      <c r="E31" s="87">
        <v>1081.3052933333333</v>
      </c>
      <c r="F31" s="87">
        <v>1127.3613733333334</v>
      </c>
      <c r="G31" s="87" t="s">
        <v>2312</v>
      </c>
      <c r="H31" s="87">
        <v>2</v>
      </c>
      <c r="I31" s="87" t="s">
        <v>1837</v>
      </c>
      <c r="J31" s="87">
        <v>8834.8372726278358</v>
      </c>
      <c r="K31" s="87">
        <v>0.3749927585270148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133">
        <v>1343</v>
      </c>
      <c r="E32" s="133">
        <v>1301.7877333333333</v>
      </c>
      <c r="F32" s="133">
        <v>1384.2122666666667</v>
      </c>
      <c r="G32" s="133" t="s">
        <v>2312</v>
      </c>
      <c r="H32" s="133">
        <v>2</v>
      </c>
      <c r="I32" s="133" t="s">
        <v>1847</v>
      </c>
      <c r="J32" s="133">
        <v>4079.5397154482498</v>
      </c>
      <c r="K32" s="133">
        <v>0.9876114172251178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133">
        <v>1408.3333333333333</v>
      </c>
      <c r="E33" s="133">
        <v>1355.3453866666666</v>
      </c>
      <c r="F33" s="133">
        <v>1461.3212800000001</v>
      </c>
      <c r="G33" s="133" t="s">
        <v>2312</v>
      </c>
      <c r="H33" s="133">
        <v>2</v>
      </c>
      <c r="I33" s="133" t="s">
        <v>1846</v>
      </c>
      <c r="J33" s="133">
        <v>2713.7440159980474</v>
      </c>
      <c r="K33" s="133">
        <v>1.556889660591716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133">
        <v>1115</v>
      </c>
      <c r="E34" s="133">
        <v>1091.4355733333334</v>
      </c>
      <c r="F34" s="133">
        <v>1138.5644266666666</v>
      </c>
      <c r="G34" s="133" t="s">
        <v>2312</v>
      </c>
      <c r="H34" s="133">
        <v>2</v>
      </c>
      <c r="I34" s="133" t="s">
        <v>1845</v>
      </c>
      <c r="J34" s="133">
        <v>8600.9836520764111</v>
      </c>
      <c r="K34" s="133">
        <v>0.38890900568011955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133">
        <v>1229.3333333333333</v>
      </c>
      <c r="E35" s="133">
        <v>1182.04964</v>
      </c>
      <c r="F35" s="133">
        <v>1276.6170266666666</v>
      </c>
      <c r="G35" s="133" t="s">
        <v>2312</v>
      </c>
      <c r="H35" s="133">
        <v>2</v>
      </c>
      <c r="I35" s="133" t="s">
        <v>1848</v>
      </c>
      <c r="J35" s="133">
        <v>2596.7412331928454</v>
      </c>
      <c r="K35" s="133">
        <v>1.420241629338395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133">
        <v>1164</v>
      </c>
      <c r="E36" s="133">
        <v>1135.36832</v>
      </c>
      <c r="F36" s="133">
        <v>1192.63168</v>
      </c>
      <c r="G36" s="133" t="s">
        <v>2312</v>
      </c>
      <c r="H36" s="133">
        <v>2</v>
      </c>
      <c r="I36" s="133" t="s">
        <v>1850</v>
      </c>
      <c r="J36" s="133">
        <v>6349.2794237789558</v>
      </c>
      <c r="K36" s="133">
        <v>0.54998367010309268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84">
        <v>1205</v>
      </c>
      <c r="E37" s="84">
        <v>1175.47848</v>
      </c>
      <c r="F37" s="84">
        <v>1234.52152</v>
      </c>
      <c r="G37" s="84" t="s">
        <v>2312</v>
      </c>
      <c r="H37" s="84">
        <v>2</v>
      </c>
      <c r="I37" s="84" t="s">
        <v>1849</v>
      </c>
      <c r="J37" s="84">
        <v>6400.4249174231572</v>
      </c>
      <c r="K37" s="133">
        <v>0.56480625062240664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zoomScale="80" zoomScaleNormal="80" workbookViewId="0">
      <selection activeCell="G2" sqref="G2:G37"/>
    </sheetView>
  </sheetViews>
  <sheetFormatPr defaultRowHeight="15" x14ac:dyDescent="0.25"/>
  <cols>
    <col min="1" max="7" width="9.140625" style="133"/>
    <col min="8" max="8" width="7" style="133" customWidth="1"/>
    <col min="9" max="9" width="30.57031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4558.666666666667</v>
      </c>
      <c r="E2" s="53">
        <v>4446.1077866666665</v>
      </c>
      <c r="F2" s="53">
        <v>4671.2255466666666</v>
      </c>
      <c r="G2" s="133" t="s">
        <v>2312</v>
      </c>
      <c r="H2" s="133">
        <v>2</v>
      </c>
      <c r="I2" s="133" t="s">
        <v>1859</v>
      </c>
      <c r="J2" s="88">
        <v>6301.2729381949703</v>
      </c>
      <c r="K2" s="88">
        <v>2.1703551225504532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4780.666666666667</v>
      </c>
      <c r="E3" s="53">
        <v>4624.3625466666663</v>
      </c>
      <c r="F3" s="53">
        <v>4936.9707866666668</v>
      </c>
      <c r="G3" s="133" t="s">
        <v>2312</v>
      </c>
      <c r="H3" s="133">
        <v>2</v>
      </c>
      <c r="I3" s="133" t="s">
        <v>1858</v>
      </c>
      <c r="J3" s="88">
        <v>3593.752947588081</v>
      </c>
      <c r="K3" s="88">
        <v>3.9908141180449035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3784.3333333333335</v>
      </c>
      <c r="E4" s="53">
        <v>3736.8444933333335</v>
      </c>
      <c r="F4" s="53">
        <v>3831.8221733333335</v>
      </c>
      <c r="G4" s="133" t="s">
        <v>2312</v>
      </c>
      <c r="H4" s="133">
        <v>2</v>
      </c>
      <c r="I4" s="133" t="s">
        <v>1857</v>
      </c>
      <c r="J4" s="88">
        <v>24395.391179213599</v>
      </c>
      <c r="K4" s="88">
        <v>0.46537478807363691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4172.666666666667</v>
      </c>
      <c r="E5" s="53">
        <v>4023.6753066666665</v>
      </c>
      <c r="F5" s="53">
        <v>4321.658026666667</v>
      </c>
      <c r="G5" s="133" t="s">
        <v>2312</v>
      </c>
      <c r="H5" s="133">
        <v>2</v>
      </c>
      <c r="I5" s="133" t="s">
        <v>1860</v>
      </c>
      <c r="J5" s="88">
        <v>3013.1264570995622</v>
      </c>
      <c r="K5" s="88">
        <v>4.154488760504873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3951</v>
      </c>
      <c r="E6" s="53">
        <v>3887.6436533333331</v>
      </c>
      <c r="F6" s="53">
        <v>4014.3563466666669</v>
      </c>
      <c r="G6" s="133" t="s">
        <v>2312</v>
      </c>
      <c r="H6" s="133">
        <v>2</v>
      </c>
      <c r="I6" s="133" t="s">
        <v>1862</v>
      </c>
      <c r="J6" s="88">
        <v>14939.840095026824</v>
      </c>
      <c r="K6" s="88">
        <v>0.79338198565763951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4090</v>
      </c>
      <c r="E7" s="279">
        <v>4029.1308933333335</v>
      </c>
      <c r="F7" s="279">
        <v>4150.8691066666661</v>
      </c>
      <c r="G7" s="87" t="s">
        <v>2312</v>
      </c>
      <c r="H7" s="87">
        <v>2</v>
      </c>
      <c r="I7" s="87" t="s">
        <v>1861</v>
      </c>
      <c r="J7" s="89">
        <v>17344.624528691904</v>
      </c>
      <c r="K7" s="89">
        <v>0.70742378883455592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4219.333333333333</v>
      </c>
      <c r="E8" s="131">
        <v>4116.8455866666673</v>
      </c>
      <c r="F8" s="131">
        <v>4321.8210799999997</v>
      </c>
      <c r="G8" s="84" t="s">
        <v>2312</v>
      </c>
      <c r="H8" s="133">
        <v>2</v>
      </c>
      <c r="I8" s="133" t="s">
        <v>1853</v>
      </c>
      <c r="J8" s="90">
        <v>6511.1234051181536</v>
      </c>
      <c r="K8" s="90">
        <v>1.9440577627587299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4424.666666666667</v>
      </c>
      <c r="E9" s="53">
        <v>4280.4315733333333</v>
      </c>
      <c r="F9" s="53">
        <v>4568.9017599999997</v>
      </c>
      <c r="G9" s="133" t="s">
        <v>2312</v>
      </c>
      <c r="H9" s="133">
        <v>2</v>
      </c>
      <c r="I9" s="133" t="s">
        <v>1852</v>
      </c>
      <c r="J9" s="88">
        <v>3615.1921065349311</v>
      </c>
      <c r="K9" s="88">
        <v>3.6717274238360704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3502.6666666666665</v>
      </c>
      <c r="E10" s="53">
        <v>3462.248853333333</v>
      </c>
      <c r="F10" s="53">
        <v>3543.08448</v>
      </c>
      <c r="G10" s="133" t="s">
        <v>2312</v>
      </c>
      <c r="H10" s="133">
        <v>2</v>
      </c>
      <c r="I10" s="133" t="s">
        <v>1851</v>
      </c>
      <c r="J10" s="88">
        <v>28851.216776172711</v>
      </c>
      <c r="K10" s="88">
        <v>0.36421340845070421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3862</v>
      </c>
      <c r="E11" s="53">
        <v>3724.4276000000004</v>
      </c>
      <c r="F11" s="53">
        <v>3999.5723999999996</v>
      </c>
      <c r="G11" s="133" t="s">
        <v>2312</v>
      </c>
      <c r="H11" s="133">
        <v>2</v>
      </c>
      <c r="I11" s="133" t="s">
        <v>1854</v>
      </c>
      <c r="J11" s="88">
        <v>3027.4296086126601</v>
      </c>
      <c r="K11" s="88">
        <v>3.8270088814085961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3657</v>
      </c>
      <c r="E12" s="53">
        <v>3597.0540533333333</v>
      </c>
      <c r="F12" s="53">
        <v>3716.9459466666667</v>
      </c>
      <c r="G12" s="133" t="s">
        <v>2312</v>
      </c>
      <c r="H12" s="133">
        <v>2</v>
      </c>
      <c r="I12" s="133" t="s">
        <v>1856</v>
      </c>
      <c r="J12" s="88">
        <v>14296.917709229498</v>
      </c>
      <c r="K12" s="88">
        <v>0.76736819943487378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3785.6666666666665</v>
      </c>
      <c r="E13" s="279">
        <v>3728.2367066666666</v>
      </c>
      <c r="F13" s="279">
        <v>3843.0966266666669</v>
      </c>
      <c r="G13" s="87" t="s">
        <v>2312</v>
      </c>
      <c r="H13" s="87">
        <v>2</v>
      </c>
      <c r="I13" s="87" t="s">
        <v>1855</v>
      </c>
      <c r="J13" s="89">
        <v>16692.441283369011</v>
      </c>
      <c r="K13" s="89">
        <v>0.6803678268028529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4603.666666666667</v>
      </c>
      <c r="E14" s="53">
        <v>4476.6619333333338</v>
      </c>
      <c r="F14" s="53">
        <v>4730.6714000000002</v>
      </c>
      <c r="G14" s="133" t="s">
        <v>2312</v>
      </c>
      <c r="H14" s="133">
        <v>2</v>
      </c>
      <c r="I14" s="133" t="s">
        <v>1865</v>
      </c>
      <c r="J14" s="88">
        <v>5047.5434940251889</v>
      </c>
      <c r="K14" s="88">
        <v>2.7361824650640796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4827.666666666667</v>
      </c>
      <c r="E15" s="53">
        <v>4658.8492533333329</v>
      </c>
      <c r="F15" s="53">
        <v>4996.4840800000002</v>
      </c>
      <c r="G15" s="133" t="s">
        <v>2312</v>
      </c>
      <c r="H15" s="133">
        <v>2</v>
      </c>
      <c r="I15" s="133" t="s">
        <v>1864</v>
      </c>
      <c r="J15" s="88">
        <v>3141.6095714917069</v>
      </c>
      <c r="K15" s="88">
        <v>4.610057255817166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3821.3333333333335</v>
      </c>
      <c r="E16" s="53">
        <v>3761.0241333333329</v>
      </c>
      <c r="F16" s="53">
        <v>3881.6425333333336</v>
      </c>
      <c r="G16" s="133" t="s">
        <v>2312</v>
      </c>
      <c r="H16" s="133">
        <v>2</v>
      </c>
      <c r="I16" s="133" t="s">
        <v>1863</v>
      </c>
      <c r="J16" s="88">
        <v>15423.212874161229</v>
      </c>
      <c r="K16" s="88">
        <v>0.74329519364968599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4213.666666666667</v>
      </c>
      <c r="E17" s="53">
        <v>4062.6120800000003</v>
      </c>
      <c r="F17" s="53">
        <v>4364.7212533333332</v>
      </c>
      <c r="G17" s="133" t="s">
        <v>2312</v>
      </c>
      <c r="H17" s="133">
        <v>2</v>
      </c>
      <c r="I17" s="133" t="s">
        <v>1866</v>
      </c>
      <c r="J17" s="88">
        <v>2989.2666865012129</v>
      </c>
      <c r="K17" s="88">
        <v>4.2287963322521946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3989.6666666666665</v>
      </c>
      <c r="E18" s="53">
        <v>3907.6576533333332</v>
      </c>
      <c r="F18" s="53">
        <v>4071.6756800000003</v>
      </c>
      <c r="G18" s="133" t="s">
        <v>2312</v>
      </c>
      <c r="H18" s="133">
        <v>2</v>
      </c>
      <c r="I18" s="133" t="s">
        <v>1868</v>
      </c>
      <c r="J18" s="88">
        <v>9092.0579169272278</v>
      </c>
      <c r="K18" s="88">
        <v>1.3164236424095581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4130</v>
      </c>
      <c r="E19" s="279">
        <v>4047.2069866666666</v>
      </c>
      <c r="F19" s="279">
        <v>4212.793013333333</v>
      </c>
      <c r="G19" s="87" t="s">
        <v>2312</v>
      </c>
      <c r="H19" s="87">
        <v>2</v>
      </c>
      <c r="I19" s="87" t="s">
        <v>1867</v>
      </c>
      <c r="J19" s="89">
        <v>9559.2730541885212</v>
      </c>
      <c r="K19" s="89">
        <v>1.2961236623083132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53">
        <v>4558.666666666667</v>
      </c>
      <c r="E20" s="53">
        <v>4446.1077866666665</v>
      </c>
      <c r="F20" s="53">
        <v>4671.2255466666666</v>
      </c>
      <c r="G20" s="133" t="s">
        <v>2312</v>
      </c>
      <c r="H20" s="133">
        <v>2</v>
      </c>
      <c r="I20" s="133" t="s">
        <v>1859</v>
      </c>
      <c r="J20" s="53">
        <v>6301.2729381949703</v>
      </c>
      <c r="K20" s="53">
        <v>2.1703551225504532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53">
        <v>4780.666666666667</v>
      </c>
      <c r="E21" s="53">
        <v>4624.3625466666663</v>
      </c>
      <c r="F21" s="53">
        <v>4936.9707866666668</v>
      </c>
      <c r="G21" s="133" t="s">
        <v>2312</v>
      </c>
      <c r="H21" s="133">
        <v>2</v>
      </c>
      <c r="I21" s="133" t="s">
        <v>1858</v>
      </c>
      <c r="J21" s="53">
        <v>3593.752947588081</v>
      </c>
      <c r="K21" s="53">
        <v>3.9908141180449035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53">
        <v>3784.3333333333335</v>
      </c>
      <c r="E22" s="53">
        <v>3736.8444933333335</v>
      </c>
      <c r="F22" s="53">
        <v>3831.8221733333335</v>
      </c>
      <c r="G22" s="133" t="s">
        <v>2312</v>
      </c>
      <c r="H22" s="133">
        <v>2</v>
      </c>
      <c r="I22" s="133" t="s">
        <v>1857</v>
      </c>
      <c r="J22" s="53">
        <v>24395.391179213599</v>
      </c>
      <c r="K22" s="53">
        <v>0.46537478807363691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53">
        <v>4172.666666666667</v>
      </c>
      <c r="E23" s="53">
        <v>4023.6753066666665</v>
      </c>
      <c r="F23" s="53">
        <v>4321.658026666667</v>
      </c>
      <c r="G23" s="133" t="s">
        <v>2312</v>
      </c>
      <c r="H23" s="133">
        <v>2</v>
      </c>
      <c r="I23" s="133" t="s">
        <v>1860</v>
      </c>
      <c r="J23" s="53">
        <v>3013.1264570995622</v>
      </c>
      <c r="K23" s="53">
        <v>4.154488760504873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53">
        <v>3951</v>
      </c>
      <c r="E24" s="131">
        <v>3887.6436533333331</v>
      </c>
      <c r="F24" s="131">
        <v>4014.3563466666669</v>
      </c>
      <c r="G24" s="133" t="s">
        <v>2312</v>
      </c>
      <c r="H24" s="84">
        <v>2</v>
      </c>
      <c r="I24" s="133" t="s">
        <v>1862</v>
      </c>
      <c r="J24" s="131">
        <v>14939.840095026824</v>
      </c>
      <c r="K24" s="131">
        <v>0.79338198565763951</v>
      </c>
      <c r="L24" s="84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279">
        <v>4090</v>
      </c>
      <c r="E25" s="279">
        <v>4029.1308933333335</v>
      </c>
      <c r="F25" s="279">
        <v>4150.8691066666661</v>
      </c>
      <c r="G25" s="87" t="s">
        <v>2312</v>
      </c>
      <c r="H25" s="87">
        <v>2</v>
      </c>
      <c r="I25" s="87" t="s">
        <v>1861</v>
      </c>
      <c r="J25" s="279">
        <v>17344.624528691904</v>
      </c>
      <c r="K25" s="279">
        <v>0.70742378883455592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53">
        <v>4219.333333333333</v>
      </c>
      <c r="E26" s="53">
        <v>4116.8455866666673</v>
      </c>
      <c r="F26" s="53">
        <v>4321.8210799999997</v>
      </c>
      <c r="G26" s="133" t="s">
        <v>2312</v>
      </c>
      <c r="H26" s="133">
        <v>2</v>
      </c>
      <c r="I26" s="133" t="s">
        <v>1853</v>
      </c>
      <c r="J26" s="53">
        <v>6511.1234051181536</v>
      </c>
      <c r="K26" s="53">
        <v>1.9440577627587299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53">
        <v>4424.666666666667</v>
      </c>
      <c r="E27" s="53">
        <v>4280.4315733333333</v>
      </c>
      <c r="F27" s="53">
        <v>4568.9017599999997</v>
      </c>
      <c r="G27" s="133" t="s">
        <v>2312</v>
      </c>
      <c r="H27" s="133">
        <v>2</v>
      </c>
      <c r="I27" s="133" t="s">
        <v>1852</v>
      </c>
      <c r="J27" s="53">
        <v>3615.1921065349311</v>
      </c>
      <c r="K27" s="53">
        <v>3.6717274238360704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53">
        <v>3502.6666666666665</v>
      </c>
      <c r="E28" s="53">
        <v>3462.248853333333</v>
      </c>
      <c r="F28" s="53">
        <v>3543.08448</v>
      </c>
      <c r="G28" s="133" t="s">
        <v>2312</v>
      </c>
      <c r="H28" s="133">
        <v>2</v>
      </c>
      <c r="I28" s="133" t="s">
        <v>1851</v>
      </c>
      <c r="J28" s="53">
        <v>28851.216776172711</v>
      </c>
      <c r="K28" s="53">
        <v>0.36421340845070421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53">
        <v>3862</v>
      </c>
      <c r="E29" s="53">
        <v>3724.4276000000004</v>
      </c>
      <c r="F29" s="53">
        <v>3999.5723999999996</v>
      </c>
      <c r="G29" s="133" t="s">
        <v>2312</v>
      </c>
      <c r="H29" s="133">
        <v>2</v>
      </c>
      <c r="I29" s="133" t="s">
        <v>1854</v>
      </c>
      <c r="J29" s="53">
        <v>3027.4296086126601</v>
      </c>
      <c r="K29" s="53">
        <v>3.8270088814085961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53">
        <v>3657</v>
      </c>
      <c r="E30" s="53">
        <v>3597.0540533333333</v>
      </c>
      <c r="F30" s="53">
        <v>3716.9459466666667</v>
      </c>
      <c r="G30" s="133" t="s">
        <v>2312</v>
      </c>
      <c r="H30" s="133">
        <v>2</v>
      </c>
      <c r="I30" s="133" t="s">
        <v>1856</v>
      </c>
      <c r="J30" s="53">
        <v>14296.917709229498</v>
      </c>
      <c r="K30" s="53">
        <v>0.76736819943487378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279">
        <v>3785.6666666666665</v>
      </c>
      <c r="E31" s="279">
        <v>3728.2367066666666</v>
      </c>
      <c r="F31" s="279">
        <v>3843.0966266666669</v>
      </c>
      <c r="G31" s="87" t="s">
        <v>2312</v>
      </c>
      <c r="H31" s="87">
        <v>2</v>
      </c>
      <c r="I31" s="87" t="s">
        <v>1855</v>
      </c>
      <c r="J31" s="279">
        <v>16692.441283369011</v>
      </c>
      <c r="K31" s="279">
        <v>0.6803678268028529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53">
        <v>4603.666666666667</v>
      </c>
      <c r="E32" s="53">
        <v>4476.6619333333338</v>
      </c>
      <c r="F32" s="53">
        <v>4730.6714000000002</v>
      </c>
      <c r="G32" s="133" t="s">
        <v>2312</v>
      </c>
      <c r="H32" s="133">
        <v>2</v>
      </c>
      <c r="I32" s="133" t="s">
        <v>1865</v>
      </c>
      <c r="J32" s="53">
        <v>5047.5434940251889</v>
      </c>
      <c r="K32" s="53">
        <v>2.7361824650640796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53">
        <v>4827.666666666667</v>
      </c>
      <c r="E33" s="53">
        <v>4658.8492533333329</v>
      </c>
      <c r="F33" s="53">
        <v>4996.4840800000002</v>
      </c>
      <c r="G33" s="133" t="s">
        <v>2312</v>
      </c>
      <c r="H33" s="133">
        <v>2</v>
      </c>
      <c r="I33" s="133" t="s">
        <v>1864</v>
      </c>
      <c r="J33" s="53">
        <v>3141.6095714917069</v>
      </c>
      <c r="K33" s="53">
        <v>4.610057255817166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53">
        <v>3821.3333333333335</v>
      </c>
      <c r="E34" s="53">
        <v>3761.0241333333329</v>
      </c>
      <c r="F34" s="53">
        <v>3881.6425333333336</v>
      </c>
      <c r="G34" s="133" t="s">
        <v>2312</v>
      </c>
      <c r="H34" s="133">
        <v>2</v>
      </c>
      <c r="I34" s="133" t="s">
        <v>1863</v>
      </c>
      <c r="J34" s="53">
        <v>15423.212874161229</v>
      </c>
      <c r="K34" s="53">
        <v>0.74329519364968599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53">
        <v>4213.666666666667</v>
      </c>
      <c r="E35" s="53">
        <v>4062.6120800000003</v>
      </c>
      <c r="F35" s="53">
        <v>4364.7212533333332</v>
      </c>
      <c r="G35" s="133" t="s">
        <v>2312</v>
      </c>
      <c r="H35" s="133">
        <v>2</v>
      </c>
      <c r="I35" s="133" t="s">
        <v>1866</v>
      </c>
      <c r="J35" s="53">
        <v>2989.2666865012129</v>
      </c>
      <c r="K35" s="53">
        <v>4.2287963322521946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53">
        <v>3989.6666666666665</v>
      </c>
      <c r="E36" s="53">
        <v>3907.6576533333332</v>
      </c>
      <c r="F36" s="53">
        <v>4071.6756800000003</v>
      </c>
      <c r="G36" s="133" t="s">
        <v>2312</v>
      </c>
      <c r="H36" s="133">
        <v>2</v>
      </c>
      <c r="I36" s="133" t="s">
        <v>1868</v>
      </c>
      <c r="J36" s="53">
        <v>9092.0579169272278</v>
      </c>
      <c r="K36" s="53">
        <v>1.3164236424095581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131">
        <v>4130</v>
      </c>
      <c r="E37" s="131">
        <v>4047.2069866666666</v>
      </c>
      <c r="F37" s="131">
        <v>4212.793013333333</v>
      </c>
      <c r="G37" s="84" t="s">
        <v>2312</v>
      </c>
      <c r="H37" s="84">
        <v>2</v>
      </c>
      <c r="I37" s="133" t="s">
        <v>1867</v>
      </c>
      <c r="J37" s="131">
        <v>9559.2730541885212</v>
      </c>
      <c r="K37" s="53">
        <v>1.2961236623083132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zoomScale="80" zoomScaleNormal="80" workbookViewId="0">
      <selection activeCell="G2" sqref="G2:G37"/>
    </sheetView>
  </sheetViews>
  <sheetFormatPr defaultRowHeight="15" x14ac:dyDescent="0.25"/>
  <cols>
    <col min="1" max="7" width="9.140625" style="133"/>
    <col min="8" max="8" width="7.140625" style="133" customWidth="1"/>
    <col min="9" max="9" width="30.1406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4620.333333333333</v>
      </c>
      <c r="E2" s="53">
        <v>4506.7977199999996</v>
      </c>
      <c r="F2" s="53">
        <v>4733.8689466666665</v>
      </c>
      <c r="G2" s="133" t="s">
        <v>2312</v>
      </c>
      <c r="H2" s="133">
        <v>2</v>
      </c>
      <c r="I2" s="133" t="s">
        <v>1877</v>
      </c>
      <c r="J2" s="88">
        <v>6362.012813926066</v>
      </c>
      <c r="K2" s="88">
        <v>2.1787129962484668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4845.333333333333</v>
      </c>
      <c r="E3" s="53">
        <v>4686.9529199999997</v>
      </c>
      <c r="F3" s="53">
        <v>5003.7137466666672</v>
      </c>
      <c r="G3" s="133" t="s">
        <v>2312</v>
      </c>
      <c r="H3" s="133">
        <v>2</v>
      </c>
      <c r="I3" s="133" t="s">
        <v>1876</v>
      </c>
      <c r="J3" s="88">
        <v>3595.4770236998834</v>
      </c>
      <c r="K3" s="88">
        <v>4.0428571519675289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3835.3333333333335</v>
      </c>
      <c r="E4" s="53">
        <v>3787.2845866666667</v>
      </c>
      <c r="F4" s="53">
        <v>3883.3820799999999</v>
      </c>
      <c r="G4" s="133" t="s">
        <v>2312</v>
      </c>
      <c r="H4" s="133">
        <v>2</v>
      </c>
      <c r="I4" s="133" t="s">
        <v>1875</v>
      </c>
      <c r="J4" s="88">
        <v>24476.777789664429</v>
      </c>
      <c r="K4" s="88">
        <v>0.47007821449678422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4229</v>
      </c>
      <c r="E5" s="53">
        <v>4078.1779999999999</v>
      </c>
      <c r="F5" s="53">
        <v>4379.8220000000001</v>
      </c>
      <c r="G5" s="133" t="s">
        <v>2312</v>
      </c>
      <c r="H5" s="133">
        <v>2</v>
      </c>
      <c r="I5" s="133" t="s">
        <v>1878</v>
      </c>
      <c r="J5" s="88">
        <v>3020.3559098694927</v>
      </c>
      <c r="K5" s="88">
        <v>4.2004983447623552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4004.3333333333335</v>
      </c>
      <c r="E6" s="53">
        <v>3940.6705733333333</v>
      </c>
      <c r="F6" s="53">
        <v>4067.9960933333332</v>
      </c>
      <c r="G6" s="133" t="s">
        <v>2312</v>
      </c>
      <c r="H6" s="133">
        <v>2</v>
      </c>
      <c r="I6" s="133" t="s">
        <v>1880</v>
      </c>
      <c r="J6" s="88">
        <v>15198.532682259633</v>
      </c>
      <c r="K6" s="88">
        <v>0.79040524839756932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4145.333333333333</v>
      </c>
      <c r="E7" s="279">
        <v>4083.3901466666666</v>
      </c>
      <c r="F7" s="279">
        <v>4207.2765200000003</v>
      </c>
      <c r="G7" s="87" t="s">
        <v>2312</v>
      </c>
      <c r="H7" s="87">
        <v>2</v>
      </c>
      <c r="I7" s="87" t="s">
        <v>1879</v>
      </c>
      <c r="J7" s="89">
        <v>17204.575928747316</v>
      </c>
      <c r="K7" s="89">
        <v>0.7228309521550339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4276.666666666667</v>
      </c>
      <c r="E8" s="131">
        <v>4172.9049199999999</v>
      </c>
      <c r="F8" s="131">
        <v>4380.4284133333331</v>
      </c>
      <c r="G8" s="84" t="s">
        <v>2312</v>
      </c>
      <c r="H8" s="84">
        <v>2</v>
      </c>
      <c r="I8" s="84" t="s">
        <v>1871</v>
      </c>
      <c r="J8" s="90">
        <v>6526.0199698780116</v>
      </c>
      <c r="K8" s="90">
        <v>1.965976208963367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4484.666666666667</v>
      </c>
      <c r="E9" s="53">
        <v>4338.2043599999997</v>
      </c>
      <c r="F9" s="53">
        <v>4631.1289733333333</v>
      </c>
      <c r="G9" s="133" t="s">
        <v>2312</v>
      </c>
      <c r="H9" s="133">
        <v>2</v>
      </c>
      <c r="I9" s="133" t="s">
        <v>1870</v>
      </c>
      <c r="J9" s="88">
        <v>3601.8095119549153</v>
      </c>
      <c r="K9" s="88">
        <v>3.7353446803181209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3550</v>
      </c>
      <c r="E10" s="53">
        <v>3508.4251333333336</v>
      </c>
      <c r="F10" s="53">
        <v>3591.5748666666664</v>
      </c>
      <c r="G10" s="133" t="s">
        <v>2312</v>
      </c>
      <c r="H10" s="133">
        <v>2</v>
      </c>
      <c r="I10" s="133" t="s">
        <v>1869</v>
      </c>
      <c r="J10" s="88">
        <v>28009.613664458757</v>
      </c>
      <c r="K10" s="88">
        <v>0.38022659389671359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3914.3333333333335</v>
      </c>
      <c r="E11" s="53">
        <v>3774.8218400000001</v>
      </c>
      <c r="F11" s="53">
        <v>4053.8448266666669</v>
      </c>
      <c r="G11" s="133" t="s">
        <v>2312</v>
      </c>
      <c r="H11" s="133">
        <v>2</v>
      </c>
      <c r="I11" s="133" t="s">
        <v>1872</v>
      </c>
      <c r="J11" s="88">
        <v>3024.1809974763769</v>
      </c>
      <c r="K11" s="88">
        <v>3.8830347819126292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3706.3333333333335</v>
      </c>
      <c r="E12" s="53">
        <v>3645.5596133333333</v>
      </c>
      <c r="F12" s="53">
        <v>3767.1070533333332</v>
      </c>
      <c r="G12" s="133" t="s">
        <v>2312</v>
      </c>
      <c r="H12" s="133">
        <v>2</v>
      </c>
      <c r="I12" s="133" t="s">
        <v>1874</v>
      </c>
      <c r="J12" s="88">
        <v>14287.934561986556</v>
      </c>
      <c r="K12" s="88">
        <v>0.77820905126360296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3836.6666666666665</v>
      </c>
      <c r="E13" s="279">
        <v>3777.6634799999997</v>
      </c>
      <c r="F13" s="279">
        <v>3895.6698533333333</v>
      </c>
      <c r="G13" s="87" t="s">
        <v>2312</v>
      </c>
      <c r="H13" s="87">
        <v>2</v>
      </c>
      <c r="I13" s="87" t="s">
        <v>1873</v>
      </c>
      <c r="J13" s="89">
        <v>16243.115965166749</v>
      </c>
      <c r="K13" s="89">
        <v>0.70860788192875768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4666</v>
      </c>
      <c r="E14" s="53">
        <v>4537.5840666666672</v>
      </c>
      <c r="F14" s="53">
        <v>4794.4159333333328</v>
      </c>
      <c r="G14" s="133" t="s">
        <v>2312</v>
      </c>
      <c r="H14" s="133">
        <v>2</v>
      </c>
      <c r="I14" s="133" t="s">
        <v>1883</v>
      </c>
      <c r="J14" s="88">
        <v>5071.819468690127</v>
      </c>
      <c r="K14" s="88">
        <v>2.7599562812544653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4893</v>
      </c>
      <c r="E15" s="53">
        <v>4721.782893333333</v>
      </c>
      <c r="F15" s="53">
        <v>5064.217106666667</v>
      </c>
      <c r="G15" s="133" t="s">
        <v>2312</v>
      </c>
      <c r="H15" s="133">
        <v>2</v>
      </c>
      <c r="I15" s="133" t="s">
        <v>1882</v>
      </c>
      <c r="J15" s="88">
        <v>3137.3882566480638</v>
      </c>
      <c r="K15" s="88">
        <v>4.678732372028068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3873.3333333333335</v>
      </c>
      <c r="E16" s="53">
        <v>3812.0068933333332</v>
      </c>
      <c r="F16" s="53">
        <v>3934.6597733333333</v>
      </c>
      <c r="G16" s="133" t="s">
        <v>2312</v>
      </c>
      <c r="H16" s="133">
        <v>2</v>
      </c>
      <c r="I16" s="133" t="s">
        <v>1881</v>
      </c>
      <c r="J16" s="88">
        <v>15324.502351933637</v>
      </c>
      <c r="K16" s="88">
        <v>0.7582627959552497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4270.666666666667</v>
      </c>
      <c r="E17" s="53">
        <v>4117.6239866666665</v>
      </c>
      <c r="F17" s="53">
        <v>4423.7093466666665</v>
      </c>
      <c r="G17" s="133" t="s">
        <v>2312</v>
      </c>
      <c r="H17" s="133">
        <v>2</v>
      </c>
      <c r="I17" s="133" t="s">
        <v>1884</v>
      </c>
      <c r="J17" s="88">
        <v>2991.4267219991202</v>
      </c>
      <c r="K17" s="88">
        <v>4.2829061817827032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4043.6666666666665</v>
      </c>
      <c r="E18" s="53">
        <v>3960.7651999999998</v>
      </c>
      <c r="F18" s="53">
        <v>4126.5681333333332</v>
      </c>
      <c r="G18" s="133" t="s">
        <v>2312</v>
      </c>
      <c r="H18" s="133">
        <v>2</v>
      </c>
      <c r="I18" s="133" t="s">
        <v>1886</v>
      </c>
      <c r="J18" s="88">
        <v>9139.8361603510857</v>
      </c>
      <c r="K18" s="88">
        <v>1.3272666804055724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4186</v>
      </c>
      <c r="E19" s="279">
        <v>4101.6716533333338</v>
      </c>
      <c r="F19" s="279">
        <v>4270.3283466666662</v>
      </c>
      <c r="G19" s="87" t="s">
        <v>2312</v>
      </c>
      <c r="H19" s="87">
        <v>2</v>
      </c>
      <c r="I19" s="87" t="s">
        <v>1885</v>
      </c>
      <c r="J19" s="89">
        <v>9465.9328510641881</v>
      </c>
      <c r="K19" s="89">
        <v>1.3266521321866542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133">
        <v>4620.333333333333</v>
      </c>
      <c r="E20" s="133">
        <v>4506.7977199999996</v>
      </c>
      <c r="F20" s="133">
        <v>4733.8689466666665</v>
      </c>
      <c r="G20" s="133" t="s">
        <v>2312</v>
      </c>
      <c r="H20" s="133">
        <v>2</v>
      </c>
      <c r="I20" s="133" t="s">
        <v>1877</v>
      </c>
      <c r="J20" s="133">
        <v>6362.012813926066</v>
      </c>
      <c r="K20" s="133">
        <v>2.1787129962484668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133">
        <v>4845.333333333333</v>
      </c>
      <c r="E21" s="133">
        <v>4686.9529199999997</v>
      </c>
      <c r="F21" s="133">
        <v>5003.7137466666672</v>
      </c>
      <c r="G21" s="133" t="s">
        <v>2312</v>
      </c>
      <c r="H21" s="133">
        <v>2</v>
      </c>
      <c r="I21" s="133" t="s">
        <v>1876</v>
      </c>
      <c r="J21" s="133">
        <v>3595.4770236998834</v>
      </c>
      <c r="K21" s="133">
        <v>4.0428571519675289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133">
        <v>3835.3333333333335</v>
      </c>
      <c r="E22" s="133">
        <v>3787.2845866666667</v>
      </c>
      <c r="F22" s="133">
        <v>3883.3820799999999</v>
      </c>
      <c r="G22" s="133" t="s">
        <v>2312</v>
      </c>
      <c r="H22" s="133">
        <v>2</v>
      </c>
      <c r="I22" s="133" t="s">
        <v>1875</v>
      </c>
      <c r="J22" s="133">
        <v>24476.777789664429</v>
      </c>
      <c r="K22" s="133">
        <v>0.47007821449678422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133">
        <v>4229</v>
      </c>
      <c r="E23" s="133">
        <v>4078.1779999999999</v>
      </c>
      <c r="F23" s="133">
        <v>4379.8220000000001</v>
      </c>
      <c r="G23" s="133" t="s">
        <v>2312</v>
      </c>
      <c r="H23" s="133">
        <v>2</v>
      </c>
      <c r="I23" s="133" t="s">
        <v>1878</v>
      </c>
      <c r="J23" s="133">
        <v>3020.3559098694927</v>
      </c>
      <c r="K23" s="133">
        <v>4.2004983447623552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133">
        <v>4004.3333333333335</v>
      </c>
      <c r="E24" s="133">
        <v>3940.6705733333333</v>
      </c>
      <c r="F24" s="133">
        <v>4067.9960933333332</v>
      </c>
      <c r="G24" s="133" t="s">
        <v>2312</v>
      </c>
      <c r="H24" s="133">
        <v>2</v>
      </c>
      <c r="I24" s="133" t="s">
        <v>1880</v>
      </c>
      <c r="J24" s="133">
        <v>15198.532682259633</v>
      </c>
      <c r="K24" s="133">
        <v>0.79040524839756932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87">
        <v>4145.333333333333</v>
      </c>
      <c r="E25" s="87">
        <v>4083.3901466666666</v>
      </c>
      <c r="F25" s="87">
        <v>4207.2765200000003</v>
      </c>
      <c r="G25" s="87" t="s">
        <v>2312</v>
      </c>
      <c r="H25" s="87">
        <v>2</v>
      </c>
      <c r="I25" s="87" t="s">
        <v>1879</v>
      </c>
      <c r="J25" s="87">
        <v>17204.575928747316</v>
      </c>
      <c r="K25" s="87">
        <v>0.7228309521550339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133">
        <v>4276.666666666667</v>
      </c>
      <c r="E26" s="133">
        <v>4172.9049199999999</v>
      </c>
      <c r="F26" s="133">
        <v>4380.4284133333331</v>
      </c>
      <c r="G26" s="133" t="s">
        <v>2312</v>
      </c>
      <c r="H26" s="133">
        <v>2</v>
      </c>
      <c r="I26" s="133" t="s">
        <v>1871</v>
      </c>
      <c r="J26" s="133">
        <v>6526.0199698780116</v>
      </c>
      <c r="K26" s="133">
        <v>1.965976208963367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133">
        <v>4484.666666666667</v>
      </c>
      <c r="E27" s="133">
        <v>4338.2043599999997</v>
      </c>
      <c r="F27" s="133">
        <v>4631.1289733333333</v>
      </c>
      <c r="G27" s="133" t="s">
        <v>2312</v>
      </c>
      <c r="H27" s="133">
        <v>2</v>
      </c>
      <c r="I27" s="133" t="s">
        <v>1870</v>
      </c>
      <c r="J27" s="133">
        <v>3601.8095119549153</v>
      </c>
      <c r="K27" s="133">
        <v>3.7353446803181209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133">
        <v>3550</v>
      </c>
      <c r="E28" s="133">
        <v>3508.4251333333336</v>
      </c>
      <c r="F28" s="133">
        <v>3591.5748666666664</v>
      </c>
      <c r="G28" s="133" t="s">
        <v>2312</v>
      </c>
      <c r="H28" s="133">
        <v>2</v>
      </c>
      <c r="I28" s="133" t="s">
        <v>1869</v>
      </c>
      <c r="J28" s="133">
        <v>28009.613664458757</v>
      </c>
      <c r="K28" s="133">
        <v>0.38022659389671359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133">
        <v>3914.3333333333335</v>
      </c>
      <c r="E29" s="133">
        <v>3774.8218400000001</v>
      </c>
      <c r="F29" s="133">
        <v>4053.8448266666669</v>
      </c>
      <c r="G29" s="133" t="s">
        <v>2312</v>
      </c>
      <c r="H29" s="133">
        <v>2</v>
      </c>
      <c r="I29" s="133" t="s">
        <v>1872</v>
      </c>
      <c r="J29" s="133">
        <v>3024.1809974763769</v>
      </c>
      <c r="K29" s="133">
        <v>3.8830347819126292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133">
        <v>3706.3333333333335</v>
      </c>
      <c r="E30" s="133">
        <v>3645.5596133333333</v>
      </c>
      <c r="F30" s="133">
        <v>3767.1070533333332</v>
      </c>
      <c r="G30" s="133" t="s">
        <v>2312</v>
      </c>
      <c r="H30" s="133">
        <v>2</v>
      </c>
      <c r="I30" s="133" t="s">
        <v>1874</v>
      </c>
      <c r="J30" s="133">
        <v>14287.934561986556</v>
      </c>
      <c r="K30" s="133">
        <v>0.77820905126360296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87">
        <v>3836.6666666666665</v>
      </c>
      <c r="E31" s="87">
        <v>3777.6634799999997</v>
      </c>
      <c r="F31" s="87">
        <v>3895.6698533333333</v>
      </c>
      <c r="G31" s="87" t="s">
        <v>2312</v>
      </c>
      <c r="H31" s="87">
        <v>2</v>
      </c>
      <c r="I31" s="87" t="s">
        <v>1873</v>
      </c>
      <c r="J31" s="87">
        <v>16243.115965166749</v>
      </c>
      <c r="K31" s="87">
        <v>0.70860788192875768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133">
        <v>4666</v>
      </c>
      <c r="E32" s="133">
        <v>4537.5840666666672</v>
      </c>
      <c r="F32" s="133">
        <v>4794.4159333333328</v>
      </c>
      <c r="G32" s="133" t="s">
        <v>2312</v>
      </c>
      <c r="H32" s="133">
        <v>2</v>
      </c>
      <c r="I32" s="133" t="s">
        <v>1883</v>
      </c>
      <c r="J32" s="133">
        <v>5071.819468690127</v>
      </c>
      <c r="K32" s="133">
        <v>2.7599562812544653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133">
        <v>4893</v>
      </c>
      <c r="E33" s="133">
        <v>4721.782893333333</v>
      </c>
      <c r="F33" s="133">
        <v>5064.217106666667</v>
      </c>
      <c r="G33" s="133" t="s">
        <v>2312</v>
      </c>
      <c r="H33" s="133">
        <v>2</v>
      </c>
      <c r="I33" s="133" t="s">
        <v>1882</v>
      </c>
      <c r="J33" s="133">
        <v>3137.3882566480638</v>
      </c>
      <c r="K33" s="133">
        <v>4.678732372028068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133">
        <v>3873.3333333333335</v>
      </c>
      <c r="E34" s="133">
        <v>3812.0068933333332</v>
      </c>
      <c r="F34" s="133">
        <v>3934.6597733333333</v>
      </c>
      <c r="G34" s="133" t="s">
        <v>2312</v>
      </c>
      <c r="H34" s="133">
        <v>2</v>
      </c>
      <c r="I34" s="133" t="s">
        <v>1881</v>
      </c>
      <c r="J34" s="133">
        <v>15324.502351933637</v>
      </c>
      <c r="K34" s="133">
        <v>0.7582627959552497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133">
        <v>4270.666666666667</v>
      </c>
      <c r="E35" s="133">
        <v>4117.6239866666665</v>
      </c>
      <c r="F35" s="133">
        <v>4423.7093466666665</v>
      </c>
      <c r="G35" s="133" t="s">
        <v>2312</v>
      </c>
      <c r="H35" s="133">
        <v>2</v>
      </c>
      <c r="I35" s="133" t="s">
        <v>1884</v>
      </c>
      <c r="J35" s="133">
        <v>2991.4267219991202</v>
      </c>
      <c r="K35" s="133">
        <v>4.2829061817827032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133">
        <v>4043.6666666666665</v>
      </c>
      <c r="E36" s="133">
        <v>3960.7651999999998</v>
      </c>
      <c r="F36" s="133">
        <v>4126.5681333333332</v>
      </c>
      <c r="G36" s="133" t="s">
        <v>2312</v>
      </c>
      <c r="H36" s="133">
        <v>2</v>
      </c>
      <c r="I36" s="133" t="s">
        <v>1886</v>
      </c>
      <c r="J36" s="133">
        <v>9139.8361603510857</v>
      </c>
      <c r="K36" s="133">
        <v>1.3272666804055724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84">
        <v>4186</v>
      </c>
      <c r="E37" s="84">
        <v>4101.6716533333338</v>
      </c>
      <c r="F37" s="84">
        <v>4270.3283466666662</v>
      </c>
      <c r="G37" s="84" t="s">
        <v>2312</v>
      </c>
      <c r="H37" s="84">
        <v>2</v>
      </c>
      <c r="I37" s="84" t="s">
        <v>1885</v>
      </c>
      <c r="J37" s="84">
        <v>9465.9328510641881</v>
      </c>
      <c r="K37" s="133">
        <v>1.3266521321866542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zoomScale="80" zoomScaleNormal="80" workbookViewId="0">
      <selection activeCell="G2" sqref="G2:G37"/>
    </sheetView>
  </sheetViews>
  <sheetFormatPr defaultRowHeight="15" x14ac:dyDescent="0.25"/>
  <cols>
    <col min="1" max="7" width="9.140625" style="133"/>
    <col min="8" max="8" width="7.5703125" style="133" customWidth="1"/>
    <col min="9" max="9" width="29.42578125" style="133" customWidth="1"/>
    <col min="10" max="10" width="10.28515625" style="133" bestFit="1" customWidth="1"/>
    <col min="11" max="11" width="9.28515625" style="133" bestFit="1" customWidth="1"/>
    <col min="12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4928.333333333333</v>
      </c>
      <c r="E2" s="53">
        <v>4803.4480133333336</v>
      </c>
      <c r="F2" s="53">
        <v>5053.2186533333334</v>
      </c>
      <c r="G2" s="133" t="s">
        <v>2312</v>
      </c>
      <c r="H2" s="133">
        <v>2</v>
      </c>
      <c r="I2" s="133" t="s">
        <v>1895</v>
      </c>
      <c r="J2" s="88">
        <v>5982.5936959324672</v>
      </c>
      <c r="K2" s="88">
        <v>2.4713361380453165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5168</v>
      </c>
      <c r="E3" s="53">
        <v>4995.6833333333334</v>
      </c>
      <c r="F3" s="53">
        <v>5340.3166666666666</v>
      </c>
      <c r="G3" s="133" t="s">
        <v>2312</v>
      </c>
      <c r="H3" s="133">
        <v>2</v>
      </c>
      <c r="I3" s="133" t="s">
        <v>1894</v>
      </c>
      <c r="J3" s="88">
        <v>3455.4338456009523</v>
      </c>
      <c r="K3" s="88">
        <v>4.4868461364809082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4091</v>
      </c>
      <c r="E4" s="53">
        <v>4032.6828133333333</v>
      </c>
      <c r="F4" s="53">
        <v>4149.3171866666662</v>
      </c>
      <c r="G4" s="133" t="s">
        <v>2312</v>
      </c>
      <c r="H4" s="133">
        <v>2</v>
      </c>
      <c r="I4" s="133" t="s">
        <v>1893</v>
      </c>
      <c r="J4" s="88">
        <v>18905.056188393766</v>
      </c>
      <c r="K4" s="88">
        <v>0.64919140560580124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4510.666666666667</v>
      </c>
      <c r="E5" s="53">
        <v>4347.0726533333336</v>
      </c>
      <c r="F5" s="53">
        <v>4674.2606800000003</v>
      </c>
      <c r="G5" s="133" t="s">
        <v>2312</v>
      </c>
      <c r="H5" s="133">
        <v>2</v>
      </c>
      <c r="I5" s="133" t="s">
        <v>1896</v>
      </c>
      <c r="J5" s="88">
        <v>2920.5106747546643</v>
      </c>
      <c r="K5" s="88">
        <v>4.6334362400975468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4271</v>
      </c>
      <c r="E6" s="53">
        <v>4197.9599466666668</v>
      </c>
      <c r="F6" s="53">
        <v>4344.0400533333332</v>
      </c>
      <c r="G6" s="133" t="s">
        <v>2312</v>
      </c>
      <c r="H6" s="133">
        <v>2</v>
      </c>
      <c r="I6" s="133" t="s">
        <v>1898</v>
      </c>
      <c r="J6" s="88">
        <v>13135.576022944249</v>
      </c>
      <c r="K6" s="88">
        <v>0.97544256739249213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4421.333333333333</v>
      </c>
      <c r="E7" s="279">
        <v>4348.9002266666666</v>
      </c>
      <c r="F7" s="279">
        <v>4493.7664400000003</v>
      </c>
      <c r="G7" s="87" t="s">
        <v>2312</v>
      </c>
      <c r="H7" s="87">
        <v>2</v>
      </c>
      <c r="I7" s="87" t="s">
        <v>1897</v>
      </c>
      <c r="J7" s="89">
        <v>14313.453602824138</v>
      </c>
      <c r="K7" s="89">
        <v>0.92668061587756334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4561.333333333333</v>
      </c>
      <c r="E8" s="131">
        <v>4446.7661066666669</v>
      </c>
      <c r="F8" s="131">
        <v>4675.90056</v>
      </c>
      <c r="G8" s="84" t="s">
        <v>2312</v>
      </c>
      <c r="H8" s="84">
        <v>2</v>
      </c>
      <c r="I8" s="84" t="s">
        <v>1889</v>
      </c>
      <c r="J8" s="90">
        <v>6089.4064629389004</v>
      </c>
      <c r="K8" s="90">
        <v>2.2471812455422393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4783.333333333333</v>
      </c>
      <c r="E9" s="53">
        <v>4623.7050533333331</v>
      </c>
      <c r="F9" s="53">
        <v>4942.9616133333338</v>
      </c>
      <c r="G9" s="133" t="s">
        <v>2312</v>
      </c>
      <c r="H9" s="133">
        <v>2</v>
      </c>
      <c r="I9" s="133" t="s">
        <v>1888</v>
      </c>
      <c r="J9" s="88">
        <v>3449.4810793212728</v>
      </c>
      <c r="K9" s="88">
        <v>4.1600460098257841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3786.3333333333335</v>
      </c>
      <c r="E10" s="53">
        <v>3734.5226933333329</v>
      </c>
      <c r="F10" s="53">
        <v>3838.1439733333336</v>
      </c>
      <c r="G10" s="133" t="s">
        <v>2312</v>
      </c>
      <c r="H10" s="133">
        <v>2</v>
      </c>
      <c r="I10" s="133" t="s">
        <v>1887</v>
      </c>
      <c r="J10" s="88">
        <v>20516.908344388798</v>
      </c>
      <c r="K10" s="88">
        <v>0.55364091944713445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4175</v>
      </c>
      <c r="E11" s="53">
        <v>4023.4521466666665</v>
      </c>
      <c r="F11" s="53">
        <v>4326.5478533333335</v>
      </c>
      <c r="G11" s="133" t="s">
        <v>2312</v>
      </c>
      <c r="H11" s="133">
        <v>2</v>
      </c>
      <c r="I11" s="133" t="s">
        <v>1890</v>
      </c>
      <c r="J11" s="88">
        <v>2915.5837724684834</v>
      </c>
      <c r="K11" s="88">
        <v>4.2958806803193621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3953.3333333333335</v>
      </c>
      <c r="E12" s="53">
        <v>3883.4652133333334</v>
      </c>
      <c r="F12" s="53">
        <v>4023.2014533333331</v>
      </c>
      <c r="G12" s="133" t="s">
        <v>2312</v>
      </c>
      <c r="H12" s="133">
        <v>2</v>
      </c>
      <c r="I12" s="133" t="s">
        <v>1892</v>
      </c>
      <c r="J12" s="88">
        <v>12299.314204492372</v>
      </c>
      <c r="K12" s="88">
        <v>0.96428140649241156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4092.3333333333335</v>
      </c>
      <c r="E13" s="279">
        <v>4023.2002133333335</v>
      </c>
      <c r="F13" s="279">
        <v>4161.4664533333334</v>
      </c>
      <c r="G13" s="87" t="s">
        <v>2312</v>
      </c>
      <c r="H13" s="87">
        <v>2</v>
      </c>
      <c r="I13" s="87" t="s">
        <v>1891</v>
      </c>
      <c r="J13" s="89">
        <v>13461.139675696395</v>
      </c>
      <c r="K13" s="89">
        <v>0.91203273242648852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4976.666666666667</v>
      </c>
      <c r="E14" s="53">
        <v>4836.0895866666669</v>
      </c>
      <c r="F14" s="53">
        <v>5117.2437466666661</v>
      </c>
      <c r="G14" s="133" t="s">
        <v>2312</v>
      </c>
      <c r="H14" s="133">
        <v>2</v>
      </c>
      <c r="I14" s="133" t="s">
        <v>1901</v>
      </c>
      <c r="J14" s="88">
        <v>4814.6000109769902</v>
      </c>
      <c r="K14" s="88">
        <v>3.1009844983924988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5219</v>
      </c>
      <c r="E15" s="53">
        <v>5033.02736</v>
      </c>
      <c r="F15" s="53">
        <v>5404.97264</v>
      </c>
      <c r="G15" s="133" t="s">
        <v>2312</v>
      </c>
      <c r="H15" s="133">
        <v>2</v>
      </c>
      <c r="I15" s="133" t="s">
        <v>1900</v>
      </c>
      <c r="J15" s="88">
        <v>3025.4405539591321</v>
      </c>
      <c r="K15" s="88">
        <v>5.17511407702625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4131</v>
      </c>
      <c r="E16" s="53">
        <v>4059.5593066666665</v>
      </c>
      <c r="F16" s="53">
        <v>4202.440693333333</v>
      </c>
      <c r="G16" s="133" t="s">
        <v>2312</v>
      </c>
      <c r="H16" s="133">
        <v>2</v>
      </c>
      <c r="I16" s="133" t="s">
        <v>1899</v>
      </c>
      <c r="J16" s="88">
        <v>12844.914304411097</v>
      </c>
      <c r="K16" s="88">
        <v>0.96481764738158637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4555</v>
      </c>
      <c r="E17" s="53">
        <v>4388.8939199999995</v>
      </c>
      <c r="F17" s="53">
        <v>4721.1060800000005</v>
      </c>
      <c r="G17" s="133" t="s">
        <v>2312</v>
      </c>
      <c r="H17" s="133">
        <v>2</v>
      </c>
      <c r="I17" s="133" t="s">
        <v>1902</v>
      </c>
      <c r="J17" s="88">
        <v>2888.8024702161929</v>
      </c>
      <c r="K17" s="88">
        <v>4.7303338116355649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4313</v>
      </c>
      <c r="E18" s="53">
        <v>4220.2874266666668</v>
      </c>
      <c r="F18" s="53">
        <v>4405.7125733333332</v>
      </c>
      <c r="G18" s="133" t="s">
        <v>2312</v>
      </c>
      <c r="H18" s="133">
        <v>2</v>
      </c>
      <c r="I18" s="133" t="s">
        <v>1904</v>
      </c>
      <c r="J18" s="88">
        <v>8313.6892608440285</v>
      </c>
      <c r="K18" s="88">
        <v>1.5563487633511093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4465</v>
      </c>
      <c r="E19" s="279">
        <v>4369.9720133333331</v>
      </c>
      <c r="F19" s="279">
        <v>4560.0279866666669</v>
      </c>
      <c r="G19" s="87" t="s">
        <v>2312</v>
      </c>
      <c r="H19" s="87">
        <v>2</v>
      </c>
      <c r="I19" s="87" t="s">
        <v>1903</v>
      </c>
      <c r="J19" s="89">
        <v>8481.0966613139008</v>
      </c>
      <c r="K19" s="89">
        <v>1.5793948041060097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53">
        <v>4928.333333333333</v>
      </c>
      <c r="E20" s="53">
        <v>4803.4480133333336</v>
      </c>
      <c r="F20" s="53">
        <v>5053.2186533333334</v>
      </c>
      <c r="G20" s="133" t="s">
        <v>2312</v>
      </c>
      <c r="H20" s="133">
        <v>2</v>
      </c>
      <c r="I20" s="133" t="s">
        <v>1895</v>
      </c>
      <c r="J20" s="133">
        <v>5982.5936959324672</v>
      </c>
      <c r="K20" s="133">
        <v>2.4713361380453165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53">
        <v>5168</v>
      </c>
      <c r="E21" s="53">
        <v>4995.6833333333334</v>
      </c>
      <c r="F21" s="53">
        <v>5340.3166666666666</v>
      </c>
      <c r="G21" s="133" t="s">
        <v>2312</v>
      </c>
      <c r="H21" s="133">
        <v>2</v>
      </c>
      <c r="I21" s="133" t="s">
        <v>1894</v>
      </c>
      <c r="J21" s="133">
        <v>3455.4338456009523</v>
      </c>
      <c r="K21" s="133">
        <v>4.4868461364809082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53">
        <v>4091</v>
      </c>
      <c r="E22" s="53">
        <v>4032.6828133333333</v>
      </c>
      <c r="F22" s="53">
        <v>4149.3171866666662</v>
      </c>
      <c r="G22" s="133" t="s">
        <v>2312</v>
      </c>
      <c r="H22" s="133">
        <v>2</v>
      </c>
      <c r="I22" s="133" t="s">
        <v>1893</v>
      </c>
      <c r="J22" s="133">
        <v>18905.056188393766</v>
      </c>
      <c r="K22" s="133">
        <v>0.64919140560580124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53">
        <v>4510.666666666667</v>
      </c>
      <c r="E23" s="53">
        <v>4347.0726533333336</v>
      </c>
      <c r="F23" s="53">
        <v>4674.2606800000003</v>
      </c>
      <c r="G23" s="133" t="s">
        <v>2312</v>
      </c>
      <c r="H23" s="133">
        <v>2</v>
      </c>
      <c r="I23" s="133" t="s">
        <v>1896</v>
      </c>
      <c r="J23" s="133">
        <v>2920.5106747546643</v>
      </c>
      <c r="K23" s="133">
        <v>4.6334362400975468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53">
        <v>4271</v>
      </c>
      <c r="E24" s="53">
        <v>4197.9599466666668</v>
      </c>
      <c r="F24" s="53">
        <v>4344.0400533333332</v>
      </c>
      <c r="G24" s="133" t="s">
        <v>2312</v>
      </c>
      <c r="H24" s="133">
        <v>2</v>
      </c>
      <c r="I24" s="133" t="s">
        <v>1898</v>
      </c>
      <c r="J24" s="133">
        <v>13135.576022944249</v>
      </c>
      <c r="K24" s="133">
        <v>0.97544256739249213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279">
        <v>4421.333333333333</v>
      </c>
      <c r="E25" s="279">
        <v>4348.9002266666666</v>
      </c>
      <c r="F25" s="279">
        <v>4493.7664400000003</v>
      </c>
      <c r="G25" s="87" t="s">
        <v>2312</v>
      </c>
      <c r="H25" s="87">
        <v>2</v>
      </c>
      <c r="I25" s="87" t="s">
        <v>1897</v>
      </c>
      <c r="J25" s="87">
        <v>14313.453602824138</v>
      </c>
      <c r="K25" s="87">
        <v>0.92668061587756334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53">
        <v>4561.333333333333</v>
      </c>
      <c r="E26" s="53">
        <v>4446.7661066666669</v>
      </c>
      <c r="F26" s="53">
        <v>4675.90056</v>
      </c>
      <c r="G26" s="133" t="s">
        <v>2312</v>
      </c>
      <c r="H26" s="133">
        <v>2</v>
      </c>
      <c r="I26" s="133" t="s">
        <v>1889</v>
      </c>
      <c r="J26" s="133">
        <v>6089.4064629389004</v>
      </c>
      <c r="K26" s="133">
        <v>2.2471812455422393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53">
        <v>4783.333333333333</v>
      </c>
      <c r="E27" s="53">
        <v>4623.7050533333331</v>
      </c>
      <c r="F27" s="53">
        <v>4942.9616133333338</v>
      </c>
      <c r="G27" s="133" t="s">
        <v>2312</v>
      </c>
      <c r="H27" s="133">
        <v>2</v>
      </c>
      <c r="I27" s="133" t="s">
        <v>1888</v>
      </c>
      <c r="J27" s="133">
        <v>3449.4810793212728</v>
      </c>
      <c r="K27" s="133">
        <v>4.1600460098257841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53">
        <v>3786.3333333333335</v>
      </c>
      <c r="E28" s="53">
        <v>3734.5226933333329</v>
      </c>
      <c r="F28" s="53">
        <v>3838.1439733333336</v>
      </c>
      <c r="G28" s="133" t="s">
        <v>2312</v>
      </c>
      <c r="H28" s="133">
        <v>2</v>
      </c>
      <c r="I28" s="133" t="s">
        <v>1887</v>
      </c>
      <c r="J28" s="133">
        <v>20516.908344388798</v>
      </c>
      <c r="K28" s="133">
        <v>0.55364091944713445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53">
        <v>4175</v>
      </c>
      <c r="E29" s="53">
        <v>4023.4521466666665</v>
      </c>
      <c r="F29" s="53">
        <v>4326.5478533333335</v>
      </c>
      <c r="G29" s="133" t="s">
        <v>2312</v>
      </c>
      <c r="H29" s="133">
        <v>2</v>
      </c>
      <c r="I29" s="133" t="s">
        <v>1890</v>
      </c>
      <c r="J29" s="133">
        <v>2915.5837724684834</v>
      </c>
      <c r="K29" s="133">
        <v>4.2958806803193621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53">
        <v>3953.3333333333335</v>
      </c>
      <c r="E30" s="53">
        <v>3883.4652133333334</v>
      </c>
      <c r="F30" s="53">
        <v>4023.2014533333331</v>
      </c>
      <c r="G30" s="133" t="s">
        <v>2312</v>
      </c>
      <c r="H30" s="133">
        <v>2</v>
      </c>
      <c r="I30" s="133" t="s">
        <v>1892</v>
      </c>
      <c r="J30" s="133">
        <v>12299.314204492372</v>
      </c>
      <c r="K30" s="133">
        <v>0.96428140649241156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279">
        <v>4092.3333333333335</v>
      </c>
      <c r="E31" s="279">
        <v>4023.2002133333335</v>
      </c>
      <c r="F31" s="279">
        <v>4161.4664533333334</v>
      </c>
      <c r="G31" s="87" t="s">
        <v>2312</v>
      </c>
      <c r="H31" s="87">
        <v>2</v>
      </c>
      <c r="I31" s="87" t="s">
        <v>1891</v>
      </c>
      <c r="J31" s="87">
        <v>13461.139675696395</v>
      </c>
      <c r="K31" s="87">
        <v>0.91203273242648852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53">
        <v>4976.666666666667</v>
      </c>
      <c r="E32" s="53">
        <v>4836.0895866666669</v>
      </c>
      <c r="F32" s="53">
        <v>5117.2437466666661</v>
      </c>
      <c r="G32" s="133" t="s">
        <v>2312</v>
      </c>
      <c r="H32" s="133">
        <v>2</v>
      </c>
      <c r="I32" s="133" t="s">
        <v>1901</v>
      </c>
      <c r="J32" s="133">
        <v>4814.6000109769902</v>
      </c>
      <c r="K32" s="133">
        <v>3.1009844983924988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53">
        <v>5219</v>
      </c>
      <c r="E33" s="53">
        <v>5033.02736</v>
      </c>
      <c r="F33" s="53">
        <v>5404.97264</v>
      </c>
      <c r="G33" s="133" t="s">
        <v>2312</v>
      </c>
      <c r="H33" s="133">
        <v>2</v>
      </c>
      <c r="I33" s="133" t="s">
        <v>1900</v>
      </c>
      <c r="J33" s="133">
        <v>3025.4405539591321</v>
      </c>
      <c r="K33" s="133">
        <v>5.17511407702625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53">
        <v>4131</v>
      </c>
      <c r="E34" s="53">
        <v>4059.5593066666665</v>
      </c>
      <c r="F34" s="53">
        <v>4202.440693333333</v>
      </c>
      <c r="G34" s="133" t="s">
        <v>2312</v>
      </c>
      <c r="H34" s="133">
        <v>2</v>
      </c>
      <c r="I34" s="133" t="s">
        <v>1899</v>
      </c>
      <c r="J34" s="133">
        <v>12844.914304411097</v>
      </c>
      <c r="K34" s="133">
        <v>0.96481764738158637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53">
        <v>4555</v>
      </c>
      <c r="E35" s="53">
        <v>4388.8939199999995</v>
      </c>
      <c r="F35" s="53">
        <v>4721.1060800000005</v>
      </c>
      <c r="G35" s="133" t="s">
        <v>2312</v>
      </c>
      <c r="H35" s="133">
        <v>2</v>
      </c>
      <c r="I35" s="133" t="s">
        <v>1902</v>
      </c>
      <c r="J35" s="133">
        <v>2888.8024702161929</v>
      </c>
      <c r="K35" s="133">
        <v>4.7303338116355649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53">
        <v>4313</v>
      </c>
      <c r="E36" s="53">
        <v>4220.2874266666668</v>
      </c>
      <c r="F36" s="53">
        <v>4405.7125733333332</v>
      </c>
      <c r="G36" s="133" t="s">
        <v>2312</v>
      </c>
      <c r="H36" s="133">
        <v>2</v>
      </c>
      <c r="I36" s="133" t="s">
        <v>1904</v>
      </c>
      <c r="J36" s="133">
        <v>8313.6892608440285</v>
      </c>
      <c r="K36" s="133">
        <v>1.5563487633511093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131">
        <v>4465</v>
      </c>
      <c r="E37" s="131">
        <v>4369.9720133333331</v>
      </c>
      <c r="F37" s="131">
        <v>4560.0279866666669</v>
      </c>
      <c r="G37" s="84" t="s">
        <v>2312</v>
      </c>
      <c r="H37" s="84">
        <v>2</v>
      </c>
      <c r="I37" s="84" t="s">
        <v>1903</v>
      </c>
      <c r="J37" s="84">
        <v>8481.0966613139008</v>
      </c>
      <c r="K37" s="133">
        <v>1.5793948041060097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0"/>
  <sheetViews>
    <sheetView zoomScale="80" zoomScaleNormal="80" workbookViewId="0">
      <selection activeCell="J27" sqref="J27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7" width="10.7109375" style="133" customWidth="1"/>
    <col min="8" max="8" width="10.140625" style="133" customWidth="1"/>
    <col min="9" max="9" width="8.28515625" style="133" customWidth="1"/>
    <col min="10" max="10" width="28.5703125" style="133" customWidth="1"/>
    <col min="11" max="13" width="10.710937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2</v>
      </c>
      <c r="B2" s="32" t="s">
        <v>17</v>
      </c>
      <c r="C2" s="32" t="s">
        <v>17</v>
      </c>
      <c r="D2" s="32" t="s">
        <v>17</v>
      </c>
      <c r="E2" s="341">
        <v>0.81699999999999995</v>
      </c>
      <c r="F2" s="131"/>
      <c r="G2" s="131"/>
      <c r="H2" s="131"/>
      <c r="I2" s="92"/>
      <c r="J2" s="131"/>
      <c r="K2" s="90"/>
      <c r="L2" s="90"/>
      <c r="M2" s="131"/>
      <c r="O2" s="133" t="s">
        <v>24</v>
      </c>
      <c r="P2" s="82" t="s">
        <v>1961</v>
      </c>
    </row>
    <row r="3" spans="1:16" x14ac:dyDescent="0.25">
      <c r="A3" s="86" t="s">
        <v>3</v>
      </c>
      <c r="B3" s="43" t="s">
        <v>17</v>
      </c>
      <c r="C3" s="46" t="s">
        <v>17</v>
      </c>
      <c r="D3" s="43" t="s">
        <v>17</v>
      </c>
      <c r="E3" s="341">
        <v>0.754</v>
      </c>
      <c r="F3" s="131"/>
      <c r="G3" s="131"/>
      <c r="H3" s="131"/>
      <c r="I3" s="92"/>
      <c r="J3" s="131"/>
      <c r="K3" s="90"/>
      <c r="L3" s="90"/>
      <c r="M3" s="131"/>
      <c r="N3" s="84"/>
      <c r="O3" s="84"/>
      <c r="P3" s="55"/>
    </row>
    <row r="4" spans="1:16" x14ac:dyDescent="0.25">
      <c r="A4" s="86" t="s">
        <v>4</v>
      </c>
      <c r="B4" s="43" t="s">
        <v>17</v>
      </c>
      <c r="C4" s="46" t="s">
        <v>17</v>
      </c>
      <c r="D4" s="43" t="s">
        <v>17</v>
      </c>
      <c r="E4" s="341">
        <v>0.72299999999999998</v>
      </c>
      <c r="F4" s="131"/>
      <c r="G4" s="131"/>
      <c r="H4" s="131"/>
      <c r="I4" s="92"/>
      <c r="J4" s="131"/>
      <c r="K4" s="90"/>
      <c r="L4" s="90"/>
      <c r="M4" s="131"/>
      <c r="N4" s="84"/>
      <c r="O4" s="84"/>
      <c r="P4" s="57"/>
    </row>
    <row r="5" spans="1:16" x14ac:dyDescent="0.25">
      <c r="A5" s="86" t="s">
        <v>5</v>
      </c>
      <c r="B5" s="43" t="s">
        <v>17</v>
      </c>
      <c r="C5" s="46" t="s">
        <v>17</v>
      </c>
      <c r="D5" s="43" t="s">
        <v>17</v>
      </c>
      <c r="E5" s="341">
        <v>0.81699999999999995</v>
      </c>
      <c r="F5" s="131"/>
      <c r="G5" s="131"/>
      <c r="H5" s="131"/>
      <c r="I5" s="92"/>
      <c r="J5" s="131"/>
      <c r="K5" s="90"/>
      <c r="L5" s="90"/>
      <c r="M5" s="131"/>
      <c r="N5" s="84"/>
      <c r="O5" s="84"/>
      <c r="P5" s="57"/>
    </row>
    <row r="6" spans="1:16" x14ac:dyDescent="0.25">
      <c r="A6" s="86" t="s">
        <v>0</v>
      </c>
      <c r="B6" s="43" t="s">
        <v>17</v>
      </c>
      <c r="C6" s="46" t="s">
        <v>17</v>
      </c>
      <c r="D6" s="43" t="s">
        <v>17</v>
      </c>
      <c r="E6" s="341">
        <v>0.754</v>
      </c>
      <c r="F6" s="131"/>
      <c r="G6" s="131"/>
      <c r="H6" s="131"/>
      <c r="I6" s="92"/>
      <c r="J6" s="131"/>
      <c r="K6" s="90"/>
      <c r="L6" s="90"/>
      <c r="M6" s="131"/>
      <c r="N6" s="84"/>
      <c r="O6" s="84"/>
      <c r="P6" s="57"/>
    </row>
    <row r="7" spans="1:16" x14ac:dyDescent="0.25">
      <c r="A7" s="86" t="s">
        <v>6</v>
      </c>
      <c r="B7" s="43" t="s">
        <v>17</v>
      </c>
      <c r="C7" s="46" t="s">
        <v>17</v>
      </c>
      <c r="D7" s="43" t="s">
        <v>17</v>
      </c>
      <c r="E7" s="341">
        <v>0.72299999999999998</v>
      </c>
      <c r="F7" s="131"/>
      <c r="G7" s="131"/>
      <c r="H7" s="131"/>
      <c r="I7" s="92"/>
      <c r="J7" s="131"/>
      <c r="K7" s="90"/>
      <c r="L7" s="90"/>
      <c r="M7" s="131"/>
      <c r="N7" s="84"/>
      <c r="O7" s="84"/>
      <c r="P7" s="57"/>
    </row>
    <row r="8" spans="1:16" x14ac:dyDescent="0.25">
      <c r="A8" s="84"/>
      <c r="B8" s="84"/>
      <c r="C8" s="84"/>
      <c r="D8" s="84"/>
      <c r="E8" s="131"/>
      <c r="F8" s="131"/>
      <c r="G8" s="131"/>
      <c r="H8" s="131"/>
      <c r="I8" s="92"/>
      <c r="J8" s="131"/>
      <c r="K8" s="90"/>
      <c r="L8" s="90"/>
      <c r="M8" s="131"/>
      <c r="N8" s="84"/>
      <c r="O8" s="84"/>
      <c r="P8" s="57"/>
    </row>
    <row r="9" spans="1:16" x14ac:dyDescent="0.25">
      <c r="N9" s="84"/>
      <c r="O9" s="84"/>
      <c r="P9" s="57"/>
    </row>
    <row r="10" spans="1:16" x14ac:dyDescent="0.25">
      <c r="N10" s="84"/>
      <c r="O10" s="84"/>
      <c r="P10" s="57"/>
    </row>
    <row r="11" spans="1:16" x14ac:dyDescent="0.25">
      <c r="N11" s="84"/>
      <c r="O11" s="84"/>
      <c r="P11" s="43"/>
    </row>
    <row r="12" spans="1:16" x14ac:dyDescent="0.25">
      <c r="N12" s="84"/>
      <c r="O12" s="84"/>
      <c r="P12" s="43"/>
    </row>
    <row r="13" spans="1:16" x14ac:dyDescent="0.25">
      <c r="N13" s="84"/>
      <c r="O13" s="84"/>
      <c r="P13" s="43"/>
    </row>
    <row r="14" spans="1:16" x14ac:dyDescent="0.25">
      <c r="N14" s="84"/>
      <c r="O14" s="84"/>
      <c r="P14" s="84"/>
    </row>
    <row r="15" spans="1:16" x14ac:dyDescent="0.25">
      <c r="E15" s="131"/>
      <c r="F15" s="131"/>
      <c r="G15" s="131"/>
      <c r="H15" s="131"/>
      <c r="I15" s="92"/>
      <c r="J15" s="131"/>
      <c r="K15" s="90"/>
      <c r="L15" s="90"/>
      <c r="M15" s="131"/>
      <c r="N15" s="84"/>
      <c r="O15" s="84"/>
      <c r="P15" s="84"/>
    </row>
    <row r="16" spans="1:16" x14ac:dyDescent="0.25">
      <c r="E16" s="131"/>
      <c r="F16" s="131"/>
      <c r="G16" s="131"/>
      <c r="H16" s="131"/>
      <c r="I16" s="92"/>
      <c r="J16" s="131"/>
      <c r="K16" s="90"/>
      <c r="L16" s="90"/>
      <c r="M16" s="131"/>
      <c r="N16" s="84"/>
      <c r="O16" s="84"/>
      <c r="P16" s="84"/>
    </row>
    <row r="17" spans="5:16" x14ac:dyDescent="0.25">
      <c r="E17" s="131"/>
      <c r="F17" s="131"/>
      <c r="G17" s="131"/>
      <c r="H17" s="84"/>
      <c r="I17" s="92"/>
      <c r="J17" s="84"/>
      <c r="K17" s="90"/>
      <c r="L17" s="90"/>
      <c r="M17" s="84"/>
      <c r="N17" s="84"/>
      <c r="O17" s="84"/>
      <c r="P17" s="84"/>
    </row>
    <row r="18" spans="5:16" x14ac:dyDescent="0.25">
      <c r="E18" s="131"/>
      <c r="F18" s="131"/>
      <c r="G18" s="131"/>
      <c r="H18" s="84"/>
      <c r="I18" s="92"/>
      <c r="J18" s="84"/>
      <c r="K18" s="90"/>
      <c r="L18" s="90"/>
      <c r="M18" s="84"/>
      <c r="N18" s="84"/>
      <c r="O18" s="84"/>
      <c r="P18" s="84"/>
    </row>
    <row r="19" spans="5:16" x14ac:dyDescent="0.25">
      <c r="E19" s="131"/>
      <c r="F19" s="131"/>
      <c r="G19" s="131"/>
      <c r="H19" s="84"/>
      <c r="I19" s="92"/>
      <c r="J19" s="84"/>
      <c r="K19" s="90"/>
      <c r="L19" s="90"/>
      <c r="M19" s="84"/>
      <c r="N19" s="84"/>
      <c r="O19" s="84"/>
      <c r="P19" s="84"/>
    </row>
    <row r="20" spans="5:16" x14ac:dyDescent="0.25"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0"/>
  <sheetViews>
    <sheetView zoomScale="80" zoomScaleNormal="80" workbookViewId="0">
      <selection activeCell="K20" sqref="K20"/>
    </sheetView>
  </sheetViews>
  <sheetFormatPr defaultRowHeight="15" x14ac:dyDescent="0.25"/>
  <cols>
    <col min="1" max="1" width="6.85546875" customWidth="1"/>
    <col min="2" max="2" width="7.85546875" customWidth="1"/>
    <col min="4" max="4" width="8" customWidth="1"/>
    <col min="5" max="7" width="10.7109375" customWidth="1"/>
    <col min="8" max="8" width="10.140625" style="79" customWidth="1"/>
    <col min="9" max="9" width="8.28515625" style="79" customWidth="1"/>
    <col min="10" max="10" width="28.5703125" style="79" customWidth="1"/>
    <col min="11" max="13" width="10.7109375" customWidth="1"/>
    <col min="15" max="15" width="12.140625" customWidth="1"/>
    <col min="16" max="16" width="87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34"/>
      <c r="O1" s="40" t="s">
        <v>21</v>
      </c>
      <c r="P1" s="40" t="s">
        <v>25</v>
      </c>
    </row>
    <row r="2" spans="1:16" x14ac:dyDescent="0.25">
      <c r="A2" s="24" t="s">
        <v>2</v>
      </c>
      <c r="B2" s="32" t="s">
        <v>17</v>
      </c>
      <c r="C2" s="32" t="s">
        <v>17</v>
      </c>
      <c r="D2" s="32" t="s">
        <v>17</v>
      </c>
      <c r="E2" s="131">
        <v>312.973859872888</v>
      </c>
      <c r="F2" s="131">
        <v>286.33546182160592</v>
      </c>
      <c r="G2" s="131">
        <v>339.61225792417002</v>
      </c>
      <c r="H2" s="131" t="s">
        <v>2311</v>
      </c>
      <c r="I2" s="92">
        <v>2</v>
      </c>
      <c r="J2" s="131" t="s">
        <v>1905</v>
      </c>
      <c r="K2" s="90">
        <v>530.28832587775219</v>
      </c>
      <c r="L2" s="90">
        <v>7.0823477251891402</v>
      </c>
      <c r="M2" s="131" t="s">
        <v>17</v>
      </c>
      <c r="O2" t="s">
        <v>24</v>
      </c>
      <c r="P2" s="82" t="s">
        <v>302</v>
      </c>
    </row>
    <row r="3" spans="1:16" s="79" customFormat="1" x14ac:dyDescent="0.25">
      <c r="A3" s="86" t="s">
        <v>3</v>
      </c>
      <c r="B3" s="43" t="s">
        <v>17</v>
      </c>
      <c r="C3" s="46" t="s">
        <v>17</v>
      </c>
      <c r="D3" s="43" t="s">
        <v>17</v>
      </c>
      <c r="E3" s="131">
        <v>367.49915341128485</v>
      </c>
      <c r="F3" s="131">
        <v>310.66367996373242</v>
      </c>
      <c r="G3" s="131">
        <v>424.33462685883728</v>
      </c>
      <c r="H3" s="131" t="s">
        <v>2311</v>
      </c>
      <c r="I3" s="92">
        <v>2</v>
      </c>
      <c r="J3" s="131" t="s">
        <v>1906</v>
      </c>
      <c r="K3" s="90">
        <v>160.6149121383792</v>
      </c>
      <c r="L3" s="90">
        <v>27.456914069946084</v>
      </c>
      <c r="M3" s="131" t="s">
        <v>17</v>
      </c>
      <c r="N3" s="84"/>
      <c r="O3" s="84"/>
      <c r="P3" s="132" t="s">
        <v>301</v>
      </c>
    </row>
    <row r="4" spans="1:16" s="79" customFormat="1" x14ac:dyDescent="0.25">
      <c r="A4" s="86" t="s">
        <v>4</v>
      </c>
      <c r="B4" s="43" t="s">
        <v>17</v>
      </c>
      <c r="C4" s="46" t="s">
        <v>17</v>
      </c>
      <c r="D4" s="43" t="s">
        <v>17</v>
      </c>
      <c r="E4" s="131">
        <v>322.58038182072215</v>
      </c>
      <c r="F4" s="131">
        <v>282.85904548039582</v>
      </c>
      <c r="G4" s="131">
        <v>362.30171816104848</v>
      </c>
      <c r="H4" s="131" t="s">
        <v>2311</v>
      </c>
      <c r="I4" s="92">
        <v>2</v>
      </c>
      <c r="J4" s="131" t="s">
        <v>1907</v>
      </c>
      <c r="K4" s="90">
        <v>253.36133806603911</v>
      </c>
      <c r="L4" s="90">
        <v>15.278434394910292</v>
      </c>
      <c r="M4" s="131" t="s">
        <v>17</v>
      </c>
      <c r="N4" s="84"/>
      <c r="O4" s="84"/>
      <c r="P4" s="57"/>
    </row>
    <row r="5" spans="1:16" s="79" customFormat="1" x14ac:dyDescent="0.25">
      <c r="A5" s="86" t="s">
        <v>5</v>
      </c>
      <c r="B5" s="43" t="s">
        <v>17</v>
      </c>
      <c r="C5" s="46" t="s">
        <v>17</v>
      </c>
      <c r="D5" s="43" t="s">
        <v>17</v>
      </c>
      <c r="E5" s="131">
        <v>312.973859872888</v>
      </c>
      <c r="F5" s="131">
        <v>286.33546182160592</v>
      </c>
      <c r="G5" s="131">
        <v>339.61225792417002</v>
      </c>
      <c r="H5" s="131" t="s">
        <v>2311</v>
      </c>
      <c r="I5" s="92">
        <v>2</v>
      </c>
      <c r="J5" s="131" t="s">
        <v>1905</v>
      </c>
      <c r="K5" s="90">
        <v>530.28832587775219</v>
      </c>
      <c r="L5" s="90">
        <v>7.0823477251891402</v>
      </c>
      <c r="M5" s="131" t="s">
        <v>17</v>
      </c>
      <c r="N5" s="84"/>
      <c r="O5" s="84"/>
      <c r="P5" s="57"/>
    </row>
    <row r="6" spans="1:16" s="79" customFormat="1" x14ac:dyDescent="0.25">
      <c r="A6" s="86" t="s">
        <v>0</v>
      </c>
      <c r="B6" s="43" t="s">
        <v>17</v>
      </c>
      <c r="C6" s="46" t="s">
        <v>17</v>
      </c>
      <c r="D6" s="43" t="s">
        <v>17</v>
      </c>
      <c r="E6" s="131">
        <v>367.49915341128485</v>
      </c>
      <c r="F6" s="131">
        <v>310.66367996373242</v>
      </c>
      <c r="G6" s="131">
        <v>424.33462685883728</v>
      </c>
      <c r="H6" s="131" t="s">
        <v>2311</v>
      </c>
      <c r="I6" s="92">
        <v>2</v>
      </c>
      <c r="J6" s="131" t="s">
        <v>1906</v>
      </c>
      <c r="K6" s="90">
        <v>160.6149121383792</v>
      </c>
      <c r="L6" s="90">
        <v>27.456914069946084</v>
      </c>
      <c r="M6" s="131" t="s">
        <v>17</v>
      </c>
      <c r="N6" s="84"/>
      <c r="O6" s="84"/>
      <c r="P6" s="57"/>
    </row>
    <row r="7" spans="1:16" s="79" customFormat="1" x14ac:dyDescent="0.25">
      <c r="A7" s="86" t="s">
        <v>6</v>
      </c>
      <c r="B7" s="43" t="s">
        <v>17</v>
      </c>
      <c r="C7" s="46" t="s">
        <v>17</v>
      </c>
      <c r="D7" s="43" t="s">
        <v>17</v>
      </c>
      <c r="E7" s="131">
        <v>322.58038182072215</v>
      </c>
      <c r="F7" s="131">
        <v>282.85904548039582</v>
      </c>
      <c r="G7" s="131">
        <v>362.30171816104848</v>
      </c>
      <c r="H7" s="131" t="s">
        <v>2311</v>
      </c>
      <c r="I7" s="92">
        <v>2</v>
      </c>
      <c r="J7" s="131" t="s">
        <v>1907</v>
      </c>
      <c r="K7" s="90">
        <v>253.36133806603911</v>
      </c>
      <c r="L7" s="90">
        <v>15.278434394910292</v>
      </c>
      <c r="M7" s="131" t="s">
        <v>17</v>
      </c>
      <c r="N7" s="84"/>
      <c r="O7" s="84"/>
      <c r="P7" s="57"/>
    </row>
    <row r="8" spans="1:16" s="79" customFormat="1" x14ac:dyDescent="0.25">
      <c r="A8" s="84"/>
      <c r="B8" s="84"/>
      <c r="C8" s="84"/>
      <c r="D8" s="84"/>
      <c r="E8" s="131"/>
      <c r="F8" s="131"/>
      <c r="G8" s="131"/>
      <c r="H8" s="131"/>
      <c r="I8" s="92"/>
      <c r="J8" s="131"/>
      <c r="K8" s="90"/>
      <c r="L8" s="90"/>
      <c r="M8" s="131"/>
      <c r="N8" s="84"/>
      <c r="O8" s="84"/>
      <c r="P8" s="57"/>
    </row>
    <row r="9" spans="1:16" s="79" customFormat="1" x14ac:dyDescent="0.25">
      <c r="A9"/>
      <c r="B9"/>
      <c r="C9"/>
      <c r="D9"/>
      <c r="N9" s="84"/>
      <c r="O9" s="84"/>
      <c r="P9" s="57"/>
    </row>
    <row r="10" spans="1:16" s="79" customFormat="1" x14ac:dyDescent="0.25">
      <c r="A10"/>
      <c r="B10"/>
      <c r="C10"/>
      <c r="D10"/>
      <c r="N10" s="84"/>
      <c r="O10" s="84"/>
      <c r="P10" s="57"/>
    </row>
    <row r="11" spans="1:16" s="79" customFormat="1" x14ac:dyDescent="0.25">
      <c r="A11"/>
      <c r="B11"/>
      <c r="C11"/>
      <c r="D11"/>
      <c r="N11" s="84"/>
      <c r="O11" s="84"/>
      <c r="P11" s="43"/>
    </row>
    <row r="12" spans="1:16" s="79" customFormat="1" x14ac:dyDescent="0.25">
      <c r="A12"/>
      <c r="B12"/>
      <c r="C12"/>
      <c r="D12"/>
      <c r="N12" s="84"/>
      <c r="O12" s="84"/>
      <c r="P12" s="43"/>
    </row>
    <row r="13" spans="1:16" s="79" customFormat="1" x14ac:dyDescent="0.25">
      <c r="A13"/>
      <c r="B13"/>
      <c r="C13"/>
      <c r="D13"/>
      <c r="N13" s="84"/>
      <c r="O13" s="84"/>
      <c r="P13" s="43"/>
    </row>
    <row r="14" spans="1:16" s="79" customFormat="1" x14ac:dyDescent="0.25">
      <c r="A14"/>
      <c r="B14"/>
      <c r="C14"/>
      <c r="D14"/>
      <c r="N14" s="84"/>
      <c r="O14" s="84"/>
      <c r="P14" s="84"/>
    </row>
    <row r="15" spans="1:16" s="79" customFormat="1" x14ac:dyDescent="0.25">
      <c r="A15"/>
      <c r="B15"/>
      <c r="C15"/>
      <c r="D15"/>
      <c r="E15" s="131"/>
      <c r="F15" s="131"/>
      <c r="G15" s="131"/>
      <c r="H15" s="131"/>
      <c r="I15" s="92"/>
      <c r="J15" s="131"/>
      <c r="K15" s="90"/>
      <c r="L15" s="90"/>
      <c r="M15" s="131"/>
      <c r="N15" s="84"/>
      <c r="O15" s="84"/>
      <c r="P15" s="84"/>
    </row>
    <row r="16" spans="1:16" s="79" customFormat="1" x14ac:dyDescent="0.25">
      <c r="A16"/>
      <c r="B16"/>
      <c r="C16"/>
      <c r="D16"/>
      <c r="E16" s="131"/>
      <c r="F16" s="131"/>
      <c r="G16" s="131"/>
      <c r="H16" s="131"/>
      <c r="I16" s="92"/>
      <c r="J16" s="131"/>
      <c r="K16" s="90"/>
      <c r="L16" s="90"/>
      <c r="M16" s="131"/>
      <c r="N16" s="84"/>
      <c r="O16" s="84"/>
      <c r="P16" s="84"/>
    </row>
    <row r="17" spans="5:16" x14ac:dyDescent="0.25">
      <c r="E17" s="131"/>
      <c r="F17" s="131"/>
      <c r="G17" s="131"/>
      <c r="H17" s="84"/>
      <c r="I17" s="92"/>
      <c r="J17" s="84"/>
      <c r="K17" s="90"/>
      <c r="L17" s="90"/>
      <c r="M17" s="84"/>
      <c r="N17" s="84"/>
      <c r="O17" s="84"/>
      <c r="P17" s="84"/>
    </row>
    <row r="18" spans="5:16" x14ac:dyDescent="0.25">
      <c r="E18" s="131"/>
      <c r="F18" s="131"/>
      <c r="G18" s="131"/>
      <c r="H18" s="84"/>
      <c r="I18" s="92"/>
      <c r="J18" s="84"/>
      <c r="K18" s="90"/>
      <c r="L18" s="90"/>
      <c r="M18" s="84"/>
      <c r="N18" s="84"/>
      <c r="O18" s="84"/>
      <c r="P18" s="84"/>
    </row>
    <row r="19" spans="5:16" x14ac:dyDescent="0.25">
      <c r="E19" s="131"/>
      <c r="F19" s="131"/>
      <c r="G19" s="131"/>
      <c r="H19" s="84"/>
      <c r="I19" s="92"/>
      <c r="J19" s="84"/>
      <c r="K19" s="90"/>
      <c r="L19" s="90"/>
      <c r="M19" s="84"/>
      <c r="N19" s="84"/>
      <c r="O19" s="84"/>
      <c r="P19" s="84"/>
    </row>
    <row r="20" spans="5:16" x14ac:dyDescent="0.25"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D15" sqref="D15"/>
    </sheetView>
  </sheetViews>
  <sheetFormatPr defaultRowHeight="15" x14ac:dyDescent="0.25"/>
  <cols>
    <col min="1" max="1" width="6.85546875" style="79" customWidth="1"/>
    <col min="2" max="2" width="7.85546875" style="79" customWidth="1"/>
    <col min="3" max="3" width="9.140625" style="79"/>
    <col min="4" max="4" width="8" style="79" customWidth="1"/>
    <col min="5" max="9" width="13.42578125" style="79" customWidth="1"/>
    <col min="10" max="10" width="26.28515625" style="79" customWidth="1"/>
    <col min="11" max="13" width="13.42578125" style="79" customWidth="1"/>
    <col min="14" max="14" width="9.140625" style="79"/>
    <col min="15" max="15" width="12.140625" style="79" customWidth="1"/>
    <col min="16" max="16" width="87.710937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1.159575</v>
      </c>
      <c r="F2" s="53">
        <v>1.135111</v>
      </c>
      <c r="G2" s="53">
        <v>1.1845669999999999</v>
      </c>
      <c r="H2" s="53" t="s">
        <v>202</v>
      </c>
      <c r="I2" s="94">
        <v>2</v>
      </c>
      <c r="J2" s="53" t="str">
        <f>"lognormal"&amp;" ("&amp;ROUND(K2,3)&amp;", "&amp;ROUND(L2,3)&amp;"^2"&amp;")"</f>
        <v>lognormal (0.148, 0.011^2)</v>
      </c>
      <c r="K2" s="88">
        <v>0.14805355867463094</v>
      </c>
      <c r="L2" s="88">
        <v>1.0879301902987967E-2</v>
      </c>
      <c r="M2" s="53" t="s">
        <v>17</v>
      </c>
      <c r="O2" s="79" t="s">
        <v>24</v>
      </c>
      <c r="P2" s="82" t="s">
        <v>300</v>
      </c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E2" sqref="E2:G2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299.54236600000002</v>
      </c>
      <c r="F2" s="53">
        <v>146.61250000000001</v>
      </c>
      <c r="G2" s="53">
        <v>1141.8071190000001</v>
      </c>
      <c r="H2" s="88" t="s">
        <v>141</v>
      </c>
      <c r="I2" s="94">
        <v>2</v>
      </c>
      <c r="J2" s="133" t="str">
        <f>"Beta4 ("&amp;K2&amp;" ,"&amp;L2&amp;" ,"&amp;F2&amp;" ,"&amp;G2&amp;")"</f>
        <v>Beta4 (1.636431 ,4.444431 ,146.6125 ,1141.807119)</v>
      </c>
      <c r="K2" s="88">
        <v>1.636431</v>
      </c>
      <c r="L2" s="88">
        <v>4.4444309999999998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G31" sqref="G31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62.710937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883.83333333333337</v>
      </c>
      <c r="F2" s="53">
        <v>631.94083333333333</v>
      </c>
      <c r="G2" s="53">
        <v>1177.2659999999998</v>
      </c>
      <c r="H2" s="88" t="s">
        <v>141</v>
      </c>
      <c r="I2" s="94">
        <v>2</v>
      </c>
      <c r="J2" s="133" t="str">
        <f>"Beta4 ("&amp;K2&amp;" ,"&amp;L2&amp;" ,"&amp;F2&amp;" ,"&amp;G2&amp;")"</f>
        <v>Beta4 (3.785799 ,4.190979 ,631.940833333333 ,1177.266)</v>
      </c>
      <c r="K2" s="88">
        <v>3.7857989999999999</v>
      </c>
      <c r="L2" s="88">
        <v>4.1909789999999996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G20" sqref="G20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245.24</v>
      </c>
      <c r="F2" s="53">
        <v>222.33</v>
      </c>
      <c r="G2" s="53">
        <v>279.62</v>
      </c>
      <c r="H2" s="53" t="s">
        <v>199</v>
      </c>
      <c r="I2" s="94">
        <v>2</v>
      </c>
      <c r="J2" s="133" t="str">
        <f t="shared" ref="J2" si="0">"Uniform ("&amp;F2&amp;" ,"&amp;G2&amp;")"</f>
        <v>Uniform (222.33 ,279.62)</v>
      </c>
      <c r="K2" s="88">
        <f t="shared" ref="K2:L2" si="1">F2</f>
        <v>222.33</v>
      </c>
      <c r="L2" s="88">
        <f t="shared" si="1"/>
        <v>279.62</v>
      </c>
      <c r="M2" s="8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331"/>
  <sheetViews>
    <sheetView zoomScale="80" zoomScaleNormal="80" workbookViewId="0">
      <pane ySplit="1" topLeftCell="A2" activePane="bottomLeft" state="frozen"/>
      <selection activeCell="E1" sqref="E1"/>
      <selection pane="bottomLeft" activeCell="J36" sqref="J36"/>
    </sheetView>
  </sheetViews>
  <sheetFormatPr defaultRowHeight="15" x14ac:dyDescent="0.25"/>
  <cols>
    <col min="1" max="1" width="5.28515625" customWidth="1"/>
    <col min="2" max="2" width="7.5703125" customWidth="1"/>
    <col min="3" max="3" width="9.140625" customWidth="1"/>
    <col min="4" max="4" width="11.28515625" customWidth="1"/>
    <col min="5" max="5" width="5.85546875" style="79" customWidth="1"/>
    <col min="6" max="8" width="9.140625" customWidth="1"/>
    <col min="9" max="9" width="13.140625" customWidth="1"/>
    <col min="10" max="10" width="7.7109375" customWidth="1"/>
    <col min="11" max="11" width="24.140625" customWidth="1"/>
    <col min="12" max="14" width="9.7109375" customWidth="1"/>
    <col min="16" max="16" width="14.5703125" customWidth="1"/>
    <col min="17" max="17" width="87.425781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216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1</v>
      </c>
      <c r="F2" s="128">
        <v>0.3050581395348837</v>
      </c>
      <c r="G2" s="128">
        <v>0.231082434</v>
      </c>
      <c r="H2" s="128">
        <v>0.37903387499999996</v>
      </c>
      <c r="I2" s="128" t="s">
        <v>215</v>
      </c>
      <c r="J2" s="128">
        <v>3</v>
      </c>
      <c r="K2" s="128" t="s">
        <v>548</v>
      </c>
      <c r="L2" s="128">
        <v>53</v>
      </c>
      <c r="M2" s="128">
        <v>52</v>
      </c>
      <c r="N2" s="128">
        <v>67</v>
      </c>
      <c r="O2" s="88"/>
      <c r="Q2" s="72" t="s">
        <v>757</v>
      </c>
    </row>
    <row r="3" spans="1:17" s="79" customFormat="1" x14ac:dyDescent="0.25">
      <c r="A3" s="81" t="s">
        <v>2</v>
      </c>
      <c r="B3" s="133" t="s">
        <v>12</v>
      </c>
      <c r="C3" s="133" t="s">
        <v>11</v>
      </c>
      <c r="D3" s="133" t="s">
        <v>18</v>
      </c>
      <c r="E3" s="133">
        <v>2</v>
      </c>
      <c r="F3" s="128">
        <v>0.2993023255813953</v>
      </c>
      <c r="G3" s="128">
        <v>0.22532667299999998</v>
      </c>
      <c r="H3" s="128">
        <v>0.37327801500000002</v>
      </c>
      <c r="I3" s="128" t="s">
        <v>215</v>
      </c>
      <c r="J3" s="128">
        <v>3</v>
      </c>
      <c r="K3" s="128" t="s">
        <v>548</v>
      </c>
      <c r="L3" s="128">
        <v>53</v>
      </c>
      <c r="M3" s="128">
        <v>52</v>
      </c>
      <c r="N3" s="128">
        <v>67</v>
      </c>
      <c r="O3" s="133"/>
      <c r="Q3" s="72" t="s">
        <v>758</v>
      </c>
    </row>
    <row r="4" spans="1:17" s="79" customFormat="1" x14ac:dyDescent="0.25">
      <c r="A4" s="81" t="s">
        <v>2</v>
      </c>
      <c r="B4" s="133" t="s">
        <v>12</v>
      </c>
      <c r="C4" s="133" t="s">
        <v>11</v>
      </c>
      <c r="D4" s="133" t="s">
        <v>18</v>
      </c>
      <c r="E4" s="133">
        <v>3</v>
      </c>
      <c r="F4" s="128">
        <v>0.38563953488372094</v>
      </c>
      <c r="G4" s="128">
        <v>0.31166388</v>
      </c>
      <c r="H4" s="128">
        <v>0.45961522199999999</v>
      </c>
      <c r="I4" s="128" t="s">
        <v>215</v>
      </c>
      <c r="J4" s="128">
        <v>3</v>
      </c>
      <c r="K4" s="128" t="s">
        <v>548</v>
      </c>
      <c r="L4" s="128">
        <v>53</v>
      </c>
      <c r="M4" s="128">
        <v>52</v>
      </c>
      <c r="N4" s="128">
        <v>67</v>
      </c>
      <c r="O4" s="133"/>
    </row>
    <row r="5" spans="1:17" x14ac:dyDescent="0.25">
      <c r="A5" s="81" t="s">
        <v>2</v>
      </c>
      <c r="B5" s="133" t="s">
        <v>17</v>
      </c>
      <c r="C5" s="133" t="s">
        <v>11</v>
      </c>
      <c r="D5" s="133" t="s">
        <v>8</v>
      </c>
      <c r="E5" s="133">
        <v>1</v>
      </c>
      <c r="F5" s="83">
        <v>0.30613466334164591</v>
      </c>
      <c r="G5" s="83">
        <v>0.25768610999999997</v>
      </c>
      <c r="H5" s="83">
        <v>0.35458325099999999</v>
      </c>
      <c r="I5" s="83" t="s">
        <v>215</v>
      </c>
      <c r="J5" s="83">
        <v>3</v>
      </c>
      <c r="K5" s="83" t="s">
        <v>559</v>
      </c>
      <c r="L5" s="83">
        <v>124</v>
      </c>
      <c r="M5" s="83">
        <v>161</v>
      </c>
      <c r="N5" s="83">
        <v>116</v>
      </c>
      <c r="O5" s="88"/>
    </row>
    <row r="6" spans="1:17" s="79" customFormat="1" x14ac:dyDescent="0.25">
      <c r="A6" s="81" t="s">
        <v>2</v>
      </c>
      <c r="B6" s="133" t="s">
        <v>17</v>
      </c>
      <c r="C6" s="133" t="s">
        <v>11</v>
      </c>
      <c r="D6" s="133" t="s">
        <v>8</v>
      </c>
      <c r="E6" s="133">
        <v>2</v>
      </c>
      <c r="F6" s="83">
        <v>0.39748129675810473</v>
      </c>
      <c r="G6" s="83">
        <v>0.34903271699999999</v>
      </c>
      <c r="H6" s="83">
        <v>0.44592985800000001</v>
      </c>
      <c r="I6" s="83" t="s">
        <v>215</v>
      </c>
      <c r="J6" s="83">
        <v>3</v>
      </c>
      <c r="K6" s="83" t="s">
        <v>559</v>
      </c>
      <c r="L6" s="83">
        <v>124</v>
      </c>
      <c r="M6" s="83">
        <v>161</v>
      </c>
      <c r="N6" s="83">
        <v>116</v>
      </c>
      <c r="O6" s="133"/>
    </row>
    <row r="7" spans="1:17" s="79" customFormat="1" x14ac:dyDescent="0.25">
      <c r="A7" s="81" t="s">
        <v>2</v>
      </c>
      <c r="B7" s="133" t="s">
        <v>17</v>
      </c>
      <c r="C7" s="133" t="s">
        <v>11</v>
      </c>
      <c r="D7" s="133" t="s">
        <v>8</v>
      </c>
      <c r="E7" s="133">
        <v>3</v>
      </c>
      <c r="F7" s="83">
        <v>0.28638403990024941</v>
      </c>
      <c r="G7" s="83">
        <v>0.23793541199999999</v>
      </c>
      <c r="H7" s="83">
        <v>0.33483265199999995</v>
      </c>
      <c r="I7" s="83" t="s">
        <v>215</v>
      </c>
      <c r="J7" s="83">
        <v>3</v>
      </c>
      <c r="K7" s="83" t="s">
        <v>559</v>
      </c>
      <c r="L7" s="83">
        <v>124</v>
      </c>
      <c r="M7" s="83">
        <v>161</v>
      </c>
      <c r="N7" s="83">
        <v>116</v>
      </c>
      <c r="O7" s="133"/>
    </row>
    <row r="8" spans="1:17" x14ac:dyDescent="0.25">
      <c r="A8" s="81" t="s">
        <v>2</v>
      </c>
      <c r="B8" s="133" t="s">
        <v>17</v>
      </c>
      <c r="C8" s="133" t="s">
        <v>11</v>
      </c>
      <c r="D8" s="133" t="s">
        <v>29</v>
      </c>
      <c r="E8" s="133">
        <v>1</v>
      </c>
      <c r="F8" s="156">
        <f>0.434782608695652*0.99</f>
        <v>0.4304347826086955</v>
      </c>
      <c r="G8" s="156">
        <v>0.33261239999999997</v>
      </c>
      <c r="H8" s="156">
        <v>0.53695280000000001</v>
      </c>
      <c r="I8" s="156" t="s">
        <v>215</v>
      </c>
      <c r="J8" s="156">
        <v>3</v>
      </c>
      <c r="K8" s="156" t="s">
        <v>550</v>
      </c>
      <c r="L8" s="156">
        <v>40</v>
      </c>
      <c r="M8" s="156">
        <v>30</v>
      </c>
      <c r="N8" s="156">
        <v>22</v>
      </c>
      <c r="O8" s="88"/>
    </row>
    <row r="9" spans="1:17" s="79" customFormat="1" x14ac:dyDescent="0.25">
      <c r="A9" s="81" t="s">
        <v>2</v>
      </c>
      <c r="B9" s="133" t="s">
        <v>17</v>
      </c>
      <c r="C9" s="133" t="s">
        <v>11</v>
      </c>
      <c r="D9" s="133" t="s">
        <v>29</v>
      </c>
      <c r="E9" s="133">
        <v>2</v>
      </c>
      <c r="F9" s="156">
        <f>0.326086956521739*0.99</f>
        <v>0.32282608695652165</v>
      </c>
      <c r="G9" s="156">
        <v>0.2239168</v>
      </c>
      <c r="H9" s="156">
        <v>0.4282571</v>
      </c>
      <c r="I9" s="156" t="s">
        <v>215</v>
      </c>
      <c r="J9" s="156">
        <v>3</v>
      </c>
      <c r="K9" s="156" t="s">
        <v>550</v>
      </c>
      <c r="L9" s="156">
        <v>40</v>
      </c>
      <c r="M9" s="156">
        <v>30</v>
      </c>
      <c r="N9" s="156">
        <v>22</v>
      </c>
      <c r="O9" s="133"/>
    </row>
    <row r="10" spans="1:17" s="79" customFormat="1" x14ac:dyDescent="0.25">
      <c r="A10" s="81" t="s">
        <v>2</v>
      </c>
      <c r="B10" s="133" t="s">
        <v>17</v>
      </c>
      <c r="C10" s="133" t="s">
        <v>11</v>
      </c>
      <c r="D10" s="133" t="s">
        <v>29</v>
      </c>
      <c r="E10" s="133">
        <v>3</v>
      </c>
      <c r="F10" s="156">
        <f>0.239130434782609*0.99</f>
        <v>0.23673913043478292</v>
      </c>
      <c r="G10" s="156">
        <v>0.1369602</v>
      </c>
      <c r="H10" s="156">
        <v>0.34130060000000001</v>
      </c>
      <c r="I10" s="156" t="s">
        <v>215</v>
      </c>
      <c r="J10" s="156">
        <v>3</v>
      </c>
      <c r="K10" s="156" t="s">
        <v>550</v>
      </c>
      <c r="L10" s="156">
        <v>40</v>
      </c>
      <c r="M10" s="156">
        <v>30</v>
      </c>
      <c r="N10" s="156">
        <v>22</v>
      </c>
      <c r="O10" s="133"/>
    </row>
    <row r="11" spans="1:17" x14ac:dyDescent="0.25">
      <c r="A11" s="81" t="s">
        <v>2</v>
      </c>
      <c r="B11" s="133" t="s">
        <v>12</v>
      </c>
      <c r="C11" s="133" t="s">
        <v>11</v>
      </c>
      <c r="D11" s="133" t="s">
        <v>7</v>
      </c>
      <c r="E11" s="133">
        <v>1</v>
      </c>
      <c r="F11" s="83">
        <v>0.12774193548387097</v>
      </c>
      <c r="G11" s="83">
        <v>2.7138731400000001E-2</v>
      </c>
      <c r="H11" s="83">
        <v>0.22834518299999998</v>
      </c>
      <c r="I11" s="83" t="s">
        <v>215</v>
      </c>
      <c r="J11" s="83">
        <v>3</v>
      </c>
      <c r="K11" s="83" t="s">
        <v>560</v>
      </c>
      <c r="L11" s="83">
        <v>12</v>
      </c>
      <c r="M11" s="83">
        <v>31</v>
      </c>
      <c r="N11" s="83">
        <v>50</v>
      </c>
      <c r="O11" s="88"/>
    </row>
    <row r="12" spans="1:17" s="79" customFormat="1" x14ac:dyDescent="0.25">
      <c r="A12" s="81" t="s">
        <v>2</v>
      </c>
      <c r="B12" s="133" t="s">
        <v>12</v>
      </c>
      <c r="C12" s="133" t="s">
        <v>11</v>
      </c>
      <c r="D12" s="133" t="s">
        <v>7</v>
      </c>
      <c r="E12" s="133">
        <v>2</v>
      </c>
      <c r="F12" s="83">
        <v>0.32999999999999996</v>
      </c>
      <c r="G12" s="83">
        <v>0.22939679070000002</v>
      </c>
      <c r="H12" s="83">
        <v>0.43060317300000001</v>
      </c>
      <c r="I12" s="83" t="s">
        <v>215</v>
      </c>
      <c r="J12" s="83">
        <v>3</v>
      </c>
      <c r="K12" s="83" t="s">
        <v>560</v>
      </c>
      <c r="L12" s="83">
        <v>12</v>
      </c>
      <c r="M12" s="83">
        <v>31</v>
      </c>
      <c r="N12" s="83">
        <v>50</v>
      </c>
      <c r="O12" s="133"/>
    </row>
    <row r="13" spans="1:17" s="79" customFormat="1" x14ac:dyDescent="0.25">
      <c r="A13" s="81" t="s">
        <v>2</v>
      </c>
      <c r="B13" s="133" t="s">
        <v>12</v>
      </c>
      <c r="C13" s="133" t="s">
        <v>11</v>
      </c>
      <c r="D13" s="133" t="s">
        <v>7</v>
      </c>
      <c r="E13" s="133">
        <v>3</v>
      </c>
      <c r="F13" s="83">
        <v>0.532258064516129</v>
      </c>
      <c r="G13" s="83">
        <v>0.43165485989999997</v>
      </c>
      <c r="H13" s="83">
        <v>0.63286126199999992</v>
      </c>
      <c r="I13" s="83" t="s">
        <v>215</v>
      </c>
      <c r="J13" s="83">
        <v>3</v>
      </c>
      <c r="K13" s="83" t="s">
        <v>560</v>
      </c>
      <c r="L13" s="83">
        <v>12</v>
      </c>
      <c r="M13" s="83">
        <v>31</v>
      </c>
      <c r="N13" s="83">
        <v>50</v>
      </c>
      <c r="O13" s="133"/>
    </row>
    <row r="14" spans="1:17" x14ac:dyDescent="0.25">
      <c r="A14" s="81" t="s">
        <v>2</v>
      </c>
      <c r="B14" s="133" t="s">
        <v>12</v>
      </c>
      <c r="C14" s="133" t="s">
        <v>13</v>
      </c>
      <c r="D14" s="133" t="s">
        <v>18</v>
      </c>
      <c r="E14" s="133">
        <v>1</v>
      </c>
      <c r="F14" s="128">
        <v>0.3050581395348837</v>
      </c>
      <c r="G14" s="128">
        <v>0.231082434</v>
      </c>
      <c r="H14" s="128">
        <v>0.37903387499999996</v>
      </c>
      <c r="I14" s="128" t="s">
        <v>215</v>
      </c>
      <c r="J14" s="128">
        <v>3</v>
      </c>
      <c r="K14" s="128" t="s">
        <v>548</v>
      </c>
      <c r="L14" s="128">
        <v>53</v>
      </c>
      <c r="M14" s="128">
        <v>52</v>
      </c>
      <c r="N14" s="128">
        <v>67</v>
      </c>
      <c r="O14" s="88"/>
    </row>
    <row r="15" spans="1:17" s="79" customFormat="1" x14ac:dyDescent="0.25">
      <c r="A15" s="81" t="s">
        <v>2</v>
      </c>
      <c r="B15" s="133" t="s">
        <v>12</v>
      </c>
      <c r="C15" s="133" t="s">
        <v>13</v>
      </c>
      <c r="D15" s="133" t="s">
        <v>18</v>
      </c>
      <c r="E15" s="133">
        <v>2</v>
      </c>
      <c r="F15" s="128">
        <v>0.2993023255813953</v>
      </c>
      <c r="G15" s="128">
        <v>0.22532667299999998</v>
      </c>
      <c r="H15" s="128">
        <v>0.37327801500000002</v>
      </c>
      <c r="I15" s="128" t="s">
        <v>215</v>
      </c>
      <c r="J15" s="128">
        <v>3</v>
      </c>
      <c r="K15" s="128" t="s">
        <v>548</v>
      </c>
      <c r="L15" s="128">
        <v>53</v>
      </c>
      <c r="M15" s="128">
        <v>52</v>
      </c>
      <c r="N15" s="128">
        <v>67</v>
      </c>
      <c r="O15" s="133"/>
    </row>
    <row r="16" spans="1:17" s="79" customFormat="1" x14ac:dyDescent="0.25">
      <c r="A16" s="81" t="s">
        <v>2</v>
      </c>
      <c r="B16" s="133" t="s">
        <v>12</v>
      </c>
      <c r="C16" s="133" t="s">
        <v>13</v>
      </c>
      <c r="D16" s="133" t="s">
        <v>18</v>
      </c>
      <c r="E16" s="133">
        <v>3</v>
      </c>
      <c r="F16" s="128">
        <v>0.38563953488372094</v>
      </c>
      <c r="G16" s="128">
        <v>0.31166388</v>
      </c>
      <c r="H16" s="128">
        <v>0.45961522199999999</v>
      </c>
      <c r="I16" s="128" t="s">
        <v>215</v>
      </c>
      <c r="J16" s="128">
        <v>3</v>
      </c>
      <c r="K16" s="128" t="s">
        <v>548</v>
      </c>
      <c r="L16" s="128">
        <v>53</v>
      </c>
      <c r="M16" s="128">
        <v>52</v>
      </c>
      <c r="N16" s="128">
        <v>67</v>
      </c>
      <c r="O16" s="133"/>
    </row>
    <row r="17" spans="1:15" x14ac:dyDescent="0.25">
      <c r="A17" s="81" t="s">
        <v>2</v>
      </c>
      <c r="B17" s="133" t="s">
        <v>17</v>
      </c>
      <c r="C17" s="133" t="s">
        <v>13</v>
      </c>
      <c r="D17" s="133" t="s">
        <v>8</v>
      </c>
      <c r="E17" s="133">
        <v>1</v>
      </c>
      <c r="F17" s="83">
        <v>0.276686320754717</v>
      </c>
      <c r="G17" s="83">
        <v>0.243370116</v>
      </c>
      <c r="H17" s="83">
        <v>0.31000256100000001</v>
      </c>
      <c r="I17" s="83" t="s">
        <v>215</v>
      </c>
      <c r="J17" s="83">
        <v>3</v>
      </c>
      <c r="K17" s="83" t="s">
        <v>561</v>
      </c>
      <c r="L17" s="83">
        <v>237</v>
      </c>
      <c r="M17" s="83">
        <v>409</v>
      </c>
      <c r="N17" s="83">
        <v>202</v>
      </c>
      <c r="O17" s="88"/>
    </row>
    <row r="18" spans="1:15" s="79" customFormat="1" x14ac:dyDescent="0.25">
      <c r="A18" s="81" t="s">
        <v>2</v>
      </c>
      <c r="B18" s="133" t="s">
        <v>17</v>
      </c>
      <c r="C18" s="133" t="s">
        <v>13</v>
      </c>
      <c r="D18" s="133" t="s">
        <v>8</v>
      </c>
      <c r="E18" s="133">
        <v>2</v>
      </c>
      <c r="F18" s="83">
        <v>0.47748820754716981</v>
      </c>
      <c r="G18" s="83">
        <v>0.444172014</v>
      </c>
      <c r="H18" s="83">
        <v>0.51080435999999996</v>
      </c>
      <c r="I18" s="83" t="s">
        <v>215</v>
      </c>
      <c r="J18" s="83">
        <v>3</v>
      </c>
      <c r="K18" s="83" t="s">
        <v>561</v>
      </c>
      <c r="L18" s="83">
        <v>237</v>
      </c>
      <c r="M18" s="83">
        <v>409</v>
      </c>
      <c r="N18" s="83">
        <v>202</v>
      </c>
      <c r="O18" s="133"/>
    </row>
    <row r="19" spans="1:15" s="79" customFormat="1" x14ac:dyDescent="0.25">
      <c r="A19" s="81" t="s">
        <v>2</v>
      </c>
      <c r="B19" s="133" t="s">
        <v>17</v>
      </c>
      <c r="C19" s="133" t="s">
        <v>13</v>
      </c>
      <c r="D19" s="133" t="s">
        <v>8</v>
      </c>
      <c r="E19" s="133">
        <v>3</v>
      </c>
      <c r="F19" s="83">
        <v>0.23582547169811321</v>
      </c>
      <c r="G19" s="83">
        <v>0.202509252</v>
      </c>
      <c r="H19" s="83">
        <v>0.26914169700000001</v>
      </c>
      <c r="I19" s="83" t="s">
        <v>215</v>
      </c>
      <c r="J19" s="83">
        <v>3</v>
      </c>
      <c r="K19" s="83" t="s">
        <v>561</v>
      </c>
      <c r="L19" s="83">
        <v>237</v>
      </c>
      <c r="M19" s="83">
        <v>409</v>
      </c>
      <c r="N19" s="83">
        <v>202</v>
      </c>
      <c r="O19" s="133"/>
    </row>
    <row r="20" spans="1:15" x14ac:dyDescent="0.25">
      <c r="A20" s="81" t="s">
        <v>2</v>
      </c>
      <c r="B20" s="133" t="s">
        <v>17</v>
      </c>
      <c r="C20" s="133" t="s">
        <v>13</v>
      </c>
      <c r="D20" s="133" t="s">
        <v>29</v>
      </c>
      <c r="E20" s="133">
        <v>1</v>
      </c>
      <c r="F20" s="156">
        <f>0.434782608695652*0.99</f>
        <v>0.4304347826086955</v>
      </c>
      <c r="G20" s="156">
        <v>0.33261239999999997</v>
      </c>
      <c r="H20" s="156">
        <v>0.53695280000000001</v>
      </c>
      <c r="I20" s="156" t="s">
        <v>215</v>
      </c>
      <c r="J20" s="156">
        <v>3</v>
      </c>
      <c r="K20" s="156" t="s">
        <v>550</v>
      </c>
      <c r="L20" s="156">
        <v>40</v>
      </c>
      <c r="M20" s="156">
        <v>30</v>
      </c>
      <c r="N20" s="156">
        <v>22</v>
      </c>
      <c r="O20" s="88"/>
    </row>
    <row r="21" spans="1:15" s="79" customFormat="1" x14ac:dyDescent="0.25">
      <c r="A21" s="81" t="s">
        <v>2</v>
      </c>
      <c r="B21" s="133" t="s">
        <v>17</v>
      </c>
      <c r="C21" s="133" t="s">
        <v>13</v>
      </c>
      <c r="D21" s="133" t="s">
        <v>29</v>
      </c>
      <c r="E21" s="133">
        <v>2</v>
      </c>
      <c r="F21" s="156">
        <f>0.326086956521739*0.99</f>
        <v>0.32282608695652165</v>
      </c>
      <c r="G21" s="156">
        <v>0.2239168</v>
      </c>
      <c r="H21" s="156">
        <v>0.4282571</v>
      </c>
      <c r="I21" s="156" t="s">
        <v>215</v>
      </c>
      <c r="J21" s="156">
        <v>3</v>
      </c>
      <c r="K21" s="156" t="s">
        <v>550</v>
      </c>
      <c r="L21" s="156">
        <v>40</v>
      </c>
      <c r="M21" s="156">
        <v>30</v>
      </c>
      <c r="N21" s="156">
        <v>22</v>
      </c>
      <c r="O21" s="133"/>
    </row>
    <row r="22" spans="1:15" s="79" customFormat="1" x14ac:dyDescent="0.25">
      <c r="A22" s="81" t="s">
        <v>2</v>
      </c>
      <c r="B22" s="133" t="s">
        <v>17</v>
      </c>
      <c r="C22" s="133" t="s">
        <v>13</v>
      </c>
      <c r="D22" s="133" t="s">
        <v>29</v>
      </c>
      <c r="E22" s="133">
        <v>3</v>
      </c>
      <c r="F22" s="156">
        <f>0.239130434782609*0.99</f>
        <v>0.23673913043478292</v>
      </c>
      <c r="G22" s="156">
        <v>0.1369602</v>
      </c>
      <c r="H22" s="156">
        <v>0.34130060000000001</v>
      </c>
      <c r="I22" s="156" t="s">
        <v>215</v>
      </c>
      <c r="J22" s="156">
        <v>3</v>
      </c>
      <c r="K22" s="156" t="s">
        <v>550</v>
      </c>
      <c r="L22" s="156">
        <v>40</v>
      </c>
      <c r="M22" s="156">
        <v>30</v>
      </c>
      <c r="N22" s="156">
        <v>22</v>
      </c>
      <c r="O22" s="133"/>
    </row>
    <row r="23" spans="1:15" x14ac:dyDescent="0.25">
      <c r="A23" s="81" t="s">
        <v>2</v>
      </c>
      <c r="B23" s="133" t="s">
        <v>12</v>
      </c>
      <c r="C23" s="133" t="s">
        <v>13</v>
      </c>
      <c r="D23" s="133" t="s">
        <v>7</v>
      </c>
      <c r="E23" s="133">
        <v>1</v>
      </c>
      <c r="F23" s="83">
        <v>0.18236842105263157</v>
      </c>
      <c r="G23" s="83">
        <v>0.13491522</v>
      </c>
      <c r="H23" s="83">
        <v>0.22982156999999998</v>
      </c>
      <c r="I23" s="83" t="s">
        <v>215</v>
      </c>
      <c r="J23" s="83">
        <v>3</v>
      </c>
      <c r="K23" s="83" t="s">
        <v>562</v>
      </c>
      <c r="L23" s="83">
        <v>77</v>
      </c>
      <c r="M23" s="83">
        <v>161</v>
      </c>
      <c r="N23" s="83">
        <v>180</v>
      </c>
      <c r="O23" s="88"/>
    </row>
    <row r="24" spans="1:15" s="79" customFormat="1" x14ac:dyDescent="0.25">
      <c r="A24" s="81" t="s">
        <v>2</v>
      </c>
      <c r="B24" s="133" t="s">
        <v>12</v>
      </c>
      <c r="C24" s="133" t="s">
        <v>13</v>
      </c>
      <c r="D24" s="133" t="s">
        <v>7</v>
      </c>
      <c r="E24" s="133">
        <v>2</v>
      </c>
      <c r="F24" s="83">
        <v>0.38131578947368422</v>
      </c>
      <c r="G24" s="83">
        <v>0.33386264999999998</v>
      </c>
      <c r="H24" s="83">
        <v>0.42876899999999996</v>
      </c>
      <c r="I24" s="83" t="s">
        <v>215</v>
      </c>
      <c r="J24" s="83">
        <v>3</v>
      </c>
      <c r="K24" s="83" t="s">
        <v>562</v>
      </c>
      <c r="L24" s="83">
        <v>77</v>
      </c>
      <c r="M24" s="83">
        <v>161</v>
      </c>
      <c r="N24" s="83">
        <v>180</v>
      </c>
      <c r="O24" s="133"/>
    </row>
    <row r="25" spans="1:15" s="79" customFormat="1" x14ac:dyDescent="0.25">
      <c r="A25" s="81" t="s">
        <v>2</v>
      </c>
      <c r="B25" s="133" t="s">
        <v>12</v>
      </c>
      <c r="C25" s="133" t="s">
        <v>13</v>
      </c>
      <c r="D25" s="133" t="s">
        <v>7</v>
      </c>
      <c r="E25" s="133">
        <v>3</v>
      </c>
      <c r="F25" s="83">
        <v>0.42631578947368426</v>
      </c>
      <c r="G25" s="83">
        <v>0.37886260500000002</v>
      </c>
      <c r="H25" s="83">
        <v>0.47376895499999999</v>
      </c>
      <c r="I25" s="83" t="s">
        <v>215</v>
      </c>
      <c r="J25" s="83">
        <v>3</v>
      </c>
      <c r="K25" s="83" t="s">
        <v>562</v>
      </c>
      <c r="L25" s="83">
        <v>77</v>
      </c>
      <c r="M25" s="83">
        <v>161</v>
      </c>
      <c r="N25" s="83">
        <v>180</v>
      </c>
      <c r="O25" s="133"/>
    </row>
    <row r="26" spans="1:15" x14ac:dyDescent="0.25">
      <c r="A26" s="81" t="s">
        <v>2</v>
      </c>
      <c r="B26" s="133" t="s">
        <v>12</v>
      </c>
      <c r="C26" s="133" t="s">
        <v>14</v>
      </c>
      <c r="D26" s="133" t="s">
        <v>18</v>
      </c>
      <c r="E26" s="133">
        <v>1</v>
      </c>
      <c r="F26" s="128">
        <v>0.3050581395348837</v>
      </c>
      <c r="G26" s="128">
        <v>0.231082434</v>
      </c>
      <c r="H26" s="128">
        <v>0.37903387499999996</v>
      </c>
      <c r="I26" s="128" t="s">
        <v>215</v>
      </c>
      <c r="J26" s="128">
        <v>3</v>
      </c>
      <c r="K26" s="128" t="s">
        <v>548</v>
      </c>
      <c r="L26" s="128">
        <v>53</v>
      </c>
      <c r="M26" s="128">
        <v>52</v>
      </c>
      <c r="N26" s="128">
        <v>67</v>
      </c>
      <c r="O26" s="88"/>
    </row>
    <row r="27" spans="1:15" s="79" customFormat="1" x14ac:dyDescent="0.25">
      <c r="A27" s="81" t="s">
        <v>2</v>
      </c>
      <c r="B27" s="133" t="s">
        <v>12</v>
      </c>
      <c r="C27" s="133" t="s">
        <v>14</v>
      </c>
      <c r="D27" s="133" t="s">
        <v>18</v>
      </c>
      <c r="E27" s="133">
        <v>2</v>
      </c>
      <c r="F27" s="128">
        <v>0.2993023255813953</v>
      </c>
      <c r="G27" s="128">
        <v>0.22532667299999998</v>
      </c>
      <c r="H27" s="128">
        <v>0.37327801500000002</v>
      </c>
      <c r="I27" s="128" t="s">
        <v>215</v>
      </c>
      <c r="J27" s="128">
        <v>3</v>
      </c>
      <c r="K27" s="128" t="s">
        <v>548</v>
      </c>
      <c r="L27" s="128">
        <v>53</v>
      </c>
      <c r="M27" s="128">
        <v>52</v>
      </c>
      <c r="N27" s="128">
        <v>67</v>
      </c>
      <c r="O27" s="133"/>
    </row>
    <row r="28" spans="1:15" s="79" customFormat="1" x14ac:dyDescent="0.25">
      <c r="A28" s="81" t="s">
        <v>2</v>
      </c>
      <c r="B28" s="133" t="s">
        <v>12</v>
      </c>
      <c r="C28" s="133" t="s">
        <v>14</v>
      </c>
      <c r="D28" s="133" t="s">
        <v>18</v>
      </c>
      <c r="E28" s="133">
        <v>3</v>
      </c>
      <c r="F28" s="128">
        <v>0.38563953488372094</v>
      </c>
      <c r="G28" s="128">
        <v>0.31166388</v>
      </c>
      <c r="H28" s="128">
        <v>0.45961522199999999</v>
      </c>
      <c r="I28" s="128" t="s">
        <v>215</v>
      </c>
      <c r="J28" s="128">
        <v>3</v>
      </c>
      <c r="K28" s="128" t="s">
        <v>548</v>
      </c>
      <c r="L28" s="128">
        <v>53</v>
      </c>
      <c r="M28" s="128">
        <v>52</v>
      </c>
      <c r="N28" s="128">
        <v>67</v>
      </c>
      <c r="O28" s="133"/>
    </row>
    <row r="29" spans="1:15" x14ac:dyDescent="0.25">
      <c r="A29" s="81" t="s">
        <v>2</v>
      </c>
      <c r="B29" s="133" t="s">
        <v>17</v>
      </c>
      <c r="C29" s="133" t="s">
        <v>14</v>
      </c>
      <c r="D29" s="133" t="s">
        <v>8</v>
      </c>
      <c r="E29" s="133">
        <v>1</v>
      </c>
      <c r="F29" s="83">
        <v>0.2380449438202247</v>
      </c>
      <c r="G29" s="83">
        <v>0.19205386199999999</v>
      </c>
      <c r="H29" s="83">
        <v>0.28403595000000004</v>
      </c>
      <c r="I29" s="83" t="s">
        <v>215</v>
      </c>
      <c r="J29" s="83">
        <v>3</v>
      </c>
      <c r="K29" s="83" t="s">
        <v>563</v>
      </c>
      <c r="L29" s="83">
        <v>107</v>
      </c>
      <c r="M29" s="83">
        <v>191</v>
      </c>
      <c r="N29" s="83">
        <v>147</v>
      </c>
      <c r="O29" s="88"/>
    </row>
    <row r="30" spans="1:15" s="79" customFormat="1" x14ac:dyDescent="0.25">
      <c r="A30" s="81" t="s">
        <v>2</v>
      </c>
      <c r="B30" s="133" t="s">
        <v>17</v>
      </c>
      <c r="C30" s="133" t="s">
        <v>14</v>
      </c>
      <c r="D30" s="133" t="s">
        <v>8</v>
      </c>
      <c r="E30" s="133">
        <v>2</v>
      </c>
      <c r="F30" s="83">
        <v>0.42492134831460676</v>
      </c>
      <c r="G30" s="83">
        <v>0.37893032099999996</v>
      </c>
      <c r="H30" s="83">
        <v>0.47091240900000003</v>
      </c>
      <c r="I30" s="83" t="s">
        <v>215</v>
      </c>
      <c r="J30" s="83">
        <v>3</v>
      </c>
      <c r="K30" s="83" t="s">
        <v>563</v>
      </c>
      <c r="L30" s="83">
        <v>107</v>
      </c>
      <c r="M30" s="83">
        <v>191</v>
      </c>
      <c r="N30" s="83">
        <v>147</v>
      </c>
      <c r="O30" s="133"/>
    </row>
    <row r="31" spans="1:15" s="79" customFormat="1" x14ac:dyDescent="0.25">
      <c r="A31" s="81" t="s">
        <v>2</v>
      </c>
      <c r="B31" s="133" t="s">
        <v>17</v>
      </c>
      <c r="C31" s="133" t="s">
        <v>14</v>
      </c>
      <c r="D31" s="133" t="s">
        <v>8</v>
      </c>
      <c r="E31" s="133">
        <v>3</v>
      </c>
      <c r="F31" s="83">
        <v>0.3270337078651685</v>
      </c>
      <c r="G31" s="83">
        <v>0.28104268500000001</v>
      </c>
      <c r="H31" s="83">
        <v>0.37302477299999998</v>
      </c>
      <c r="I31" s="83" t="s">
        <v>215</v>
      </c>
      <c r="J31" s="83">
        <v>3</v>
      </c>
      <c r="K31" s="83" t="s">
        <v>563</v>
      </c>
      <c r="L31" s="83">
        <v>107</v>
      </c>
      <c r="M31" s="83">
        <v>191</v>
      </c>
      <c r="N31" s="83">
        <v>147</v>
      </c>
      <c r="O31" s="133"/>
    </row>
    <row r="32" spans="1:15" x14ac:dyDescent="0.25">
      <c r="A32" s="81" t="s">
        <v>2</v>
      </c>
      <c r="B32" s="133" t="s">
        <v>17</v>
      </c>
      <c r="C32" s="133" t="s">
        <v>14</v>
      </c>
      <c r="D32" s="133" t="s">
        <v>29</v>
      </c>
      <c r="E32" s="133">
        <v>1</v>
      </c>
      <c r="F32" s="156">
        <f>0.434782608695652*0.99</f>
        <v>0.4304347826086955</v>
      </c>
      <c r="G32" s="156">
        <v>0.33261239999999997</v>
      </c>
      <c r="H32" s="156">
        <v>0.53695280000000001</v>
      </c>
      <c r="I32" s="156" t="s">
        <v>215</v>
      </c>
      <c r="J32" s="156">
        <v>3</v>
      </c>
      <c r="K32" s="156" t="s">
        <v>550</v>
      </c>
      <c r="L32" s="156">
        <v>40</v>
      </c>
      <c r="M32" s="156">
        <v>30</v>
      </c>
      <c r="N32" s="156">
        <v>22</v>
      </c>
      <c r="O32" s="88"/>
    </row>
    <row r="33" spans="1:15" s="79" customFormat="1" x14ac:dyDescent="0.25">
      <c r="A33" s="81" t="s">
        <v>2</v>
      </c>
      <c r="B33" s="133" t="s">
        <v>17</v>
      </c>
      <c r="C33" s="133" t="s">
        <v>14</v>
      </c>
      <c r="D33" s="133" t="s">
        <v>29</v>
      </c>
      <c r="E33" s="133">
        <v>2</v>
      </c>
      <c r="F33" s="156">
        <f>0.326086956521739*0.99</f>
        <v>0.32282608695652165</v>
      </c>
      <c r="G33" s="156">
        <v>0.2239168</v>
      </c>
      <c r="H33" s="156">
        <v>0.4282571</v>
      </c>
      <c r="I33" s="156" t="s">
        <v>215</v>
      </c>
      <c r="J33" s="156">
        <v>3</v>
      </c>
      <c r="K33" s="156" t="s">
        <v>550</v>
      </c>
      <c r="L33" s="156">
        <v>40</v>
      </c>
      <c r="M33" s="156">
        <v>30</v>
      </c>
      <c r="N33" s="156">
        <v>22</v>
      </c>
      <c r="O33" s="133"/>
    </row>
    <row r="34" spans="1:15" s="79" customFormat="1" x14ac:dyDescent="0.25">
      <c r="A34" s="81" t="s">
        <v>2</v>
      </c>
      <c r="B34" s="133" t="s">
        <v>17</v>
      </c>
      <c r="C34" s="133" t="s">
        <v>14</v>
      </c>
      <c r="D34" s="133" t="s">
        <v>29</v>
      </c>
      <c r="E34" s="133">
        <v>3</v>
      </c>
      <c r="F34" s="156">
        <f>0.239130434782609*0.99</f>
        <v>0.23673913043478292</v>
      </c>
      <c r="G34" s="156">
        <v>0.1369602</v>
      </c>
      <c r="H34" s="156">
        <v>0.34130060000000001</v>
      </c>
      <c r="I34" s="156" t="s">
        <v>215</v>
      </c>
      <c r="J34" s="156">
        <v>3</v>
      </c>
      <c r="K34" s="156" t="s">
        <v>550</v>
      </c>
      <c r="L34" s="156">
        <v>40</v>
      </c>
      <c r="M34" s="156">
        <v>30</v>
      </c>
      <c r="N34" s="156">
        <v>22</v>
      </c>
      <c r="O34" s="133"/>
    </row>
    <row r="35" spans="1:15" x14ac:dyDescent="0.25">
      <c r="A35" s="81" t="s">
        <v>2</v>
      </c>
      <c r="B35" s="133" t="s">
        <v>12</v>
      </c>
      <c r="C35" s="133" t="s">
        <v>14</v>
      </c>
      <c r="D35" s="133" t="s">
        <v>7</v>
      </c>
      <c r="E35" s="133">
        <v>1</v>
      </c>
      <c r="F35" s="83">
        <v>0.11676923076923076</v>
      </c>
      <c r="G35" s="83">
        <v>4.72930425E-2</v>
      </c>
      <c r="H35" s="83">
        <v>0.18624543300000002</v>
      </c>
      <c r="I35" s="83" t="s">
        <v>215</v>
      </c>
      <c r="J35" s="83">
        <v>3</v>
      </c>
      <c r="K35" s="83" t="s">
        <v>564</v>
      </c>
      <c r="L35" s="83">
        <v>23</v>
      </c>
      <c r="M35" s="83">
        <v>53</v>
      </c>
      <c r="N35" s="83">
        <v>119</v>
      </c>
      <c r="O35" s="88"/>
    </row>
    <row r="36" spans="1:15" s="79" customFormat="1" x14ac:dyDescent="0.25">
      <c r="A36" s="81" t="s">
        <v>2</v>
      </c>
      <c r="B36" s="133" t="s">
        <v>12</v>
      </c>
      <c r="C36" s="133" t="s">
        <v>14</v>
      </c>
      <c r="D36" s="133" t="s">
        <v>7</v>
      </c>
      <c r="E36" s="133">
        <v>2</v>
      </c>
      <c r="F36" s="83">
        <v>0.26907692307692305</v>
      </c>
      <c r="G36" s="83">
        <v>0.19960073099999998</v>
      </c>
      <c r="H36" s="83">
        <v>0.33855307200000001</v>
      </c>
      <c r="I36" s="83" t="s">
        <v>215</v>
      </c>
      <c r="J36" s="83">
        <v>3</v>
      </c>
      <c r="K36" s="83" t="s">
        <v>564</v>
      </c>
      <c r="L36" s="83">
        <v>23</v>
      </c>
      <c r="M36" s="83">
        <v>53</v>
      </c>
      <c r="N36" s="83">
        <v>119</v>
      </c>
      <c r="O36" s="133"/>
    </row>
    <row r="37" spans="1:15" s="79" customFormat="1" x14ac:dyDescent="0.25">
      <c r="A37" s="81" t="s">
        <v>2</v>
      </c>
      <c r="B37" s="133" t="s">
        <v>12</v>
      </c>
      <c r="C37" s="133" t="s">
        <v>14</v>
      </c>
      <c r="D37" s="133" t="s">
        <v>7</v>
      </c>
      <c r="E37" s="133">
        <v>3</v>
      </c>
      <c r="F37" s="83">
        <v>0.60415384615384615</v>
      </c>
      <c r="G37" s="83">
        <v>0.53467765560000002</v>
      </c>
      <c r="H37" s="83">
        <v>0.67363005600000003</v>
      </c>
      <c r="I37" s="83" t="s">
        <v>215</v>
      </c>
      <c r="J37" s="83">
        <v>3</v>
      </c>
      <c r="K37" s="83" t="s">
        <v>564</v>
      </c>
      <c r="L37" s="83">
        <v>23</v>
      </c>
      <c r="M37" s="83">
        <v>53</v>
      </c>
      <c r="N37" s="83">
        <v>119</v>
      </c>
      <c r="O37" s="133"/>
    </row>
    <row r="38" spans="1:15" x14ac:dyDescent="0.25">
      <c r="A38" s="81" t="s">
        <v>2</v>
      </c>
      <c r="B38" s="133" t="s">
        <v>15</v>
      </c>
      <c r="C38" s="133" t="s">
        <v>11</v>
      </c>
      <c r="D38" s="133" t="s">
        <v>18</v>
      </c>
      <c r="E38" s="133">
        <v>1</v>
      </c>
      <c r="F38" s="128">
        <v>0.3050581395348837</v>
      </c>
      <c r="G38" s="128">
        <v>0.231082434</v>
      </c>
      <c r="H38" s="128">
        <v>0.37903387499999996</v>
      </c>
      <c r="I38" s="128" t="s">
        <v>215</v>
      </c>
      <c r="J38" s="128">
        <v>3</v>
      </c>
      <c r="K38" s="128" t="s">
        <v>548</v>
      </c>
      <c r="L38" s="128">
        <v>53</v>
      </c>
      <c r="M38" s="128">
        <v>52</v>
      </c>
      <c r="N38" s="128">
        <v>67</v>
      </c>
      <c r="O38" s="88"/>
    </row>
    <row r="39" spans="1:15" s="79" customFormat="1" x14ac:dyDescent="0.25">
      <c r="A39" s="81" t="s">
        <v>2</v>
      </c>
      <c r="B39" s="133" t="s">
        <v>15</v>
      </c>
      <c r="C39" s="133" t="s">
        <v>11</v>
      </c>
      <c r="D39" s="133" t="s">
        <v>18</v>
      </c>
      <c r="E39" s="133">
        <v>2</v>
      </c>
      <c r="F39" s="128">
        <v>0.2993023255813953</v>
      </c>
      <c r="G39" s="128">
        <v>0.22532667299999998</v>
      </c>
      <c r="H39" s="128">
        <v>0.37327801500000002</v>
      </c>
      <c r="I39" s="128" t="s">
        <v>215</v>
      </c>
      <c r="J39" s="128">
        <v>3</v>
      </c>
      <c r="K39" s="128" t="s">
        <v>548</v>
      </c>
      <c r="L39" s="128">
        <v>53</v>
      </c>
      <c r="M39" s="128">
        <v>52</v>
      </c>
      <c r="N39" s="128">
        <v>67</v>
      </c>
      <c r="O39" s="133"/>
    </row>
    <row r="40" spans="1:15" s="79" customFormat="1" x14ac:dyDescent="0.25">
      <c r="A40" s="81" t="s">
        <v>2</v>
      </c>
      <c r="B40" s="133" t="s">
        <v>15</v>
      </c>
      <c r="C40" s="133" t="s">
        <v>11</v>
      </c>
      <c r="D40" s="133" t="s">
        <v>18</v>
      </c>
      <c r="E40" s="133">
        <v>3</v>
      </c>
      <c r="F40" s="128">
        <v>0.38563953488372094</v>
      </c>
      <c r="G40" s="128">
        <v>0.31166388</v>
      </c>
      <c r="H40" s="128">
        <v>0.45961522199999999</v>
      </c>
      <c r="I40" s="128" t="s">
        <v>215</v>
      </c>
      <c r="J40" s="128">
        <v>3</v>
      </c>
      <c r="K40" s="128" t="s">
        <v>548</v>
      </c>
      <c r="L40" s="128">
        <v>53</v>
      </c>
      <c r="M40" s="128">
        <v>52</v>
      </c>
      <c r="N40" s="128">
        <v>67</v>
      </c>
      <c r="O40" s="133"/>
    </row>
    <row r="41" spans="1:15" x14ac:dyDescent="0.25">
      <c r="A41" s="81" t="s">
        <v>2</v>
      </c>
      <c r="B41" s="133" t="s">
        <v>15</v>
      </c>
      <c r="C41" s="133" t="s">
        <v>11</v>
      </c>
      <c r="D41" s="133" t="s">
        <v>7</v>
      </c>
      <c r="E41" s="133">
        <v>1</v>
      </c>
      <c r="F41" s="83">
        <v>0.34064516129032263</v>
      </c>
      <c r="G41" s="83">
        <v>0.24004193400000001</v>
      </c>
      <c r="H41" s="83">
        <v>0.44124834599999996</v>
      </c>
      <c r="I41" s="83" t="s">
        <v>215</v>
      </c>
      <c r="J41" s="83">
        <v>3</v>
      </c>
      <c r="K41" s="83" t="s">
        <v>565</v>
      </c>
      <c r="L41" s="83">
        <v>32</v>
      </c>
      <c r="M41" s="83">
        <v>38</v>
      </c>
      <c r="N41" s="83">
        <v>23</v>
      </c>
      <c r="O41" s="88"/>
    </row>
    <row r="42" spans="1:15" s="79" customFormat="1" x14ac:dyDescent="0.25">
      <c r="A42" s="81" t="s">
        <v>2</v>
      </c>
      <c r="B42" s="133" t="s">
        <v>15</v>
      </c>
      <c r="C42" s="133" t="s">
        <v>11</v>
      </c>
      <c r="D42" s="133" t="s">
        <v>7</v>
      </c>
      <c r="E42" s="133">
        <v>2</v>
      </c>
      <c r="F42" s="83">
        <v>0.40451612903225809</v>
      </c>
      <c r="G42" s="83">
        <v>0.303912972</v>
      </c>
      <c r="H42" s="83">
        <v>0.50511928500000003</v>
      </c>
      <c r="I42" s="83" t="s">
        <v>215</v>
      </c>
      <c r="J42" s="83">
        <v>3</v>
      </c>
      <c r="K42" s="83" t="s">
        <v>565</v>
      </c>
      <c r="L42" s="83">
        <v>32</v>
      </c>
      <c r="M42" s="83">
        <v>38</v>
      </c>
      <c r="N42" s="83">
        <v>23</v>
      </c>
      <c r="O42" s="133"/>
    </row>
    <row r="43" spans="1:15" s="79" customFormat="1" x14ac:dyDescent="0.25">
      <c r="A43" s="81" t="s">
        <v>2</v>
      </c>
      <c r="B43" s="133" t="s">
        <v>15</v>
      </c>
      <c r="C43" s="133" t="s">
        <v>11</v>
      </c>
      <c r="D43" s="133" t="s">
        <v>7</v>
      </c>
      <c r="E43" s="133">
        <v>3</v>
      </c>
      <c r="F43" s="83">
        <v>0.24483870967741936</v>
      </c>
      <c r="G43" s="83">
        <v>0.144235476</v>
      </c>
      <c r="H43" s="83">
        <v>0.34544188799999997</v>
      </c>
      <c r="I43" s="83" t="s">
        <v>215</v>
      </c>
      <c r="J43" s="83">
        <v>3</v>
      </c>
      <c r="K43" s="83" t="s">
        <v>565</v>
      </c>
      <c r="L43" s="83">
        <v>32</v>
      </c>
      <c r="M43" s="83">
        <v>38</v>
      </c>
      <c r="N43" s="83">
        <v>23</v>
      </c>
      <c r="O43" s="133"/>
    </row>
    <row r="44" spans="1:15" x14ac:dyDescent="0.25">
      <c r="A44" s="81" t="s">
        <v>2</v>
      </c>
      <c r="B44" s="133" t="s">
        <v>15</v>
      </c>
      <c r="C44" s="133" t="s">
        <v>13</v>
      </c>
      <c r="D44" s="133" t="s">
        <v>18</v>
      </c>
      <c r="E44" s="133">
        <v>1</v>
      </c>
      <c r="F44" s="128">
        <v>0.3050581395348837</v>
      </c>
      <c r="G44" s="128">
        <v>0.231082434</v>
      </c>
      <c r="H44" s="128">
        <v>0.37903387499999996</v>
      </c>
      <c r="I44" s="128" t="s">
        <v>215</v>
      </c>
      <c r="J44" s="128">
        <v>3</v>
      </c>
      <c r="K44" s="128" t="s">
        <v>548</v>
      </c>
      <c r="L44" s="128">
        <v>53</v>
      </c>
      <c r="M44" s="128">
        <v>52</v>
      </c>
      <c r="N44" s="128">
        <v>67</v>
      </c>
      <c r="O44" s="88"/>
    </row>
    <row r="45" spans="1:15" s="79" customFormat="1" x14ac:dyDescent="0.25">
      <c r="A45" s="81" t="s">
        <v>2</v>
      </c>
      <c r="B45" s="133" t="s">
        <v>15</v>
      </c>
      <c r="C45" s="133" t="s">
        <v>13</v>
      </c>
      <c r="D45" s="133" t="s">
        <v>18</v>
      </c>
      <c r="E45" s="133">
        <v>2</v>
      </c>
      <c r="F45" s="128">
        <v>0.2993023255813953</v>
      </c>
      <c r="G45" s="128">
        <v>0.22532667299999998</v>
      </c>
      <c r="H45" s="128">
        <v>0.37327801500000002</v>
      </c>
      <c r="I45" s="128" t="s">
        <v>215</v>
      </c>
      <c r="J45" s="128">
        <v>3</v>
      </c>
      <c r="K45" s="128" t="s">
        <v>548</v>
      </c>
      <c r="L45" s="128">
        <v>53</v>
      </c>
      <c r="M45" s="128">
        <v>52</v>
      </c>
      <c r="N45" s="128">
        <v>67</v>
      </c>
      <c r="O45" s="133"/>
    </row>
    <row r="46" spans="1:15" s="79" customFormat="1" x14ac:dyDescent="0.25">
      <c r="A46" s="81" t="s">
        <v>2</v>
      </c>
      <c r="B46" s="133" t="s">
        <v>15</v>
      </c>
      <c r="C46" s="133" t="s">
        <v>13</v>
      </c>
      <c r="D46" s="133" t="s">
        <v>18</v>
      </c>
      <c r="E46" s="133">
        <v>3</v>
      </c>
      <c r="F46" s="128">
        <v>0.38563953488372094</v>
      </c>
      <c r="G46" s="128">
        <v>0.31166388</v>
      </c>
      <c r="H46" s="128">
        <v>0.45961522199999999</v>
      </c>
      <c r="I46" s="128" t="s">
        <v>215</v>
      </c>
      <c r="J46" s="128">
        <v>3</v>
      </c>
      <c r="K46" s="128" t="s">
        <v>548</v>
      </c>
      <c r="L46" s="128">
        <v>53</v>
      </c>
      <c r="M46" s="128">
        <v>52</v>
      </c>
      <c r="N46" s="128">
        <v>67</v>
      </c>
      <c r="O46" s="133"/>
    </row>
    <row r="47" spans="1:15" x14ac:dyDescent="0.25">
      <c r="A47" s="81" t="s">
        <v>2</v>
      </c>
      <c r="B47" s="133" t="s">
        <v>15</v>
      </c>
      <c r="C47" s="133" t="s">
        <v>13</v>
      </c>
      <c r="D47" s="133" t="s">
        <v>7</v>
      </c>
      <c r="E47" s="133">
        <v>1</v>
      </c>
      <c r="F47" s="83">
        <v>0.3092606284658041</v>
      </c>
      <c r="G47" s="83">
        <v>0.267549282</v>
      </c>
      <c r="H47" s="83">
        <v>0.35097202799999999</v>
      </c>
      <c r="I47" s="83" t="s">
        <v>215</v>
      </c>
      <c r="J47" s="83">
        <v>3</v>
      </c>
      <c r="K47" s="83" t="s">
        <v>566</v>
      </c>
      <c r="L47" s="83">
        <v>169</v>
      </c>
      <c r="M47" s="83">
        <v>199</v>
      </c>
      <c r="N47" s="83">
        <v>173</v>
      </c>
      <c r="O47" s="88"/>
    </row>
    <row r="48" spans="1:15" s="79" customFormat="1" x14ac:dyDescent="0.25">
      <c r="A48" s="86" t="s">
        <v>2</v>
      </c>
      <c r="B48" s="84" t="s">
        <v>15</v>
      </c>
      <c r="C48" s="84" t="s">
        <v>13</v>
      </c>
      <c r="D48" s="84" t="s">
        <v>7</v>
      </c>
      <c r="E48" s="84">
        <v>2</v>
      </c>
      <c r="F48" s="85">
        <v>0.36415896487985211</v>
      </c>
      <c r="G48" s="85">
        <v>0.32244755400000003</v>
      </c>
      <c r="H48" s="85">
        <v>0.40587039899999999</v>
      </c>
      <c r="I48" s="83" t="s">
        <v>215</v>
      </c>
      <c r="J48" s="83">
        <v>3</v>
      </c>
      <c r="K48" s="85" t="s">
        <v>566</v>
      </c>
      <c r="L48" s="85">
        <v>169</v>
      </c>
      <c r="M48" s="85">
        <v>199</v>
      </c>
      <c r="N48" s="85">
        <v>173</v>
      </c>
      <c r="O48" s="133"/>
    </row>
    <row r="49" spans="1:17" s="79" customFormat="1" x14ac:dyDescent="0.25">
      <c r="A49" s="86" t="s">
        <v>2</v>
      </c>
      <c r="B49" s="84" t="s">
        <v>15</v>
      </c>
      <c r="C49" s="84" t="s">
        <v>13</v>
      </c>
      <c r="D49" s="84" t="s">
        <v>7</v>
      </c>
      <c r="E49" s="84">
        <v>3</v>
      </c>
      <c r="F49" s="85">
        <v>0.31658040665434378</v>
      </c>
      <c r="G49" s="85">
        <v>0.27486904499999998</v>
      </c>
      <c r="H49" s="85">
        <v>0.35829179099999997</v>
      </c>
      <c r="I49" s="83" t="s">
        <v>215</v>
      </c>
      <c r="J49" s="83">
        <v>3</v>
      </c>
      <c r="K49" s="85" t="s">
        <v>566</v>
      </c>
      <c r="L49" s="85">
        <v>169</v>
      </c>
      <c r="M49" s="85">
        <v>199</v>
      </c>
      <c r="N49" s="85">
        <v>173</v>
      </c>
      <c r="O49" s="133"/>
    </row>
    <row r="50" spans="1:17" x14ac:dyDescent="0.25">
      <c r="A50" s="86" t="s">
        <v>2</v>
      </c>
      <c r="B50" s="133" t="s">
        <v>15</v>
      </c>
      <c r="C50" s="133" t="s">
        <v>14</v>
      </c>
      <c r="D50" s="133" t="s">
        <v>18</v>
      </c>
      <c r="E50" s="133">
        <v>1</v>
      </c>
      <c r="F50" s="128">
        <v>0.3050581395348837</v>
      </c>
      <c r="G50" s="128">
        <v>0.231082434</v>
      </c>
      <c r="H50" s="128">
        <v>0.37903387499999996</v>
      </c>
      <c r="I50" s="128" t="s">
        <v>215</v>
      </c>
      <c r="J50" s="128">
        <v>3</v>
      </c>
      <c r="K50" s="128" t="s">
        <v>548</v>
      </c>
      <c r="L50" s="128">
        <v>53</v>
      </c>
      <c r="M50" s="128">
        <v>52</v>
      </c>
      <c r="N50" s="128">
        <v>67</v>
      </c>
      <c r="O50" s="88"/>
    </row>
    <row r="51" spans="1:17" s="79" customFormat="1" x14ac:dyDescent="0.25">
      <c r="A51" s="86" t="s">
        <v>2</v>
      </c>
      <c r="B51" s="133" t="s">
        <v>15</v>
      </c>
      <c r="C51" s="133" t="s">
        <v>14</v>
      </c>
      <c r="D51" s="133" t="s">
        <v>18</v>
      </c>
      <c r="E51" s="133">
        <v>2</v>
      </c>
      <c r="F51" s="128">
        <v>0.2993023255813953</v>
      </c>
      <c r="G51" s="128">
        <v>0.22532667299999998</v>
      </c>
      <c r="H51" s="128">
        <v>0.37327801500000002</v>
      </c>
      <c r="I51" s="128" t="s">
        <v>215</v>
      </c>
      <c r="J51" s="128">
        <v>3</v>
      </c>
      <c r="K51" s="128" t="s">
        <v>548</v>
      </c>
      <c r="L51" s="128">
        <v>53</v>
      </c>
      <c r="M51" s="128">
        <v>52</v>
      </c>
      <c r="N51" s="128">
        <v>67</v>
      </c>
      <c r="O51" s="133"/>
    </row>
    <row r="52" spans="1:17" s="79" customFormat="1" x14ac:dyDescent="0.25">
      <c r="A52" s="86" t="s">
        <v>2</v>
      </c>
      <c r="B52" s="133" t="s">
        <v>15</v>
      </c>
      <c r="C52" s="133" t="s">
        <v>14</v>
      </c>
      <c r="D52" s="133" t="s">
        <v>18</v>
      </c>
      <c r="E52" s="133">
        <v>3</v>
      </c>
      <c r="F52" s="128">
        <v>0.38563953488372094</v>
      </c>
      <c r="G52" s="128">
        <v>0.31166388</v>
      </c>
      <c r="H52" s="128">
        <v>0.45961522199999999</v>
      </c>
      <c r="I52" s="128" t="s">
        <v>215</v>
      </c>
      <c r="J52" s="128">
        <v>3</v>
      </c>
      <c r="K52" s="128" t="s">
        <v>548</v>
      </c>
      <c r="L52" s="128">
        <v>53</v>
      </c>
      <c r="M52" s="128">
        <v>52</v>
      </c>
      <c r="N52" s="128">
        <v>67</v>
      </c>
      <c r="O52" s="133"/>
    </row>
    <row r="53" spans="1:17" x14ac:dyDescent="0.25">
      <c r="A53" s="86" t="s">
        <v>2</v>
      </c>
      <c r="B53" s="133" t="s">
        <v>15</v>
      </c>
      <c r="C53" s="133" t="s">
        <v>14</v>
      </c>
      <c r="D53" s="133" t="s">
        <v>7</v>
      </c>
      <c r="E53" s="133">
        <v>1</v>
      </c>
      <c r="F53" s="83">
        <v>0.25048192771084338</v>
      </c>
      <c r="G53" s="83">
        <v>0.143990649</v>
      </c>
      <c r="H53" s="83">
        <v>0.35697320999999999</v>
      </c>
      <c r="I53" s="83" t="s">
        <v>215</v>
      </c>
      <c r="J53" s="83">
        <v>3</v>
      </c>
      <c r="K53" s="83" t="s">
        <v>567</v>
      </c>
      <c r="L53" s="83">
        <v>21</v>
      </c>
      <c r="M53" s="83">
        <v>34</v>
      </c>
      <c r="N53" s="83">
        <v>28</v>
      </c>
      <c r="O53" s="88"/>
    </row>
    <row r="54" spans="1:17" s="79" customFormat="1" x14ac:dyDescent="0.25">
      <c r="A54" s="86" t="s">
        <v>2</v>
      </c>
      <c r="B54" s="133" t="s">
        <v>15</v>
      </c>
      <c r="C54" s="133" t="s">
        <v>14</v>
      </c>
      <c r="D54" s="133" t="s">
        <v>7</v>
      </c>
      <c r="E54" s="133">
        <v>2</v>
      </c>
      <c r="F54" s="83">
        <v>0.40554216867469878</v>
      </c>
      <c r="G54" s="83">
        <v>0.29905088400000002</v>
      </c>
      <c r="H54" s="83">
        <v>0.51203354400000001</v>
      </c>
      <c r="I54" s="83" t="s">
        <v>215</v>
      </c>
      <c r="J54" s="83">
        <v>3</v>
      </c>
      <c r="K54" s="83" t="s">
        <v>567</v>
      </c>
      <c r="L54" s="83">
        <v>21</v>
      </c>
      <c r="M54" s="83">
        <v>34</v>
      </c>
      <c r="N54" s="83">
        <v>28</v>
      </c>
      <c r="O54" s="133"/>
      <c r="P54" s="84"/>
      <c r="Q54" s="84"/>
    </row>
    <row r="55" spans="1:17" s="79" customFormat="1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87">
        <v>3</v>
      </c>
      <c r="F55" s="91">
        <v>0.33397590361445778</v>
      </c>
      <c r="G55" s="91">
        <v>0.22748457599999999</v>
      </c>
      <c r="H55" s="91">
        <v>0.44046723599999998</v>
      </c>
      <c r="I55" s="91" t="s">
        <v>215</v>
      </c>
      <c r="J55" s="91">
        <v>3</v>
      </c>
      <c r="K55" s="91" t="s">
        <v>567</v>
      </c>
      <c r="L55" s="91">
        <v>21</v>
      </c>
      <c r="M55" s="91">
        <v>34</v>
      </c>
      <c r="N55" s="91">
        <v>28</v>
      </c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33" t="s">
        <v>18</v>
      </c>
      <c r="E56" s="133">
        <v>1</v>
      </c>
      <c r="F56" s="130">
        <v>0.3050581395348837</v>
      </c>
      <c r="G56" s="130">
        <v>0.231082434</v>
      </c>
      <c r="H56" s="130">
        <v>0.37903387499999996</v>
      </c>
      <c r="I56" s="128" t="s">
        <v>215</v>
      </c>
      <c r="J56" s="128">
        <v>3</v>
      </c>
      <c r="K56" s="128" t="s">
        <v>548</v>
      </c>
      <c r="L56" s="128">
        <v>53</v>
      </c>
      <c r="M56" s="128">
        <v>52</v>
      </c>
      <c r="N56" s="128">
        <v>67</v>
      </c>
      <c r="O56" s="88"/>
      <c r="P56" s="84"/>
      <c r="Q56" s="84"/>
    </row>
    <row r="57" spans="1:17" x14ac:dyDescent="0.25">
      <c r="A57" s="81" t="s">
        <v>3</v>
      </c>
      <c r="B57" s="133" t="s">
        <v>12</v>
      </c>
      <c r="C57" s="133" t="s">
        <v>11</v>
      </c>
      <c r="D57" s="133" t="s">
        <v>18</v>
      </c>
      <c r="E57" s="133">
        <v>2</v>
      </c>
      <c r="F57" s="130">
        <v>0.2993023255813953</v>
      </c>
      <c r="G57" s="130">
        <v>0.22532667299999998</v>
      </c>
      <c r="H57" s="130">
        <v>0.37327801500000002</v>
      </c>
      <c r="I57" s="128" t="s">
        <v>215</v>
      </c>
      <c r="J57" s="128">
        <v>3</v>
      </c>
      <c r="K57" s="128" t="s">
        <v>548</v>
      </c>
      <c r="L57" s="128">
        <v>53</v>
      </c>
      <c r="M57" s="128">
        <v>52</v>
      </c>
      <c r="N57" s="128">
        <v>67</v>
      </c>
      <c r="O57" s="133"/>
    </row>
    <row r="58" spans="1:17" x14ac:dyDescent="0.25">
      <c r="A58" s="81" t="s">
        <v>3</v>
      </c>
      <c r="B58" s="133" t="s">
        <v>12</v>
      </c>
      <c r="C58" s="133" t="s">
        <v>11</v>
      </c>
      <c r="D58" s="133" t="s">
        <v>18</v>
      </c>
      <c r="E58" s="133">
        <v>3</v>
      </c>
      <c r="F58" s="130">
        <v>0.38563953488372094</v>
      </c>
      <c r="G58" s="130">
        <v>0.31166388</v>
      </c>
      <c r="H58" s="130">
        <v>0.45961522199999999</v>
      </c>
      <c r="I58" s="128" t="s">
        <v>215</v>
      </c>
      <c r="J58" s="128">
        <v>3</v>
      </c>
      <c r="K58" s="128" t="s">
        <v>548</v>
      </c>
      <c r="L58" s="128">
        <v>53</v>
      </c>
      <c r="M58" s="128">
        <v>52</v>
      </c>
      <c r="N58" s="128">
        <v>67</v>
      </c>
      <c r="O58" s="133"/>
    </row>
    <row r="59" spans="1:17" x14ac:dyDescent="0.25">
      <c r="A59" s="81" t="s">
        <v>3</v>
      </c>
      <c r="B59" s="133" t="s">
        <v>17</v>
      </c>
      <c r="C59" s="133" t="s">
        <v>11</v>
      </c>
      <c r="D59" s="133" t="s">
        <v>8</v>
      </c>
      <c r="E59" s="133">
        <v>1</v>
      </c>
      <c r="F59" s="110">
        <v>0.45453913043478261</v>
      </c>
      <c r="G59" s="110">
        <v>0.41407977599999995</v>
      </c>
      <c r="H59" s="110">
        <v>0.49499851500000003</v>
      </c>
      <c r="I59" s="83" t="s">
        <v>215</v>
      </c>
      <c r="J59" s="83">
        <v>3</v>
      </c>
      <c r="K59" s="83" t="s">
        <v>628</v>
      </c>
      <c r="L59" s="83">
        <v>264</v>
      </c>
      <c r="M59" s="83">
        <v>226</v>
      </c>
      <c r="N59" s="83">
        <v>85</v>
      </c>
      <c r="O59" s="88"/>
    </row>
    <row r="60" spans="1:17" x14ac:dyDescent="0.25">
      <c r="A60" s="81" t="s">
        <v>3</v>
      </c>
      <c r="B60" s="133" t="s">
        <v>17</v>
      </c>
      <c r="C60" s="133" t="s">
        <v>11</v>
      </c>
      <c r="D60" s="133" t="s">
        <v>8</v>
      </c>
      <c r="E60" s="133">
        <v>2</v>
      </c>
      <c r="F60" s="110">
        <v>0.38911304347826087</v>
      </c>
      <c r="G60" s="110">
        <v>0.34865364600000004</v>
      </c>
      <c r="H60" s="110">
        <v>0.42957248400000003</v>
      </c>
      <c r="I60" s="83" t="s">
        <v>215</v>
      </c>
      <c r="J60" s="83">
        <v>3</v>
      </c>
      <c r="K60" s="83" t="s">
        <v>628</v>
      </c>
      <c r="L60" s="83">
        <v>264</v>
      </c>
      <c r="M60" s="83">
        <v>226</v>
      </c>
      <c r="N60" s="83">
        <v>85</v>
      </c>
      <c r="O60" s="133"/>
    </row>
    <row r="61" spans="1:17" x14ac:dyDescent="0.25">
      <c r="A61" s="81" t="s">
        <v>3</v>
      </c>
      <c r="B61" s="133" t="s">
        <v>17</v>
      </c>
      <c r="C61" s="133" t="s">
        <v>11</v>
      </c>
      <c r="D61" s="133" t="s">
        <v>8</v>
      </c>
      <c r="E61" s="133">
        <v>3</v>
      </c>
      <c r="F61" s="110">
        <v>0.14634782608695654</v>
      </c>
      <c r="G61" s="110">
        <v>0.10588842</v>
      </c>
      <c r="H61" s="110">
        <v>0.186807258</v>
      </c>
      <c r="I61" s="83" t="s">
        <v>215</v>
      </c>
      <c r="J61" s="83">
        <v>3</v>
      </c>
      <c r="K61" s="83" t="s">
        <v>628</v>
      </c>
      <c r="L61" s="83">
        <v>264</v>
      </c>
      <c r="M61" s="83">
        <v>226</v>
      </c>
      <c r="N61" s="83">
        <v>85</v>
      </c>
      <c r="O61" s="133"/>
    </row>
    <row r="62" spans="1:17" x14ac:dyDescent="0.25">
      <c r="A62" s="81" t="s">
        <v>3</v>
      </c>
      <c r="B62" s="133" t="s">
        <v>17</v>
      </c>
      <c r="C62" s="133" t="s">
        <v>11</v>
      </c>
      <c r="D62" s="133" t="s">
        <v>29</v>
      </c>
      <c r="E62" s="133">
        <v>1</v>
      </c>
      <c r="F62" s="177">
        <v>0.43043478260869561</v>
      </c>
      <c r="G62" s="177">
        <v>0.32928627599999999</v>
      </c>
      <c r="H62" s="177">
        <v>0.531583272</v>
      </c>
      <c r="I62" s="156" t="s">
        <v>215</v>
      </c>
      <c r="J62" s="156">
        <v>3</v>
      </c>
      <c r="K62" s="156" t="s">
        <v>550</v>
      </c>
      <c r="L62" s="156">
        <v>40</v>
      </c>
      <c r="M62" s="156">
        <v>30</v>
      </c>
      <c r="N62" s="156">
        <v>22</v>
      </c>
      <c r="O62" s="88"/>
    </row>
    <row r="63" spans="1:17" x14ac:dyDescent="0.25">
      <c r="A63" s="86" t="s">
        <v>3</v>
      </c>
      <c r="B63" s="84" t="s">
        <v>17</v>
      </c>
      <c r="C63" s="84" t="s">
        <v>11</v>
      </c>
      <c r="D63" s="84" t="s">
        <v>29</v>
      </c>
      <c r="E63" s="84">
        <v>2</v>
      </c>
      <c r="F63" s="177">
        <v>0.32282608695652176</v>
      </c>
      <c r="G63" s="177">
        <v>0.22167763199999999</v>
      </c>
      <c r="H63" s="177">
        <v>0.42397452899999999</v>
      </c>
      <c r="I63" s="156" t="s">
        <v>215</v>
      </c>
      <c r="J63" s="156">
        <v>3</v>
      </c>
      <c r="K63" s="156" t="s">
        <v>550</v>
      </c>
      <c r="L63" s="156">
        <v>40</v>
      </c>
      <c r="M63" s="156">
        <v>30</v>
      </c>
      <c r="N63" s="156">
        <v>22</v>
      </c>
      <c r="O63" s="133"/>
    </row>
    <row r="64" spans="1:17" x14ac:dyDescent="0.25">
      <c r="A64" s="86" t="s">
        <v>3</v>
      </c>
      <c r="B64" s="84" t="s">
        <v>17</v>
      </c>
      <c r="C64" s="84" t="s">
        <v>11</v>
      </c>
      <c r="D64" s="84" t="s">
        <v>29</v>
      </c>
      <c r="E64" s="84">
        <v>3</v>
      </c>
      <c r="F64" s="177">
        <v>0.23673913043478262</v>
      </c>
      <c r="G64" s="177">
        <v>0.13559059800000001</v>
      </c>
      <c r="H64" s="177">
        <v>0.33788759400000001</v>
      </c>
      <c r="I64" s="156" t="s">
        <v>215</v>
      </c>
      <c r="J64" s="156">
        <v>3</v>
      </c>
      <c r="K64" s="156" t="s">
        <v>550</v>
      </c>
      <c r="L64" s="156">
        <v>40</v>
      </c>
      <c r="M64" s="156">
        <v>30</v>
      </c>
      <c r="N64" s="156">
        <v>22</v>
      </c>
      <c r="O64" s="133"/>
    </row>
    <row r="65" spans="1:15" x14ac:dyDescent="0.25">
      <c r="A65" s="86" t="s">
        <v>3</v>
      </c>
      <c r="B65" s="84" t="s">
        <v>12</v>
      </c>
      <c r="C65" s="84" t="s">
        <v>11</v>
      </c>
      <c r="D65" s="84" t="s">
        <v>7</v>
      </c>
      <c r="E65" s="84">
        <v>1</v>
      </c>
      <c r="F65" s="112">
        <v>0.42127659574468085</v>
      </c>
      <c r="G65" s="112">
        <v>0.27976093200000002</v>
      </c>
      <c r="H65" s="112">
        <v>0.56279223</v>
      </c>
      <c r="I65" s="85" t="s">
        <v>215</v>
      </c>
      <c r="J65" s="85">
        <v>3</v>
      </c>
      <c r="K65" s="85" t="s">
        <v>629</v>
      </c>
      <c r="L65" s="85">
        <v>20</v>
      </c>
      <c r="M65" s="85">
        <v>21</v>
      </c>
      <c r="N65" s="85">
        <v>6</v>
      </c>
      <c r="O65" s="88"/>
    </row>
    <row r="66" spans="1:15" x14ac:dyDescent="0.25">
      <c r="A66" s="86" t="s">
        <v>3</v>
      </c>
      <c r="B66" s="84" t="s">
        <v>12</v>
      </c>
      <c r="C66" s="84" t="s">
        <v>11</v>
      </c>
      <c r="D66" s="84" t="s">
        <v>7</v>
      </c>
      <c r="E66" s="85">
        <v>2</v>
      </c>
      <c r="F66" s="112">
        <v>0.44234042553191488</v>
      </c>
      <c r="G66" s="112">
        <v>0.30082476600000002</v>
      </c>
      <c r="H66" s="112">
        <v>0.58385606400000001</v>
      </c>
      <c r="I66" s="85" t="s">
        <v>215</v>
      </c>
      <c r="J66" s="85">
        <v>3</v>
      </c>
      <c r="K66" s="85" t="s">
        <v>629</v>
      </c>
      <c r="L66" s="85">
        <v>20</v>
      </c>
      <c r="M66" s="85">
        <v>21</v>
      </c>
      <c r="N66" s="85">
        <v>6</v>
      </c>
      <c r="O66" s="133"/>
    </row>
    <row r="67" spans="1:15" x14ac:dyDescent="0.25">
      <c r="A67" s="86" t="s">
        <v>3</v>
      </c>
      <c r="B67" s="84" t="s">
        <v>12</v>
      </c>
      <c r="C67" s="84" t="s">
        <v>11</v>
      </c>
      <c r="D67" s="84" t="s">
        <v>7</v>
      </c>
      <c r="E67" s="85">
        <v>3</v>
      </c>
      <c r="F67" s="112">
        <v>0.12638297872340423</v>
      </c>
      <c r="G67" s="112">
        <v>0</v>
      </c>
      <c r="H67" s="112">
        <v>0.26789855399999996</v>
      </c>
      <c r="I67" s="85" t="s">
        <v>215</v>
      </c>
      <c r="J67" s="85">
        <v>3</v>
      </c>
      <c r="K67" s="85" t="s">
        <v>629</v>
      </c>
      <c r="L67" s="85">
        <v>20</v>
      </c>
      <c r="M67" s="85">
        <v>21</v>
      </c>
      <c r="N67" s="85">
        <v>6</v>
      </c>
      <c r="O67" s="133"/>
    </row>
    <row r="68" spans="1:15" x14ac:dyDescent="0.25">
      <c r="A68" s="86" t="s">
        <v>3</v>
      </c>
      <c r="B68" s="84" t="s">
        <v>12</v>
      </c>
      <c r="C68" s="84" t="s">
        <v>13</v>
      </c>
      <c r="D68" s="84" t="s">
        <v>18</v>
      </c>
      <c r="E68" s="85">
        <v>1</v>
      </c>
      <c r="F68" s="130">
        <v>0.3050581395348837</v>
      </c>
      <c r="G68" s="130">
        <v>0.231082434</v>
      </c>
      <c r="H68" s="130">
        <v>0.37903387499999996</v>
      </c>
      <c r="I68" s="128" t="s">
        <v>215</v>
      </c>
      <c r="J68" s="128">
        <v>3</v>
      </c>
      <c r="K68" s="128" t="s">
        <v>548</v>
      </c>
      <c r="L68" s="128">
        <v>53</v>
      </c>
      <c r="M68" s="128">
        <v>52</v>
      </c>
      <c r="N68" s="128">
        <v>67</v>
      </c>
      <c r="O68" s="88"/>
    </row>
    <row r="69" spans="1:15" x14ac:dyDescent="0.25">
      <c r="A69" s="86" t="s">
        <v>3</v>
      </c>
      <c r="B69" s="84" t="s">
        <v>12</v>
      </c>
      <c r="C69" s="84" t="s">
        <v>13</v>
      </c>
      <c r="D69" s="84" t="s">
        <v>18</v>
      </c>
      <c r="E69" s="85">
        <v>2</v>
      </c>
      <c r="F69" s="130">
        <v>0.2993023255813953</v>
      </c>
      <c r="G69" s="130">
        <v>0.22532667299999998</v>
      </c>
      <c r="H69" s="130">
        <v>0.37327801500000002</v>
      </c>
      <c r="I69" s="128" t="s">
        <v>215</v>
      </c>
      <c r="J69" s="128">
        <v>3</v>
      </c>
      <c r="K69" s="128" t="s">
        <v>548</v>
      </c>
      <c r="L69" s="128">
        <v>53</v>
      </c>
      <c r="M69" s="128">
        <v>52</v>
      </c>
      <c r="N69" s="128">
        <v>67</v>
      </c>
      <c r="O69" s="133"/>
    </row>
    <row r="70" spans="1:15" x14ac:dyDescent="0.25">
      <c r="A70" s="86" t="s">
        <v>3</v>
      </c>
      <c r="B70" s="84" t="s">
        <v>12</v>
      </c>
      <c r="C70" s="84" t="s">
        <v>13</v>
      </c>
      <c r="D70" s="84" t="s">
        <v>18</v>
      </c>
      <c r="E70" s="85">
        <v>3</v>
      </c>
      <c r="F70" s="130">
        <v>0.38563953488372094</v>
      </c>
      <c r="G70" s="130">
        <v>0.31166388</v>
      </c>
      <c r="H70" s="130">
        <v>0.45961522199999999</v>
      </c>
      <c r="I70" s="128" t="s">
        <v>215</v>
      </c>
      <c r="J70" s="128">
        <v>3</v>
      </c>
      <c r="K70" s="128" t="s">
        <v>548</v>
      </c>
      <c r="L70" s="128">
        <v>53</v>
      </c>
      <c r="M70" s="128">
        <v>52</v>
      </c>
      <c r="N70" s="128">
        <v>67</v>
      </c>
      <c r="O70" s="133"/>
    </row>
    <row r="71" spans="1:15" x14ac:dyDescent="0.25">
      <c r="A71" s="86" t="s">
        <v>3</v>
      </c>
      <c r="B71" s="84" t="s">
        <v>17</v>
      </c>
      <c r="C71" s="84" t="s">
        <v>13</v>
      </c>
      <c r="D71" s="84" t="s">
        <v>8</v>
      </c>
      <c r="E71" s="85">
        <v>1</v>
      </c>
      <c r="F71" s="112">
        <v>0.36173076923076919</v>
      </c>
      <c r="G71" s="112">
        <v>0.31416362999999997</v>
      </c>
      <c r="H71" s="112">
        <v>0.409297878</v>
      </c>
      <c r="I71" s="85" t="s">
        <v>215</v>
      </c>
      <c r="J71" s="85">
        <v>3</v>
      </c>
      <c r="K71" s="85" t="s">
        <v>630</v>
      </c>
      <c r="L71" s="85">
        <v>152</v>
      </c>
      <c r="M71" s="85">
        <v>195</v>
      </c>
      <c r="N71" s="85">
        <v>69</v>
      </c>
      <c r="O71" s="88"/>
    </row>
    <row r="72" spans="1:15" x14ac:dyDescent="0.25">
      <c r="A72" s="86" t="s">
        <v>3</v>
      </c>
      <c r="B72" s="84" t="s">
        <v>17</v>
      </c>
      <c r="C72" s="84" t="s">
        <v>13</v>
      </c>
      <c r="D72" s="84" t="s">
        <v>8</v>
      </c>
      <c r="E72" s="85">
        <v>2</v>
      </c>
      <c r="F72" s="112">
        <v>0.46406249999999999</v>
      </c>
      <c r="G72" s="112">
        <v>0.41649537599999997</v>
      </c>
      <c r="H72" s="112">
        <v>0.51162962400000001</v>
      </c>
      <c r="I72" s="85" t="s">
        <v>215</v>
      </c>
      <c r="J72" s="85">
        <v>3</v>
      </c>
      <c r="K72" s="85" t="s">
        <v>630</v>
      </c>
      <c r="L72" s="85">
        <v>152</v>
      </c>
      <c r="M72" s="85">
        <v>195</v>
      </c>
      <c r="N72" s="85">
        <v>69</v>
      </c>
      <c r="O72" s="133"/>
    </row>
    <row r="73" spans="1:15" x14ac:dyDescent="0.25">
      <c r="A73" s="86" t="s">
        <v>3</v>
      </c>
      <c r="B73" s="84" t="s">
        <v>17</v>
      </c>
      <c r="C73" s="84" t="s">
        <v>13</v>
      </c>
      <c r="D73" s="84" t="s">
        <v>8</v>
      </c>
      <c r="E73" s="85">
        <v>3</v>
      </c>
      <c r="F73" s="112">
        <v>0.16420673076923076</v>
      </c>
      <c r="G73" s="112">
        <v>0.116639622</v>
      </c>
      <c r="H73" s="112">
        <v>0.21177387</v>
      </c>
      <c r="I73" s="85" t="s">
        <v>215</v>
      </c>
      <c r="J73" s="85">
        <v>3</v>
      </c>
      <c r="K73" s="85" t="s">
        <v>630</v>
      </c>
      <c r="L73" s="85">
        <v>152</v>
      </c>
      <c r="M73" s="85">
        <v>195</v>
      </c>
      <c r="N73" s="85">
        <v>69</v>
      </c>
      <c r="O73" s="133"/>
    </row>
    <row r="74" spans="1:15" x14ac:dyDescent="0.25">
      <c r="A74" s="86" t="s">
        <v>3</v>
      </c>
      <c r="B74" s="84" t="s">
        <v>17</v>
      </c>
      <c r="C74" s="84" t="s">
        <v>13</v>
      </c>
      <c r="D74" s="84" t="s">
        <v>29</v>
      </c>
      <c r="E74" s="85">
        <v>1</v>
      </c>
      <c r="F74" s="177">
        <v>0.43043478260869561</v>
      </c>
      <c r="G74" s="177">
        <v>0.32928627599999999</v>
      </c>
      <c r="H74" s="177">
        <v>0.531583272</v>
      </c>
      <c r="I74" s="156" t="s">
        <v>215</v>
      </c>
      <c r="J74" s="156">
        <v>3</v>
      </c>
      <c r="K74" s="156" t="s">
        <v>550</v>
      </c>
      <c r="L74" s="156">
        <v>40</v>
      </c>
      <c r="M74" s="156">
        <v>30</v>
      </c>
      <c r="N74" s="156">
        <v>22</v>
      </c>
      <c r="O74" s="88"/>
    </row>
    <row r="75" spans="1:15" x14ac:dyDescent="0.25">
      <c r="A75" s="86" t="s">
        <v>3</v>
      </c>
      <c r="B75" s="84" t="s">
        <v>17</v>
      </c>
      <c r="C75" s="84" t="s">
        <v>13</v>
      </c>
      <c r="D75" s="84" t="s">
        <v>29</v>
      </c>
      <c r="E75" s="85">
        <v>2</v>
      </c>
      <c r="F75" s="177">
        <v>0.32282608695652176</v>
      </c>
      <c r="G75" s="177">
        <v>0.22167763199999999</v>
      </c>
      <c r="H75" s="177">
        <v>0.42397452899999999</v>
      </c>
      <c r="I75" s="156" t="s">
        <v>215</v>
      </c>
      <c r="J75" s="156">
        <v>3</v>
      </c>
      <c r="K75" s="156" t="s">
        <v>550</v>
      </c>
      <c r="L75" s="156">
        <v>40</v>
      </c>
      <c r="M75" s="156">
        <v>30</v>
      </c>
      <c r="N75" s="156">
        <v>22</v>
      </c>
      <c r="O75" s="133"/>
    </row>
    <row r="76" spans="1:15" x14ac:dyDescent="0.25">
      <c r="A76" s="86" t="s">
        <v>3</v>
      </c>
      <c r="B76" s="84" t="s">
        <v>17</v>
      </c>
      <c r="C76" s="84" t="s">
        <v>13</v>
      </c>
      <c r="D76" s="84" t="s">
        <v>29</v>
      </c>
      <c r="E76" s="85">
        <v>3</v>
      </c>
      <c r="F76" s="177">
        <v>0.23673913043478262</v>
      </c>
      <c r="G76" s="177">
        <v>0.13559059800000001</v>
      </c>
      <c r="H76" s="177">
        <v>0.33788759400000001</v>
      </c>
      <c r="I76" s="156" t="s">
        <v>215</v>
      </c>
      <c r="J76" s="156">
        <v>3</v>
      </c>
      <c r="K76" s="156" t="s">
        <v>550</v>
      </c>
      <c r="L76" s="156">
        <v>40</v>
      </c>
      <c r="M76" s="156">
        <v>30</v>
      </c>
      <c r="N76" s="156">
        <v>22</v>
      </c>
      <c r="O76" s="133"/>
    </row>
    <row r="77" spans="1:15" x14ac:dyDescent="0.25">
      <c r="A77" s="86" t="s">
        <v>3</v>
      </c>
      <c r="B77" s="84" t="s">
        <v>12</v>
      </c>
      <c r="C77" s="84" t="s">
        <v>13</v>
      </c>
      <c r="D77" s="84" t="s">
        <v>7</v>
      </c>
      <c r="E77" s="85">
        <v>1</v>
      </c>
      <c r="F77" s="112">
        <v>0.32811428571428569</v>
      </c>
      <c r="G77" s="112">
        <v>0.25477541100000001</v>
      </c>
      <c r="H77" s="112">
        <v>0.401453118</v>
      </c>
      <c r="I77" s="85" t="s">
        <v>215</v>
      </c>
      <c r="J77" s="85">
        <v>3</v>
      </c>
      <c r="K77" s="85" t="s">
        <v>631</v>
      </c>
      <c r="L77" s="85">
        <v>58</v>
      </c>
      <c r="M77" s="85">
        <v>70</v>
      </c>
      <c r="N77" s="85">
        <v>47</v>
      </c>
      <c r="O77" s="88"/>
    </row>
    <row r="78" spans="1:15" x14ac:dyDescent="0.25">
      <c r="A78" s="86" t="s">
        <v>3</v>
      </c>
      <c r="B78" s="84" t="s">
        <v>12</v>
      </c>
      <c r="C78" s="84" t="s">
        <v>13</v>
      </c>
      <c r="D78" s="84" t="s">
        <v>7</v>
      </c>
      <c r="E78" s="85">
        <v>2</v>
      </c>
      <c r="F78" s="112">
        <v>0.39600000000000002</v>
      </c>
      <c r="G78" s="112">
        <v>0.32266109700000001</v>
      </c>
      <c r="H78" s="112">
        <v>0.46933890299999997</v>
      </c>
      <c r="I78" s="85" t="s">
        <v>215</v>
      </c>
      <c r="J78" s="85">
        <v>3</v>
      </c>
      <c r="K78" s="85" t="s">
        <v>631</v>
      </c>
      <c r="L78" s="85">
        <v>58</v>
      </c>
      <c r="M78" s="85">
        <v>70</v>
      </c>
      <c r="N78" s="85">
        <v>47</v>
      </c>
      <c r="O78" s="133"/>
    </row>
    <row r="79" spans="1:15" x14ac:dyDescent="0.25">
      <c r="A79" s="86" t="s">
        <v>3</v>
      </c>
      <c r="B79" s="84" t="s">
        <v>12</v>
      </c>
      <c r="C79" s="84" t="s">
        <v>13</v>
      </c>
      <c r="D79" s="84" t="s">
        <v>7</v>
      </c>
      <c r="E79" s="85">
        <v>3</v>
      </c>
      <c r="F79" s="112">
        <v>0.26588571428571428</v>
      </c>
      <c r="G79" s="112">
        <v>0.192546882</v>
      </c>
      <c r="H79" s="112">
        <v>0.33922458899999997</v>
      </c>
      <c r="I79" s="85" t="s">
        <v>215</v>
      </c>
      <c r="J79" s="85">
        <v>3</v>
      </c>
      <c r="K79" s="85" t="s">
        <v>631</v>
      </c>
      <c r="L79" s="85">
        <v>58</v>
      </c>
      <c r="M79" s="85">
        <v>70</v>
      </c>
      <c r="N79" s="85">
        <v>47</v>
      </c>
      <c r="O79" s="133"/>
    </row>
    <row r="80" spans="1:15" x14ac:dyDescent="0.25">
      <c r="A80" s="86" t="s">
        <v>3</v>
      </c>
      <c r="B80" s="84" t="s">
        <v>12</v>
      </c>
      <c r="C80" s="84" t="s">
        <v>14</v>
      </c>
      <c r="D80" s="84" t="s">
        <v>18</v>
      </c>
      <c r="E80" s="85">
        <v>1</v>
      </c>
      <c r="F80" s="130">
        <v>0.3050581395348837</v>
      </c>
      <c r="G80" s="130">
        <v>0.231082434</v>
      </c>
      <c r="H80" s="130">
        <v>0.37903387499999996</v>
      </c>
      <c r="I80" s="128" t="s">
        <v>215</v>
      </c>
      <c r="J80" s="128">
        <v>3</v>
      </c>
      <c r="K80" s="128" t="s">
        <v>548</v>
      </c>
      <c r="L80" s="128">
        <v>53</v>
      </c>
      <c r="M80" s="128">
        <v>52</v>
      </c>
      <c r="N80" s="128">
        <v>67</v>
      </c>
      <c r="O80" s="88"/>
    </row>
    <row r="81" spans="1:15" x14ac:dyDescent="0.25">
      <c r="A81" s="86" t="s">
        <v>3</v>
      </c>
      <c r="B81" s="84" t="s">
        <v>12</v>
      </c>
      <c r="C81" s="84" t="s">
        <v>14</v>
      </c>
      <c r="D81" s="84" t="s">
        <v>18</v>
      </c>
      <c r="E81" s="85">
        <v>2</v>
      </c>
      <c r="F81" s="130">
        <v>0.2993023255813953</v>
      </c>
      <c r="G81" s="130">
        <v>0.22532667299999998</v>
      </c>
      <c r="H81" s="130">
        <v>0.37327801500000002</v>
      </c>
      <c r="I81" s="128" t="s">
        <v>215</v>
      </c>
      <c r="J81" s="128">
        <v>3</v>
      </c>
      <c r="K81" s="128" t="s">
        <v>548</v>
      </c>
      <c r="L81" s="128">
        <v>53</v>
      </c>
      <c r="M81" s="128">
        <v>52</v>
      </c>
      <c r="N81" s="128">
        <v>67</v>
      </c>
      <c r="O81" s="133"/>
    </row>
    <row r="82" spans="1:15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>
        <v>3</v>
      </c>
      <c r="F82" s="130">
        <v>0.38563953488372094</v>
      </c>
      <c r="G82" s="130">
        <v>0.31166388</v>
      </c>
      <c r="H82" s="130">
        <v>0.45961522199999999</v>
      </c>
      <c r="I82" s="128" t="s">
        <v>215</v>
      </c>
      <c r="J82" s="128">
        <v>3</v>
      </c>
      <c r="K82" s="128" t="s">
        <v>548</v>
      </c>
      <c r="L82" s="128">
        <v>53</v>
      </c>
      <c r="M82" s="128">
        <v>52</v>
      </c>
      <c r="N82" s="128">
        <v>67</v>
      </c>
      <c r="O82" s="133"/>
    </row>
    <row r="83" spans="1:15" x14ac:dyDescent="0.25">
      <c r="A83" s="86" t="s">
        <v>3</v>
      </c>
      <c r="B83" s="84" t="s">
        <v>17</v>
      </c>
      <c r="C83" s="84" t="s">
        <v>14</v>
      </c>
      <c r="D83" s="84" t="s">
        <v>8</v>
      </c>
      <c r="E83" s="85">
        <v>1</v>
      </c>
      <c r="F83" s="112">
        <v>0.36201492537313434</v>
      </c>
      <c r="G83" s="112">
        <v>0.30275161290000002</v>
      </c>
      <c r="H83" s="112">
        <v>0.42127826400000001</v>
      </c>
      <c r="I83" s="85" t="s">
        <v>215</v>
      </c>
      <c r="J83" s="85">
        <v>3</v>
      </c>
      <c r="K83" s="85" t="s">
        <v>632</v>
      </c>
      <c r="L83" s="85">
        <v>98</v>
      </c>
      <c r="M83" s="85">
        <v>131</v>
      </c>
      <c r="N83" s="85">
        <v>39</v>
      </c>
      <c r="O83" s="88"/>
    </row>
    <row r="84" spans="1:15" x14ac:dyDescent="0.25">
      <c r="A84" s="86" t="s">
        <v>3</v>
      </c>
      <c r="B84" s="84" t="s">
        <v>17</v>
      </c>
      <c r="C84" s="84" t="s">
        <v>14</v>
      </c>
      <c r="D84" s="84" t="s">
        <v>8</v>
      </c>
      <c r="E84" s="85">
        <v>2</v>
      </c>
      <c r="F84" s="112">
        <v>0.48391791044776122</v>
      </c>
      <c r="G84" s="112">
        <v>0.42465459960000002</v>
      </c>
      <c r="H84" s="112">
        <v>0.54318122099999999</v>
      </c>
      <c r="I84" s="85" t="s">
        <v>215</v>
      </c>
      <c r="J84" s="85">
        <v>3</v>
      </c>
      <c r="K84" s="85" t="s">
        <v>632</v>
      </c>
      <c r="L84" s="85">
        <v>98</v>
      </c>
      <c r="M84" s="85">
        <v>131</v>
      </c>
      <c r="N84" s="85">
        <v>39</v>
      </c>
      <c r="O84" s="133"/>
    </row>
    <row r="85" spans="1:15" x14ac:dyDescent="0.25">
      <c r="A85" s="86" t="s">
        <v>3</v>
      </c>
      <c r="B85" s="84" t="s">
        <v>17</v>
      </c>
      <c r="C85" s="84" t="s">
        <v>14</v>
      </c>
      <c r="D85" s="84" t="s">
        <v>8</v>
      </c>
      <c r="E85" s="85">
        <v>3</v>
      </c>
      <c r="F85" s="112">
        <v>0.14406716417910448</v>
      </c>
      <c r="G85" s="112">
        <v>8.4803855399999989E-2</v>
      </c>
      <c r="H85" s="112">
        <v>0.20333045699999999</v>
      </c>
      <c r="I85" s="85" t="s">
        <v>215</v>
      </c>
      <c r="J85" s="85">
        <v>3</v>
      </c>
      <c r="K85" s="85" t="s">
        <v>632</v>
      </c>
      <c r="L85" s="85">
        <v>98</v>
      </c>
      <c r="M85" s="85">
        <v>131</v>
      </c>
      <c r="N85" s="85">
        <v>39</v>
      </c>
      <c r="O85" s="133"/>
    </row>
    <row r="86" spans="1:15" x14ac:dyDescent="0.25">
      <c r="A86" s="86" t="s">
        <v>3</v>
      </c>
      <c r="B86" s="84" t="s">
        <v>17</v>
      </c>
      <c r="C86" s="84" t="s">
        <v>14</v>
      </c>
      <c r="D86" s="84" t="s">
        <v>29</v>
      </c>
      <c r="E86" s="85">
        <v>1</v>
      </c>
      <c r="F86" s="177">
        <v>0.43043478260869561</v>
      </c>
      <c r="G86" s="177">
        <v>0.32928627599999999</v>
      </c>
      <c r="H86" s="177">
        <v>0.531583272</v>
      </c>
      <c r="I86" s="156" t="s">
        <v>215</v>
      </c>
      <c r="J86" s="156">
        <v>3</v>
      </c>
      <c r="K86" s="156" t="s">
        <v>550</v>
      </c>
      <c r="L86" s="156">
        <v>40</v>
      </c>
      <c r="M86" s="156">
        <v>30</v>
      </c>
      <c r="N86" s="156">
        <v>22</v>
      </c>
      <c r="O86" s="88"/>
    </row>
    <row r="87" spans="1:15" x14ac:dyDescent="0.25">
      <c r="A87" s="86" t="s">
        <v>3</v>
      </c>
      <c r="B87" s="84" t="s">
        <v>17</v>
      </c>
      <c r="C87" s="84" t="s">
        <v>14</v>
      </c>
      <c r="D87" s="84" t="s">
        <v>29</v>
      </c>
      <c r="E87" s="85">
        <v>2</v>
      </c>
      <c r="F87" s="177">
        <v>0.32282608695652176</v>
      </c>
      <c r="G87" s="177">
        <v>0.22167763199999999</v>
      </c>
      <c r="H87" s="177">
        <v>0.42397452899999999</v>
      </c>
      <c r="I87" s="156" t="s">
        <v>215</v>
      </c>
      <c r="J87" s="156">
        <v>3</v>
      </c>
      <c r="K87" s="156" t="s">
        <v>550</v>
      </c>
      <c r="L87" s="156">
        <v>40</v>
      </c>
      <c r="M87" s="156">
        <v>30</v>
      </c>
      <c r="N87" s="156">
        <v>22</v>
      </c>
      <c r="O87" s="133"/>
    </row>
    <row r="88" spans="1:15" x14ac:dyDescent="0.25">
      <c r="A88" s="86" t="s">
        <v>3</v>
      </c>
      <c r="B88" s="84" t="s">
        <v>17</v>
      </c>
      <c r="C88" s="84" t="s">
        <v>14</v>
      </c>
      <c r="D88" s="84" t="s">
        <v>29</v>
      </c>
      <c r="E88" s="85">
        <v>3</v>
      </c>
      <c r="F88" s="177">
        <v>0.23673913043478262</v>
      </c>
      <c r="G88" s="177">
        <v>0.13559059800000001</v>
      </c>
      <c r="H88" s="177">
        <v>0.33788759400000001</v>
      </c>
      <c r="I88" s="156" t="s">
        <v>215</v>
      </c>
      <c r="J88" s="156">
        <v>3</v>
      </c>
      <c r="K88" s="156" t="s">
        <v>550</v>
      </c>
      <c r="L88" s="156">
        <v>40</v>
      </c>
      <c r="M88" s="156">
        <v>30</v>
      </c>
      <c r="N88" s="156">
        <v>22</v>
      </c>
      <c r="O88" s="133"/>
    </row>
    <row r="89" spans="1:15" x14ac:dyDescent="0.25">
      <c r="A89" s="86" t="s">
        <v>3</v>
      </c>
      <c r="B89" s="84" t="s">
        <v>12</v>
      </c>
      <c r="C89" s="84" t="s">
        <v>14</v>
      </c>
      <c r="D89" s="84" t="s">
        <v>7</v>
      </c>
      <c r="E89" s="85">
        <v>1</v>
      </c>
      <c r="F89" s="112">
        <v>0.27355263157894738</v>
      </c>
      <c r="G89" s="112">
        <v>0.16226505899999999</v>
      </c>
      <c r="H89" s="112">
        <v>0.384840126</v>
      </c>
      <c r="I89" s="85" t="s">
        <v>215</v>
      </c>
      <c r="J89" s="85">
        <v>3</v>
      </c>
      <c r="K89" s="85" t="s">
        <v>633</v>
      </c>
      <c r="L89" s="85">
        <v>21</v>
      </c>
      <c r="M89" s="85">
        <v>30</v>
      </c>
      <c r="N89" s="85">
        <v>25</v>
      </c>
      <c r="O89" s="88"/>
    </row>
    <row r="90" spans="1:15" x14ac:dyDescent="0.25">
      <c r="A90" s="86" t="s">
        <v>3</v>
      </c>
      <c r="B90" s="84" t="s">
        <v>12</v>
      </c>
      <c r="C90" s="84" t="s">
        <v>14</v>
      </c>
      <c r="D90" s="84" t="s">
        <v>7</v>
      </c>
      <c r="E90" s="85">
        <v>2</v>
      </c>
      <c r="F90" s="112">
        <v>0.39078947368421052</v>
      </c>
      <c r="G90" s="112">
        <v>0.279501948</v>
      </c>
      <c r="H90" s="112">
        <v>0.50207701500000002</v>
      </c>
      <c r="I90" s="85" t="s">
        <v>215</v>
      </c>
      <c r="J90" s="85">
        <v>3</v>
      </c>
      <c r="K90" s="85" t="s">
        <v>633</v>
      </c>
      <c r="L90" s="85">
        <v>21</v>
      </c>
      <c r="M90" s="85">
        <v>30</v>
      </c>
      <c r="N90" s="85">
        <v>25</v>
      </c>
      <c r="O90" s="133"/>
    </row>
    <row r="91" spans="1:15" x14ac:dyDescent="0.25">
      <c r="A91" s="86" t="s">
        <v>3</v>
      </c>
      <c r="B91" s="84" t="s">
        <v>12</v>
      </c>
      <c r="C91" s="84" t="s">
        <v>14</v>
      </c>
      <c r="D91" s="84" t="s">
        <v>7</v>
      </c>
      <c r="E91" s="85">
        <v>3</v>
      </c>
      <c r="F91" s="112">
        <v>0.32565789473684215</v>
      </c>
      <c r="G91" s="112">
        <v>0.21437034299999999</v>
      </c>
      <c r="H91" s="112">
        <v>0.43694540999999998</v>
      </c>
      <c r="I91" s="85" t="s">
        <v>215</v>
      </c>
      <c r="J91" s="85">
        <v>3</v>
      </c>
      <c r="K91" s="85" t="s">
        <v>633</v>
      </c>
      <c r="L91" s="85">
        <v>21</v>
      </c>
      <c r="M91" s="85">
        <v>30</v>
      </c>
      <c r="N91" s="85">
        <v>25</v>
      </c>
      <c r="O91" s="133"/>
    </row>
    <row r="92" spans="1:15" x14ac:dyDescent="0.25">
      <c r="A92" s="86" t="s">
        <v>3</v>
      </c>
      <c r="B92" s="84" t="s">
        <v>15</v>
      </c>
      <c r="C92" s="84" t="s">
        <v>11</v>
      </c>
      <c r="D92" s="84" t="s">
        <v>18</v>
      </c>
      <c r="E92" s="85">
        <v>1</v>
      </c>
      <c r="F92" s="130">
        <v>0.3050581395348837</v>
      </c>
      <c r="G92" s="130">
        <v>0.231082434</v>
      </c>
      <c r="H92" s="130">
        <v>0.37903387499999996</v>
      </c>
      <c r="I92" s="128" t="s">
        <v>215</v>
      </c>
      <c r="J92" s="128">
        <v>3</v>
      </c>
      <c r="K92" s="128" t="s">
        <v>548</v>
      </c>
      <c r="L92" s="128">
        <v>53</v>
      </c>
      <c r="M92" s="128">
        <v>52</v>
      </c>
      <c r="N92" s="128">
        <v>67</v>
      </c>
      <c r="O92" s="88"/>
    </row>
    <row r="93" spans="1:15" x14ac:dyDescent="0.25">
      <c r="A93" s="86" t="s">
        <v>3</v>
      </c>
      <c r="B93" s="84" t="s">
        <v>15</v>
      </c>
      <c r="C93" s="84" t="s">
        <v>11</v>
      </c>
      <c r="D93" s="84" t="s">
        <v>18</v>
      </c>
      <c r="E93" s="85">
        <v>2</v>
      </c>
      <c r="F93" s="130">
        <v>0.2993023255813953</v>
      </c>
      <c r="G93" s="130">
        <v>0.22532667299999998</v>
      </c>
      <c r="H93" s="130">
        <v>0.37327801500000002</v>
      </c>
      <c r="I93" s="128" t="s">
        <v>215</v>
      </c>
      <c r="J93" s="128">
        <v>3</v>
      </c>
      <c r="K93" s="128" t="s">
        <v>548</v>
      </c>
      <c r="L93" s="128">
        <v>53</v>
      </c>
      <c r="M93" s="128">
        <v>52</v>
      </c>
      <c r="N93" s="128">
        <v>67</v>
      </c>
      <c r="O93" s="133"/>
    </row>
    <row r="94" spans="1:15" x14ac:dyDescent="0.25">
      <c r="A94" s="86" t="s">
        <v>3</v>
      </c>
      <c r="B94" s="84" t="s">
        <v>15</v>
      </c>
      <c r="C94" s="84" t="s">
        <v>11</v>
      </c>
      <c r="D94" s="84" t="s">
        <v>18</v>
      </c>
      <c r="E94" s="85">
        <v>3</v>
      </c>
      <c r="F94" s="130">
        <v>0.38563953488372094</v>
      </c>
      <c r="G94" s="130">
        <v>0.31166388</v>
      </c>
      <c r="H94" s="130">
        <v>0.45961522199999999</v>
      </c>
      <c r="I94" s="128" t="s">
        <v>215</v>
      </c>
      <c r="J94" s="128">
        <v>3</v>
      </c>
      <c r="K94" s="128" t="s">
        <v>548</v>
      </c>
      <c r="L94" s="128">
        <v>53</v>
      </c>
      <c r="M94" s="128">
        <v>52</v>
      </c>
      <c r="N94" s="128">
        <v>67</v>
      </c>
      <c r="O94" s="133"/>
    </row>
    <row r="95" spans="1:15" x14ac:dyDescent="0.25">
      <c r="A95" s="86" t="s">
        <v>3</v>
      </c>
      <c r="B95" s="84" t="s">
        <v>15</v>
      </c>
      <c r="C95" s="84" t="s">
        <v>11</v>
      </c>
      <c r="D95" s="84" t="s">
        <v>7</v>
      </c>
      <c r="E95" s="85">
        <v>1</v>
      </c>
      <c r="F95" s="112">
        <v>0.53035714285714286</v>
      </c>
      <c r="G95" s="112">
        <v>0.34700994900000004</v>
      </c>
      <c r="H95" s="112">
        <v>0.71370436500000001</v>
      </c>
      <c r="I95" s="85" t="s">
        <v>215</v>
      </c>
      <c r="J95" s="85">
        <v>3</v>
      </c>
      <c r="K95" s="85" t="s">
        <v>634</v>
      </c>
      <c r="L95" s="85">
        <v>15</v>
      </c>
      <c r="M95" s="85">
        <v>9</v>
      </c>
      <c r="N95" s="85">
        <v>4</v>
      </c>
      <c r="O95" s="88"/>
    </row>
    <row r="96" spans="1:15" x14ac:dyDescent="0.25">
      <c r="A96" s="86" t="s">
        <v>3</v>
      </c>
      <c r="B96" s="84" t="s">
        <v>15</v>
      </c>
      <c r="C96" s="84" t="s">
        <v>11</v>
      </c>
      <c r="D96" s="84" t="s">
        <v>7</v>
      </c>
      <c r="E96" s="85">
        <v>2</v>
      </c>
      <c r="F96" s="112">
        <v>0.31821428571428573</v>
      </c>
      <c r="G96" s="112">
        <v>0.13486710599999999</v>
      </c>
      <c r="H96" s="112">
        <v>0.50156152199999993</v>
      </c>
      <c r="I96" s="85" t="s">
        <v>215</v>
      </c>
      <c r="J96" s="85">
        <v>3</v>
      </c>
      <c r="K96" s="85" t="s">
        <v>634</v>
      </c>
      <c r="L96" s="85">
        <v>15</v>
      </c>
      <c r="M96" s="85">
        <v>9</v>
      </c>
      <c r="N96" s="85">
        <v>4</v>
      </c>
      <c r="O96" s="133"/>
    </row>
    <row r="97" spans="1:17" x14ac:dyDescent="0.25">
      <c r="A97" s="86" t="s">
        <v>3</v>
      </c>
      <c r="B97" s="84" t="s">
        <v>15</v>
      </c>
      <c r="C97" s="84" t="s">
        <v>11</v>
      </c>
      <c r="D97" s="84" t="s">
        <v>7</v>
      </c>
      <c r="E97" s="85">
        <v>3</v>
      </c>
      <c r="F97" s="112">
        <v>0.14142857142857143</v>
      </c>
      <c r="G97" s="112">
        <v>0</v>
      </c>
      <c r="H97" s="112">
        <v>0.32477573700000001</v>
      </c>
      <c r="I97" s="85" t="s">
        <v>215</v>
      </c>
      <c r="J97" s="85">
        <v>3</v>
      </c>
      <c r="K97" s="85" t="s">
        <v>634</v>
      </c>
      <c r="L97" s="85">
        <v>15</v>
      </c>
      <c r="M97" s="85">
        <v>9</v>
      </c>
      <c r="N97" s="85">
        <v>4</v>
      </c>
      <c r="O97" s="133"/>
    </row>
    <row r="98" spans="1:17" x14ac:dyDescent="0.25">
      <c r="A98" s="86" t="s">
        <v>3</v>
      </c>
      <c r="B98" s="84" t="s">
        <v>15</v>
      </c>
      <c r="C98" s="84" t="s">
        <v>13</v>
      </c>
      <c r="D98" s="84" t="s">
        <v>18</v>
      </c>
      <c r="E98" s="85">
        <v>1</v>
      </c>
      <c r="F98" s="130">
        <v>0.3050581395348837</v>
      </c>
      <c r="G98" s="130">
        <v>0.231082434</v>
      </c>
      <c r="H98" s="130">
        <v>0.37903387499999996</v>
      </c>
      <c r="I98" s="128" t="s">
        <v>215</v>
      </c>
      <c r="J98" s="128">
        <v>3</v>
      </c>
      <c r="K98" s="128" t="s">
        <v>548</v>
      </c>
      <c r="L98" s="128">
        <v>53</v>
      </c>
      <c r="M98" s="128">
        <v>52</v>
      </c>
      <c r="N98" s="128">
        <v>67</v>
      </c>
      <c r="O98" s="88"/>
    </row>
    <row r="99" spans="1:17" x14ac:dyDescent="0.25">
      <c r="A99" s="86" t="s">
        <v>3</v>
      </c>
      <c r="B99" s="84" t="s">
        <v>15</v>
      </c>
      <c r="C99" s="84" t="s">
        <v>13</v>
      </c>
      <c r="D99" s="84" t="s">
        <v>18</v>
      </c>
      <c r="E99" s="85">
        <v>2</v>
      </c>
      <c r="F99" s="130">
        <v>0.2993023255813953</v>
      </c>
      <c r="G99" s="130">
        <v>0.22532667299999998</v>
      </c>
      <c r="H99" s="130">
        <v>0.37327801500000002</v>
      </c>
      <c r="I99" s="128" t="s">
        <v>215</v>
      </c>
      <c r="J99" s="128">
        <v>3</v>
      </c>
      <c r="K99" s="128" t="s">
        <v>548</v>
      </c>
      <c r="L99" s="128">
        <v>53</v>
      </c>
      <c r="M99" s="128">
        <v>52</v>
      </c>
      <c r="N99" s="128">
        <v>67</v>
      </c>
      <c r="O99" s="133"/>
    </row>
    <row r="100" spans="1:17" x14ac:dyDescent="0.25">
      <c r="A100" s="86" t="s">
        <v>3</v>
      </c>
      <c r="B100" s="84" t="s">
        <v>15</v>
      </c>
      <c r="C100" s="84" t="s">
        <v>13</v>
      </c>
      <c r="D100" s="84" t="s">
        <v>18</v>
      </c>
      <c r="E100" s="85">
        <v>3</v>
      </c>
      <c r="F100" s="130">
        <v>0.38563953488372094</v>
      </c>
      <c r="G100" s="130">
        <v>0.31166388</v>
      </c>
      <c r="H100" s="130">
        <v>0.45961522199999999</v>
      </c>
      <c r="I100" s="128" t="s">
        <v>215</v>
      </c>
      <c r="J100" s="128">
        <v>3</v>
      </c>
      <c r="K100" s="128" t="s">
        <v>548</v>
      </c>
      <c r="L100" s="128">
        <v>53</v>
      </c>
      <c r="M100" s="128">
        <v>52</v>
      </c>
      <c r="N100" s="128">
        <v>67</v>
      </c>
      <c r="O100" s="133"/>
    </row>
    <row r="101" spans="1:17" x14ac:dyDescent="0.25">
      <c r="A101" s="86" t="s">
        <v>3</v>
      </c>
      <c r="B101" s="84" t="s">
        <v>15</v>
      </c>
      <c r="C101" s="84" t="s">
        <v>13</v>
      </c>
      <c r="D101" s="84" t="s">
        <v>7</v>
      </c>
      <c r="E101" s="85">
        <v>1</v>
      </c>
      <c r="F101" s="112">
        <v>0.35226993865030676</v>
      </c>
      <c r="G101" s="112">
        <v>0.27627939899999998</v>
      </c>
      <c r="H101" s="112">
        <v>0.42826043699999999</v>
      </c>
      <c r="I101" s="85" t="s">
        <v>215</v>
      </c>
      <c r="J101" s="85">
        <v>3</v>
      </c>
      <c r="K101" s="85" t="s">
        <v>635</v>
      </c>
      <c r="L101" s="85">
        <v>58</v>
      </c>
      <c r="M101" s="85">
        <v>65</v>
      </c>
      <c r="N101" s="85">
        <v>40</v>
      </c>
      <c r="O101" s="88"/>
    </row>
    <row r="102" spans="1:17" x14ac:dyDescent="0.25">
      <c r="A102" s="86" t="s">
        <v>3</v>
      </c>
      <c r="B102" s="84" t="s">
        <v>15</v>
      </c>
      <c r="C102" s="84" t="s">
        <v>13</v>
      </c>
      <c r="D102" s="84" t="s">
        <v>7</v>
      </c>
      <c r="E102" s="85">
        <v>2</v>
      </c>
      <c r="F102" s="112">
        <v>0.39478527607361963</v>
      </c>
      <c r="G102" s="112">
        <v>0.31879475099999999</v>
      </c>
      <c r="H102" s="112">
        <v>0.470775789</v>
      </c>
      <c r="I102" s="85" t="s">
        <v>215</v>
      </c>
      <c r="J102" s="85">
        <v>3</v>
      </c>
      <c r="K102" s="85" t="s">
        <v>635</v>
      </c>
      <c r="L102" s="85">
        <v>58</v>
      </c>
      <c r="M102" s="85">
        <v>65</v>
      </c>
      <c r="N102" s="85">
        <v>40</v>
      </c>
      <c r="O102" s="133"/>
    </row>
    <row r="103" spans="1:17" x14ac:dyDescent="0.25">
      <c r="A103" s="86" t="s">
        <v>3</v>
      </c>
      <c r="B103" s="84" t="s">
        <v>15</v>
      </c>
      <c r="C103" s="84" t="s">
        <v>13</v>
      </c>
      <c r="D103" s="84" t="s">
        <v>7</v>
      </c>
      <c r="E103" s="85">
        <v>3</v>
      </c>
      <c r="F103" s="112">
        <v>0.2429447852760736</v>
      </c>
      <c r="G103" s="112">
        <v>0.166954293</v>
      </c>
      <c r="H103" s="112">
        <v>0.31893533100000004</v>
      </c>
      <c r="I103" s="85" t="s">
        <v>215</v>
      </c>
      <c r="J103" s="85">
        <v>3</v>
      </c>
      <c r="K103" s="85" t="s">
        <v>635</v>
      </c>
      <c r="L103" s="85">
        <v>58</v>
      </c>
      <c r="M103" s="85">
        <v>65</v>
      </c>
      <c r="N103" s="85">
        <v>40</v>
      </c>
      <c r="O103" s="133"/>
    </row>
    <row r="104" spans="1:17" x14ac:dyDescent="0.25">
      <c r="A104" s="86" t="s">
        <v>3</v>
      </c>
      <c r="B104" s="84" t="s">
        <v>15</v>
      </c>
      <c r="C104" s="84" t="s">
        <v>14</v>
      </c>
      <c r="D104" s="84" t="s">
        <v>18</v>
      </c>
      <c r="E104" s="85">
        <v>1</v>
      </c>
      <c r="F104" s="130">
        <v>0.3050581395348837</v>
      </c>
      <c r="G104" s="130">
        <v>0.231082434</v>
      </c>
      <c r="H104" s="130">
        <v>0.37903387499999996</v>
      </c>
      <c r="I104" s="128" t="s">
        <v>215</v>
      </c>
      <c r="J104" s="128">
        <v>3</v>
      </c>
      <c r="K104" s="128" t="s">
        <v>548</v>
      </c>
      <c r="L104" s="128">
        <v>53</v>
      </c>
      <c r="M104" s="128">
        <v>52</v>
      </c>
      <c r="N104" s="128">
        <v>67</v>
      </c>
      <c r="O104" s="88"/>
    </row>
    <row r="105" spans="1:17" x14ac:dyDescent="0.25">
      <c r="A105" s="86" t="s">
        <v>3</v>
      </c>
      <c r="B105" s="84" t="s">
        <v>15</v>
      </c>
      <c r="C105" s="84" t="s">
        <v>14</v>
      </c>
      <c r="D105" s="84" t="s">
        <v>18</v>
      </c>
      <c r="E105" s="85">
        <v>2</v>
      </c>
      <c r="F105" s="130">
        <v>0.2993023255813953</v>
      </c>
      <c r="G105" s="130">
        <v>0.22532667299999998</v>
      </c>
      <c r="H105" s="130">
        <v>0.37327801500000002</v>
      </c>
      <c r="I105" s="128" t="s">
        <v>215</v>
      </c>
      <c r="J105" s="128">
        <v>3</v>
      </c>
      <c r="K105" s="128" t="s">
        <v>548</v>
      </c>
      <c r="L105" s="128">
        <v>53</v>
      </c>
      <c r="M105" s="128">
        <v>52</v>
      </c>
      <c r="N105" s="128">
        <v>67</v>
      </c>
      <c r="O105" s="133"/>
    </row>
    <row r="106" spans="1:17" x14ac:dyDescent="0.25">
      <c r="A106" s="86" t="s">
        <v>3</v>
      </c>
      <c r="B106" s="84" t="s">
        <v>15</v>
      </c>
      <c r="C106" s="84" t="s">
        <v>14</v>
      </c>
      <c r="D106" s="84" t="s">
        <v>18</v>
      </c>
      <c r="E106" s="85">
        <v>3</v>
      </c>
      <c r="F106" s="130">
        <v>0.38563953488372094</v>
      </c>
      <c r="G106" s="130">
        <v>0.31166388</v>
      </c>
      <c r="H106" s="130">
        <v>0.45961522199999999</v>
      </c>
      <c r="I106" s="128" t="s">
        <v>215</v>
      </c>
      <c r="J106" s="128">
        <v>3</v>
      </c>
      <c r="K106" s="128" t="s">
        <v>548</v>
      </c>
      <c r="L106" s="128">
        <v>53</v>
      </c>
      <c r="M106" s="128">
        <v>52</v>
      </c>
      <c r="N106" s="128">
        <v>67</v>
      </c>
      <c r="O106" s="133"/>
    </row>
    <row r="107" spans="1:17" x14ac:dyDescent="0.25">
      <c r="A107" s="86" t="s">
        <v>3</v>
      </c>
      <c r="B107" s="84" t="s">
        <v>15</v>
      </c>
      <c r="C107" s="84" t="s">
        <v>14</v>
      </c>
      <c r="D107" s="84" t="s">
        <v>7</v>
      </c>
      <c r="E107" s="85">
        <v>1</v>
      </c>
      <c r="F107" s="112">
        <v>0.41516129032258065</v>
      </c>
      <c r="G107" s="112">
        <v>0.29194803000000003</v>
      </c>
      <c r="H107" s="112">
        <v>0.53837457300000002</v>
      </c>
      <c r="I107" s="85" t="s">
        <v>215</v>
      </c>
      <c r="J107" s="85">
        <v>3</v>
      </c>
      <c r="K107" s="85" t="s">
        <v>636</v>
      </c>
      <c r="L107" s="85">
        <v>26</v>
      </c>
      <c r="M107" s="85">
        <v>21</v>
      </c>
      <c r="N107" s="85">
        <v>15</v>
      </c>
      <c r="O107" s="88"/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7</v>
      </c>
      <c r="E108" s="85">
        <v>2</v>
      </c>
      <c r="F108" s="112">
        <v>0.33532258064516124</v>
      </c>
      <c r="G108" s="112">
        <v>0.21210928199999998</v>
      </c>
      <c r="H108" s="112">
        <v>0.45853582500000001</v>
      </c>
      <c r="I108" s="85" t="s">
        <v>215</v>
      </c>
      <c r="J108" s="85">
        <v>3</v>
      </c>
      <c r="K108" s="85" t="s">
        <v>636</v>
      </c>
      <c r="L108" s="85">
        <v>26</v>
      </c>
      <c r="M108" s="85">
        <v>21</v>
      </c>
      <c r="N108" s="85">
        <v>15</v>
      </c>
      <c r="O108" s="133"/>
    </row>
    <row r="109" spans="1:17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91">
        <v>3</v>
      </c>
      <c r="F109" s="111">
        <v>0.23951612903225808</v>
      </c>
      <c r="G109" s="111">
        <v>0.116302824</v>
      </c>
      <c r="H109" s="111">
        <v>0.36272936699999997</v>
      </c>
      <c r="I109" s="91" t="s">
        <v>215</v>
      </c>
      <c r="J109" s="91">
        <v>3</v>
      </c>
      <c r="K109" s="91" t="s">
        <v>636</v>
      </c>
      <c r="L109" s="91">
        <v>26</v>
      </c>
      <c r="M109" s="91">
        <v>21</v>
      </c>
      <c r="N109" s="91">
        <v>15</v>
      </c>
      <c r="O109" s="87"/>
      <c r="P109" s="87"/>
      <c r="Q109" s="87"/>
    </row>
    <row r="110" spans="1:17" x14ac:dyDescent="0.25">
      <c r="A110" s="81" t="s">
        <v>4</v>
      </c>
      <c r="B110" s="133" t="s">
        <v>12</v>
      </c>
      <c r="C110" s="133" t="s">
        <v>11</v>
      </c>
      <c r="D110" s="133" t="s">
        <v>18</v>
      </c>
      <c r="E110" s="83">
        <v>1</v>
      </c>
      <c r="F110" s="130">
        <v>0.3050581395348837</v>
      </c>
      <c r="G110" s="130">
        <v>0.231082434</v>
      </c>
      <c r="H110" s="130">
        <v>0.37903387499999996</v>
      </c>
      <c r="I110" s="128" t="s">
        <v>215</v>
      </c>
      <c r="J110" s="128">
        <v>3</v>
      </c>
      <c r="K110" s="128" t="s">
        <v>548</v>
      </c>
      <c r="L110" s="128">
        <v>53</v>
      </c>
      <c r="M110" s="128">
        <v>52</v>
      </c>
      <c r="N110" s="128">
        <v>67</v>
      </c>
      <c r="O110" s="88"/>
    </row>
    <row r="111" spans="1:17" x14ac:dyDescent="0.25">
      <c r="A111" s="81" t="s">
        <v>4</v>
      </c>
      <c r="B111" s="133" t="s">
        <v>12</v>
      </c>
      <c r="C111" s="133" t="s">
        <v>11</v>
      </c>
      <c r="D111" s="133" t="s">
        <v>18</v>
      </c>
      <c r="E111" s="83">
        <v>2</v>
      </c>
      <c r="F111" s="130">
        <v>0.2993023255813953</v>
      </c>
      <c r="G111" s="130">
        <v>0.22532667299999998</v>
      </c>
      <c r="H111" s="130">
        <v>0.37327801500000002</v>
      </c>
      <c r="I111" s="128" t="s">
        <v>215</v>
      </c>
      <c r="J111" s="128">
        <v>3</v>
      </c>
      <c r="K111" s="128" t="s">
        <v>548</v>
      </c>
      <c r="L111" s="128">
        <v>53</v>
      </c>
      <c r="M111" s="128">
        <v>52</v>
      </c>
      <c r="N111" s="128">
        <v>67</v>
      </c>
      <c r="O111" s="133"/>
    </row>
    <row r="112" spans="1:17" x14ac:dyDescent="0.25">
      <c r="A112" s="81" t="s">
        <v>4</v>
      </c>
      <c r="B112" s="133" t="s">
        <v>12</v>
      </c>
      <c r="C112" s="133" t="s">
        <v>11</v>
      </c>
      <c r="D112" s="133" t="s">
        <v>18</v>
      </c>
      <c r="E112" s="83">
        <v>3</v>
      </c>
      <c r="F112" s="130">
        <v>0.38563953488372094</v>
      </c>
      <c r="G112" s="130">
        <v>0.31166388</v>
      </c>
      <c r="H112" s="130">
        <v>0.45961522199999999</v>
      </c>
      <c r="I112" s="128" t="s">
        <v>215</v>
      </c>
      <c r="J112" s="128">
        <v>3</v>
      </c>
      <c r="K112" s="128" t="s">
        <v>548</v>
      </c>
      <c r="L112" s="128">
        <v>53</v>
      </c>
      <c r="M112" s="128">
        <v>52</v>
      </c>
      <c r="N112" s="128">
        <v>67</v>
      </c>
      <c r="O112" s="133"/>
    </row>
    <row r="113" spans="1:15" x14ac:dyDescent="0.25">
      <c r="A113" s="81" t="s">
        <v>4</v>
      </c>
      <c r="B113" s="133" t="s">
        <v>17</v>
      </c>
      <c r="C113" s="133" t="s">
        <v>11</v>
      </c>
      <c r="D113" s="133" t="s">
        <v>8</v>
      </c>
      <c r="E113" s="83">
        <v>1</v>
      </c>
      <c r="F113" s="110">
        <v>0.40597122302158273</v>
      </c>
      <c r="G113" s="110">
        <v>0.34778353500000003</v>
      </c>
      <c r="H113" s="110">
        <v>0.46415892600000003</v>
      </c>
      <c r="I113" s="83" t="s">
        <v>215</v>
      </c>
      <c r="J113" s="83">
        <v>3</v>
      </c>
      <c r="K113" s="83" t="s">
        <v>549</v>
      </c>
      <c r="L113" s="83">
        <v>114</v>
      </c>
      <c r="M113" s="83">
        <v>106</v>
      </c>
      <c r="N113" s="83">
        <v>58</v>
      </c>
      <c r="O113" s="88"/>
    </row>
    <row r="114" spans="1:15" x14ac:dyDescent="0.25">
      <c r="A114" s="81" t="s">
        <v>4</v>
      </c>
      <c r="B114" s="133" t="s">
        <v>17</v>
      </c>
      <c r="C114" s="133" t="s">
        <v>11</v>
      </c>
      <c r="D114" s="133" t="s">
        <v>8</v>
      </c>
      <c r="E114" s="83">
        <v>2</v>
      </c>
      <c r="F114" s="110">
        <v>0.37748201438848922</v>
      </c>
      <c r="G114" s="110">
        <v>0.319294305</v>
      </c>
      <c r="H114" s="110">
        <v>0.435669696</v>
      </c>
      <c r="I114" s="83" t="s">
        <v>215</v>
      </c>
      <c r="J114" s="83">
        <v>3</v>
      </c>
      <c r="K114" s="83" t="s">
        <v>549</v>
      </c>
      <c r="L114" s="83">
        <v>114</v>
      </c>
      <c r="M114" s="83">
        <v>106</v>
      </c>
      <c r="N114" s="83">
        <v>58</v>
      </c>
      <c r="O114" s="133"/>
    </row>
    <row r="115" spans="1:15" x14ac:dyDescent="0.25">
      <c r="A115" s="81" t="s">
        <v>4</v>
      </c>
      <c r="B115" s="133" t="s">
        <v>17</v>
      </c>
      <c r="C115" s="133" t="s">
        <v>11</v>
      </c>
      <c r="D115" s="133" t="s">
        <v>8</v>
      </c>
      <c r="E115" s="83">
        <v>3</v>
      </c>
      <c r="F115" s="110">
        <v>0.20654676258992807</v>
      </c>
      <c r="G115" s="110">
        <v>0.14835912300000001</v>
      </c>
      <c r="H115" s="110">
        <v>0.264734415</v>
      </c>
      <c r="I115" s="83" t="s">
        <v>215</v>
      </c>
      <c r="J115" s="83">
        <v>3</v>
      </c>
      <c r="K115" s="83" t="s">
        <v>549</v>
      </c>
      <c r="L115" s="83">
        <v>114</v>
      </c>
      <c r="M115" s="83">
        <v>106</v>
      </c>
      <c r="N115" s="83">
        <v>58</v>
      </c>
      <c r="O115" s="133"/>
    </row>
    <row r="116" spans="1:15" x14ac:dyDescent="0.25">
      <c r="A116" s="81" t="s">
        <v>4</v>
      </c>
      <c r="B116" s="133" t="s">
        <v>17</v>
      </c>
      <c r="C116" s="133" t="s">
        <v>11</v>
      </c>
      <c r="D116" s="133" t="s">
        <v>29</v>
      </c>
      <c r="E116" s="83">
        <v>1</v>
      </c>
      <c r="F116" s="177">
        <f>0.434782608695652*0.99</f>
        <v>0.4304347826086955</v>
      </c>
      <c r="G116" s="177">
        <v>0.33261239999999997</v>
      </c>
      <c r="H116" s="177">
        <v>0.53695280000000001</v>
      </c>
      <c r="I116" s="156" t="s">
        <v>215</v>
      </c>
      <c r="J116" s="156">
        <v>3</v>
      </c>
      <c r="K116" s="156" t="s">
        <v>550</v>
      </c>
      <c r="L116" s="156">
        <v>40</v>
      </c>
      <c r="M116" s="156">
        <v>30</v>
      </c>
      <c r="N116" s="156">
        <v>22</v>
      </c>
      <c r="O116" s="88"/>
    </row>
    <row r="117" spans="1:15" x14ac:dyDescent="0.25">
      <c r="A117" s="81" t="s">
        <v>4</v>
      </c>
      <c r="B117" s="133" t="s">
        <v>17</v>
      </c>
      <c r="C117" s="133" t="s">
        <v>11</v>
      </c>
      <c r="D117" s="133" t="s">
        <v>29</v>
      </c>
      <c r="E117" s="83">
        <v>2</v>
      </c>
      <c r="F117" s="177">
        <f>0.326086956521739*0.99</f>
        <v>0.32282608695652165</v>
      </c>
      <c r="G117" s="177">
        <v>0.2239168</v>
      </c>
      <c r="H117" s="177">
        <v>0.4282571</v>
      </c>
      <c r="I117" s="156" t="s">
        <v>215</v>
      </c>
      <c r="J117" s="156">
        <v>3</v>
      </c>
      <c r="K117" s="156" t="s">
        <v>550</v>
      </c>
      <c r="L117" s="156">
        <v>40</v>
      </c>
      <c r="M117" s="156">
        <v>30</v>
      </c>
      <c r="N117" s="156">
        <v>22</v>
      </c>
      <c r="O117" s="133"/>
    </row>
    <row r="118" spans="1:15" x14ac:dyDescent="0.25">
      <c r="A118" s="81" t="s">
        <v>4</v>
      </c>
      <c r="B118" s="133" t="s">
        <v>17</v>
      </c>
      <c r="C118" s="133" t="s">
        <v>11</v>
      </c>
      <c r="D118" s="133" t="s">
        <v>29</v>
      </c>
      <c r="E118" s="83">
        <v>3</v>
      </c>
      <c r="F118" s="177">
        <f>0.239130434782609*0.99</f>
        <v>0.23673913043478292</v>
      </c>
      <c r="G118" s="177">
        <v>0.1369602</v>
      </c>
      <c r="H118" s="177">
        <v>0.34130060000000001</v>
      </c>
      <c r="I118" s="156" t="s">
        <v>215</v>
      </c>
      <c r="J118" s="156">
        <v>3</v>
      </c>
      <c r="K118" s="156" t="s">
        <v>550</v>
      </c>
      <c r="L118" s="156">
        <v>40</v>
      </c>
      <c r="M118" s="156">
        <v>30</v>
      </c>
      <c r="N118" s="156">
        <v>22</v>
      </c>
      <c r="O118" s="133"/>
    </row>
    <row r="119" spans="1:15" x14ac:dyDescent="0.25">
      <c r="A119" s="81" t="s">
        <v>4</v>
      </c>
      <c r="B119" s="133" t="s">
        <v>12</v>
      </c>
      <c r="C119" s="133" t="s">
        <v>11</v>
      </c>
      <c r="D119" s="133" t="s">
        <v>7</v>
      </c>
      <c r="E119" s="83">
        <v>1</v>
      </c>
      <c r="F119" s="110">
        <v>0.13813953488372094</v>
      </c>
      <c r="G119" s="110">
        <v>0</v>
      </c>
      <c r="H119" s="110">
        <v>0.28609089299999996</v>
      </c>
      <c r="I119" s="83" t="s">
        <v>215</v>
      </c>
      <c r="J119" s="83">
        <v>3</v>
      </c>
      <c r="K119" s="83" t="s">
        <v>551</v>
      </c>
      <c r="L119" s="83">
        <v>6</v>
      </c>
      <c r="M119" s="83">
        <v>22</v>
      </c>
      <c r="N119" s="83">
        <v>15</v>
      </c>
      <c r="O119" s="88"/>
    </row>
    <row r="120" spans="1:15" x14ac:dyDescent="0.25">
      <c r="A120" s="81" t="s">
        <v>4</v>
      </c>
      <c r="B120" s="133" t="s">
        <v>12</v>
      </c>
      <c r="C120" s="133" t="s">
        <v>11</v>
      </c>
      <c r="D120" s="133" t="s">
        <v>7</v>
      </c>
      <c r="E120" s="83">
        <v>2</v>
      </c>
      <c r="F120" s="110">
        <v>0.50651162790697679</v>
      </c>
      <c r="G120" s="110">
        <v>0.35856027899999998</v>
      </c>
      <c r="H120" s="110">
        <v>0.65446306200000004</v>
      </c>
      <c r="I120" s="83" t="s">
        <v>215</v>
      </c>
      <c r="J120" s="83">
        <v>3</v>
      </c>
      <c r="K120" s="83" t="s">
        <v>551</v>
      </c>
      <c r="L120" s="83">
        <v>6</v>
      </c>
      <c r="M120" s="83">
        <v>22</v>
      </c>
      <c r="N120" s="83">
        <v>15</v>
      </c>
      <c r="O120" s="133"/>
    </row>
    <row r="121" spans="1:15" x14ac:dyDescent="0.25">
      <c r="A121" s="81" t="s">
        <v>4</v>
      </c>
      <c r="B121" s="133" t="s">
        <v>12</v>
      </c>
      <c r="C121" s="133" t="s">
        <v>11</v>
      </c>
      <c r="D121" s="133" t="s">
        <v>7</v>
      </c>
      <c r="E121" s="83">
        <v>3</v>
      </c>
      <c r="F121" s="110">
        <v>0.34534883720930232</v>
      </c>
      <c r="G121" s="110">
        <v>0.19739748599999998</v>
      </c>
      <c r="H121" s="110">
        <v>0.49330026899999996</v>
      </c>
      <c r="I121" s="83" t="s">
        <v>215</v>
      </c>
      <c r="J121" s="83">
        <v>3</v>
      </c>
      <c r="K121" s="83" t="s">
        <v>551</v>
      </c>
      <c r="L121" s="83">
        <v>6</v>
      </c>
      <c r="M121" s="83">
        <v>22</v>
      </c>
      <c r="N121" s="83">
        <v>15</v>
      </c>
      <c r="O121" s="133"/>
    </row>
    <row r="122" spans="1:15" x14ac:dyDescent="0.25">
      <c r="A122" s="81" t="s">
        <v>4</v>
      </c>
      <c r="B122" s="133" t="s">
        <v>12</v>
      </c>
      <c r="C122" s="133" t="s">
        <v>13</v>
      </c>
      <c r="D122" s="133" t="s">
        <v>18</v>
      </c>
      <c r="E122" s="83">
        <v>1</v>
      </c>
      <c r="F122" s="130">
        <v>0.3050581395348837</v>
      </c>
      <c r="G122" s="130">
        <v>0.231082434</v>
      </c>
      <c r="H122" s="130">
        <v>0.37903387499999996</v>
      </c>
      <c r="I122" s="128" t="s">
        <v>215</v>
      </c>
      <c r="J122" s="128">
        <v>3</v>
      </c>
      <c r="K122" s="128" t="s">
        <v>548</v>
      </c>
      <c r="L122" s="128">
        <v>53</v>
      </c>
      <c r="M122" s="128">
        <v>52</v>
      </c>
      <c r="N122" s="128">
        <v>67</v>
      </c>
      <c r="O122" s="88"/>
    </row>
    <row r="123" spans="1:15" x14ac:dyDescent="0.25">
      <c r="A123" s="81" t="s">
        <v>4</v>
      </c>
      <c r="B123" s="133" t="s">
        <v>12</v>
      </c>
      <c r="C123" s="133" t="s">
        <v>13</v>
      </c>
      <c r="D123" s="133" t="s">
        <v>18</v>
      </c>
      <c r="E123" s="83">
        <v>2</v>
      </c>
      <c r="F123" s="130">
        <v>0.2993023255813953</v>
      </c>
      <c r="G123" s="130">
        <v>0.22532667299999998</v>
      </c>
      <c r="H123" s="130">
        <v>0.37327801500000002</v>
      </c>
      <c r="I123" s="128" t="s">
        <v>215</v>
      </c>
      <c r="J123" s="128">
        <v>3</v>
      </c>
      <c r="K123" s="128" t="s">
        <v>548</v>
      </c>
      <c r="L123" s="128">
        <v>53</v>
      </c>
      <c r="M123" s="128">
        <v>52</v>
      </c>
      <c r="N123" s="128">
        <v>67</v>
      </c>
      <c r="O123" s="133"/>
    </row>
    <row r="124" spans="1:15" x14ac:dyDescent="0.25">
      <c r="A124" s="81" t="s">
        <v>4</v>
      </c>
      <c r="B124" s="133" t="s">
        <v>12</v>
      </c>
      <c r="C124" s="133" t="s">
        <v>13</v>
      </c>
      <c r="D124" s="133" t="s">
        <v>18</v>
      </c>
      <c r="E124" s="83">
        <v>3</v>
      </c>
      <c r="F124" s="130">
        <v>0.38563953488372094</v>
      </c>
      <c r="G124" s="130">
        <v>0.31166388</v>
      </c>
      <c r="H124" s="130">
        <v>0.45961522199999999</v>
      </c>
      <c r="I124" s="128" t="s">
        <v>215</v>
      </c>
      <c r="J124" s="128">
        <v>3</v>
      </c>
      <c r="K124" s="128" t="s">
        <v>548</v>
      </c>
      <c r="L124" s="128">
        <v>53</v>
      </c>
      <c r="M124" s="128">
        <v>52</v>
      </c>
      <c r="N124" s="128">
        <v>67</v>
      </c>
      <c r="O124" s="133"/>
    </row>
    <row r="125" spans="1:15" x14ac:dyDescent="0.25">
      <c r="A125" s="81" t="s">
        <v>4</v>
      </c>
      <c r="B125" s="133" t="s">
        <v>17</v>
      </c>
      <c r="C125" s="133" t="s">
        <v>13</v>
      </c>
      <c r="D125" s="133" t="s">
        <v>8</v>
      </c>
      <c r="E125" s="83">
        <v>1</v>
      </c>
      <c r="F125" s="110">
        <v>0.30375000000000002</v>
      </c>
      <c r="G125" s="110">
        <v>0.200328282</v>
      </c>
      <c r="H125" s="110">
        <v>0.407171754</v>
      </c>
      <c r="I125" s="83" t="s">
        <v>215</v>
      </c>
      <c r="J125" s="83">
        <v>3</v>
      </c>
      <c r="K125" s="83" t="s">
        <v>552</v>
      </c>
      <c r="L125" s="83">
        <v>27</v>
      </c>
      <c r="M125" s="83">
        <v>40</v>
      </c>
      <c r="N125" s="83">
        <v>21</v>
      </c>
      <c r="O125" s="88"/>
    </row>
    <row r="126" spans="1:15" x14ac:dyDescent="0.25">
      <c r="A126" s="81" t="s">
        <v>4</v>
      </c>
      <c r="B126" s="133" t="s">
        <v>17</v>
      </c>
      <c r="C126" s="133" t="s">
        <v>13</v>
      </c>
      <c r="D126" s="133" t="s">
        <v>8</v>
      </c>
      <c r="E126" s="83">
        <v>2</v>
      </c>
      <c r="F126" s="110">
        <v>0.44999999999999996</v>
      </c>
      <c r="G126" s="110">
        <v>0.34657821</v>
      </c>
      <c r="H126" s="110">
        <v>0.55342178099999995</v>
      </c>
      <c r="I126" s="83" t="s">
        <v>215</v>
      </c>
      <c r="J126" s="83">
        <v>3</v>
      </c>
      <c r="K126" s="83" t="s">
        <v>552</v>
      </c>
      <c r="L126" s="83">
        <v>27</v>
      </c>
      <c r="M126" s="83">
        <v>40</v>
      </c>
      <c r="N126" s="83">
        <v>21</v>
      </c>
      <c r="O126" s="133"/>
    </row>
    <row r="127" spans="1:15" x14ac:dyDescent="0.25">
      <c r="A127" s="81" t="s">
        <v>4</v>
      </c>
      <c r="B127" s="133" t="s">
        <v>17</v>
      </c>
      <c r="C127" s="133" t="s">
        <v>13</v>
      </c>
      <c r="D127" s="133" t="s">
        <v>8</v>
      </c>
      <c r="E127" s="83">
        <v>3</v>
      </c>
      <c r="F127" s="110">
        <v>0.23625000000000002</v>
      </c>
      <c r="G127" s="110">
        <v>0.13282820100000001</v>
      </c>
      <c r="H127" s="110">
        <v>0.33967177199999998</v>
      </c>
      <c r="I127" s="83" t="s">
        <v>215</v>
      </c>
      <c r="J127" s="83">
        <v>3</v>
      </c>
      <c r="K127" s="83" t="s">
        <v>552</v>
      </c>
      <c r="L127" s="83">
        <v>27</v>
      </c>
      <c r="M127" s="83">
        <v>40</v>
      </c>
      <c r="N127" s="83">
        <v>21</v>
      </c>
      <c r="O127" s="133"/>
    </row>
    <row r="128" spans="1:15" x14ac:dyDescent="0.25">
      <c r="A128" s="81" t="s">
        <v>4</v>
      </c>
      <c r="B128" s="133" t="s">
        <v>17</v>
      </c>
      <c r="C128" s="133" t="s">
        <v>13</v>
      </c>
      <c r="D128" s="133" t="s">
        <v>29</v>
      </c>
      <c r="E128" s="83">
        <v>1</v>
      </c>
      <c r="F128" s="177">
        <f>0.434782608695652*0.99</f>
        <v>0.4304347826086955</v>
      </c>
      <c r="G128" s="177">
        <v>0.33261239999999997</v>
      </c>
      <c r="H128" s="177">
        <v>0.53695280000000001</v>
      </c>
      <c r="I128" s="156" t="s">
        <v>215</v>
      </c>
      <c r="J128" s="156">
        <v>3</v>
      </c>
      <c r="K128" s="156" t="s">
        <v>550</v>
      </c>
      <c r="L128" s="156">
        <v>40</v>
      </c>
      <c r="M128" s="156">
        <v>30</v>
      </c>
      <c r="N128" s="156">
        <v>22</v>
      </c>
      <c r="O128" s="88"/>
    </row>
    <row r="129" spans="1:15" x14ac:dyDescent="0.25">
      <c r="A129" s="81" t="s">
        <v>4</v>
      </c>
      <c r="B129" s="133" t="s">
        <v>17</v>
      </c>
      <c r="C129" s="133" t="s">
        <v>13</v>
      </c>
      <c r="D129" s="133" t="s">
        <v>29</v>
      </c>
      <c r="E129" s="83">
        <v>2</v>
      </c>
      <c r="F129" s="177">
        <f>0.326086956521739*0.99</f>
        <v>0.32282608695652165</v>
      </c>
      <c r="G129" s="177">
        <v>0.2239168</v>
      </c>
      <c r="H129" s="177">
        <v>0.4282571</v>
      </c>
      <c r="I129" s="156" t="s">
        <v>215</v>
      </c>
      <c r="J129" s="156">
        <v>3</v>
      </c>
      <c r="K129" s="156" t="s">
        <v>550</v>
      </c>
      <c r="L129" s="156">
        <v>40</v>
      </c>
      <c r="M129" s="156">
        <v>30</v>
      </c>
      <c r="N129" s="156">
        <v>22</v>
      </c>
      <c r="O129" s="133"/>
    </row>
    <row r="130" spans="1:15" x14ac:dyDescent="0.25">
      <c r="A130" s="81" t="s">
        <v>4</v>
      </c>
      <c r="B130" s="133" t="s">
        <v>17</v>
      </c>
      <c r="C130" s="133" t="s">
        <v>13</v>
      </c>
      <c r="D130" s="133" t="s">
        <v>29</v>
      </c>
      <c r="E130" s="83">
        <v>3</v>
      </c>
      <c r="F130" s="177">
        <f>0.239130434782609*0.99</f>
        <v>0.23673913043478292</v>
      </c>
      <c r="G130" s="177">
        <v>0.1369602</v>
      </c>
      <c r="H130" s="177">
        <v>0.34130060000000001</v>
      </c>
      <c r="I130" s="156" t="s">
        <v>215</v>
      </c>
      <c r="J130" s="156">
        <v>3</v>
      </c>
      <c r="K130" s="156" t="s">
        <v>550</v>
      </c>
      <c r="L130" s="156">
        <v>40</v>
      </c>
      <c r="M130" s="156">
        <v>30</v>
      </c>
      <c r="N130" s="156">
        <v>22</v>
      </c>
      <c r="O130" s="133"/>
    </row>
    <row r="131" spans="1:15" x14ac:dyDescent="0.25">
      <c r="A131" s="81" t="s">
        <v>4</v>
      </c>
      <c r="B131" s="133" t="s">
        <v>12</v>
      </c>
      <c r="C131" s="133" t="s">
        <v>13</v>
      </c>
      <c r="D131" s="133" t="s">
        <v>7</v>
      </c>
      <c r="E131" s="83">
        <v>1</v>
      </c>
      <c r="F131" s="110">
        <v>0.15529411764705883</v>
      </c>
      <c r="G131" s="110">
        <v>1.9441441800000001E-2</v>
      </c>
      <c r="H131" s="110">
        <v>0.291146823</v>
      </c>
      <c r="I131" s="83" t="s">
        <v>215</v>
      </c>
      <c r="J131" s="83">
        <v>3</v>
      </c>
      <c r="K131" s="83" t="s">
        <v>553</v>
      </c>
      <c r="L131" s="83">
        <v>8</v>
      </c>
      <c r="M131" s="83">
        <v>25</v>
      </c>
      <c r="N131" s="83">
        <v>18</v>
      </c>
      <c r="O131" s="88"/>
    </row>
    <row r="132" spans="1:15" x14ac:dyDescent="0.25">
      <c r="A132" s="81" t="s">
        <v>4</v>
      </c>
      <c r="B132" s="133" t="s">
        <v>12</v>
      </c>
      <c r="C132" s="133" t="s">
        <v>13</v>
      </c>
      <c r="D132" s="133" t="s">
        <v>7</v>
      </c>
      <c r="E132" s="83">
        <v>2</v>
      </c>
      <c r="F132" s="110">
        <v>0.48529411764705882</v>
      </c>
      <c r="G132" s="110">
        <v>0.34944143850000003</v>
      </c>
      <c r="H132" s="110">
        <v>0.62114678999999995</v>
      </c>
      <c r="I132" s="83" t="s">
        <v>215</v>
      </c>
      <c r="J132" s="83">
        <v>3</v>
      </c>
      <c r="K132" s="83" t="s">
        <v>553</v>
      </c>
      <c r="L132" s="83">
        <v>8</v>
      </c>
      <c r="M132" s="83">
        <v>25</v>
      </c>
      <c r="N132" s="83">
        <v>18</v>
      </c>
      <c r="O132" s="133"/>
    </row>
    <row r="133" spans="1:15" x14ac:dyDescent="0.25">
      <c r="A133" s="81" t="s">
        <v>4</v>
      </c>
      <c r="B133" s="133" t="s">
        <v>12</v>
      </c>
      <c r="C133" s="133" t="s">
        <v>13</v>
      </c>
      <c r="D133" s="133" t="s">
        <v>7</v>
      </c>
      <c r="E133" s="83">
        <v>3</v>
      </c>
      <c r="F133" s="110">
        <v>0.34941176470588237</v>
      </c>
      <c r="G133" s="110">
        <v>0.21355908749999999</v>
      </c>
      <c r="H133" s="110">
        <v>0.48526443899999999</v>
      </c>
      <c r="I133" s="83" t="s">
        <v>215</v>
      </c>
      <c r="J133" s="83">
        <v>3</v>
      </c>
      <c r="K133" s="83" t="s">
        <v>553</v>
      </c>
      <c r="L133" s="83">
        <v>8</v>
      </c>
      <c r="M133" s="83">
        <v>25</v>
      </c>
      <c r="N133" s="83">
        <v>18</v>
      </c>
      <c r="O133" s="133"/>
    </row>
    <row r="134" spans="1:15" x14ac:dyDescent="0.25">
      <c r="A134" s="81" t="s">
        <v>4</v>
      </c>
      <c r="B134" s="133" t="s">
        <v>12</v>
      </c>
      <c r="C134" s="133" t="s">
        <v>14</v>
      </c>
      <c r="D134" s="133" t="s">
        <v>18</v>
      </c>
      <c r="E134" s="83">
        <v>1</v>
      </c>
      <c r="F134" s="130">
        <v>0.3050581395348837</v>
      </c>
      <c r="G134" s="130">
        <v>0.231082434</v>
      </c>
      <c r="H134" s="130">
        <v>0.37903387499999996</v>
      </c>
      <c r="I134" s="128" t="s">
        <v>215</v>
      </c>
      <c r="J134" s="128">
        <v>3</v>
      </c>
      <c r="K134" s="128" t="s">
        <v>548</v>
      </c>
      <c r="L134" s="128">
        <v>53</v>
      </c>
      <c r="M134" s="128">
        <v>52</v>
      </c>
      <c r="N134" s="128">
        <v>67</v>
      </c>
      <c r="O134" s="88"/>
    </row>
    <row r="135" spans="1:15" x14ac:dyDescent="0.25">
      <c r="A135" s="81" t="s">
        <v>4</v>
      </c>
      <c r="B135" s="133" t="s">
        <v>12</v>
      </c>
      <c r="C135" s="133" t="s">
        <v>14</v>
      </c>
      <c r="D135" s="133" t="s">
        <v>18</v>
      </c>
      <c r="E135" s="83">
        <v>2</v>
      </c>
      <c r="F135" s="130">
        <v>0.2993023255813953</v>
      </c>
      <c r="G135" s="130">
        <v>0.22532667299999998</v>
      </c>
      <c r="H135" s="130">
        <v>0.37327801500000002</v>
      </c>
      <c r="I135" s="128" t="s">
        <v>215</v>
      </c>
      <c r="J135" s="128">
        <v>3</v>
      </c>
      <c r="K135" s="128" t="s">
        <v>548</v>
      </c>
      <c r="L135" s="128">
        <v>53</v>
      </c>
      <c r="M135" s="128">
        <v>52</v>
      </c>
      <c r="N135" s="128">
        <v>67</v>
      </c>
      <c r="O135" s="133"/>
    </row>
    <row r="136" spans="1:15" x14ac:dyDescent="0.25">
      <c r="A136" s="81" t="s">
        <v>4</v>
      </c>
      <c r="B136" s="133" t="s">
        <v>12</v>
      </c>
      <c r="C136" s="133" t="s">
        <v>14</v>
      </c>
      <c r="D136" s="133" t="s">
        <v>18</v>
      </c>
      <c r="E136" s="83">
        <v>3</v>
      </c>
      <c r="F136" s="130">
        <v>0.38563953488372094</v>
      </c>
      <c r="G136" s="130">
        <v>0.31166388</v>
      </c>
      <c r="H136" s="130">
        <v>0.45961522199999999</v>
      </c>
      <c r="I136" s="128" t="s">
        <v>215</v>
      </c>
      <c r="J136" s="128">
        <v>3</v>
      </c>
      <c r="K136" s="128" t="s">
        <v>548</v>
      </c>
      <c r="L136" s="128">
        <v>53</v>
      </c>
      <c r="M136" s="128">
        <v>52</v>
      </c>
      <c r="N136" s="128">
        <v>67</v>
      </c>
      <c r="O136" s="133"/>
    </row>
    <row r="137" spans="1:15" x14ac:dyDescent="0.25">
      <c r="A137" s="81" t="s">
        <v>4</v>
      </c>
      <c r="B137" s="133" t="s">
        <v>17</v>
      </c>
      <c r="C137" s="133" t="s">
        <v>14</v>
      </c>
      <c r="D137" s="133" t="s">
        <v>8</v>
      </c>
      <c r="E137" s="83">
        <v>1</v>
      </c>
      <c r="F137" s="110">
        <v>0.22800000000000001</v>
      </c>
      <c r="G137" s="110">
        <v>0.15247138499999999</v>
      </c>
      <c r="H137" s="110">
        <v>0.30352855499999998</v>
      </c>
      <c r="I137" s="83" t="s">
        <v>215</v>
      </c>
      <c r="J137" s="83">
        <v>3</v>
      </c>
      <c r="K137" s="83" t="s">
        <v>554</v>
      </c>
      <c r="L137" s="83">
        <v>38</v>
      </c>
      <c r="M137" s="83">
        <v>70</v>
      </c>
      <c r="N137" s="83">
        <v>57</v>
      </c>
      <c r="O137" s="88"/>
    </row>
    <row r="138" spans="1:15" x14ac:dyDescent="0.25">
      <c r="A138" s="81" t="s">
        <v>4</v>
      </c>
      <c r="B138" s="133" t="s">
        <v>17</v>
      </c>
      <c r="C138" s="133" t="s">
        <v>14</v>
      </c>
      <c r="D138" s="133" t="s">
        <v>8</v>
      </c>
      <c r="E138" s="83">
        <v>2</v>
      </c>
      <c r="F138" s="110">
        <v>0.42</v>
      </c>
      <c r="G138" s="110">
        <v>0.34447139100000002</v>
      </c>
      <c r="H138" s="110">
        <v>0.49552856099999998</v>
      </c>
      <c r="I138" s="83" t="s">
        <v>215</v>
      </c>
      <c r="J138" s="83">
        <v>3</v>
      </c>
      <c r="K138" s="83" t="s">
        <v>554</v>
      </c>
      <c r="L138" s="83">
        <v>38</v>
      </c>
      <c r="M138" s="83">
        <v>70</v>
      </c>
      <c r="N138" s="83">
        <v>57</v>
      </c>
      <c r="O138" s="133"/>
    </row>
    <row r="139" spans="1:15" x14ac:dyDescent="0.25">
      <c r="A139" s="81" t="s">
        <v>4</v>
      </c>
      <c r="B139" s="133" t="s">
        <v>17</v>
      </c>
      <c r="C139" s="133" t="s">
        <v>14</v>
      </c>
      <c r="D139" s="133" t="s">
        <v>8</v>
      </c>
      <c r="E139" s="83">
        <v>3</v>
      </c>
      <c r="F139" s="110">
        <v>0.34200000000000003</v>
      </c>
      <c r="G139" s="110">
        <v>0.26647146899999996</v>
      </c>
      <c r="H139" s="110">
        <v>0.41752854</v>
      </c>
      <c r="I139" s="83" t="s">
        <v>215</v>
      </c>
      <c r="J139" s="83">
        <v>3</v>
      </c>
      <c r="K139" s="83" t="s">
        <v>554</v>
      </c>
      <c r="L139" s="83">
        <v>38</v>
      </c>
      <c r="M139" s="83">
        <v>70</v>
      </c>
      <c r="N139" s="83">
        <v>57</v>
      </c>
      <c r="O139" s="133"/>
    </row>
    <row r="140" spans="1:15" x14ac:dyDescent="0.25">
      <c r="A140" s="81" t="s">
        <v>4</v>
      </c>
      <c r="B140" s="133" t="s">
        <v>17</v>
      </c>
      <c r="C140" s="133" t="s">
        <v>14</v>
      </c>
      <c r="D140" s="133" t="s">
        <v>29</v>
      </c>
      <c r="E140" s="83">
        <v>1</v>
      </c>
      <c r="F140" s="177">
        <f>0.434782608695652*0.99</f>
        <v>0.4304347826086955</v>
      </c>
      <c r="G140" s="177">
        <v>0.33261239999999997</v>
      </c>
      <c r="H140" s="177">
        <v>0.53695280000000001</v>
      </c>
      <c r="I140" s="156" t="s">
        <v>215</v>
      </c>
      <c r="J140" s="156">
        <v>3</v>
      </c>
      <c r="K140" s="156" t="s">
        <v>550</v>
      </c>
      <c r="L140" s="156">
        <v>40</v>
      </c>
      <c r="M140" s="156">
        <v>30</v>
      </c>
      <c r="N140" s="156">
        <v>22</v>
      </c>
      <c r="O140" s="88"/>
    </row>
    <row r="141" spans="1:15" x14ac:dyDescent="0.25">
      <c r="A141" s="81" t="s">
        <v>4</v>
      </c>
      <c r="B141" s="133" t="s">
        <v>17</v>
      </c>
      <c r="C141" s="133" t="s">
        <v>14</v>
      </c>
      <c r="D141" s="133" t="s">
        <v>29</v>
      </c>
      <c r="E141" s="83">
        <v>2</v>
      </c>
      <c r="F141" s="177">
        <f>0.326086956521739*0.99</f>
        <v>0.32282608695652165</v>
      </c>
      <c r="G141" s="177">
        <v>0.2239168</v>
      </c>
      <c r="H141" s="177">
        <v>0.4282571</v>
      </c>
      <c r="I141" s="156" t="s">
        <v>215</v>
      </c>
      <c r="J141" s="156">
        <v>3</v>
      </c>
      <c r="K141" s="156" t="s">
        <v>550</v>
      </c>
      <c r="L141" s="156">
        <v>40</v>
      </c>
      <c r="M141" s="156">
        <v>30</v>
      </c>
      <c r="N141" s="156">
        <v>22</v>
      </c>
      <c r="O141" s="133"/>
    </row>
    <row r="142" spans="1:15" x14ac:dyDescent="0.25">
      <c r="A142" s="81" t="s">
        <v>4</v>
      </c>
      <c r="B142" s="133" t="s">
        <v>17</v>
      </c>
      <c r="C142" s="133" t="s">
        <v>14</v>
      </c>
      <c r="D142" s="133" t="s">
        <v>29</v>
      </c>
      <c r="E142" s="83">
        <v>3</v>
      </c>
      <c r="F142" s="177">
        <f>0.239130434782609*0.99</f>
        <v>0.23673913043478292</v>
      </c>
      <c r="G142" s="177">
        <v>0.1369602</v>
      </c>
      <c r="H142" s="177">
        <v>0.34130060000000001</v>
      </c>
      <c r="I142" s="156" t="s">
        <v>215</v>
      </c>
      <c r="J142" s="156">
        <v>3</v>
      </c>
      <c r="K142" s="156" t="s">
        <v>550</v>
      </c>
      <c r="L142" s="156">
        <v>40</v>
      </c>
      <c r="M142" s="156">
        <v>30</v>
      </c>
      <c r="N142" s="156">
        <v>22</v>
      </c>
      <c r="O142" s="133"/>
    </row>
    <row r="143" spans="1:15" x14ac:dyDescent="0.25">
      <c r="A143" s="81" t="s">
        <v>4</v>
      </c>
      <c r="B143" s="133" t="s">
        <v>12</v>
      </c>
      <c r="C143" s="133" t="s">
        <v>14</v>
      </c>
      <c r="D143" s="133" t="s">
        <v>7</v>
      </c>
      <c r="E143" s="83">
        <v>1</v>
      </c>
      <c r="F143" s="110">
        <v>9.166666666666666E-2</v>
      </c>
      <c r="G143" s="110">
        <v>0</v>
      </c>
      <c r="H143" s="110">
        <v>0.223691787</v>
      </c>
      <c r="I143" s="83" t="s">
        <v>215</v>
      </c>
      <c r="J143" s="83">
        <v>3</v>
      </c>
      <c r="K143" s="83" t="s">
        <v>555</v>
      </c>
      <c r="L143" s="83">
        <v>5</v>
      </c>
      <c r="M143" s="83">
        <v>14</v>
      </c>
      <c r="N143" s="83">
        <v>35</v>
      </c>
      <c r="O143" s="88"/>
    </row>
    <row r="144" spans="1:15" x14ac:dyDescent="0.25">
      <c r="A144" s="81" t="s">
        <v>4</v>
      </c>
      <c r="B144" s="133" t="s">
        <v>12</v>
      </c>
      <c r="C144" s="133" t="s">
        <v>14</v>
      </c>
      <c r="D144" s="133" t="s">
        <v>7</v>
      </c>
      <c r="E144" s="83">
        <v>2</v>
      </c>
      <c r="F144" s="110">
        <v>0.25666666666666665</v>
      </c>
      <c r="G144" s="110">
        <v>0.12464159399999999</v>
      </c>
      <c r="H144" s="110">
        <v>0.38869172099999999</v>
      </c>
      <c r="I144" s="83" t="s">
        <v>215</v>
      </c>
      <c r="J144" s="83">
        <v>3</v>
      </c>
      <c r="K144" s="83" t="s">
        <v>555</v>
      </c>
      <c r="L144" s="83">
        <v>5</v>
      </c>
      <c r="M144" s="83">
        <v>14</v>
      </c>
      <c r="N144" s="83">
        <v>35</v>
      </c>
      <c r="O144" s="133"/>
    </row>
    <row r="145" spans="1:15" x14ac:dyDescent="0.25">
      <c r="A145" s="81" t="s">
        <v>4</v>
      </c>
      <c r="B145" s="133" t="s">
        <v>12</v>
      </c>
      <c r="C145" s="133" t="s">
        <v>14</v>
      </c>
      <c r="D145" s="133" t="s">
        <v>7</v>
      </c>
      <c r="E145" s="83">
        <v>3</v>
      </c>
      <c r="F145" s="110">
        <v>0.64166666666666661</v>
      </c>
      <c r="G145" s="110">
        <v>0.509641605</v>
      </c>
      <c r="H145" s="110">
        <v>0.77369173199999997</v>
      </c>
      <c r="I145" s="83" t="s">
        <v>215</v>
      </c>
      <c r="J145" s="83">
        <v>3</v>
      </c>
      <c r="K145" s="83" t="s">
        <v>555</v>
      </c>
      <c r="L145" s="83">
        <v>5</v>
      </c>
      <c r="M145" s="83">
        <v>14</v>
      </c>
      <c r="N145" s="83">
        <v>35</v>
      </c>
      <c r="O145" s="133"/>
    </row>
    <row r="146" spans="1:15" x14ac:dyDescent="0.25">
      <c r="A146" s="81" t="s">
        <v>4</v>
      </c>
      <c r="B146" s="133" t="s">
        <v>15</v>
      </c>
      <c r="C146" s="133" t="s">
        <v>11</v>
      </c>
      <c r="D146" s="133" t="s">
        <v>18</v>
      </c>
      <c r="E146" s="83">
        <v>1</v>
      </c>
      <c r="F146" s="130">
        <v>0.3050581395348837</v>
      </c>
      <c r="G146" s="130">
        <v>0.231082434</v>
      </c>
      <c r="H146" s="130">
        <v>0.37903387499999996</v>
      </c>
      <c r="I146" s="128" t="s">
        <v>215</v>
      </c>
      <c r="J146" s="128">
        <v>3</v>
      </c>
      <c r="K146" s="128" t="s">
        <v>548</v>
      </c>
      <c r="L146" s="128">
        <v>53</v>
      </c>
      <c r="M146" s="128">
        <v>52</v>
      </c>
      <c r="N146" s="128">
        <v>67</v>
      </c>
      <c r="O146" s="88"/>
    </row>
    <row r="147" spans="1:15" x14ac:dyDescent="0.25">
      <c r="A147" s="81" t="s">
        <v>4</v>
      </c>
      <c r="B147" s="133" t="s">
        <v>15</v>
      </c>
      <c r="C147" s="133" t="s">
        <v>11</v>
      </c>
      <c r="D147" s="133" t="s">
        <v>18</v>
      </c>
      <c r="E147" s="83">
        <v>2</v>
      </c>
      <c r="F147" s="130">
        <v>0.2993023255813953</v>
      </c>
      <c r="G147" s="130">
        <v>0.22532667299999998</v>
      </c>
      <c r="H147" s="130">
        <v>0.37327801500000002</v>
      </c>
      <c r="I147" s="128" t="s">
        <v>215</v>
      </c>
      <c r="J147" s="128">
        <v>3</v>
      </c>
      <c r="K147" s="128" t="s">
        <v>548</v>
      </c>
      <c r="L147" s="128">
        <v>53</v>
      </c>
      <c r="M147" s="128">
        <v>52</v>
      </c>
      <c r="N147" s="128">
        <v>67</v>
      </c>
      <c r="O147" s="133"/>
    </row>
    <row r="148" spans="1:15" x14ac:dyDescent="0.25">
      <c r="A148" s="81" t="s">
        <v>4</v>
      </c>
      <c r="B148" s="133" t="s">
        <v>15</v>
      </c>
      <c r="C148" s="133" t="s">
        <v>11</v>
      </c>
      <c r="D148" s="133" t="s">
        <v>18</v>
      </c>
      <c r="E148" s="83">
        <v>3</v>
      </c>
      <c r="F148" s="130">
        <v>0.38563953488372094</v>
      </c>
      <c r="G148" s="130">
        <v>0.31166388</v>
      </c>
      <c r="H148" s="130">
        <v>0.45961522199999999</v>
      </c>
      <c r="I148" s="128" t="s">
        <v>215</v>
      </c>
      <c r="J148" s="128">
        <v>3</v>
      </c>
      <c r="K148" s="128" t="s">
        <v>548</v>
      </c>
      <c r="L148" s="128">
        <v>53</v>
      </c>
      <c r="M148" s="128">
        <v>52</v>
      </c>
      <c r="N148" s="128">
        <v>67</v>
      </c>
      <c r="O148" s="133"/>
    </row>
    <row r="149" spans="1:15" x14ac:dyDescent="0.25">
      <c r="A149" s="81" t="s">
        <v>4</v>
      </c>
      <c r="B149" s="133" t="s">
        <v>15</v>
      </c>
      <c r="C149" s="133" t="s">
        <v>11</v>
      </c>
      <c r="D149" s="133" t="s">
        <v>7</v>
      </c>
      <c r="E149" s="83">
        <v>1</v>
      </c>
      <c r="F149" s="110">
        <v>0.21</v>
      </c>
      <c r="G149" s="110">
        <v>4.11129576E-2</v>
      </c>
      <c r="H149" s="110">
        <v>0.378887058</v>
      </c>
      <c r="I149" s="83" t="s">
        <v>215</v>
      </c>
      <c r="J149" s="83">
        <v>3</v>
      </c>
      <c r="K149" s="83" t="s">
        <v>556</v>
      </c>
      <c r="L149" s="83">
        <v>7</v>
      </c>
      <c r="M149" s="83">
        <v>15</v>
      </c>
      <c r="N149" s="83">
        <v>11</v>
      </c>
      <c r="O149" s="88"/>
    </row>
    <row r="150" spans="1:15" x14ac:dyDescent="0.25">
      <c r="A150" s="81" t="s">
        <v>4</v>
      </c>
      <c r="B150" s="133" t="s">
        <v>15</v>
      </c>
      <c r="C150" s="133" t="s">
        <v>11</v>
      </c>
      <c r="D150" s="133" t="s">
        <v>7</v>
      </c>
      <c r="E150" s="83">
        <v>2</v>
      </c>
      <c r="F150" s="110">
        <v>0.44999999999999996</v>
      </c>
      <c r="G150" s="110">
        <v>0.2811129651</v>
      </c>
      <c r="H150" s="110">
        <v>0.61888701599999996</v>
      </c>
      <c r="I150" s="83" t="s">
        <v>215</v>
      </c>
      <c r="J150" s="83">
        <v>3</v>
      </c>
      <c r="K150" s="83" t="s">
        <v>556</v>
      </c>
      <c r="L150" s="83">
        <v>7</v>
      </c>
      <c r="M150" s="83">
        <v>15</v>
      </c>
      <c r="N150" s="83">
        <v>11</v>
      </c>
      <c r="O150" s="133"/>
    </row>
    <row r="151" spans="1:15" x14ac:dyDescent="0.25">
      <c r="A151" s="81" t="s">
        <v>4</v>
      </c>
      <c r="B151" s="133" t="s">
        <v>15</v>
      </c>
      <c r="C151" s="133" t="s">
        <v>11</v>
      </c>
      <c r="D151" s="133" t="s">
        <v>7</v>
      </c>
      <c r="E151" s="83">
        <v>3</v>
      </c>
      <c r="F151" s="110">
        <v>0.32999999999999996</v>
      </c>
      <c r="G151" s="110">
        <v>0.16111296629999999</v>
      </c>
      <c r="H151" s="110">
        <v>0.49888703700000003</v>
      </c>
      <c r="I151" s="83" t="s">
        <v>215</v>
      </c>
      <c r="J151" s="83">
        <v>3</v>
      </c>
      <c r="K151" s="83" t="s">
        <v>556</v>
      </c>
      <c r="L151" s="83">
        <v>7</v>
      </c>
      <c r="M151" s="83">
        <v>15</v>
      </c>
      <c r="N151" s="83">
        <v>11</v>
      </c>
      <c r="O151" s="133"/>
    </row>
    <row r="152" spans="1:15" x14ac:dyDescent="0.25">
      <c r="A152" s="81" t="s">
        <v>4</v>
      </c>
      <c r="B152" s="133" t="s">
        <v>15</v>
      </c>
      <c r="C152" s="133" t="s">
        <v>13</v>
      </c>
      <c r="D152" s="133" t="s">
        <v>18</v>
      </c>
      <c r="E152" s="83">
        <v>1</v>
      </c>
      <c r="F152" s="130">
        <v>0.3050581395348837</v>
      </c>
      <c r="G152" s="130">
        <v>0.231082434</v>
      </c>
      <c r="H152" s="130">
        <v>0.37903387499999996</v>
      </c>
      <c r="I152" s="128" t="s">
        <v>215</v>
      </c>
      <c r="J152" s="128">
        <v>3</v>
      </c>
      <c r="K152" s="128" t="s">
        <v>548</v>
      </c>
      <c r="L152" s="128">
        <v>53</v>
      </c>
      <c r="M152" s="128">
        <v>52</v>
      </c>
      <c r="N152" s="128">
        <v>67</v>
      </c>
      <c r="O152" s="88"/>
    </row>
    <row r="153" spans="1:15" x14ac:dyDescent="0.25">
      <c r="A153" s="81" t="s">
        <v>4</v>
      </c>
      <c r="B153" s="133" t="s">
        <v>15</v>
      </c>
      <c r="C153" s="133" t="s">
        <v>13</v>
      </c>
      <c r="D153" s="133" t="s">
        <v>18</v>
      </c>
      <c r="E153" s="83">
        <v>2</v>
      </c>
      <c r="F153" s="130">
        <v>0.2993023255813953</v>
      </c>
      <c r="G153" s="130">
        <v>0.22532667299999998</v>
      </c>
      <c r="H153" s="130">
        <v>0.37327801500000002</v>
      </c>
      <c r="I153" s="128" t="s">
        <v>215</v>
      </c>
      <c r="J153" s="128">
        <v>3</v>
      </c>
      <c r="K153" s="128" t="s">
        <v>548</v>
      </c>
      <c r="L153" s="128">
        <v>53</v>
      </c>
      <c r="M153" s="128">
        <v>52</v>
      </c>
      <c r="N153" s="128">
        <v>67</v>
      </c>
      <c r="O153" s="133"/>
    </row>
    <row r="154" spans="1:15" x14ac:dyDescent="0.25">
      <c r="A154" s="81" t="s">
        <v>4</v>
      </c>
      <c r="B154" s="133" t="s">
        <v>15</v>
      </c>
      <c r="C154" s="133" t="s">
        <v>13</v>
      </c>
      <c r="D154" s="133" t="s">
        <v>18</v>
      </c>
      <c r="E154" s="83">
        <v>3</v>
      </c>
      <c r="F154" s="130">
        <v>0.38563953488372094</v>
      </c>
      <c r="G154" s="130">
        <v>0.31166388</v>
      </c>
      <c r="H154" s="130">
        <v>0.45961522199999999</v>
      </c>
      <c r="I154" s="128" t="s">
        <v>215</v>
      </c>
      <c r="J154" s="128">
        <v>3</v>
      </c>
      <c r="K154" s="128" t="s">
        <v>548</v>
      </c>
      <c r="L154" s="128">
        <v>53</v>
      </c>
      <c r="M154" s="128">
        <v>52</v>
      </c>
      <c r="N154" s="128">
        <v>67</v>
      </c>
      <c r="O154" s="133"/>
    </row>
    <row r="155" spans="1:15" x14ac:dyDescent="0.25">
      <c r="A155" s="81" t="s">
        <v>4</v>
      </c>
      <c r="B155" s="133" t="s">
        <v>15</v>
      </c>
      <c r="C155" s="133" t="s">
        <v>13</v>
      </c>
      <c r="D155" s="133" t="s">
        <v>7</v>
      </c>
      <c r="E155" s="83">
        <v>1</v>
      </c>
      <c r="F155" s="110">
        <v>0.23023255813953489</v>
      </c>
      <c r="G155" s="110">
        <v>8.2281167100000011E-2</v>
      </c>
      <c r="H155" s="110">
        <v>0.37818395999999999</v>
      </c>
      <c r="I155" s="83" t="s">
        <v>215</v>
      </c>
      <c r="J155" s="83">
        <v>3</v>
      </c>
      <c r="K155" s="83" t="s">
        <v>557</v>
      </c>
      <c r="L155" s="83">
        <v>10</v>
      </c>
      <c r="M155" s="83">
        <v>18</v>
      </c>
      <c r="N155" s="83">
        <v>15</v>
      </c>
      <c r="O155" s="88"/>
    </row>
    <row r="156" spans="1:15" x14ac:dyDescent="0.25">
      <c r="A156" s="81" t="s">
        <v>4</v>
      </c>
      <c r="B156" s="133" t="s">
        <v>15</v>
      </c>
      <c r="C156" s="133" t="s">
        <v>13</v>
      </c>
      <c r="D156" s="133" t="s">
        <v>7</v>
      </c>
      <c r="E156" s="83">
        <v>2</v>
      </c>
      <c r="F156" s="110">
        <v>0.41441860465116281</v>
      </c>
      <c r="G156" s="110">
        <v>0.26646721199999995</v>
      </c>
      <c r="H156" s="110">
        <v>0.56236999499999996</v>
      </c>
      <c r="I156" s="83" t="s">
        <v>215</v>
      </c>
      <c r="J156" s="83">
        <v>3</v>
      </c>
      <c r="K156" s="83" t="s">
        <v>557</v>
      </c>
      <c r="L156" s="83">
        <v>10</v>
      </c>
      <c r="M156" s="83">
        <v>18</v>
      </c>
      <c r="N156" s="83">
        <v>15</v>
      </c>
      <c r="O156" s="133"/>
    </row>
    <row r="157" spans="1:15" x14ac:dyDescent="0.25">
      <c r="A157" s="81" t="s">
        <v>4</v>
      </c>
      <c r="B157" s="133" t="s">
        <v>15</v>
      </c>
      <c r="C157" s="133" t="s">
        <v>13</v>
      </c>
      <c r="D157" s="133" t="s">
        <v>7</v>
      </c>
      <c r="E157" s="83">
        <v>3</v>
      </c>
      <c r="F157" s="110">
        <v>0.34534883720930232</v>
      </c>
      <c r="G157" s="110">
        <v>0.19739744639999998</v>
      </c>
      <c r="H157" s="110">
        <v>0.49330026899999996</v>
      </c>
      <c r="I157" s="83" t="s">
        <v>215</v>
      </c>
      <c r="J157" s="83">
        <v>3</v>
      </c>
      <c r="K157" s="83" t="s">
        <v>557</v>
      </c>
      <c r="L157" s="83">
        <v>10</v>
      </c>
      <c r="M157" s="83">
        <v>18</v>
      </c>
      <c r="N157" s="83">
        <v>15</v>
      </c>
      <c r="O157" s="133"/>
    </row>
    <row r="158" spans="1:15" x14ac:dyDescent="0.25">
      <c r="A158" s="81" t="s">
        <v>4</v>
      </c>
      <c r="B158" s="133" t="s">
        <v>15</v>
      </c>
      <c r="C158" s="133" t="s">
        <v>14</v>
      </c>
      <c r="D158" s="133" t="s">
        <v>18</v>
      </c>
      <c r="E158" s="83">
        <v>1</v>
      </c>
      <c r="F158" s="130">
        <v>0.3050581395348837</v>
      </c>
      <c r="G158" s="130">
        <v>0.231082434</v>
      </c>
      <c r="H158" s="130">
        <v>0.37903387499999996</v>
      </c>
      <c r="I158" s="128" t="s">
        <v>215</v>
      </c>
      <c r="J158" s="128">
        <v>3</v>
      </c>
      <c r="K158" s="128" t="s">
        <v>548</v>
      </c>
      <c r="L158" s="128">
        <v>53</v>
      </c>
      <c r="M158" s="128">
        <v>52</v>
      </c>
      <c r="N158" s="128">
        <v>67</v>
      </c>
      <c r="O158" s="88"/>
    </row>
    <row r="159" spans="1:15" x14ac:dyDescent="0.25">
      <c r="A159" s="81" t="s">
        <v>4</v>
      </c>
      <c r="B159" s="133" t="s">
        <v>15</v>
      </c>
      <c r="C159" s="133" t="s">
        <v>14</v>
      </c>
      <c r="D159" s="133" t="s">
        <v>18</v>
      </c>
      <c r="E159" s="83">
        <v>2</v>
      </c>
      <c r="F159" s="130">
        <v>0.2993023255813953</v>
      </c>
      <c r="G159" s="130">
        <v>0.22532667299999998</v>
      </c>
      <c r="H159" s="130">
        <v>0.37327801500000002</v>
      </c>
      <c r="I159" s="128" t="s">
        <v>215</v>
      </c>
      <c r="J159" s="128">
        <v>3</v>
      </c>
      <c r="K159" s="128" t="s">
        <v>548</v>
      </c>
      <c r="L159" s="128">
        <v>53</v>
      </c>
      <c r="M159" s="128">
        <v>52</v>
      </c>
      <c r="N159" s="128">
        <v>67</v>
      </c>
      <c r="O159" s="133"/>
    </row>
    <row r="160" spans="1:15" x14ac:dyDescent="0.25">
      <c r="A160" s="81" t="s">
        <v>4</v>
      </c>
      <c r="B160" s="133" t="s">
        <v>15</v>
      </c>
      <c r="C160" s="133" t="s">
        <v>14</v>
      </c>
      <c r="D160" s="133" t="s">
        <v>18</v>
      </c>
      <c r="E160" s="83">
        <v>3</v>
      </c>
      <c r="F160" s="130">
        <v>0.38563953488372094</v>
      </c>
      <c r="G160" s="130">
        <v>0.31166388</v>
      </c>
      <c r="H160" s="130">
        <v>0.45961522199999999</v>
      </c>
      <c r="I160" s="128" t="s">
        <v>215</v>
      </c>
      <c r="J160" s="128">
        <v>3</v>
      </c>
      <c r="K160" s="128" t="s">
        <v>548</v>
      </c>
      <c r="L160" s="128">
        <v>53</v>
      </c>
      <c r="M160" s="128">
        <v>52</v>
      </c>
      <c r="N160" s="128">
        <v>67</v>
      </c>
      <c r="O160" s="133"/>
    </row>
    <row r="161" spans="1:17" x14ac:dyDescent="0.25">
      <c r="A161" s="81" t="s">
        <v>4</v>
      </c>
      <c r="B161" s="133" t="s">
        <v>15</v>
      </c>
      <c r="C161" s="133" t="s">
        <v>14</v>
      </c>
      <c r="D161" s="133" t="s">
        <v>7</v>
      </c>
      <c r="E161" s="83">
        <v>1</v>
      </c>
      <c r="F161" s="110">
        <v>0.32999999999999996</v>
      </c>
      <c r="G161" s="110">
        <v>0.1432883529</v>
      </c>
      <c r="H161" s="110">
        <v>0.51671169000000006</v>
      </c>
      <c r="I161" s="83" t="s">
        <v>215</v>
      </c>
      <c r="J161" s="83">
        <v>3</v>
      </c>
      <c r="K161" s="83" t="s">
        <v>558</v>
      </c>
      <c r="L161" s="83">
        <v>9</v>
      </c>
      <c r="M161" s="83">
        <v>7</v>
      </c>
      <c r="N161" s="83">
        <v>11</v>
      </c>
      <c r="O161" s="88"/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7</v>
      </c>
      <c r="E162" s="85">
        <v>2</v>
      </c>
      <c r="F162" s="112">
        <v>0.25666666666666665</v>
      </c>
      <c r="G162" s="112">
        <v>6.9955023599999999E-2</v>
      </c>
      <c r="H162" s="112">
        <v>0.44337833100000001</v>
      </c>
      <c r="I162" s="85" t="s">
        <v>215</v>
      </c>
      <c r="J162" s="85">
        <v>3</v>
      </c>
      <c r="K162" s="85" t="s">
        <v>558</v>
      </c>
      <c r="L162" s="85">
        <v>9</v>
      </c>
      <c r="M162" s="85">
        <v>7</v>
      </c>
      <c r="N162" s="85">
        <v>11</v>
      </c>
      <c r="O162" s="133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91">
        <v>3</v>
      </c>
      <c r="F163" s="111">
        <v>0.40333333333333332</v>
      </c>
      <c r="G163" s="111">
        <v>0.21662169210000001</v>
      </c>
      <c r="H163" s="111">
        <v>0.59004495000000001</v>
      </c>
      <c r="I163" s="91" t="s">
        <v>215</v>
      </c>
      <c r="J163" s="91">
        <v>3</v>
      </c>
      <c r="K163" s="91" t="s">
        <v>558</v>
      </c>
      <c r="L163" s="91">
        <v>9</v>
      </c>
      <c r="M163" s="91">
        <v>7</v>
      </c>
      <c r="N163" s="91">
        <v>11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83">
        <v>1</v>
      </c>
      <c r="F164" s="128">
        <v>0.3050581395348837</v>
      </c>
      <c r="G164" s="128">
        <v>0.231082434</v>
      </c>
      <c r="H164" s="128">
        <v>0.37903387499999996</v>
      </c>
      <c r="I164" s="128" t="s">
        <v>215</v>
      </c>
      <c r="J164" s="128">
        <v>3</v>
      </c>
      <c r="K164" s="128" t="s">
        <v>548</v>
      </c>
      <c r="L164" s="128">
        <v>53</v>
      </c>
      <c r="M164" s="128">
        <v>52</v>
      </c>
      <c r="N164" s="128">
        <v>67</v>
      </c>
      <c r="O164" s="88"/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18</v>
      </c>
      <c r="E165" s="83">
        <v>2</v>
      </c>
      <c r="F165" s="128">
        <v>0.2993023255813953</v>
      </c>
      <c r="G165" s="128">
        <v>0.22532667299999998</v>
      </c>
      <c r="H165" s="128">
        <v>0.37327801500000002</v>
      </c>
      <c r="I165" s="128" t="s">
        <v>215</v>
      </c>
      <c r="J165" s="128">
        <v>3</v>
      </c>
      <c r="K165" s="128" t="s">
        <v>548</v>
      </c>
      <c r="L165" s="128">
        <v>53</v>
      </c>
      <c r="M165" s="128">
        <v>52</v>
      </c>
      <c r="N165" s="128">
        <v>67</v>
      </c>
      <c r="O165" s="133"/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18</v>
      </c>
      <c r="E166" s="83">
        <v>3</v>
      </c>
      <c r="F166" s="128">
        <v>0.38563953488372094</v>
      </c>
      <c r="G166" s="128">
        <v>0.31166388</v>
      </c>
      <c r="H166" s="128">
        <v>0.45961522199999999</v>
      </c>
      <c r="I166" s="128" t="s">
        <v>215</v>
      </c>
      <c r="J166" s="128">
        <v>3</v>
      </c>
      <c r="K166" s="128" t="s">
        <v>548</v>
      </c>
      <c r="L166" s="128">
        <v>53</v>
      </c>
      <c r="M166" s="128">
        <v>52</v>
      </c>
      <c r="N166" s="128">
        <v>67</v>
      </c>
      <c r="O166" s="133"/>
    </row>
    <row r="167" spans="1:17" x14ac:dyDescent="0.25">
      <c r="A167" s="81" t="s">
        <v>5</v>
      </c>
      <c r="B167" s="133" t="s">
        <v>17</v>
      </c>
      <c r="C167" s="133" t="s">
        <v>11</v>
      </c>
      <c r="D167" s="133" t="s">
        <v>8</v>
      </c>
      <c r="E167" s="133">
        <v>1</v>
      </c>
      <c r="F167" s="83">
        <v>0.30613466334164591</v>
      </c>
      <c r="G167" s="83">
        <v>0.25768610999999997</v>
      </c>
      <c r="H167" s="83">
        <v>0.35458325099999999</v>
      </c>
      <c r="I167" s="83" t="s">
        <v>215</v>
      </c>
      <c r="J167" s="83">
        <v>3</v>
      </c>
      <c r="K167" s="83" t="s">
        <v>559</v>
      </c>
      <c r="L167" s="83">
        <v>124</v>
      </c>
      <c r="M167" s="83">
        <v>161</v>
      </c>
      <c r="N167" s="83">
        <v>116</v>
      </c>
      <c r="O167" s="88"/>
    </row>
    <row r="168" spans="1:17" x14ac:dyDescent="0.25">
      <c r="A168" s="81" t="s">
        <v>5</v>
      </c>
      <c r="B168" s="133" t="s">
        <v>17</v>
      </c>
      <c r="C168" s="133" t="s">
        <v>11</v>
      </c>
      <c r="D168" s="133" t="s">
        <v>8</v>
      </c>
      <c r="E168" s="133">
        <v>2</v>
      </c>
      <c r="F168" s="83">
        <v>0.39748129675810473</v>
      </c>
      <c r="G168" s="83">
        <v>0.34903271699999999</v>
      </c>
      <c r="H168" s="83">
        <v>0.44592985800000001</v>
      </c>
      <c r="I168" s="83" t="s">
        <v>215</v>
      </c>
      <c r="J168" s="83">
        <v>3</v>
      </c>
      <c r="K168" s="83" t="s">
        <v>559</v>
      </c>
      <c r="L168" s="83">
        <v>124</v>
      </c>
      <c r="M168" s="83">
        <v>161</v>
      </c>
      <c r="N168" s="83">
        <v>116</v>
      </c>
      <c r="O168" s="133"/>
    </row>
    <row r="169" spans="1:17" x14ac:dyDescent="0.25">
      <c r="A169" s="81" t="s">
        <v>5</v>
      </c>
      <c r="B169" s="133" t="s">
        <v>17</v>
      </c>
      <c r="C169" s="133" t="s">
        <v>11</v>
      </c>
      <c r="D169" s="133" t="s">
        <v>8</v>
      </c>
      <c r="E169" s="133">
        <v>3</v>
      </c>
      <c r="F169" s="83">
        <v>0.28638403990024941</v>
      </c>
      <c r="G169" s="83">
        <v>0.23793541199999999</v>
      </c>
      <c r="H169" s="83">
        <v>0.33483265199999995</v>
      </c>
      <c r="I169" s="83" t="s">
        <v>215</v>
      </c>
      <c r="J169" s="83">
        <v>3</v>
      </c>
      <c r="K169" s="83" t="s">
        <v>559</v>
      </c>
      <c r="L169" s="83">
        <v>124</v>
      </c>
      <c r="M169" s="83">
        <v>161</v>
      </c>
      <c r="N169" s="83">
        <v>116</v>
      </c>
      <c r="O169" s="133"/>
    </row>
    <row r="170" spans="1:17" x14ac:dyDescent="0.25">
      <c r="A170" s="81" t="s">
        <v>5</v>
      </c>
      <c r="B170" s="133" t="s">
        <v>17</v>
      </c>
      <c r="C170" s="133" t="s">
        <v>11</v>
      </c>
      <c r="D170" s="133" t="s">
        <v>29</v>
      </c>
      <c r="E170" s="133">
        <v>1</v>
      </c>
      <c r="F170" s="156">
        <f>0.434782608695652*0.99</f>
        <v>0.4304347826086955</v>
      </c>
      <c r="G170" s="156">
        <v>0.33261239999999997</v>
      </c>
      <c r="H170" s="156">
        <v>0.53695280000000001</v>
      </c>
      <c r="I170" s="156" t="s">
        <v>215</v>
      </c>
      <c r="J170" s="156">
        <v>3</v>
      </c>
      <c r="K170" s="156" t="s">
        <v>550</v>
      </c>
      <c r="L170" s="156">
        <v>40</v>
      </c>
      <c r="M170" s="156">
        <v>30</v>
      </c>
      <c r="N170" s="156">
        <v>22</v>
      </c>
      <c r="O170" s="88"/>
    </row>
    <row r="171" spans="1:17" x14ac:dyDescent="0.25">
      <c r="A171" s="81" t="s">
        <v>5</v>
      </c>
      <c r="B171" s="133" t="s">
        <v>17</v>
      </c>
      <c r="C171" s="133" t="s">
        <v>11</v>
      </c>
      <c r="D171" s="133" t="s">
        <v>29</v>
      </c>
      <c r="E171" s="133">
        <v>2</v>
      </c>
      <c r="F171" s="156">
        <f>0.326086956521739*0.99</f>
        <v>0.32282608695652165</v>
      </c>
      <c r="G171" s="156">
        <v>0.2239168</v>
      </c>
      <c r="H171" s="156">
        <v>0.4282571</v>
      </c>
      <c r="I171" s="156" t="s">
        <v>215</v>
      </c>
      <c r="J171" s="156">
        <v>3</v>
      </c>
      <c r="K171" s="156" t="s">
        <v>550</v>
      </c>
      <c r="L171" s="156">
        <v>40</v>
      </c>
      <c r="M171" s="156">
        <v>30</v>
      </c>
      <c r="N171" s="156">
        <v>22</v>
      </c>
      <c r="O171" s="133"/>
    </row>
    <row r="172" spans="1:17" x14ac:dyDescent="0.25">
      <c r="A172" s="81" t="s">
        <v>5</v>
      </c>
      <c r="B172" s="133" t="s">
        <v>17</v>
      </c>
      <c r="C172" s="133" t="s">
        <v>11</v>
      </c>
      <c r="D172" s="133" t="s">
        <v>29</v>
      </c>
      <c r="E172" s="133">
        <v>3</v>
      </c>
      <c r="F172" s="156">
        <f>0.239130434782609*0.99</f>
        <v>0.23673913043478292</v>
      </c>
      <c r="G172" s="156">
        <v>0.1369602</v>
      </c>
      <c r="H172" s="156">
        <v>0.34130060000000001</v>
      </c>
      <c r="I172" s="156" t="s">
        <v>215</v>
      </c>
      <c r="J172" s="156">
        <v>3</v>
      </c>
      <c r="K172" s="156" t="s">
        <v>550</v>
      </c>
      <c r="L172" s="156">
        <v>40</v>
      </c>
      <c r="M172" s="156">
        <v>30</v>
      </c>
      <c r="N172" s="156">
        <v>22</v>
      </c>
      <c r="O172" s="133"/>
    </row>
    <row r="173" spans="1:17" x14ac:dyDescent="0.25">
      <c r="A173" s="81" t="s">
        <v>5</v>
      </c>
      <c r="B173" s="133" t="s">
        <v>12</v>
      </c>
      <c r="C173" s="133" t="s">
        <v>11</v>
      </c>
      <c r="D173" s="133" t="s">
        <v>7</v>
      </c>
      <c r="E173" s="133">
        <v>1</v>
      </c>
      <c r="F173" s="83">
        <v>0.12774193548387097</v>
      </c>
      <c r="G173" s="83">
        <v>2.7138731400000001E-2</v>
      </c>
      <c r="H173" s="83">
        <v>0.22834518299999998</v>
      </c>
      <c r="I173" s="83" t="s">
        <v>215</v>
      </c>
      <c r="J173" s="83">
        <v>3</v>
      </c>
      <c r="K173" s="83" t="s">
        <v>560</v>
      </c>
      <c r="L173" s="83">
        <v>12</v>
      </c>
      <c r="M173" s="83">
        <v>31</v>
      </c>
      <c r="N173" s="83">
        <v>50</v>
      </c>
      <c r="O173" s="88"/>
    </row>
    <row r="174" spans="1:17" x14ac:dyDescent="0.25">
      <c r="A174" s="81" t="s">
        <v>5</v>
      </c>
      <c r="B174" s="133" t="s">
        <v>12</v>
      </c>
      <c r="C174" s="133" t="s">
        <v>11</v>
      </c>
      <c r="D174" s="133" t="s">
        <v>7</v>
      </c>
      <c r="E174" s="133">
        <v>2</v>
      </c>
      <c r="F174" s="83">
        <v>0.32999999999999996</v>
      </c>
      <c r="G174" s="83">
        <v>0.22939679070000002</v>
      </c>
      <c r="H174" s="83">
        <v>0.43060317300000001</v>
      </c>
      <c r="I174" s="83" t="s">
        <v>215</v>
      </c>
      <c r="J174" s="83">
        <v>3</v>
      </c>
      <c r="K174" s="83" t="s">
        <v>560</v>
      </c>
      <c r="L174" s="83">
        <v>12</v>
      </c>
      <c r="M174" s="83">
        <v>31</v>
      </c>
      <c r="N174" s="83">
        <v>50</v>
      </c>
      <c r="O174" s="133"/>
    </row>
    <row r="175" spans="1:17" x14ac:dyDescent="0.25">
      <c r="A175" s="81" t="s">
        <v>5</v>
      </c>
      <c r="B175" s="133" t="s">
        <v>12</v>
      </c>
      <c r="C175" s="133" t="s">
        <v>11</v>
      </c>
      <c r="D175" s="133" t="s">
        <v>7</v>
      </c>
      <c r="E175" s="133">
        <v>3</v>
      </c>
      <c r="F175" s="83">
        <v>0.532258064516129</v>
      </c>
      <c r="G175" s="83">
        <v>0.43165485989999997</v>
      </c>
      <c r="H175" s="83">
        <v>0.63286126199999992</v>
      </c>
      <c r="I175" s="83" t="s">
        <v>215</v>
      </c>
      <c r="J175" s="83">
        <v>3</v>
      </c>
      <c r="K175" s="83" t="s">
        <v>560</v>
      </c>
      <c r="L175" s="83">
        <v>12</v>
      </c>
      <c r="M175" s="83">
        <v>31</v>
      </c>
      <c r="N175" s="83">
        <v>50</v>
      </c>
      <c r="O175" s="133"/>
    </row>
    <row r="176" spans="1:17" x14ac:dyDescent="0.25">
      <c r="A176" s="81" t="s">
        <v>5</v>
      </c>
      <c r="B176" s="133" t="s">
        <v>12</v>
      </c>
      <c r="C176" s="133" t="s">
        <v>13</v>
      </c>
      <c r="D176" s="133" t="s">
        <v>18</v>
      </c>
      <c r="E176" s="133">
        <v>1</v>
      </c>
      <c r="F176" s="128">
        <v>0.3050581395348837</v>
      </c>
      <c r="G176" s="128">
        <v>0.231082434</v>
      </c>
      <c r="H176" s="128">
        <v>0.37903387499999996</v>
      </c>
      <c r="I176" s="128" t="s">
        <v>215</v>
      </c>
      <c r="J176" s="128">
        <v>3</v>
      </c>
      <c r="K176" s="128" t="s">
        <v>548</v>
      </c>
      <c r="L176" s="128">
        <v>53</v>
      </c>
      <c r="M176" s="128">
        <v>52</v>
      </c>
      <c r="N176" s="128">
        <v>67</v>
      </c>
      <c r="O176" s="88"/>
    </row>
    <row r="177" spans="1:15" x14ac:dyDescent="0.25">
      <c r="A177" s="86" t="s">
        <v>5</v>
      </c>
      <c r="B177" s="84" t="s">
        <v>12</v>
      </c>
      <c r="C177" s="84" t="s">
        <v>13</v>
      </c>
      <c r="D177" s="84" t="s">
        <v>18</v>
      </c>
      <c r="E177" s="84">
        <v>2</v>
      </c>
      <c r="F177" s="128">
        <v>0.2993023255813953</v>
      </c>
      <c r="G177" s="128">
        <v>0.22532667299999998</v>
      </c>
      <c r="H177" s="128">
        <v>0.37327801500000002</v>
      </c>
      <c r="I177" s="128" t="s">
        <v>215</v>
      </c>
      <c r="J177" s="128">
        <v>3</v>
      </c>
      <c r="K177" s="128" t="s">
        <v>548</v>
      </c>
      <c r="L177" s="128">
        <v>53</v>
      </c>
      <c r="M177" s="128">
        <v>52</v>
      </c>
      <c r="N177" s="128">
        <v>67</v>
      </c>
      <c r="O177" s="133"/>
    </row>
    <row r="178" spans="1:15" x14ac:dyDescent="0.25">
      <c r="A178" s="86" t="s">
        <v>5</v>
      </c>
      <c r="B178" s="84" t="s">
        <v>12</v>
      </c>
      <c r="C178" s="84" t="s">
        <v>13</v>
      </c>
      <c r="D178" s="84" t="s">
        <v>18</v>
      </c>
      <c r="E178" s="84">
        <v>3</v>
      </c>
      <c r="F178" s="128">
        <v>0.38563953488372094</v>
      </c>
      <c r="G178" s="128">
        <v>0.31166388</v>
      </c>
      <c r="H178" s="128">
        <v>0.45961522199999999</v>
      </c>
      <c r="I178" s="128" t="s">
        <v>215</v>
      </c>
      <c r="J178" s="128">
        <v>3</v>
      </c>
      <c r="K178" s="128" t="s">
        <v>548</v>
      </c>
      <c r="L178" s="128">
        <v>53</v>
      </c>
      <c r="M178" s="128">
        <v>52</v>
      </c>
      <c r="N178" s="128">
        <v>67</v>
      </c>
      <c r="O178" s="133"/>
    </row>
    <row r="179" spans="1:15" x14ac:dyDescent="0.25">
      <c r="A179" s="86" t="s">
        <v>5</v>
      </c>
      <c r="B179" s="84" t="s">
        <v>17</v>
      </c>
      <c r="C179" s="84" t="s">
        <v>13</v>
      </c>
      <c r="D179" s="84" t="s">
        <v>8</v>
      </c>
      <c r="E179" s="84">
        <v>1</v>
      </c>
      <c r="F179" s="83">
        <v>0.276686320754717</v>
      </c>
      <c r="G179" s="83">
        <v>0.243370116</v>
      </c>
      <c r="H179" s="83">
        <v>0.31000256100000001</v>
      </c>
      <c r="I179" s="83" t="s">
        <v>215</v>
      </c>
      <c r="J179" s="83">
        <v>3</v>
      </c>
      <c r="K179" s="83" t="s">
        <v>561</v>
      </c>
      <c r="L179" s="83">
        <v>237</v>
      </c>
      <c r="M179" s="83">
        <v>409</v>
      </c>
      <c r="N179" s="83">
        <v>202</v>
      </c>
      <c r="O179" s="88"/>
    </row>
    <row r="180" spans="1:15" x14ac:dyDescent="0.25">
      <c r="A180" s="86" t="s">
        <v>5</v>
      </c>
      <c r="B180" s="84" t="s">
        <v>17</v>
      </c>
      <c r="C180" s="84" t="s">
        <v>13</v>
      </c>
      <c r="D180" s="84" t="s">
        <v>8</v>
      </c>
      <c r="E180" s="84">
        <v>2</v>
      </c>
      <c r="F180" s="83">
        <v>0.47748820754716981</v>
      </c>
      <c r="G180" s="83">
        <v>0.444172014</v>
      </c>
      <c r="H180" s="83">
        <v>0.51080435999999996</v>
      </c>
      <c r="I180" s="83" t="s">
        <v>215</v>
      </c>
      <c r="J180" s="83">
        <v>3</v>
      </c>
      <c r="K180" s="83" t="s">
        <v>561</v>
      </c>
      <c r="L180" s="83">
        <v>237</v>
      </c>
      <c r="M180" s="83">
        <v>409</v>
      </c>
      <c r="N180" s="83">
        <v>202</v>
      </c>
      <c r="O180" s="133"/>
    </row>
    <row r="181" spans="1:15" x14ac:dyDescent="0.25">
      <c r="A181" s="86" t="s">
        <v>5</v>
      </c>
      <c r="B181" s="84" t="s">
        <v>17</v>
      </c>
      <c r="C181" s="84" t="s">
        <v>13</v>
      </c>
      <c r="D181" s="84" t="s">
        <v>8</v>
      </c>
      <c r="E181" s="84">
        <v>3</v>
      </c>
      <c r="F181" s="83">
        <v>0.23582547169811321</v>
      </c>
      <c r="G181" s="83">
        <v>0.202509252</v>
      </c>
      <c r="H181" s="83">
        <v>0.26914169700000001</v>
      </c>
      <c r="I181" s="83" t="s">
        <v>215</v>
      </c>
      <c r="J181" s="83">
        <v>3</v>
      </c>
      <c r="K181" s="83" t="s">
        <v>561</v>
      </c>
      <c r="L181" s="83">
        <v>237</v>
      </c>
      <c r="M181" s="83">
        <v>409</v>
      </c>
      <c r="N181" s="83">
        <v>202</v>
      </c>
      <c r="O181" s="133"/>
    </row>
    <row r="182" spans="1:15" x14ac:dyDescent="0.25">
      <c r="A182" s="86" t="s">
        <v>5</v>
      </c>
      <c r="B182" s="84" t="s">
        <v>17</v>
      </c>
      <c r="C182" s="84" t="s">
        <v>13</v>
      </c>
      <c r="D182" s="84" t="s">
        <v>29</v>
      </c>
      <c r="E182" s="84">
        <v>1</v>
      </c>
      <c r="F182" s="156">
        <f>0.434782608695652*0.99</f>
        <v>0.4304347826086955</v>
      </c>
      <c r="G182" s="156">
        <v>0.33261239999999997</v>
      </c>
      <c r="H182" s="156">
        <v>0.53695280000000001</v>
      </c>
      <c r="I182" s="156" t="s">
        <v>215</v>
      </c>
      <c r="J182" s="156">
        <v>3</v>
      </c>
      <c r="K182" s="156" t="s">
        <v>550</v>
      </c>
      <c r="L182" s="156">
        <v>40</v>
      </c>
      <c r="M182" s="156">
        <v>30</v>
      </c>
      <c r="N182" s="156">
        <v>22</v>
      </c>
      <c r="O182" s="88"/>
    </row>
    <row r="183" spans="1:15" x14ac:dyDescent="0.25">
      <c r="A183" s="86" t="s">
        <v>5</v>
      </c>
      <c r="B183" s="84" t="s">
        <v>17</v>
      </c>
      <c r="C183" s="84" t="s">
        <v>13</v>
      </c>
      <c r="D183" s="84" t="s">
        <v>29</v>
      </c>
      <c r="E183" s="84">
        <v>2</v>
      </c>
      <c r="F183" s="156">
        <f>0.326086956521739*0.99</f>
        <v>0.32282608695652165</v>
      </c>
      <c r="G183" s="156">
        <v>0.2239168</v>
      </c>
      <c r="H183" s="156">
        <v>0.4282571</v>
      </c>
      <c r="I183" s="156" t="s">
        <v>215</v>
      </c>
      <c r="J183" s="156">
        <v>3</v>
      </c>
      <c r="K183" s="156" t="s">
        <v>550</v>
      </c>
      <c r="L183" s="156">
        <v>40</v>
      </c>
      <c r="M183" s="156">
        <v>30</v>
      </c>
      <c r="N183" s="156">
        <v>22</v>
      </c>
      <c r="O183" s="133"/>
    </row>
    <row r="184" spans="1:15" x14ac:dyDescent="0.25">
      <c r="A184" s="86" t="s">
        <v>5</v>
      </c>
      <c r="B184" s="84" t="s">
        <v>17</v>
      </c>
      <c r="C184" s="84" t="s">
        <v>13</v>
      </c>
      <c r="D184" s="84" t="s">
        <v>29</v>
      </c>
      <c r="E184" s="84">
        <v>3</v>
      </c>
      <c r="F184" s="156">
        <f>0.239130434782609*0.99</f>
        <v>0.23673913043478292</v>
      </c>
      <c r="G184" s="156">
        <v>0.1369602</v>
      </c>
      <c r="H184" s="156">
        <v>0.34130060000000001</v>
      </c>
      <c r="I184" s="156" t="s">
        <v>215</v>
      </c>
      <c r="J184" s="156">
        <v>3</v>
      </c>
      <c r="K184" s="156" t="s">
        <v>550</v>
      </c>
      <c r="L184" s="156">
        <v>40</v>
      </c>
      <c r="M184" s="156">
        <v>30</v>
      </c>
      <c r="N184" s="156">
        <v>22</v>
      </c>
      <c r="O184" s="133"/>
    </row>
    <row r="185" spans="1:15" x14ac:dyDescent="0.25">
      <c r="A185" s="86" t="s">
        <v>5</v>
      </c>
      <c r="B185" s="84" t="s">
        <v>12</v>
      </c>
      <c r="C185" s="84" t="s">
        <v>13</v>
      </c>
      <c r="D185" s="84" t="s">
        <v>7</v>
      </c>
      <c r="E185" s="84">
        <v>1</v>
      </c>
      <c r="F185" s="83">
        <v>0.18236842105263157</v>
      </c>
      <c r="G185" s="83">
        <v>0.13491522</v>
      </c>
      <c r="H185" s="83">
        <v>0.22982156999999998</v>
      </c>
      <c r="I185" s="83" t="s">
        <v>215</v>
      </c>
      <c r="J185" s="83">
        <v>3</v>
      </c>
      <c r="K185" s="83" t="s">
        <v>562</v>
      </c>
      <c r="L185" s="83">
        <v>77</v>
      </c>
      <c r="M185" s="83">
        <v>161</v>
      </c>
      <c r="N185" s="83">
        <v>180</v>
      </c>
      <c r="O185" s="88"/>
    </row>
    <row r="186" spans="1:15" x14ac:dyDescent="0.25">
      <c r="A186" s="86" t="s">
        <v>5</v>
      </c>
      <c r="B186" s="84" t="s">
        <v>12</v>
      </c>
      <c r="C186" s="84" t="s">
        <v>13</v>
      </c>
      <c r="D186" s="84" t="s">
        <v>7</v>
      </c>
      <c r="E186" s="84">
        <v>2</v>
      </c>
      <c r="F186" s="83">
        <v>0.38131578947368422</v>
      </c>
      <c r="G186" s="83">
        <v>0.33386264999999998</v>
      </c>
      <c r="H186" s="83">
        <v>0.42876899999999996</v>
      </c>
      <c r="I186" s="83" t="s">
        <v>215</v>
      </c>
      <c r="J186" s="83">
        <v>3</v>
      </c>
      <c r="K186" s="83" t="s">
        <v>562</v>
      </c>
      <c r="L186" s="83">
        <v>77</v>
      </c>
      <c r="M186" s="83">
        <v>161</v>
      </c>
      <c r="N186" s="83">
        <v>180</v>
      </c>
      <c r="O186" s="133"/>
    </row>
    <row r="187" spans="1:15" x14ac:dyDescent="0.25">
      <c r="A187" s="86" t="s">
        <v>5</v>
      </c>
      <c r="B187" s="84" t="s">
        <v>12</v>
      </c>
      <c r="C187" s="84" t="s">
        <v>13</v>
      </c>
      <c r="D187" s="84" t="s">
        <v>7</v>
      </c>
      <c r="E187" s="84">
        <v>3</v>
      </c>
      <c r="F187" s="83">
        <v>0.42631578947368426</v>
      </c>
      <c r="G187" s="83">
        <v>0.37886260500000002</v>
      </c>
      <c r="H187" s="83">
        <v>0.47376895499999999</v>
      </c>
      <c r="I187" s="83" t="s">
        <v>215</v>
      </c>
      <c r="J187" s="83">
        <v>3</v>
      </c>
      <c r="K187" s="83" t="s">
        <v>562</v>
      </c>
      <c r="L187" s="83">
        <v>77</v>
      </c>
      <c r="M187" s="83">
        <v>161</v>
      </c>
      <c r="N187" s="83">
        <v>180</v>
      </c>
      <c r="O187" s="133"/>
    </row>
    <row r="188" spans="1:15" x14ac:dyDescent="0.25">
      <c r="A188" s="86" t="s">
        <v>5</v>
      </c>
      <c r="B188" s="84" t="s">
        <v>12</v>
      </c>
      <c r="C188" s="84" t="s">
        <v>14</v>
      </c>
      <c r="D188" s="84" t="s">
        <v>18</v>
      </c>
      <c r="E188" s="84">
        <v>1</v>
      </c>
      <c r="F188" s="128">
        <v>0.3050581395348837</v>
      </c>
      <c r="G188" s="128">
        <v>0.231082434</v>
      </c>
      <c r="H188" s="128">
        <v>0.37903387499999996</v>
      </c>
      <c r="I188" s="128" t="s">
        <v>215</v>
      </c>
      <c r="J188" s="128">
        <v>3</v>
      </c>
      <c r="K188" s="128" t="s">
        <v>548</v>
      </c>
      <c r="L188" s="128">
        <v>53</v>
      </c>
      <c r="M188" s="128">
        <v>52</v>
      </c>
      <c r="N188" s="128">
        <v>67</v>
      </c>
      <c r="O188" s="88"/>
    </row>
    <row r="189" spans="1:15" x14ac:dyDescent="0.25">
      <c r="A189" s="86" t="s">
        <v>5</v>
      </c>
      <c r="B189" s="84" t="s">
        <v>12</v>
      </c>
      <c r="C189" s="84" t="s">
        <v>14</v>
      </c>
      <c r="D189" s="84" t="s">
        <v>18</v>
      </c>
      <c r="E189" s="84">
        <v>2</v>
      </c>
      <c r="F189" s="128">
        <v>0.2993023255813953</v>
      </c>
      <c r="G189" s="128">
        <v>0.22532667299999998</v>
      </c>
      <c r="H189" s="128">
        <v>0.37327801500000002</v>
      </c>
      <c r="I189" s="128" t="s">
        <v>215</v>
      </c>
      <c r="J189" s="128">
        <v>3</v>
      </c>
      <c r="K189" s="128" t="s">
        <v>548</v>
      </c>
      <c r="L189" s="128">
        <v>53</v>
      </c>
      <c r="M189" s="128">
        <v>52</v>
      </c>
      <c r="N189" s="128">
        <v>67</v>
      </c>
      <c r="O189" s="133"/>
    </row>
    <row r="190" spans="1:15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>
        <v>3</v>
      </c>
      <c r="F190" s="128">
        <v>0.38563953488372094</v>
      </c>
      <c r="G190" s="128">
        <v>0.31166388</v>
      </c>
      <c r="H190" s="128">
        <v>0.45961522199999999</v>
      </c>
      <c r="I190" s="128" t="s">
        <v>215</v>
      </c>
      <c r="J190" s="128">
        <v>3</v>
      </c>
      <c r="K190" s="128" t="s">
        <v>548</v>
      </c>
      <c r="L190" s="128">
        <v>53</v>
      </c>
      <c r="M190" s="128">
        <v>52</v>
      </c>
      <c r="N190" s="128">
        <v>67</v>
      </c>
      <c r="O190" s="133"/>
    </row>
    <row r="191" spans="1:15" x14ac:dyDescent="0.25">
      <c r="A191" s="86" t="s">
        <v>5</v>
      </c>
      <c r="B191" s="84" t="s">
        <v>17</v>
      </c>
      <c r="C191" s="84" t="s">
        <v>14</v>
      </c>
      <c r="D191" s="84" t="s">
        <v>8</v>
      </c>
      <c r="E191" s="84">
        <v>1</v>
      </c>
      <c r="F191" s="83">
        <v>0.2380449438202247</v>
      </c>
      <c r="G191" s="83">
        <v>0.19205386199999999</v>
      </c>
      <c r="H191" s="83">
        <v>0.28403595000000004</v>
      </c>
      <c r="I191" s="83" t="s">
        <v>215</v>
      </c>
      <c r="J191" s="83">
        <v>3</v>
      </c>
      <c r="K191" s="83" t="s">
        <v>563</v>
      </c>
      <c r="L191" s="83">
        <v>107</v>
      </c>
      <c r="M191" s="83">
        <v>191</v>
      </c>
      <c r="N191" s="83">
        <v>147</v>
      </c>
      <c r="O191" s="88"/>
    </row>
    <row r="192" spans="1:15" x14ac:dyDescent="0.25">
      <c r="A192" s="86" t="s">
        <v>5</v>
      </c>
      <c r="B192" s="84" t="s">
        <v>17</v>
      </c>
      <c r="C192" s="84" t="s">
        <v>14</v>
      </c>
      <c r="D192" s="84" t="s">
        <v>8</v>
      </c>
      <c r="E192" s="84">
        <v>2</v>
      </c>
      <c r="F192" s="83">
        <v>0.42492134831460676</v>
      </c>
      <c r="G192" s="83">
        <v>0.37893032099999996</v>
      </c>
      <c r="H192" s="83">
        <v>0.47091240900000003</v>
      </c>
      <c r="I192" s="83" t="s">
        <v>215</v>
      </c>
      <c r="J192" s="83">
        <v>3</v>
      </c>
      <c r="K192" s="83" t="s">
        <v>563</v>
      </c>
      <c r="L192" s="83">
        <v>107</v>
      </c>
      <c r="M192" s="83">
        <v>191</v>
      </c>
      <c r="N192" s="83">
        <v>147</v>
      </c>
      <c r="O192" s="133"/>
    </row>
    <row r="193" spans="1:15" x14ac:dyDescent="0.25">
      <c r="A193" s="86" t="s">
        <v>5</v>
      </c>
      <c r="B193" s="84" t="s">
        <v>17</v>
      </c>
      <c r="C193" s="84" t="s">
        <v>14</v>
      </c>
      <c r="D193" s="84" t="s">
        <v>8</v>
      </c>
      <c r="E193" s="84">
        <v>3</v>
      </c>
      <c r="F193" s="83">
        <v>0.3270337078651685</v>
      </c>
      <c r="G193" s="83">
        <v>0.28104268500000001</v>
      </c>
      <c r="H193" s="83">
        <v>0.37302477299999998</v>
      </c>
      <c r="I193" s="83" t="s">
        <v>215</v>
      </c>
      <c r="J193" s="83">
        <v>3</v>
      </c>
      <c r="K193" s="83" t="s">
        <v>563</v>
      </c>
      <c r="L193" s="83">
        <v>107</v>
      </c>
      <c r="M193" s="83">
        <v>191</v>
      </c>
      <c r="N193" s="83">
        <v>147</v>
      </c>
      <c r="O193" s="133"/>
    </row>
    <row r="194" spans="1:15" x14ac:dyDescent="0.25">
      <c r="A194" s="86" t="s">
        <v>5</v>
      </c>
      <c r="B194" s="84" t="s">
        <v>17</v>
      </c>
      <c r="C194" s="84" t="s">
        <v>14</v>
      </c>
      <c r="D194" s="84" t="s">
        <v>29</v>
      </c>
      <c r="E194" s="84">
        <v>1</v>
      </c>
      <c r="F194" s="156">
        <f>0.434782608695652*0.99</f>
        <v>0.4304347826086955</v>
      </c>
      <c r="G194" s="156">
        <v>0.33261239999999997</v>
      </c>
      <c r="H194" s="156">
        <v>0.53695280000000001</v>
      </c>
      <c r="I194" s="156" t="s">
        <v>215</v>
      </c>
      <c r="J194" s="156">
        <v>3</v>
      </c>
      <c r="K194" s="156" t="s">
        <v>550</v>
      </c>
      <c r="L194" s="156">
        <v>40</v>
      </c>
      <c r="M194" s="156">
        <v>30</v>
      </c>
      <c r="N194" s="156">
        <v>22</v>
      </c>
      <c r="O194" s="88"/>
    </row>
    <row r="195" spans="1:15" x14ac:dyDescent="0.25">
      <c r="A195" s="86" t="s">
        <v>5</v>
      </c>
      <c r="B195" s="84" t="s">
        <v>17</v>
      </c>
      <c r="C195" s="84" t="s">
        <v>14</v>
      </c>
      <c r="D195" s="84" t="s">
        <v>29</v>
      </c>
      <c r="E195" s="84">
        <v>2</v>
      </c>
      <c r="F195" s="156">
        <f>0.326086956521739*0.99</f>
        <v>0.32282608695652165</v>
      </c>
      <c r="G195" s="156">
        <v>0.2239168</v>
      </c>
      <c r="H195" s="156">
        <v>0.4282571</v>
      </c>
      <c r="I195" s="156" t="s">
        <v>215</v>
      </c>
      <c r="J195" s="156">
        <v>3</v>
      </c>
      <c r="K195" s="156" t="s">
        <v>550</v>
      </c>
      <c r="L195" s="156">
        <v>40</v>
      </c>
      <c r="M195" s="156">
        <v>30</v>
      </c>
      <c r="N195" s="156">
        <v>22</v>
      </c>
      <c r="O195" s="133"/>
    </row>
    <row r="196" spans="1:15" x14ac:dyDescent="0.25">
      <c r="A196" s="86" t="s">
        <v>5</v>
      </c>
      <c r="B196" s="84" t="s">
        <v>17</v>
      </c>
      <c r="C196" s="84" t="s">
        <v>14</v>
      </c>
      <c r="D196" s="84" t="s">
        <v>29</v>
      </c>
      <c r="E196" s="84">
        <v>3</v>
      </c>
      <c r="F196" s="156">
        <f>0.239130434782609*0.99</f>
        <v>0.23673913043478292</v>
      </c>
      <c r="G196" s="156">
        <v>0.1369602</v>
      </c>
      <c r="H196" s="156">
        <v>0.34130060000000001</v>
      </c>
      <c r="I196" s="156" t="s">
        <v>215</v>
      </c>
      <c r="J196" s="156">
        <v>3</v>
      </c>
      <c r="K196" s="156" t="s">
        <v>550</v>
      </c>
      <c r="L196" s="156">
        <v>40</v>
      </c>
      <c r="M196" s="156">
        <v>30</v>
      </c>
      <c r="N196" s="156">
        <v>22</v>
      </c>
      <c r="O196" s="133"/>
    </row>
    <row r="197" spans="1:15" x14ac:dyDescent="0.25">
      <c r="A197" s="86" t="s">
        <v>5</v>
      </c>
      <c r="B197" s="84" t="s">
        <v>12</v>
      </c>
      <c r="C197" s="84" t="s">
        <v>14</v>
      </c>
      <c r="D197" s="84" t="s">
        <v>7</v>
      </c>
      <c r="E197" s="84">
        <v>1</v>
      </c>
      <c r="F197" s="83">
        <v>0.11676923076923076</v>
      </c>
      <c r="G197" s="83">
        <v>4.72930425E-2</v>
      </c>
      <c r="H197" s="83">
        <v>0.18624543300000002</v>
      </c>
      <c r="I197" s="83" t="s">
        <v>215</v>
      </c>
      <c r="J197" s="83">
        <v>3</v>
      </c>
      <c r="K197" s="83" t="s">
        <v>564</v>
      </c>
      <c r="L197" s="83">
        <v>23</v>
      </c>
      <c r="M197" s="83">
        <v>53</v>
      </c>
      <c r="N197" s="83">
        <v>119</v>
      </c>
      <c r="O197" s="88"/>
    </row>
    <row r="198" spans="1:15" x14ac:dyDescent="0.25">
      <c r="A198" s="86" t="s">
        <v>5</v>
      </c>
      <c r="B198" s="84" t="s">
        <v>12</v>
      </c>
      <c r="C198" s="84" t="s">
        <v>14</v>
      </c>
      <c r="D198" s="84" t="s">
        <v>7</v>
      </c>
      <c r="E198" s="84">
        <v>2</v>
      </c>
      <c r="F198" s="83">
        <v>0.26907692307692305</v>
      </c>
      <c r="G198" s="83">
        <v>0.19960073099999998</v>
      </c>
      <c r="H198" s="83">
        <v>0.33855307200000001</v>
      </c>
      <c r="I198" s="83" t="s">
        <v>215</v>
      </c>
      <c r="J198" s="83">
        <v>3</v>
      </c>
      <c r="K198" s="83" t="s">
        <v>564</v>
      </c>
      <c r="L198" s="83">
        <v>23</v>
      </c>
      <c r="M198" s="83">
        <v>53</v>
      </c>
      <c r="N198" s="83">
        <v>119</v>
      </c>
      <c r="O198" s="133"/>
    </row>
    <row r="199" spans="1:15" x14ac:dyDescent="0.25">
      <c r="A199" s="86" t="s">
        <v>5</v>
      </c>
      <c r="B199" s="84" t="s">
        <v>12</v>
      </c>
      <c r="C199" s="84" t="s">
        <v>14</v>
      </c>
      <c r="D199" s="84" t="s">
        <v>7</v>
      </c>
      <c r="E199" s="84">
        <v>3</v>
      </c>
      <c r="F199" s="83">
        <v>0.60415384615384615</v>
      </c>
      <c r="G199" s="83">
        <v>0.53467765560000002</v>
      </c>
      <c r="H199" s="83">
        <v>0.67363005600000003</v>
      </c>
      <c r="I199" s="83" t="s">
        <v>215</v>
      </c>
      <c r="J199" s="83">
        <v>3</v>
      </c>
      <c r="K199" s="83" t="s">
        <v>564</v>
      </c>
      <c r="L199" s="83">
        <v>23</v>
      </c>
      <c r="M199" s="83">
        <v>53</v>
      </c>
      <c r="N199" s="83">
        <v>119</v>
      </c>
      <c r="O199" s="133"/>
    </row>
    <row r="200" spans="1:15" x14ac:dyDescent="0.25">
      <c r="A200" s="86" t="s">
        <v>5</v>
      </c>
      <c r="B200" s="84" t="s">
        <v>15</v>
      </c>
      <c r="C200" s="84" t="s">
        <v>11</v>
      </c>
      <c r="D200" s="84" t="s">
        <v>18</v>
      </c>
      <c r="E200" s="84">
        <v>1</v>
      </c>
      <c r="F200" s="128">
        <v>0.3050581395348837</v>
      </c>
      <c r="G200" s="128">
        <v>0.231082434</v>
      </c>
      <c r="H200" s="128">
        <v>0.37903387499999996</v>
      </c>
      <c r="I200" s="128" t="s">
        <v>215</v>
      </c>
      <c r="J200" s="128">
        <v>3</v>
      </c>
      <c r="K200" s="128" t="s">
        <v>548</v>
      </c>
      <c r="L200" s="128">
        <v>53</v>
      </c>
      <c r="M200" s="128">
        <v>52</v>
      </c>
      <c r="N200" s="128">
        <v>67</v>
      </c>
      <c r="O200" s="88"/>
    </row>
    <row r="201" spans="1:15" x14ac:dyDescent="0.25">
      <c r="A201" s="86" t="s">
        <v>5</v>
      </c>
      <c r="B201" s="84" t="s">
        <v>15</v>
      </c>
      <c r="C201" s="84" t="s">
        <v>11</v>
      </c>
      <c r="D201" s="84" t="s">
        <v>18</v>
      </c>
      <c r="E201" s="84">
        <v>2</v>
      </c>
      <c r="F201" s="128">
        <v>0.2993023255813953</v>
      </c>
      <c r="G201" s="128">
        <v>0.22532667299999998</v>
      </c>
      <c r="H201" s="128">
        <v>0.37327801500000002</v>
      </c>
      <c r="I201" s="128" t="s">
        <v>215</v>
      </c>
      <c r="J201" s="128">
        <v>3</v>
      </c>
      <c r="K201" s="128" t="s">
        <v>548</v>
      </c>
      <c r="L201" s="128">
        <v>53</v>
      </c>
      <c r="M201" s="128">
        <v>52</v>
      </c>
      <c r="N201" s="128">
        <v>67</v>
      </c>
      <c r="O201" s="133"/>
    </row>
    <row r="202" spans="1:15" x14ac:dyDescent="0.25">
      <c r="A202" s="86" t="s">
        <v>5</v>
      </c>
      <c r="B202" s="84" t="s">
        <v>15</v>
      </c>
      <c r="C202" s="84" t="s">
        <v>11</v>
      </c>
      <c r="D202" s="84" t="s">
        <v>18</v>
      </c>
      <c r="E202" s="84">
        <v>3</v>
      </c>
      <c r="F202" s="128">
        <v>0.38563953488372094</v>
      </c>
      <c r="G202" s="128">
        <v>0.31166388</v>
      </c>
      <c r="H202" s="128">
        <v>0.45961522199999999</v>
      </c>
      <c r="I202" s="128" t="s">
        <v>215</v>
      </c>
      <c r="J202" s="128">
        <v>3</v>
      </c>
      <c r="K202" s="128" t="s">
        <v>548</v>
      </c>
      <c r="L202" s="128">
        <v>53</v>
      </c>
      <c r="M202" s="128">
        <v>52</v>
      </c>
      <c r="N202" s="128">
        <v>67</v>
      </c>
      <c r="O202" s="133"/>
    </row>
    <row r="203" spans="1:15" x14ac:dyDescent="0.25">
      <c r="A203" s="86" t="s">
        <v>5</v>
      </c>
      <c r="B203" s="84" t="s">
        <v>15</v>
      </c>
      <c r="C203" s="84" t="s">
        <v>11</v>
      </c>
      <c r="D203" s="84" t="s">
        <v>7</v>
      </c>
      <c r="E203" s="84">
        <v>1</v>
      </c>
      <c r="F203" s="83">
        <v>0.34064516129032263</v>
      </c>
      <c r="G203" s="83">
        <v>0.24004193400000001</v>
      </c>
      <c r="H203" s="83">
        <v>0.44124834599999996</v>
      </c>
      <c r="I203" s="83" t="s">
        <v>215</v>
      </c>
      <c r="J203" s="83">
        <v>3</v>
      </c>
      <c r="K203" s="83" t="s">
        <v>565</v>
      </c>
      <c r="L203" s="83">
        <v>32</v>
      </c>
      <c r="M203" s="83">
        <v>38</v>
      </c>
      <c r="N203" s="83">
        <v>23</v>
      </c>
      <c r="O203" s="88"/>
    </row>
    <row r="204" spans="1:15" x14ac:dyDescent="0.25">
      <c r="A204" s="86" t="s">
        <v>5</v>
      </c>
      <c r="B204" s="84" t="s">
        <v>15</v>
      </c>
      <c r="C204" s="84" t="s">
        <v>11</v>
      </c>
      <c r="D204" s="84" t="s">
        <v>7</v>
      </c>
      <c r="E204" s="84">
        <v>2</v>
      </c>
      <c r="F204" s="83">
        <v>0.40451612903225809</v>
      </c>
      <c r="G204" s="83">
        <v>0.303912972</v>
      </c>
      <c r="H204" s="83">
        <v>0.50511928500000003</v>
      </c>
      <c r="I204" s="83" t="s">
        <v>215</v>
      </c>
      <c r="J204" s="83">
        <v>3</v>
      </c>
      <c r="K204" s="83" t="s">
        <v>565</v>
      </c>
      <c r="L204" s="83">
        <v>32</v>
      </c>
      <c r="M204" s="83">
        <v>38</v>
      </c>
      <c r="N204" s="83">
        <v>23</v>
      </c>
      <c r="O204" s="133"/>
    </row>
    <row r="205" spans="1:15" x14ac:dyDescent="0.25">
      <c r="A205" s="86" t="s">
        <v>5</v>
      </c>
      <c r="B205" s="84" t="s">
        <v>15</v>
      </c>
      <c r="C205" s="84" t="s">
        <v>11</v>
      </c>
      <c r="D205" s="84" t="s">
        <v>7</v>
      </c>
      <c r="E205" s="84">
        <v>3</v>
      </c>
      <c r="F205" s="83">
        <v>0.24483870967741936</v>
      </c>
      <c r="G205" s="83">
        <v>0.144235476</v>
      </c>
      <c r="H205" s="83">
        <v>0.34544188799999997</v>
      </c>
      <c r="I205" s="83" t="s">
        <v>215</v>
      </c>
      <c r="J205" s="83">
        <v>3</v>
      </c>
      <c r="K205" s="83" t="s">
        <v>565</v>
      </c>
      <c r="L205" s="83">
        <v>32</v>
      </c>
      <c r="M205" s="83">
        <v>38</v>
      </c>
      <c r="N205" s="83">
        <v>23</v>
      </c>
      <c r="O205" s="133"/>
    </row>
    <row r="206" spans="1:15" x14ac:dyDescent="0.25">
      <c r="A206" s="86" t="s">
        <v>5</v>
      </c>
      <c r="B206" s="84" t="s">
        <v>15</v>
      </c>
      <c r="C206" s="84" t="s">
        <v>13</v>
      </c>
      <c r="D206" s="84" t="s">
        <v>18</v>
      </c>
      <c r="E206" s="84">
        <v>1</v>
      </c>
      <c r="F206" s="128">
        <v>0.3050581395348837</v>
      </c>
      <c r="G206" s="128">
        <v>0.231082434</v>
      </c>
      <c r="H206" s="128">
        <v>0.37903387499999996</v>
      </c>
      <c r="I206" s="128" t="s">
        <v>215</v>
      </c>
      <c r="J206" s="128">
        <v>3</v>
      </c>
      <c r="K206" s="128" t="s">
        <v>548</v>
      </c>
      <c r="L206" s="128">
        <v>53</v>
      </c>
      <c r="M206" s="128">
        <v>52</v>
      </c>
      <c r="N206" s="128">
        <v>67</v>
      </c>
      <c r="O206" s="88"/>
    </row>
    <row r="207" spans="1:15" x14ac:dyDescent="0.25">
      <c r="A207" s="86" t="s">
        <v>5</v>
      </c>
      <c r="B207" s="84" t="s">
        <v>15</v>
      </c>
      <c r="C207" s="84" t="s">
        <v>13</v>
      </c>
      <c r="D207" s="84" t="s">
        <v>18</v>
      </c>
      <c r="E207" s="84">
        <v>2</v>
      </c>
      <c r="F207" s="128">
        <v>0.2993023255813953</v>
      </c>
      <c r="G207" s="128">
        <v>0.22532667299999998</v>
      </c>
      <c r="H207" s="128">
        <v>0.37327801500000002</v>
      </c>
      <c r="I207" s="128" t="s">
        <v>215</v>
      </c>
      <c r="J207" s="128">
        <v>3</v>
      </c>
      <c r="K207" s="128" t="s">
        <v>548</v>
      </c>
      <c r="L207" s="128">
        <v>53</v>
      </c>
      <c r="M207" s="128">
        <v>52</v>
      </c>
      <c r="N207" s="128">
        <v>67</v>
      </c>
      <c r="O207" s="133"/>
    </row>
    <row r="208" spans="1:15" x14ac:dyDescent="0.25">
      <c r="A208" s="86" t="s">
        <v>5</v>
      </c>
      <c r="B208" s="84" t="s">
        <v>15</v>
      </c>
      <c r="C208" s="84" t="s">
        <v>13</v>
      </c>
      <c r="D208" s="84" t="s">
        <v>18</v>
      </c>
      <c r="E208" s="84">
        <v>3</v>
      </c>
      <c r="F208" s="128">
        <v>0.38563953488372094</v>
      </c>
      <c r="G208" s="128">
        <v>0.31166388</v>
      </c>
      <c r="H208" s="128">
        <v>0.45961522199999999</v>
      </c>
      <c r="I208" s="128" t="s">
        <v>215</v>
      </c>
      <c r="J208" s="128">
        <v>3</v>
      </c>
      <c r="K208" s="128" t="s">
        <v>548</v>
      </c>
      <c r="L208" s="128">
        <v>53</v>
      </c>
      <c r="M208" s="128">
        <v>52</v>
      </c>
      <c r="N208" s="128">
        <v>67</v>
      </c>
      <c r="O208" s="133"/>
    </row>
    <row r="209" spans="1:19" x14ac:dyDescent="0.25">
      <c r="A209" s="86" t="s">
        <v>5</v>
      </c>
      <c r="B209" s="84" t="s">
        <v>15</v>
      </c>
      <c r="C209" s="84" t="s">
        <v>13</v>
      </c>
      <c r="D209" s="84" t="s">
        <v>7</v>
      </c>
      <c r="E209" s="84">
        <v>1</v>
      </c>
      <c r="F209" s="83">
        <v>0.3092606284658041</v>
      </c>
      <c r="G209" s="83">
        <v>0.267549282</v>
      </c>
      <c r="H209" s="83">
        <v>0.35097202799999999</v>
      </c>
      <c r="I209" s="83" t="s">
        <v>215</v>
      </c>
      <c r="J209" s="83">
        <v>3</v>
      </c>
      <c r="K209" s="83" t="s">
        <v>566</v>
      </c>
      <c r="L209" s="83">
        <v>169</v>
      </c>
      <c r="M209" s="83">
        <v>199</v>
      </c>
      <c r="N209" s="83">
        <v>173</v>
      </c>
      <c r="O209" s="88"/>
    </row>
    <row r="210" spans="1:19" x14ac:dyDescent="0.25">
      <c r="A210" s="86" t="s">
        <v>5</v>
      </c>
      <c r="B210" s="84" t="s">
        <v>15</v>
      </c>
      <c r="C210" s="84" t="s">
        <v>13</v>
      </c>
      <c r="D210" s="84" t="s">
        <v>7</v>
      </c>
      <c r="E210" s="84">
        <v>2</v>
      </c>
      <c r="F210" s="85">
        <v>0.36415896487985211</v>
      </c>
      <c r="G210" s="85">
        <v>0.32244755400000003</v>
      </c>
      <c r="H210" s="85">
        <v>0.40587039899999999</v>
      </c>
      <c r="I210" s="83" t="s">
        <v>215</v>
      </c>
      <c r="J210" s="83">
        <v>3</v>
      </c>
      <c r="K210" s="85" t="s">
        <v>566</v>
      </c>
      <c r="L210" s="85">
        <v>169</v>
      </c>
      <c r="M210" s="85">
        <v>199</v>
      </c>
      <c r="N210" s="85">
        <v>173</v>
      </c>
      <c r="O210" s="133"/>
    </row>
    <row r="211" spans="1:19" x14ac:dyDescent="0.25">
      <c r="A211" s="86" t="s">
        <v>5</v>
      </c>
      <c r="B211" s="84" t="s">
        <v>15</v>
      </c>
      <c r="C211" s="84" t="s">
        <v>13</v>
      </c>
      <c r="D211" s="84" t="s">
        <v>7</v>
      </c>
      <c r="E211" s="84">
        <v>3</v>
      </c>
      <c r="F211" s="85">
        <v>0.31658040665434378</v>
      </c>
      <c r="G211" s="85">
        <v>0.27486904499999998</v>
      </c>
      <c r="H211" s="85">
        <v>0.35829179099999997</v>
      </c>
      <c r="I211" s="83" t="s">
        <v>215</v>
      </c>
      <c r="J211" s="83">
        <v>3</v>
      </c>
      <c r="K211" s="85" t="s">
        <v>566</v>
      </c>
      <c r="L211" s="85">
        <v>169</v>
      </c>
      <c r="M211" s="85">
        <v>199</v>
      </c>
      <c r="N211" s="85">
        <v>173</v>
      </c>
      <c r="O211" s="133"/>
    </row>
    <row r="212" spans="1:19" x14ac:dyDescent="0.25">
      <c r="A212" s="86" t="s">
        <v>5</v>
      </c>
      <c r="B212" s="84" t="s">
        <v>15</v>
      </c>
      <c r="C212" s="84" t="s">
        <v>14</v>
      </c>
      <c r="D212" s="84" t="s">
        <v>18</v>
      </c>
      <c r="E212" s="84">
        <v>1</v>
      </c>
      <c r="F212" s="128">
        <v>0.3050581395348837</v>
      </c>
      <c r="G212" s="128">
        <v>0.231082434</v>
      </c>
      <c r="H212" s="128">
        <v>0.37903387499999996</v>
      </c>
      <c r="I212" s="128" t="s">
        <v>215</v>
      </c>
      <c r="J212" s="128">
        <v>3</v>
      </c>
      <c r="K212" s="128" t="s">
        <v>548</v>
      </c>
      <c r="L212" s="128">
        <v>53</v>
      </c>
      <c r="M212" s="128">
        <v>52</v>
      </c>
      <c r="N212" s="128">
        <v>67</v>
      </c>
      <c r="O212" s="88"/>
    </row>
    <row r="213" spans="1:19" x14ac:dyDescent="0.25">
      <c r="A213" s="86" t="s">
        <v>5</v>
      </c>
      <c r="B213" s="84" t="s">
        <v>15</v>
      </c>
      <c r="C213" s="84" t="s">
        <v>14</v>
      </c>
      <c r="D213" s="84" t="s">
        <v>18</v>
      </c>
      <c r="E213" s="84">
        <v>2</v>
      </c>
      <c r="F213" s="128">
        <v>0.2993023255813953</v>
      </c>
      <c r="G213" s="128">
        <v>0.22532667299999998</v>
      </c>
      <c r="H213" s="128">
        <v>0.37327801500000002</v>
      </c>
      <c r="I213" s="128" t="s">
        <v>215</v>
      </c>
      <c r="J213" s="128">
        <v>3</v>
      </c>
      <c r="K213" s="128" t="s">
        <v>548</v>
      </c>
      <c r="L213" s="128">
        <v>53</v>
      </c>
      <c r="M213" s="128">
        <v>52</v>
      </c>
      <c r="N213" s="128">
        <v>67</v>
      </c>
      <c r="O213" s="133"/>
    </row>
    <row r="214" spans="1:19" x14ac:dyDescent="0.25">
      <c r="A214" s="86" t="s">
        <v>5</v>
      </c>
      <c r="B214" s="84" t="s">
        <v>15</v>
      </c>
      <c r="C214" s="84" t="s">
        <v>14</v>
      </c>
      <c r="D214" s="84" t="s">
        <v>18</v>
      </c>
      <c r="E214" s="84">
        <v>3</v>
      </c>
      <c r="F214" s="128">
        <v>0.38563953488372094</v>
      </c>
      <c r="G214" s="128">
        <v>0.31166388</v>
      </c>
      <c r="H214" s="128">
        <v>0.45961522199999999</v>
      </c>
      <c r="I214" s="128" t="s">
        <v>215</v>
      </c>
      <c r="J214" s="128">
        <v>3</v>
      </c>
      <c r="K214" s="128" t="s">
        <v>548</v>
      </c>
      <c r="L214" s="128">
        <v>53</v>
      </c>
      <c r="M214" s="128">
        <v>52</v>
      </c>
      <c r="N214" s="128">
        <v>67</v>
      </c>
      <c r="O214" s="133"/>
    </row>
    <row r="215" spans="1:19" x14ac:dyDescent="0.25">
      <c r="A215" s="86" t="s">
        <v>5</v>
      </c>
      <c r="B215" s="84" t="s">
        <v>15</v>
      </c>
      <c r="C215" s="84" t="s">
        <v>14</v>
      </c>
      <c r="D215" s="84" t="s">
        <v>7</v>
      </c>
      <c r="E215" s="84">
        <v>1</v>
      </c>
      <c r="F215" s="83">
        <v>0.25048192771084338</v>
      </c>
      <c r="G215" s="83">
        <v>0.143990649</v>
      </c>
      <c r="H215" s="83">
        <v>0.35697320999999999</v>
      </c>
      <c r="I215" s="83" t="s">
        <v>215</v>
      </c>
      <c r="J215" s="83">
        <v>3</v>
      </c>
      <c r="K215" s="83" t="s">
        <v>567</v>
      </c>
      <c r="L215" s="83">
        <v>21</v>
      </c>
      <c r="M215" s="83">
        <v>34</v>
      </c>
      <c r="N215" s="83">
        <v>28</v>
      </c>
      <c r="O215" s="88"/>
    </row>
    <row r="216" spans="1:19" x14ac:dyDescent="0.25">
      <c r="A216" s="86" t="s">
        <v>5</v>
      </c>
      <c r="B216" s="84" t="s">
        <v>15</v>
      </c>
      <c r="C216" s="84" t="s">
        <v>14</v>
      </c>
      <c r="D216" s="84" t="s">
        <v>7</v>
      </c>
      <c r="E216" s="84">
        <v>2</v>
      </c>
      <c r="F216" s="83">
        <v>0.40554216867469878</v>
      </c>
      <c r="G216" s="83">
        <v>0.29905088400000002</v>
      </c>
      <c r="H216" s="83">
        <v>0.51203354400000001</v>
      </c>
      <c r="I216" s="83" t="s">
        <v>215</v>
      </c>
      <c r="J216" s="83">
        <v>3</v>
      </c>
      <c r="K216" s="83" t="s">
        <v>567</v>
      </c>
      <c r="L216" s="83">
        <v>21</v>
      </c>
      <c r="M216" s="83">
        <v>34</v>
      </c>
      <c r="N216" s="83">
        <v>28</v>
      </c>
      <c r="O216" s="133"/>
    </row>
    <row r="217" spans="1:19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>
        <v>3</v>
      </c>
      <c r="F217" s="91">
        <v>0.33397590361445778</v>
      </c>
      <c r="G217" s="91">
        <v>0.22748457599999999</v>
      </c>
      <c r="H217" s="91">
        <v>0.44046723599999998</v>
      </c>
      <c r="I217" s="91" t="s">
        <v>215</v>
      </c>
      <c r="J217" s="91">
        <v>3</v>
      </c>
      <c r="K217" s="91" t="s">
        <v>567</v>
      </c>
      <c r="L217" s="91">
        <v>21</v>
      </c>
      <c r="M217" s="91">
        <v>34</v>
      </c>
      <c r="N217" s="91">
        <v>28</v>
      </c>
      <c r="O217" s="87"/>
      <c r="P217" s="87"/>
      <c r="Q217" s="87"/>
    </row>
    <row r="218" spans="1:19" x14ac:dyDescent="0.25">
      <c r="A218" s="24" t="s">
        <v>0</v>
      </c>
      <c r="B218" s="133" t="s">
        <v>12</v>
      </c>
      <c r="C218" s="133" t="s">
        <v>11</v>
      </c>
      <c r="D218" s="133" t="s">
        <v>18</v>
      </c>
      <c r="E218" s="133">
        <v>1</v>
      </c>
      <c r="F218" s="130">
        <v>0.3050581395348837</v>
      </c>
      <c r="G218" s="130">
        <v>0.231082434</v>
      </c>
      <c r="H218" s="130">
        <v>0.37903387499999996</v>
      </c>
      <c r="I218" s="128" t="s">
        <v>215</v>
      </c>
      <c r="J218" s="128">
        <v>3</v>
      </c>
      <c r="K218" s="128" t="s">
        <v>548</v>
      </c>
      <c r="L218" s="128">
        <v>53</v>
      </c>
      <c r="M218" s="128">
        <v>52</v>
      </c>
      <c r="N218" s="128">
        <v>67</v>
      </c>
      <c r="O218" s="88"/>
      <c r="Q218" s="133"/>
      <c r="R218" s="133"/>
      <c r="S218" s="133"/>
    </row>
    <row r="219" spans="1:19" x14ac:dyDescent="0.25">
      <c r="A219" s="81" t="s">
        <v>0</v>
      </c>
      <c r="B219" s="133" t="s">
        <v>12</v>
      </c>
      <c r="C219" s="133" t="s">
        <v>11</v>
      </c>
      <c r="D219" s="133" t="s">
        <v>18</v>
      </c>
      <c r="E219" s="133">
        <v>2</v>
      </c>
      <c r="F219" s="130">
        <v>0.2993023255813953</v>
      </c>
      <c r="G219" s="130">
        <v>0.22532667299999998</v>
      </c>
      <c r="H219" s="130">
        <v>0.37327801500000002</v>
      </c>
      <c r="I219" s="128" t="s">
        <v>215</v>
      </c>
      <c r="J219" s="128">
        <v>3</v>
      </c>
      <c r="K219" s="128" t="s">
        <v>548</v>
      </c>
      <c r="L219" s="128">
        <v>53</v>
      </c>
      <c r="M219" s="128">
        <v>52</v>
      </c>
      <c r="N219" s="128">
        <v>67</v>
      </c>
      <c r="Q219" s="133"/>
      <c r="R219" s="133"/>
      <c r="S219" s="133"/>
    </row>
    <row r="220" spans="1:19" x14ac:dyDescent="0.25">
      <c r="A220" s="81" t="s">
        <v>0</v>
      </c>
      <c r="B220" s="133" t="s">
        <v>12</v>
      </c>
      <c r="C220" s="133" t="s">
        <v>11</v>
      </c>
      <c r="D220" s="133" t="s">
        <v>18</v>
      </c>
      <c r="E220" s="133">
        <v>3</v>
      </c>
      <c r="F220" s="130">
        <v>0.38563953488372094</v>
      </c>
      <c r="G220" s="130">
        <v>0.31166388</v>
      </c>
      <c r="H220" s="130">
        <v>0.45961522199999999</v>
      </c>
      <c r="I220" s="128" t="s">
        <v>215</v>
      </c>
      <c r="J220" s="128">
        <v>3</v>
      </c>
      <c r="K220" s="128" t="s">
        <v>548</v>
      </c>
      <c r="L220" s="128">
        <v>53</v>
      </c>
      <c r="M220" s="128">
        <v>52</v>
      </c>
      <c r="N220" s="128">
        <v>67</v>
      </c>
      <c r="Q220" s="133"/>
      <c r="R220" s="133"/>
      <c r="S220" s="133"/>
    </row>
    <row r="221" spans="1:19" x14ac:dyDescent="0.25">
      <c r="A221" s="24" t="s">
        <v>0</v>
      </c>
      <c r="B221" s="133" t="s">
        <v>17</v>
      </c>
      <c r="C221" s="133" t="s">
        <v>11</v>
      </c>
      <c r="D221" s="133" t="s">
        <v>8</v>
      </c>
      <c r="E221" s="133">
        <v>1</v>
      </c>
      <c r="F221" s="110">
        <v>0.45453913043478261</v>
      </c>
      <c r="G221" s="110">
        <v>0.41407977599999995</v>
      </c>
      <c r="H221" s="110">
        <v>0.49499851500000003</v>
      </c>
      <c r="I221" s="83" t="s">
        <v>215</v>
      </c>
      <c r="J221" s="83">
        <v>3</v>
      </c>
      <c r="K221" s="83" t="s">
        <v>628</v>
      </c>
      <c r="L221" s="83">
        <v>264</v>
      </c>
      <c r="M221" s="83">
        <v>226</v>
      </c>
      <c r="N221" s="83">
        <v>85</v>
      </c>
      <c r="O221" s="88"/>
      <c r="Q221" s="133"/>
      <c r="R221" s="133"/>
      <c r="S221" s="133"/>
    </row>
    <row r="222" spans="1:19" x14ac:dyDescent="0.25">
      <c r="A222" s="81" t="s">
        <v>0</v>
      </c>
      <c r="B222" s="133" t="s">
        <v>17</v>
      </c>
      <c r="C222" s="133" t="s">
        <v>11</v>
      </c>
      <c r="D222" s="133" t="s">
        <v>8</v>
      </c>
      <c r="E222" s="133">
        <v>2</v>
      </c>
      <c r="F222" s="110">
        <v>0.38911304347826087</v>
      </c>
      <c r="G222" s="110">
        <v>0.34865364600000004</v>
      </c>
      <c r="H222" s="110">
        <v>0.42957248400000003</v>
      </c>
      <c r="I222" s="83" t="s">
        <v>215</v>
      </c>
      <c r="J222" s="83">
        <v>3</v>
      </c>
      <c r="K222" s="83" t="s">
        <v>628</v>
      </c>
      <c r="L222" s="83">
        <v>264</v>
      </c>
      <c r="M222" s="83">
        <v>226</v>
      </c>
      <c r="N222" s="83">
        <v>85</v>
      </c>
      <c r="Q222" s="133"/>
      <c r="R222" s="133"/>
      <c r="S222" s="133"/>
    </row>
    <row r="223" spans="1:19" x14ac:dyDescent="0.25">
      <c r="A223" s="81" t="s">
        <v>0</v>
      </c>
      <c r="B223" s="133" t="s">
        <v>17</v>
      </c>
      <c r="C223" s="133" t="s">
        <v>11</v>
      </c>
      <c r="D223" s="133" t="s">
        <v>8</v>
      </c>
      <c r="E223" s="133">
        <v>3</v>
      </c>
      <c r="F223" s="110">
        <v>0.14634782608695654</v>
      </c>
      <c r="G223" s="110">
        <v>0.10588842</v>
      </c>
      <c r="H223" s="110">
        <v>0.186807258</v>
      </c>
      <c r="I223" s="83" t="s">
        <v>215</v>
      </c>
      <c r="J223" s="83">
        <v>3</v>
      </c>
      <c r="K223" s="83" t="s">
        <v>628</v>
      </c>
      <c r="L223" s="83">
        <v>264</v>
      </c>
      <c r="M223" s="83">
        <v>226</v>
      </c>
      <c r="N223" s="83">
        <v>85</v>
      </c>
      <c r="Q223" s="133"/>
      <c r="R223" s="133"/>
      <c r="S223" s="133"/>
    </row>
    <row r="224" spans="1:19" x14ac:dyDescent="0.25">
      <c r="A224" s="24" t="s">
        <v>0</v>
      </c>
      <c r="B224" s="133" t="s">
        <v>17</v>
      </c>
      <c r="C224" s="133" t="s">
        <v>11</v>
      </c>
      <c r="D224" s="133" t="s">
        <v>29</v>
      </c>
      <c r="E224" s="133">
        <v>1</v>
      </c>
      <c r="F224" s="177">
        <v>0.43043478260869561</v>
      </c>
      <c r="G224" s="177">
        <v>0.32928627599999999</v>
      </c>
      <c r="H224" s="177">
        <v>0.531583272</v>
      </c>
      <c r="I224" s="156" t="s">
        <v>215</v>
      </c>
      <c r="J224" s="156">
        <v>3</v>
      </c>
      <c r="K224" s="156" t="s">
        <v>550</v>
      </c>
      <c r="L224" s="156">
        <v>40</v>
      </c>
      <c r="M224" s="156">
        <v>30</v>
      </c>
      <c r="N224" s="156">
        <v>22</v>
      </c>
      <c r="O224" s="88"/>
      <c r="Q224" s="133"/>
      <c r="R224" s="133"/>
      <c r="S224" s="133"/>
    </row>
    <row r="225" spans="1:19" x14ac:dyDescent="0.25">
      <c r="A225" s="81" t="s">
        <v>0</v>
      </c>
      <c r="B225" s="133" t="s">
        <v>17</v>
      </c>
      <c r="C225" s="133" t="s">
        <v>11</v>
      </c>
      <c r="D225" s="133" t="s">
        <v>29</v>
      </c>
      <c r="E225" s="133">
        <v>2</v>
      </c>
      <c r="F225" s="177">
        <v>0.32282608695652176</v>
      </c>
      <c r="G225" s="177">
        <v>0.22167763199999999</v>
      </c>
      <c r="H225" s="177">
        <v>0.42397452899999999</v>
      </c>
      <c r="I225" s="156" t="s">
        <v>215</v>
      </c>
      <c r="J225" s="156">
        <v>3</v>
      </c>
      <c r="K225" s="156" t="s">
        <v>550</v>
      </c>
      <c r="L225" s="156">
        <v>40</v>
      </c>
      <c r="M225" s="156">
        <v>30</v>
      </c>
      <c r="N225" s="156">
        <v>22</v>
      </c>
      <c r="Q225" s="133"/>
      <c r="R225" s="133"/>
      <c r="S225" s="133"/>
    </row>
    <row r="226" spans="1:19" x14ac:dyDescent="0.25">
      <c r="A226" s="81" t="s">
        <v>0</v>
      </c>
      <c r="B226" s="133" t="s">
        <v>17</v>
      </c>
      <c r="C226" s="133" t="s">
        <v>11</v>
      </c>
      <c r="D226" s="133" t="s">
        <v>29</v>
      </c>
      <c r="E226" s="133">
        <v>3</v>
      </c>
      <c r="F226" s="177">
        <v>0.23673913043478262</v>
      </c>
      <c r="G226" s="177">
        <v>0.13559059800000001</v>
      </c>
      <c r="H226" s="177">
        <v>0.33788759400000001</v>
      </c>
      <c r="I226" s="156" t="s">
        <v>215</v>
      </c>
      <c r="J226" s="156">
        <v>3</v>
      </c>
      <c r="K226" s="156" t="s">
        <v>550</v>
      </c>
      <c r="L226" s="156">
        <v>40</v>
      </c>
      <c r="M226" s="156">
        <v>30</v>
      </c>
      <c r="N226" s="156">
        <v>22</v>
      </c>
      <c r="Q226" s="133"/>
      <c r="R226" s="133"/>
      <c r="S226" s="133"/>
    </row>
    <row r="227" spans="1:19" x14ac:dyDescent="0.25">
      <c r="A227" s="24" t="s">
        <v>0</v>
      </c>
      <c r="B227" s="133" t="s">
        <v>12</v>
      </c>
      <c r="C227" s="133" t="s">
        <v>11</v>
      </c>
      <c r="D227" s="133" t="s">
        <v>7</v>
      </c>
      <c r="E227" s="133">
        <v>1</v>
      </c>
      <c r="F227" s="112">
        <v>0.42127659574468085</v>
      </c>
      <c r="G227" s="112">
        <v>0.27976093200000002</v>
      </c>
      <c r="H227" s="112">
        <v>0.56279223</v>
      </c>
      <c r="I227" s="85" t="s">
        <v>215</v>
      </c>
      <c r="J227" s="85">
        <v>3</v>
      </c>
      <c r="K227" s="85" t="s">
        <v>629</v>
      </c>
      <c r="L227" s="85">
        <v>20</v>
      </c>
      <c r="M227" s="85">
        <v>21</v>
      </c>
      <c r="N227" s="85">
        <v>6</v>
      </c>
      <c r="O227" s="88"/>
      <c r="Q227" s="133"/>
      <c r="R227" s="133"/>
      <c r="S227" s="133"/>
    </row>
    <row r="228" spans="1:19" x14ac:dyDescent="0.25">
      <c r="A228" s="81" t="s">
        <v>0</v>
      </c>
      <c r="B228" s="133" t="s">
        <v>12</v>
      </c>
      <c r="C228" s="133" t="s">
        <v>11</v>
      </c>
      <c r="D228" s="133" t="s">
        <v>7</v>
      </c>
      <c r="E228" s="133">
        <v>2</v>
      </c>
      <c r="F228" s="112">
        <v>0.44234042553191488</v>
      </c>
      <c r="G228" s="112">
        <v>0.30082476600000002</v>
      </c>
      <c r="H228" s="112">
        <v>0.58385606400000001</v>
      </c>
      <c r="I228" s="85" t="s">
        <v>215</v>
      </c>
      <c r="J228" s="85">
        <v>3</v>
      </c>
      <c r="K228" s="85" t="s">
        <v>629</v>
      </c>
      <c r="L228" s="85">
        <v>20</v>
      </c>
      <c r="M228" s="85">
        <v>21</v>
      </c>
      <c r="N228" s="85">
        <v>6</v>
      </c>
      <c r="Q228" s="133"/>
      <c r="R228" s="133"/>
      <c r="S228" s="133"/>
    </row>
    <row r="229" spans="1:19" x14ac:dyDescent="0.25">
      <c r="A229" s="81" t="s">
        <v>0</v>
      </c>
      <c r="B229" s="133" t="s">
        <v>12</v>
      </c>
      <c r="C229" s="133" t="s">
        <v>11</v>
      </c>
      <c r="D229" s="133" t="s">
        <v>7</v>
      </c>
      <c r="E229" s="133">
        <v>3</v>
      </c>
      <c r="F229" s="112">
        <v>0.12638297872340423</v>
      </c>
      <c r="G229" s="112">
        <v>0</v>
      </c>
      <c r="H229" s="112">
        <v>0.26789855399999996</v>
      </c>
      <c r="I229" s="85" t="s">
        <v>215</v>
      </c>
      <c r="J229" s="85">
        <v>3</v>
      </c>
      <c r="K229" s="85" t="s">
        <v>629</v>
      </c>
      <c r="L229" s="85">
        <v>20</v>
      </c>
      <c r="M229" s="85">
        <v>21</v>
      </c>
      <c r="N229" s="85">
        <v>6</v>
      </c>
      <c r="Q229" s="133"/>
      <c r="R229" s="133"/>
      <c r="S229" s="133"/>
    </row>
    <row r="230" spans="1:19" x14ac:dyDescent="0.25">
      <c r="A230" s="24" t="s">
        <v>0</v>
      </c>
      <c r="B230" s="133" t="s">
        <v>12</v>
      </c>
      <c r="C230" s="133" t="s">
        <v>13</v>
      </c>
      <c r="D230" s="133" t="s">
        <v>18</v>
      </c>
      <c r="E230" s="133">
        <v>1</v>
      </c>
      <c r="F230" s="130">
        <v>0.3050581395348837</v>
      </c>
      <c r="G230" s="130">
        <v>0.231082434</v>
      </c>
      <c r="H230" s="130">
        <v>0.37903387499999996</v>
      </c>
      <c r="I230" s="128" t="s">
        <v>215</v>
      </c>
      <c r="J230" s="128">
        <v>3</v>
      </c>
      <c r="K230" s="128" t="s">
        <v>548</v>
      </c>
      <c r="L230" s="128">
        <v>53</v>
      </c>
      <c r="M230" s="128">
        <v>52</v>
      </c>
      <c r="N230" s="128">
        <v>67</v>
      </c>
      <c r="O230" s="88"/>
      <c r="Q230" s="133"/>
      <c r="R230" s="133"/>
      <c r="S230" s="133"/>
    </row>
    <row r="231" spans="1:19" x14ac:dyDescent="0.25">
      <c r="A231" s="81" t="s">
        <v>0</v>
      </c>
      <c r="B231" s="133" t="s">
        <v>12</v>
      </c>
      <c r="C231" s="133" t="s">
        <v>13</v>
      </c>
      <c r="D231" s="133" t="s">
        <v>18</v>
      </c>
      <c r="E231" s="133">
        <v>2</v>
      </c>
      <c r="F231" s="130">
        <v>0.2993023255813953</v>
      </c>
      <c r="G231" s="130">
        <v>0.22532667299999998</v>
      </c>
      <c r="H231" s="130">
        <v>0.37327801500000002</v>
      </c>
      <c r="I231" s="128" t="s">
        <v>215</v>
      </c>
      <c r="J231" s="128">
        <v>3</v>
      </c>
      <c r="K231" s="128" t="s">
        <v>548</v>
      </c>
      <c r="L231" s="128">
        <v>53</v>
      </c>
      <c r="M231" s="128">
        <v>52</v>
      </c>
      <c r="N231" s="128">
        <v>67</v>
      </c>
      <c r="Q231" s="133"/>
      <c r="R231" s="133"/>
      <c r="S231" s="133"/>
    </row>
    <row r="232" spans="1:19" x14ac:dyDescent="0.25">
      <c r="A232" s="81" t="s">
        <v>0</v>
      </c>
      <c r="B232" s="133" t="s">
        <v>12</v>
      </c>
      <c r="C232" s="133" t="s">
        <v>13</v>
      </c>
      <c r="D232" s="133" t="s">
        <v>18</v>
      </c>
      <c r="E232" s="133">
        <v>3</v>
      </c>
      <c r="F232" s="130">
        <v>0.38563953488372094</v>
      </c>
      <c r="G232" s="130">
        <v>0.31166388</v>
      </c>
      <c r="H232" s="130">
        <v>0.45961522199999999</v>
      </c>
      <c r="I232" s="128" t="s">
        <v>215</v>
      </c>
      <c r="J232" s="128">
        <v>3</v>
      </c>
      <c r="K232" s="128" t="s">
        <v>548</v>
      </c>
      <c r="L232" s="128">
        <v>53</v>
      </c>
      <c r="M232" s="128">
        <v>52</v>
      </c>
      <c r="N232" s="128">
        <v>67</v>
      </c>
      <c r="Q232" s="133"/>
      <c r="R232" s="133"/>
      <c r="S232" s="133"/>
    </row>
    <row r="233" spans="1:19" x14ac:dyDescent="0.25">
      <c r="A233" s="24" t="s">
        <v>0</v>
      </c>
      <c r="B233" s="133" t="s">
        <v>17</v>
      </c>
      <c r="C233" s="133" t="s">
        <v>13</v>
      </c>
      <c r="D233" s="133" t="s">
        <v>8</v>
      </c>
      <c r="E233" s="133">
        <v>1</v>
      </c>
      <c r="F233" s="112">
        <v>0.36173076923076919</v>
      </c>
      <c r="G233" s="112">
        <v>0.31416362999999997</v>
      </c>
      <c r="H233" s="112">
        <v>0.409297878</v>
      </c>
      <c r="I233" s="85" t="s">
        <v>215</v>
      </c>
      <c r="J233" s="85">
        <v>3</v>
      </c>
      <c r="K233" s="85" t="s">
        <v>630</v>
      </c>
      <c r="L233" s="85">
        <v>152</v>
      </c>
      <c r="M233" s="85">
        <v>195</v>
      </c>
      <c r="N233" s="85">
        <v>69</v>
      </c>
      <c r="O233" s="88"/>
      <c r="Q233" s="133"/>
      <c r="R233" s="133"/>
      <c r="S233" s="133"/>
    </row>
    <row r="234" spans="1:19" x14ac:dyDescent="0.25">
      <c r="A234" s="81" t="s">
        <v>0</v>
      </c>
      <c r="B234" s="133" t="s">
        <v>17</v>
      </c>
      <c r="C234" s="133" t="s">
        <v>13</v>
      </c>
      <c r="D234" s="133" t="s">
        <v>8</v>
      </c>
      <c r="E234" s="133">
        <v>2</v>
      </c>
      <c r="F234" s="112">
        <v>0.46406249999999999</v>
      </c>
      <c r="G234" s="112">
        <v>0.41649537599999997</v>
      </c>
      <c r="H234" s="112">
        <v>0.51162962400000001</v>
      </c>
      <c r="I234" s="85" t="s">
        <v>215</v>
      </c>
      <c r="J234" s="85">
        <v>3</v>
      </c>
      <c r="K234" s="85" t="s">
        <v>630</v>
      </c>
      <c r="L234" s="85">
        <v>152</v>
      </c>
      <c r="M234" s="85">
        <v>195</v>
      </c>
      <c r="N234" s="85">
        <v>69</v>
      </c>
      <c r="Q234" s="133"/>
      <c r="R234" s="133"/>
      <c r="S234" s="133"/>
    </row>
    <row r="235" spans="1:19" x14ac:dyDescent="0.25">
      <c r="A235" s="81" t="s">
        <v>0</v>
      </c>
      <c r="B235" s="133" t="s">
        <v>17</v>
      </c>
      <c r="C235" s="133" t="s">
        <v>13</v>
      </c>
      <c r="D235" s="133" t="s">
        <v>8</v>
      </c>
      <c r="E235" s="133">
        <v>3</v>
      </c>
      <c r="F235" s="112">
        <v>0.16420673076923076</v>
      </c>
      <c r="G235" s="112">
        <v>0.116639622</v>
      </c>
      <c r="H235" s="112">
        <v>0.21177387</v>
      </c>
      <c r="I235" s="85" t="s">
        <v>215</v>
      </c>
      <c r="J235" s="85">
        <v>3</v>
      </c>
      <c r="K235" s="85" t="s">
        <v>630</v>
      </c>
      <c r="L235" s="85">
        <v>152</v>
      </c>
      <c r="M235" s="85">
        <v>195</v>
      </c>
      <c r="N235" s="85">
        <v>69</v>
      </c>
      <c r="Q235" s="133"/>
      <c r="R235" s="133"/>
      <c r="S235" s="133"/>
    </row>
    <row r="236" spans="1:19" x14ac:dyDescent="0.25">
      <c r="A236" s="24" t="s">
        <v>0</v>
      </c>
      <c r="B236" s="133" t="s">
        <v>17</v>
      </c>
      <c r="C236" s="133" t="s">
        <v>13</v>
      </c>
      <c r="D236" s="133" t="s">
        <v>29</v>
      </c>
      <c r="E236" s="133">
        <v>1</v>
      </c>
      <c r="F236" s="177">
        <v>0.43043478260869561</v>
      </c>
      <c r="G236" s="177">
        <v>0.32928627599999999</v>
      </c>
      <c r="H236" s="177">
        <v>0.531583272</v>
      </c>
      <c r="I236" s="156" t="s">
        <v>215</v>
      </c>
      <c r="J236" s="156">
        <v>3</v>
      </c>
      <c r="K236" s="156" t="s">
        <v>550</v>
      </c>
      <c r="L236" s="156">
        <v>40</v>
      </c>
      <c r="M236" s="156">
        <v>30</v>
      </c>
      <c r="N236" s="156">
        <v>22</v>
      </c>
      <c r="O236" s="88"/>
      <c r="Q236" s="133"/>
      <c r="R236" s="133"/>
      <c r="S236" s="133"/>
    </row>
    <row r="237" spans="1:19" x14ac:dyDescent="0.25">
      <c r="A237" s="81" t="s">
        <v>0</v>
      </c>
      <c r="B237" s="133" t="s">
        <v>17</v>
      </c>
      <c r="C237" s="133" t="s">
        <v>13</v>
      </c>
      <c r="D237" s="133" t="s">
        <v>29</v>
      </c>
      <c r="E237" s="133">
        <v>2</v>
      </c>
      <c r="F237" s="177">
        <v>0.32282608695652176</v>
      </c>
      <c r="G237" s="177">
        <v>0.22167763199999999</v>
      </c>
      <c r="H237" s="177">
        <v>0.42397452899999999</v>
      </c>
      <c r="I237" s="156" t="s">
        <v>215</v>
      </c>
      <c r="J237" s="156">
        <v>3</v>
      </c>
      <c r="K237" s="156" t="s">
        <v>550</v>
      </c>
      <c r="L237" s="156">
        <v>40</v>
      </c>
      <c r="M237" s="156">
        <v>30</v>
      </c>
      <c r="N237" s="156">
        <v>22</v>
      </c>
      <c r="Q237" s="133"/>
      <c r="R237" s="133"/>
      <c r="S237" s="133"/>
    </row>
    <row r="238" spans="1:19" x14ac:dyDescent="0.25">
      <c r="A238" s="81" t="s">
        <v>0</v>
      </c>
      <c r="B238" s="133" t="s">
        <v>17</v>
      </c>
      <c r="C238" s="133" t="s">
        <v>13</v>
      </c>
      <c r="D238" s="133" t="s">
        <v>29</v>
      </c>
      <c r="E238" s="133">
        <v>3</v>
      </c>
      <c r="F238" s="177">
        <v>0.23673913043478262</v>
      </c>
      <c r="G238" s="177">
        <v>0.13559059800000001</v>
      </c>
      <c r="H238" s="177">
        <v>0.33788759400000001</v>
      </c>
      <c r="I238" s="156" t="s">
        <v>215</v>
      </c>
      <c r="J238" s="156">
        <v>3</v>
      </c>
      <c r="K238" s="156" t="s">
        <v>550</v>
      </c>
      <c r="L238" s="156">
        <v>40</v>
      </c>
      <c r="M238" s="156">
        <v>30</v>
      </c>
      <c r="N238" s="156">
        <v>22</v>
      </c>
      <c r="Q238" s="133"/>
      <c r="R238" s="133"/>
      <c r="S238" s="133"/>
    </row>
    <row r="239" spans="1:19" x14ac:dyDescent="0.25">
      <c r="A239" s="24" t="s">
        <v>0</v>
      </c>
      <c r="B239" s="133" t="s">
        <v>12</v>
      </c>
      <c r="C239" s="133" t="s">
        <v>13</v>
      </c>
      <c r="D239" s="133" t="s">
        <v>7</v>
      </c>
      <c r="E239" s="133">
        <v>1</v>
      </c>
      <c r="F239" s="112">
        <v>0.32811428571428569</v>
      </c>
      <c r="G239" s="112">
        <v>0.25477541100000001</v>
      </c>
      <c r="H239" s="112">
        <v>0.401453118</v>
      </c>
      <c r="I239" s="85" t="s">
        <v>215</v>
      </c>
      <c r="J239" s="85">
        <v>3</v>
      </c>
      <c r="K239" s="85" t="s">
        <v>631</v>
      </c>
      <c r="L239" s="85">
        <v>58</v>
      </c>
      <c r="M239" s="85">
        <v>70</v>
      </c>
      <c r="N239" s="85">
        <v>47</v>
      </c>
      <c r="O239" s="88"/>
      <c r="Q239" s="133"/>
      <c r="R239" s="133"/>
      <c r="S239" s="133"/>
    </row>
    <row r="240" spans="1:19" x14ac:dyDescent="0.25">
      <c r="A240" s="81" t="s">
        <v>0</v>
      </c>
      <c r="B240" s="133" t="s">
        <v>12</v>
      </c>
      <c r="C240" s="133" t="s">
        <v>13</v>
      </c>
      <c r="D240" s="133" t="s">
        <v>7</v>
      </c>
      <c r="E240" s="133">
        <v>2</v>
      </c>
      <c r="F240" s="112">
        <v>0.39600000000000002</v>
      </c>
      <c r="G240" s="112">
        <v>0.32266109700000001</v>
      </c>
      <c r="H240" s="112">
        <v>0.46933890299999997</v>
      </c>
      <c r="I240" s="85" t="s">
        <v>215</v>
      </c>
      <c r="J240" s="85">
        <v>3</v>
      </c>
      <c r="K240" s="85" t="s">
        <v>631</v>
      </c>
      <c r="L240" s="85">
        <v>58</v>
      </c>
      <c r="M240" s="85">
        <v>70</v>
      </c>
      <c r="N240" s="85">
        <v>47</v>
      </c>
      <c r="Q240" s="133"/>
      <c r="R240" s="133"/>
      <c r="S240" s="133"/>
    </row>
    <row r="241" spans="1:19" x14ac:dyDescent="0.25">
      <c r="A241" s="81" t="s">
        <v>0</v>
      </c>
      <c r="B241" s="133" t="s">
        <v>12</v>
      </c>
      <c r="C241" s="133" t="s">
        <v>13</v>
      </c>
      <c r="D241" s="133" t="s">
        <v>7</v>
      </c>
      <c r="E241" s="133">
        <v>3</v>
      </c>
      <c r="F241" s="112">
        <v>0.26588571428571428</v>
      </c>
      <c r="G241" s="112">
        <v>0.192546882</v>
      </c>
      <c r="H241" s="112">
        <v>0.33922458899999997</v>
      </c>
      <c r="I241" s="85" t="s">
        <v>215</v>
      </c>
      <c r="J241" s="85">
        <v>3</v>
      </c>
      <c r="K241" s="85" t="s">
        <v>631</v>
      </c>
      <c r="L241" s="85">
        <v>58</v>
      </c>
      <c r="M241" s="85">
        <v>70</v>
      </c>
      <c r="N241" s="85">
        <v>47</v>
      </c>
      <c r="Q241" s="133"/>
      <c r="R241" s="133"/>
      <c r="S241" s="133"/>
    </row>
    <row r="242" spans="1:19" x14ac:dyDescent="0.25">
      <c r="A242" s="24" t="s">
        <v>0</v>
      </c>
      <c r="B242" s="133" t="s">
        <v>12</v>
      </c>
      <c r="C242" s="133" t="s">
        <v>14</v>
      </c>
      <c r="D242" s="133" t="s">
        <v>18</v>
      </c>
      <c r="E242" s="133">
        <v>1</v>
      </c>
      <c r="F242" s="130">
        <v>0.3050581395348837</v>
      </c>
      <c r="G242" s="130">
        <v>0.231082434</v>
      </c>
      <c r="H242" s="130">
        <v>0.37903387499999996</v>
      </c>
      <c r="I242" s="128" t="s">
        <v>215</v>
      </c>
      <c r="J242" s="128">
        <v>3</v>
      </c>
      <c r="K242" s="128" t="s">
        <v>548</v>
      </c>
      <c r="L242" s="128">
        <v>53</v>
      </c>
      <c r="M242" s="128">
        <v>52</v>
      </c>
      <c r="N242" s="128">
        <v>67</v>
      </c>
      <c r="O242" s="88"/>
      <c r="Q242" s="133"/>
      <c r="R242" s="133"/>
      <c r="S242" s="133"/>
    </row>
    <row r="243" spans="1:19" x14ac:dyDescent="0.25">
      <c r="A243" s="81" t="s">
        <v>0</v>
      </c>
      <c r="B243" s="133" t="s">
        <v>12</v>
      </c>
      <c r="C243" s="133" t="s">
        <v>14</v>
      </c>
      <c r="D243" s="133" t="s">
        <v>18</v>
      </c>
      <c r="E243" s="133">
        <v>2</v>
      </c>
      <c r="F243" s="130">
        <v>0.2993023255813953</v>
      </c>
      <c r="G243" s="130">
        <v>0.22532667299999998</v>
      </c>
      <c r="H243" s="130">
        <v>0.37327801500000002</v>
      </c>
      <c r="I243" s="128" t="s">
        <v>215</v>
      </c>
      <c r="J243" s="128">
        <v>3</v>
      </c>
      <c r="K243" s="128" t="s">
        <v>548</v>
      </c>
      <c r="L243" s="128">
        <v>53</v>
      </c>
      <c r="M243" s="128">
        <v>52</v>
      </c>
      <c r="N243" s="128">
        <v>67</v>
      </c>
      <c r="Q243" s="133"/>
      <c r="R243" s="133"/>
      <c r="S243" s="133"/>
    </row>
    <row r="244" spans="1:19" x14ac:dyDescent="0.25">
      <c r="A244" s="81" t="s">
        <v>0</v>
      </c>
      <c r="B244" s="133" t="s">
        <v>12</v>
      </c>
      <c r="C244" s="133" t="s">
        <v>14</v>
      </c>
      <c r="D244" s="133" t="s">
        <v>18</v>
      </c>
      <c r="E244" s="133">
        <v>3</v>
      </c>
      <c r="F244" s="130">
        <v>0.38563953488372094</v>
      </c>
      <c r="G244" s="130">
        <v>0.31166388</v>
      </c>
      <c r="H244" s="130">
        <v>0.45961522199999999</v>
      </c>
      <c r="I244" s="128" t="s">
        <v>215</v>
      </c>
      <c r="J244" s="128">
        <v>3</v>
      </c>
      <c r="K244" s="128" t="s">
        <v>548</v>
      </c>
      <c r="L244" s="128">
        <v>53</v>
      </c>
      <c r="M244" s="128">
        <v>52</v>
      </c>
      <c r="N244" s="128">
        <v>67</v>
      </c>
      <c r="Q244" s="133"/>
      <c r="R244" s="133"/>
      <c r="S244" s="133"/>
    </row>
    <row r="245" spans="1:19" x14ac:dyDescent="0.25">
      <c r="A245" s="24" t="s">
        <v>0</v>
      </c>
      <c r="B245" s="133" t="s">
        <v>17</v>
      </c>
      <c r="C245" s="133" t="s">
        <v>14</v>
      </c>
      <c r="D245" s="133" t="s">
        <v>8</v>
      </c>
      <c r="E245" s="133">
        <v>1</v>
      </c>
      <c r="F245" s="112">
        <v>0.36201492537313434</v>
      </c>
      <c r="G245" s="112">
        <v>0.30275161290000002</v>
      </c>
      <c r="H245" s="112">
        <v>0.42127826400000001</v>
      </c>
      <c r="I245" s="85" t="s">
        <v>215</v>
      </c>
      <c r="J245" s="85">
        <v>3</v>
      </c>
      <c r="K245" s="85" t="s">
        <v>632</v>
      </c>
      <c r="L245" s="85">
        <v>98</v>
      </c>
      <c r="M245" s="85">
        <v>131</v>
      </c>
      <c r="N245" s="85">
        <v>39</v>
      </c>
      <c r="O245" s="88"/>
      <c r="Q245" s="133"/>
      <c r="R245" s="133"/>
      <c r="S245" s="133"/>
    </row>
    <row r="246" spans="1:19" x14ac:dyDescent="0.25">
      <c r="A246" s="81" t="s">
        <v>0</v>
      </c>
      <c r="B246" s="133" t="s">
        <v>17</v>
      </c>
      <c r="C246" s="133" t="s">
        <v>14</v>
      </c>
      <c r="D246" s="133" t="s">
        <v>8</v>
      </c>
      <c r="E246" s="133">
        <v>2</v>
      </c>
      <c r="F246" s="112">
        <v>0.48391791044776122</v>
      </c>
      <c r="G246" s="112">
        <v>0.42465459960000002</v>
      </c>
      <c r="H246" s="112">
        <v>0.54318122099999999</v>
      </c>
      <c r="I246" s="85" t="s">
        <v>215</v>
      </c>
      <c r="J246" s="85">
        <v>3</v>
      </c>
      <c r="K246" s="85" t="s">
        <v>632</v>
      </c>
      <c r="L246" s="85">
        <v>98</v>
      </c>
      <c r="M246" s="85">
        <v>131</v>
      </c>
      <c r="N246" s="85">
        <v>39</v>
      </c>
      <c r="Q246" s="133"/>
      <c r="R246" s="133"/>
      <c r="S246" s="133"/>
    </row>
    <row r="247" spans="1:19" x14ac:dyDescent="0.25">
      <c r="A247" s="81" t="s">
        <v>0</v>
      </c>
      <c r="B247" s="133" t="s">
        <v>17</v>
      </c>
      <c r="C247" s="133" t="s">
        <v>14</v>
      </c>
      <c r="D247" s="133" t="s">
        <v>8</v>
      </c>
      <c r="E247" s="133">
        <v>3</v>
      </c>
      <c r="F247" s="112">
        <v>0.14406716417910448</v>
      </c>
      <c r="G247" s="112">
        <v>8.4803855399999989E-2</v>
      </c>
      <c r="H247" s="112">
        <v>0.20333045699999999</v>
      </c>
      <c r="I247" s="85" t="s">
        <v>215</v>
      </c>
      <c r="J247" s="85">
        <v>3</v>
      </c>
      <c r="K247" s="85" t="s">
        <v>632</v>
      </c>
      <c r="L247" s="85">
        <v>98</v>
      </c>
      <c r="M247" s="85">
        <v>131</v>
      </c>
      <c r="N247" s="85">
        <v>39</v>
      </c>
      <c r="Q247" s="133"/>
      <c r="R247" s="133"/>
      <c r="S247" s="133"/>
    </row>
    <row r="248" spans="1:19" x14ac:dyDescent="0.25">
      <c r="A248" s="24" t="s">
        <v>0</v>
      </c>
      <c r="B248" s="133" t="s">
        <v>17</v>
      </c>
      <c r="C248" s="133" t="s">
        <v>14</v>
      </c>
      <c r="D248" s="133" t="s">
        <v>29</v>
      </c>
      <c r="E248" s="133">
        <v>1</v>
      </c>
      <c r="F248" s="177">
        <v>0.43043478260869561</v>
      </c>
      <c r="G248" s="177">
        <v>0.32928627599999999</v>
      </c>
      <c r="H248" s="177">
        <v>0.531583272</v>
      </c>
      <c r="I248" s="156" t="s">
        <v>215</v>
      </c>
      <c r="J248" s="156">
        <v>3</v>
      </c>
      <c r="K248" s="156" t="s">
        <v>550</v>
      </c>
      <c r="L248" s="156">
        <v>40</v>
      </c>
      <c r="M248" s="156">
        <v>30</v>
      </c>
      <c r="N248" s="156">
        <v>22</v>
      </c>
      <c r="O248" s="88"/>
      <c r="Q248" s="133"/>
      <c r="R248" s="133"/>
      <c r="S248" s="133"/>
    </row>
    <row r="249" spans="1:19" x14ac:dyDescent="0.25">
      <c r="A249" s="81" t="s">
        <v>0</v>
      </c>
      <c r="B249" s="133" t="s">
        <v>17</v>
      </c>
      <c r="C249" s="133" t="s">
        <v>14</v>
      </c>
      <c r="D249" s="133" t="s">
        <v>29</v>
      </c>
      <c r="E249" s="133">
        <v>2</v>
      </c>
      <c r="F249" s="177">
        <v>0.32282608695652176</v>
      </c>
      <c r="G249" s="177">
        <v>0.22167763199999999</v>
      </c>
      <c r="H249" s="177">
        <v>0.42397452899999999</v>
      </c>
      <c r="I249" s="156" t="s">
        <v>215</v>
      </c>
      <c r="J249" s="156">
        <v>3</v>
      </c>
      <c r="K249" s="156" t="s">
        <v>550</v>
      </c>
      <c r="L249" s="156">
        <v>40</v>
      </c>
      <c r="M249" s="156">
        <v>30</v>
      </c>
      <c r="N249" s="156">
        <v>22</v>
      </c>
      <c r="Q249" s="133"/>
      <c r="R249" s="133"/>
      <c r="S249" s="133"/>
    </row>
    <row r="250" spans="1:19" x14ac:dyDescent="0.25">
      <c r="A250" s="81" t="s">
        <v>0</v>
      </c>
      <c r="B250" s="133" t="s">
        <v>17</v>
      </c>
      <c r="C250" s="133" t="s">
        <v>14</v>
      </c>
      <c r="D250" s="133" t="s">
        <v>29</v>
      </c>
      <c r="E250" s="133">
        <v>3</v>
      </c>
      <c r="F250" s="177">
        <v>0.23673913043478262</v>
      </c>
      <c r="G250" s="177">
        <v>0.13559059800000001</v>
      </c>
      <c r="H250" s="177">
        <v>0.33788759400000001</v>
      </c>
      <c r="I250" s="156" t="s">
        <v>215</v>
      </c>
      <c r="J250" s="156">
        <v>3</v>
      </c>
      <c r="K250" s="156" t="s">
        <v>550</v>
      </c>
      <c r="L250" s="156">
        <v>40</v>
      </c>
      <c r="M250" s="156">
        <v>30</v>
      </c>
      <c r="N250" s="156">
        <v>22</v>
      </c>
      <c r="Q250" s="133"/>
      <c r="R250" s="133"/>
      <c r="S250" s="133"/>
    </row>
    <row r="251" spans="1:19" x14ac:dyDescent="0.25">
      <c r="A251" s="24" t="s">
        <v>0</v>
      </c>
      <c r="B251" s="133" t="s">
        <v>12</v>
      </c>
      <c r="C251" s="133" t="s">
        <v>14</v>
      </c>
      <c r="D251" s="133" t="s">
        <v>7</v>
      </c>
      <c r="E251" s="133">
        <v>1</v>
      </c>
      <c r="F251" s="112">
        <v>0.27355263157894738</v>
      </c>
      <c r="G251" s="112">
        <v>0.16226505899999999</v>
      </c>
      <c r="H251" s="112">
        <v>0.384840126</v>
      </c>
      <c r="I251" s="85" t="s">
        <v>215</v>
      </c>
      <c r="J251" s="85">
        <v>3</v>
      </c>
      <c r="K251" s="85" t="s">
        <v>633</v>
      </c>
      <c r="L251" s="85">
        <v>21</v>
      </c>
      <c r="M251" s="85">
        <v>30</v>
      </c>
      <c r="N251" s="85">
        <v>25</v>
      </c>
      <c r="O251" s="88"/>
      <c r="Q251" s="133"/>
      <c r="R251" s="133"/>
      <c r="S251" s="133"/>
    </row>
    <row r="252" spans="1:19" x14ac:dyDescent="0.25">
      <c r="A252" s="81" t="s">
        <v>0</v>
      </c>
      <c r="B252" s="133" t="s">
        <v>12</v>
      </c>
      <c r="C252" s="133" t="s">
        <v>14</v>
      </c>
      <c r="D252" s="133" t="s">
        <v>7</v>
      </c>
      <c r="E252" s="133">
        <v>2</v>
      </c>
      <c r="F252" s="112">
        <v>0.39078947368421052</v>
      </c>
      <c r="G252" s="112">
        <v>0.279501948</v>
      </c>
      <c r="H252" s="112">
        <v>0.50207701500000002</v>
      </c>
      <c r="I252" s="85" t="s">
        <v>215</v>
      </c>
      <c r="J252" s="85">
        <v>3</v>
      </c>
      <c r="K252" s="85" t="s">
        <v>633</v>
      </c>
      <c r="L252" s="85">
        <v>21</v>
      </c>
      <c r="M252" s="85">
        <v>30</v>
      </c>
      <c r="N252" s="85">
        <v>25</v>
      </c>
      <c r="Q252" s="133"/>
      <c r="R252" s="133"/>
      <c r="S252" s="133"/>
    </row>
    <row r="253" spans="1:19" x14ac:dyDescent="0.25">
      <c r="A253" s="81" t="s">
        <v>0</v>
      </c>
      <c r="B253" s="133" t="s">
        <v>12</v>
      </c>
      <c r="C253" s="133" t="s">
        <v>14</v>
      </c>
      <c r="D253" s="133" t="s">
        <v>7</v>
      </c>
      <c r="E253" s="133">
        <v>3</v>
      </c>
      <c r="F253" s="112">
        <v>0.32565789473684215</v>
      </c>
      <c r="G253" s="112">
        <v>0.21437034299999999</v>
      </c>
      <c r="H253" s="112">
        <v>0.43694540999999998</v>
      </c>
      <c r="I253" s="85" t="s">
        <v>215</v>
      </c>
      <c r="J253" s="85">
        <v>3</v>
      </c>
      <c r="K253" s="85" t="s">
        <v>633</v>
      </c>
      <c r="L253" s="85">
        <v>21</v>
      </c>
      <c r="M253" s="85">
        <v>30</v>
      </c>
      <c r="N253" s="85">
        <v>25</v>
      </c>
      <c r="Q253" s="133"/>
      <c r="R253" s="133"/>
      <c r="S253" s="133"/>
    </row>
    <row r="254" spans="1:19" x14ac:dyDescent="0.25">
      <c r="A254" s="24" t="s">
        <v>0</v>
      </c>
      <c r="B254" s="133" t="s">
        <v>15</v>
      </c>
      <c r="C254" s="133" t="s">
        <v>11</v>
      </c>
      <c r="D254" s="133" t="s">
        <v>18</v>
      </c>
      <c r="E254" s="133">
        <v>1</v>
      </c>
      <c r="F254" s="130">
        <v>0.3050581395348837</v>
      </c>
      <c r="G254" s="130">
        <v>0.231082434</v>
      </c>
      <c r="H254" s="130">
        <v>0.37903387499999996</v>
      </c>
      <c r="I254" s="128" t="s">
        <v>215</v>
      </c>
      <c r="J254" s="128">
        <v>3</v>
      </c>
      <c r="K254" s="128" t="s">
        <v>548</v>
      </c>
      <c r="L254" s="128">
        <v>53</v>
      </c>
      <c r="M254" s="128">
        <v>52</v>
      </c>
      <c r="N254" s="128">
        <v>67</v>
      </c>
      <c r="O254" s="88"/>
      <c r="Q254" s="133"/>
      <c r="R254" s="133"/>
      <c r="S254" s="133"/>
    </row>
    <row r="255" spans="1:19" x14ac:dyDescent="0.25">
      <c r="A255" s="81" t="s">
        <v>0</v>
      </c>
      <c r="B255" s="133" t="s">
        <v>15</v>
      </c>
      <c r="C255" s="133" t="s">
        <v>11</v>
      </c>
      <c r="D255" s="133" t="s">
        <v>18</v>
      </c>
      <c r="E255" s="133">
        <v>2</v>
      </c>
      <c r="F255" s="130">
        <v>0.2993023255813953</v>
      </c>
      <c r="G255" s="130">
        <v>0.22532667299999998</v>
      </c>
      <c r="H255" s="130">
        <v>0.37327801500000002</v>
      </c>
      <c r="I255" s="128" t="s">
        <v>215</v>
      </c>
      <c r="J255" s="128">
        <v>3</v>
      </c>
      <c r="K255" s="128" t="s">
        <v>548</v>
      </c>
      <c r="L255" s="128">
        <v>53</v>
      </c>
      <c r="M255" s="128">
        <v>52</v>
      </c>
      <c r="N255" s="128">
        <v>67</v>
      </c>
      <c r="Q255" s="133"/>
      <c r="R255" s="133"/>
      <c r="S255" s="133"/>
    </row>
    <row r="256" spans="1:19" x14ac:dyDescent="0.25">
      <c r="A256" s="81" t="s">
        <v>0</v>
      </c>
      <c r="B256" s="133" t="s">
        <v>15</v>
      </c>
      <c r="C256" s="133" t="s">
        <v>11</v>
      </c>
      <c r="D256" s="133" t="s">
        <v>18</v>
      </c>
      <c r="E256" s="133">
        <v>3</v>
      </c>
      <c r="F256" s="130">
        <v>0.38563953488372094</v>
      </c>
      <c r="G256" s="130">
        <v>0.31166388</v>
      </c>
      <c r="H256" s="130">
        <v>0.45961522199999999</v>
      </c>
      <c r="I256" s="128" t="s">
        <v>215</v>
      </c>
      <c r="J256" s="128">
        <v>3</v>
      </c>
      <c r="K256" s="128" t="s">
        <v>548</v>
      </c>
      <c r="L256" s="128">
        <v>53</v>
      </c>
      <c r="M256" s="128">
        <v>52</v>
      </c>
      <c r="N256" s="128">
        <v>67</v>
      </c>
      <c r="Q256" s="133"/>
      <c r="R256" s="133"/>
      <c r="S256" s="133"/>
    </row>
    <row r="257" spans="1:19" x14ac:dyDescent="0.25">
      <c r="A257" s="24" t="s">
        <v>0</v>
      </c>
      <c r="B257" s="133" t="s">
        <v>15</v>
      </c>
      <c r="C257" s="133" t="s">
        <v>11</v>
      </c>
      <c r="D257" s="133" t="s">
        <v>7</v>
      </c>
      <c r="E257" s="133">
        <v>1</v>
      </c>
      <c r="F257" s="112">
        <v>0.53035714285714286</v>
      </c>
      <c r="G257" s="112">
        <v>0.34700994900000004</v>
      </c>
      <c r="H257" s="112">
        <v>0.71370436500000001</v>
      </c>
      <c r="I257" s="85" t="s">
        <v>215</v>
      </c>
      <c r="J257" s="85">
        <v>3</v>
      </c>
      <c r="K257" s="85" t="s">
        <v>634</v>
      </c>
      <c r="L257" s="85">
        <v>15</v>
      </c>
      <c r="M257" s="85">
        <v>9</v>
      </c>
      <c r="N257" s="85">
        <v>4</v>
      </c>
      <c r="O257" s="88"/>
      <c r="Q257" s="133"/>
      <c r="R257" s="133"/>
      <c r="S257" s="133"/>
    </row>
    <row r="258" spans="1:19" x14ac:dyDescent="0.25">
      <c r="A258" s="81" t="s">
        <v>0</v>
      </c>
      <c r="B258" s="133" t="s">
        <v>15</v>
      </c>
      <c r="C258" s="133" t="s">
        <v>11</v>
      </c>
      <c r="D258" s="133" t="s">
        <v>7</v>
      </c>
      <c r="E258" s="133">
        <v>2</v>
      </c>
      <c r="F258" s="112">
        <v>0.31821428571428573</v>
      </c>
      <c r="G258" s="112">
        <v>0.13486710599999999</v>
      </c>
      <c r="H258" s="112">
        <v>0.50156152199999993</v>
      </c>
      <c r="I258" s="85" t="s">
        <v>215</v>
      </c>
      <c r="J258" s="85">
        <v>3</v>
      </c>
      <c r="K258" s="85" t="s">
        <v>634</v>
      </c>
      <c r="L258" s="85">
        <v>15</v>
      </c>
      <c r="M258" s="85">
        <v>9</v>
      </c>
      <c r="N258" s="85">
        <v>4</v>
      </c>
      <c r="Q258" s="133"/>
      <c r="R258" s="133"/>
      <c r="S258" s="133"/>
    </row>
    <row r="259" spans="1:19" x14ac:dyDescent="0.25">
      <c r="A259" s="81" t="s">
        <v>0</v>
      </c>
      <c r="B259" s="133" t="s">
        <v>15</v>
      </c>
      <c r="C259" s="133" t="s">
        <v>11</v>
      </c>
      <c r="D259" s="133" t="s">
        <v>7</v>
      </c>
      <c r="E259" s="133">
        <v>3</v>
      </c>
      <c r="F259" s="112">
        <v>0.14142857142857143</v>
      </c>
      <c r="G259" s="112">
        <v>0</v>
      </c>
      <c r="H259" s="112">
        <v>0.32477573700000001</v>
      </c>
      <c r="I259" s="85" t="s">
        <v>215</v>
      </c>
      <c r="J259" s="85">
        <v>3</v>
      </c>
      <c r="K259" s="85" t="s">
        <v>634</v>
      </c>
      <c r="L259" s="85">
        <v>15</v>
      </c>
      <c r="M259" s="85">
        <v>9</v>
      </c>
      <c r="N259" s="85">
        <v>4</v>
      </c>
      <c r="Q259" s="133"/>
      <c r="R259" s="133"/>
      <c r="S259" s="133"/>
    </row>
    <row r="260" spans="1:19" x14ac:dyDescent="0.25">
      <c r="A260" s="24" t="s">
        <v>0</v>
      </c>
      <c r="B260" s="133" t="s">
        <v>15</v>
      </c>
      <c r="C260" s="133" t="s">
        <v>13</v>
      </c>
      <c r="D260" s="133" t="s">
        <v>18</v>
      </c>
      <c r="E260" s="133">
        <v>1</v>
      </c>
      <c r="F260" s="130">
        <v>0.3050581395348837</v>
      </c>
      <c r="G260" s="130">
        <v>0.231082434</v>
      </c>
      <c r="H260" s="130">
        <v>0.37903387499999996</v>
      </c>
      <c r="I260" s="128" t="s">
        <v>215</v>
      </c>
      <c r="J260" s="128">
        <v>3</v>
      </c>
      <c r="K260" s="128" t="s">
        <v>548</v>
      </c>
      <c r="L260" s="128">
        <v>53</v>
      </c>
      <c r="M260" s="128">
        <v>52</v>
      </c>
      <c r="N260" s="128">
        <v>67</v>
      </c>
      <c r="O260" s="88"/>
      <c r="Q260" s="133"/>
      <c r="R260" s="133"/>
      <c r="S260" s="133"/>
    </row>
    <row r="261" spans="1:19" x14ac:dyDescent="0.25">
      <c r="A261" s="81" t="s">
        <v>0</v>
      </c>
      <c r="B261" s="133" t="s">
        <v>15</v>
      </c>
      <c r="C261" s="133" t="s">
        <v>13</v>
      </c>
      <c r="D261" s="133" t="s">
        <v>18</v>
      </c>
      <c r="E261" s="133">
        <v>2</v>
      </c>
      <c r="F261" s="130">
        <v>0.2993023255813953</v>
      </c>
      <c r="G261" s="130">
        <v>0.22532667299999998</v>
      </c>
      <c r="H261" s="130">
        <v>0.37327801500000002</v>
      </c>
      <c r="I261" s="128" t="s">
        <v>215</v>
      </c>
      <c r="J261" s="128">
        <v>3</v>
      </c>
      <c r="K261" s="128" t="s">
        <v>548</v>
      </c>
      <c r="L261" s="128">
        <v>53</v>
      </c>
      <c r="M261" s="128">
        <v>52</v>
      </c>
      <c r="N261" s="128">
        <v>67</v>
      </c>
      <c r="Q261" s="133"/>
      <c r="R261" s="133"/>
      <c r="S261" s="133"/>
    </row>
    <row r="262" spans="1:19" x14ac:dyDescent="0.25">
      <c r="A262" s="81" t="s">
        <v>0</v>
      </c>
      <c r="B262" s="133" t="s">
        <v>15</v>
      </c>
      <c r="C262" s="133" t="s">
        <v>13</v>
      </c>
      <c r="D262" s="133" t="s">
        <v>18</v>
      </c>
      <c r="E262" s="133">
        <v>3</v>
      </c>
      <c r="F262" s="130">
        <v>0.38563953488372094</v>
      </c>
      <c r="G262" s="130">
        <v>0.31166388</v>
      </c>
      <c r="H262" s="130">
        <v>0.45961522199999999</v>
      </c>
      <c r="I262" s="128" t="s">
        <v>215</v>
      </c>
      <c r="J262" s="128">
        <v>3</v>
      </c>
      <c r="K262" s="128" t="s">
        <v>548</v>
      </c>
      <c r="L262" s="128">
        <v>53</v>
      </c>
      <c r="M262" s="128">
        <v>52</v>
      </c>
      <c r="N262" s="128">
        <v>67</v>
      </c>
      <c r="Q262" s="133"/>
      <c r="R262" s="133"/>
      <c r="S262" s="133"/>
    </row>
    <row r="263" spans="1:19" x14ac:dyDescent="0.25">
      <c r="A263" s="24" t="s">
        <v>0</v>
      </c>
      <c r="B263" s="133" t="s">
        <v>15</v>
      </c>
      <c r="C263" s="133" t="s">
        <v>13</v>
      </c>
      <c r="D263" s="133" t="s">
        <v>7</v>
      </c>
      <c r="E263" s="133">
        <v>1</v>
      </c>
      <c r="F263" s="112">
        <v>0.35226993865030676</v>
      </c>
      <c r="G263" s="112">
        <v>0.27627939899999998</v>
      </c>
      <c r="H263" s="112">
        <v>0.42826043699999999</v>
      </c>
      <c r="I263" s="85" t="s">
        <v>215</v>
      </c>
      <c r="J263" s="85">
        <v>3</v>
      </c>
      <c r="K263" s="85" t="s">
        <v>635</v>
      </c>
      <c r="L263" s="85">
        <v>58</v>
      </c>
      <c r="M263" s="85">
        <v>65</v>
      </c>
      <c r="N263" s="85">
        <v>40</v>
      </c>
      <c r="O263" s="88"/>
      <c r="Q263" s="133"/>
      <c r="R263" s="133"/>
      <c r="S263" s="133"/>
    </row>
    <row r="264" spans="1:19" x14ac:dyDescent="0.25">
      <c r="A264" s="81" t="s">
        <v>0</v>
      </c>
      <c r="B264" s="133" t="s">
        <v>15</v>
      </c>
      <c r="C264" s="133" t="s">
        <v>13</v>
      </c>
      <c r="D264" s="133" t="s">
        <v>7</v>
      </c>
      <c r="E264" s="133">
        <v>2</v>
      </c>
      <c r="F264" s="112">
        <v>0.39478527607361963</v>
      </c>
      <c r="G264" s="112">
        <v>0.31879475099999999</v>
      </c>
      <c r="H264" s="112">
        <v>0.470775789</v>
      </c>
      <c r="I264" s="85" t="s">
        <v>215</v>
      </c>
      <c r="J264" s="85">
        <v>3</v>
      </c>
      <c r="K264" s="85" t="s">
        <v>635</v>
      </c>
      <c r="L264" s="85">
        <v>58</v>
      </c>
      <c r="M264" s="85">
        <v>65</v>
      </c>
      <c r="N264" s="85">
        <v>40</v>
      </c>
      <c r="Q264" s="133"/>
      <c r="R264" s="133"/>
      <c r="S264" s="133"/>
    </row>
    <row r="265" spans="1:19" x14ac:dyDescent="0.25">
      <c r="A265" s="81" t="s">
        <v>0</v>
      </c>
      <c r="B265" s="133" t="s">
        <v>15</v>
      </c>
      <c r="C265" s="133" t="s">
        <v>13</v>
      </c>
      <c r="D265" s="133" t="s">
        <v>7</v>
      </c>
      <c r="E265" s="133">
        <v>3</v>
      </c>
      <c r="F265" s="112">
        <v>0.2429447852760736</v>
      </c>
      <c r="G265" s="112">
        <v>0.166954293</v>
      </c>
      <c r="H265" s="112">
        <v>0.31893533100000004</v>
      </c>
      <c r="I265" s="85" t="s">
        <v>215</v>
      </c>
      <c r="J265" s="85">
        <v>3</v>
      </c>
      <c r="K265" s="85" t="s">
        <v>635</v>
      </c>
      <c r="L265" s="85">
        <v>58</v>
      </c>
      <c r="M265" s="85">
        <v>65</v>
      </c>
      <c r="N265" s="85">
        <v>40</v>
      </c>
      <c r="Q265" s="133"/>
      <c r="R265" s="133"/>
      <c r="S265" s="133"/>
    </row>
    <row r="266" spans="1:19" x14ac:dyDescent="0.25">
      <c r="A266" s="24" t="s">
        <v>0</v>
      </c>
      <c r="B266" s="133" t="s">
        <v>15</v>
      </c>
      <c r="C266" s="133" t="s">
        <v>14</v>
      </c>
      <c r="D266" s="133" t="s">
        <v>18</v>
      </c>
      <c r="E266" s="133">
        <v>1</v>
      </c>
      <c r="F266" s="130">
        <v>0.3050581395348837</v>
      </c>
      <c r="G266" s="130">
        <v>0.231082434</v>
      </c>
      <c r="H266" s="130">
        <v>0.37903387499999996</v>
      </c>
      <c r="I266" s="128" t="s">
        <v>215</v>
      </c>
      <c r="J266" s="128">
        <v>3</v>
      </c>
      <c r="K266" s="128" t="s">
        <v>548</v>
      </c>
      <c r="L266" s="128">
        <v>53</v>
      </c>
      <c r="M266" s="128">
        <v>52</v>
      </c>
      <c r="N266" s="128">
        <v>67</v>
      </c>
      <c r="O266" s="88"/>
      <c r="Q266" s="133"/>
      <c r="R266" s="133"/>
      <c r="S266" s="133"/>
    </row>
    <row r="267" spans="1:19" x14ac:dyDescent="0.25">
      <c r="A267" s="81" t="s">
        <v>0</v>
      </c>
      <c r="B267" s="133" t="s">
        <v>15</v>
      </c>
      <c r="C267" s="133" t="s">
        <v>14</v>
      </c>
      <c r="D267" s="133" t="s">
        <v>18</v>
      </c>
      <c r="E267" s="133">
        <v>2</v>
      </c>
      <c r="F267" s="130">
        <v>0.2993023255813953</v>
      </c>
      <c r="G267" s="130">
        <v>0.22532667299999998</v>
      </c>
      <c r="H267" s="130">
        <v>0.37327801500000002</v>
      </c>
      <c r="I267" s="128" t="s">
        <v>215</v>
      </c>
      <c r="J267" s="128">
        <v>3</v>
      </c>
      <c r="K267" s="128" t="s">
        <v>548</v>
      </c>
      <c r="L267" s="128">
        <v>53</v>
      </c>
      <c r="M267" s="128">
        <v>52</v>
      </c>
      <c r="N267" s="128">
        <v>67</v>
      </c>
      <c r="Q267" s="133"/>
      <c r="R267" s="133"/>
      <c r="S267" s="133"/>
    </row>
    <row r="268" spans="1:19" x14ac:dyDescent="0.25">
      <c r="A268" s="81" t="s">
        <v>0</v>
      </c>
      <c r="B268" s="133" t="s">
        <v>15</v>
      </c>
      <c r="C268" s="133" t="s">
        <v>14</v>
      </c>
      <c r="D268" s="133" t="s">
        <v>18</v>
      </c>
      <c r="E268" s="133">
        <v>3</v>
      </c>
      <c r="F268" s="130">
        <v>0.38563953488372094</v>
      </c>
      <c r="G268" s="130">
        <v>0.31166388</v>
      </c>
      <c r="H268" s="130">
        <v>0.45961522199999999</v>
      </c>
      <c r="I268" s="128" t="s">
        <v>215</v>
      </c>
      <c r="J268" s="128">
        <v>3</v>
      </c>
      <c r="K268" s="128" t="s">
        <v>548</v>
      </c>
      <c r="L268" s="128">
        <v>53</v>
      </c>
      <c r="M268" s="128">
        <v>52</v>
      </c>
      <c r="N268" s="128">
        <v>67</v>
      </c>
      <c r="Q268" s="133"/>
      <c r="R268" s="133"/>
      <c r="S268" s="133"/>
    </row>
    <row r="269" spans="1:19" x14ac:dyDescent="0.25">
      <c r="A269" s="86" t="s">
        <v>0</v>
      </c>
      <c r="B269" s="84" t="s">
        <v>15</v>
      </c>
      <c r="C269" s="84" t="s">
        <v>14</v>
      </c>
      <c r="D269" s="84" t="s">
        <v>7</v>
      </c>
      <c r="E269" s="133">
        <v>1</v>
      </c>
      <c r="F269" s="112">
        <v>0.41516129032258065</v>
      </c>
      <c r="G269" s="112">
        <v>0.29194803000000003</v>
      </c>
      <c r="H269" s="112">
        <v>0.53837457300000002</v>
      </c>
      <c r="I269" s="85" t="s">
        <v>215</v>
      </c>
      <c r="J269" s="85">
        <v>3</v>
      </c>
      <c r="K269" s="85" t="s">
        <v>636</v>
      </c>
      <c r="L269" s="85">
        <v>26</v>
      </c>
      <c r="M269" s="85">
        <v>21</v>
      </c>
      <c r="N269" s="85">
        <v>15</v>
      </c>
      <c r="O269" s="88"/>
      <c r="Q269" s="84"/>
      <c r="R269" s="84"/>
      <c r="S269" s="84"/>
    </row>
    <row r="270" spans="1:19" x14ac:dyDescent="0.25">
      <c r="A270" s="86" t="s">
        <v>0</v>
      </c>
      <c r="B270" s="84" t="s">
        <v>15</v>
      </c>
      <c r="C270" s="84" t="s">
        <v>14</v>
      </c>
      <c r="D270" s="84" t="s">
        <v>7</v>
      </c>
      <c r="E270" s="133">
        <v>2</v>
      </c>
      <c r="F270" s="112">
        <v>0.33532258064516124</v>
      </c>
      <c r="G270" s="112">
        <v>0.21210928199999998</v>
      </c>
      <c r="H270" s="112">
        <v>0.45853582500000001</v>
      </c>
      <c r="I270" s="85" t="s">
        <v>215</v>
      </c>
      <c r="J270" s="85">
        <v>3</v>
      </c>
      <c r="K270" s="85" t="s">
        <v>636</v>
      </c>
      <c r="L270" s="85">
        <v>26</v>
      </c>
      <c r="M270" s="85">
        <v>21</v>
      </c>
      <c r="N270" s="85">
        <v>15</v>
      </c>
      <c r="Q270" s="84"/>
      <c r="R270" s="84"/>
      <c r="S270" s="84"/>
    </row>
    <row r="271" spans="1:19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>
        <v>3</v>
      </c>
      <c r="F271" s="111">
        <v>0.23951612903225808</v>
      </c>
      <c r="G271" s="111">
        <v>0.116302824</v>
      </c>
      <c r="H271" s="111">
        <v>0.36272936699999997</v>
      </c>
      <c r="I271" s="91" t="s">
        <v>215</v>
      </c>
      <c r="J271" s="91">
        <v>3</v>
      </c>
      <c r="K271" s="91" t="s">
        <v>636</v>
      </c>
      <c r="L271" s="91">
        <v>26</v>
      </c>
      <c r="M271" s="91">
        <v>21</v>
      </c>
      <c r="N271" s="91">
        <v>15</v>
      </c>
      <c r="O271" s="87"/>
      <c r="P271" s="87"/>
      <c r="Q271" s="87"/>
      <c r="R271" s="84"/>
      <c r="S271" s="84"/>
    </row>
    <row r="272" spans="1:19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83">
        <v>1</v>
      </c>
      <c r="F272" s="130">
        <v>0.3050581395348837</v>
      </c>
      <c r="G272" s="130">
        <v>0.231082434</v>
      </c>
      <c r="H272" s="130">
        <v>0.37903387499999996</v>
      </c>
      <c r="I272" s="128" t="s">
        <v>215</v>
      </c>
      <c r="J272" s="128">
        <v>3</v>
      </c>
      <c r="K272" s="128" t="s">
        <v>548</v>
      </c>
      <c r="L272" s="128">
        <v>53</v>
      </c>
      <c r="M272" s="128">
        <v>52</v>
      </c>
      <c r="N272" s="128">
        <v>67</v>
      </c>
      <c r="O272" s="88"/>
      <c r="Q272" s="84"/>
      <c r="R272" s="84"/>
      <c r="S272" s="84"/>
    </row>
    <row r="273" spans="1:19" x14ac:dyDescent="0.25">
      <c r="A273" s="81" t="s">
        <v>6</v>
      </c>
      <c r="B273" s="133" t="s">
        <v>12</v>
      </c>
      <c r="C273" s="133" t="s">
        <v>11</v>
      </c>
      <c r="D273" s="133" t="s">
        <v>18</v>
      </c>
      <c r="E273" s="83">
        <v>2</v>
      </c>
      <c r="F273" s="130">
        <v>0.2993023255813953</v>
      </c>
      <c r="G273" s="130">
        <v>0.22532667299999998</v>
      </c>
      <c r="H273" s="130">
        <v>0.37327801500000002</v>
      </c>
      <c r="I273" s="128" t="s">
        <v>215</v>
      </c>
      <c r="J273" s="128">
        <v>3</v>
      </c>
      <c r="K273" s="128" t="s">
        <v>548</v>
      </c>
      <c r="L273" s="128">
        <v>53</v>
      </c>
      <c r="M273" s="128">
        <v>52</v>
      </c>
      <c r="N273" s="128">
        <v>67</v>
      </c>
      <c r="Q273" s="84"/>
      <c r="R273" s="84"/>
      <c r="S273" s="84"/>
    </row>
    <row r="274" spans="1:19" x14ac:dyDescent="0.25">
      <c r="A274" s="81" t="s">
        <v>6</v>
      </c>
      <c r="B274" s="133" t="s">
        <v>12</v>
      </c>
      <c r="C274" s="133" t="s">
        <v>11</v>
      </c>
      <c r="D274" s="133" t="s">
        <v>18</v>
      </c>
      <c r="E274" s="83">
        <v>3</v>
      </c>
      <c r="F274" s="130">
        <v>0.38563953488372094</v>
      </c>
      <c r="G274" s="130">
        <v>0.31166388</v>
      </c>
      <c r="H274" s="130">
        <v>0.45961522199999999</v>
      </c>
      <c r="I274" s="128" t="s">
        <v>215</v>
      </c>
      <c r="J274" s="128">
        <v>3</v>
      </c>
      <c r="K274" s="128" t="s">
        <v>548</v>
      </c>
      <c r="L274" s="128">
        <v>53</v>
      </c>
      <c r="M274" s="128">
        <v>52</v>
      </c>
      <c r="N274" s="128">
        <v>67</v>
      </c>
      <c r="Q274" s="84"/>
      <c r="R274" s="84"/>
      <c r="S274" s="84"/>
    </row>
    <row r="275" spans="1:19" x14ac:dyDescent="0.25">
      <c r="A275" s="81" t="s">
        <v>6</v>
      </c>
      <c r="B275" s="133" t="s">
        <v>17</v>
      </c>
      <c r="C275" s="133" t="s">
        <v>11</v>
      </c>
      <c r="D275" s="133" t="s">
        <v>8</v>
      </c>
      <c r="E275" s="83">
        <v>1</v>
      </c>
      <c r="F275" s="110">
        <v>0.40597122302158273</v>
      </c>
      <c r="G275" s="110">
        <v>0.34778353500000003</v>
      </c>
      <c r="H275" s="110">
        <v>0.46415892600000003</v>
      </c>
      <c r="I275" s="83" t="s">
        <v>215</v>
      </c>
      <c r="J275" s="83">
        <v>3</v>
      </c>
      <c r="K275" s="83" t="s">
        <v>549</v>
      </c>
      <c r="L275" s="83">
        <v>114</v>
      </c>
      <c r="M275" s="83">
        <v>106</v>
      </c>
      <c r="N275" s="83">
        <v>58</v>
      </c>
      <c r="O275" s="88"/>
      <c r="Q275" s="84"/>
      <c r="R275" s="84"/>
      <c r="S275" s="84"/>
    </row>
    <row r="276" spans="1:19" x14ac:dyDescent="0.25">
      <c r="A276" s="81" t="s">
        <v>6</v>
      </c>
      <c r="B276" s="133" t="s">
        <v>17</v>
      </c>
      <c r="C276" s="133" t="s">
        <v>11</v>
      </c>
      <c r="D276" s="133" t="s">
        <v>8</v>
      </c>
      <c r="E276" s="83">
        <v>2</v>
      </c>
      <c r="F276" s="110">
        <v>0.37748201438848922</v>
      </c>
      <c r="G276" s="110">
        <v>0.319294305</v>
      </c>
      <c r="H276" s="110">
        <v>0.435669696</v>
      </c>
      <c r="I276" s="83" t="s">
        <v>215</v>
      </c>
      <c r="J276" s="83">
        <v>3</v>
      </c>
      <c r="K276" s="83" t="s">
        <v>549</v>
      </c>
      <c r="L276" s="83">
        <v>114</v>
      </c>
      <c r="M276" s="83">
        <v>106</v>
      </c>
      <c r="N276" s="83">
        <v>58</v>
      </c>
      <c r="Q276" s="84"/>
      <c r="R276" s="84"/>
      <c r="S276" s="84"/>
    </row>
    <row r="277" spans="1:19" x14ac:dyDescent="0.25">
      <c r="A277" s="81" t="s">
        <v>6</v>
      </c>
      <c r="B277" s="133" t="s">
        <v>17</v>
      </c>
      <c r="C277" s="133" t="s">
        <v>11</v>
      </c>
      <c r="D277" s="133" t="s">
        <v>8</v>
      </c>
      <c r="E277" s="83">
        <v>3</v>
      </c>
      <c r="F277" s="110">
        <v>0.20654676258992807</v>
      </c>
      <c r="G277" s="110">
        <v>0.14835912300000001</v>
      </c>
      <c r="H277" s="110">
        <v>0.264734415</v>
      </c>
      <c r="I277" s="83" t="s">
        <v>215</v>
      </c>
      <c r="J277" s="83">
        <v>3</v>
      </c>
      <c r="K277" s="83" t="s">
        <v>549</v>
      </c>
      <c r="L277" s="83">
        <v>114</v>
      </c>
      <c r="M277" s="83">
        <v>106</v>
      </c>
      <c r="N277" s="83">
        <v>58</v>
      </c>
    </row>
    <row r="278" spans="1:19" x14ac:dyDescent="0.25">
      <c r="A278" s="81" t="s">
        <v>6</v>
      </c>
      <c r="B278" s="133" t="s">
        <v>17</v>
      </c>
      <c r="C278" s="133" t="s">
        <v>11</v>
      </c>
      <c r="D278" s="133" t="s">
        <v>29</v>
      </c>
      <c r="E278" s="83">
        <v>1</v>
      </c>
      <c r="F278" s="177">
        <f>0.434782608695652*0.99</f>
        <v>0.4304347826086955</v>
      </c>
      <c r="G278" s="177">
        <v>0.33261239999999997</v>
      </c>
      <c r="H278" s="177">
        <v>0.53695280000000001</v>
      </c>
      <c r="I278" s="156" t="s">
        <v>215</v>
      </c>
      <c r="J278" s="156">
        <v>3</v>
      </c>
      <c r="K278" s="156" t="s">
        <v>550</v>
      </c>
      <c r="L278" s="156">
        <v>40</v>
      </c>
      <c r="M278" s="156">
        <v>30</v>
      </c>
      <c r="N278" s="156">
        <v>22</v>
      </c>
      <c r="O278" s="88"/>
    </row>
    <row r="279" spans="1:19" x14ac:dyDescent="0.25">
      <c r="A279" s="81" t="s">
        <v>6</v>
      </c>
      <c r="B279" s="133" t="s">
        <v>17</v>
      </c>
      <c r="C279" s="133" t="s">
        <v>11</v>
      </c>
      <c r="D279" s="133" t="s">
        <v>29</v>
      </c>
      <c r="E279" s="83">
        <v>2</v>
      </c>
      <c r="F279" s="177">
        <f>0.326086956521739*0.99</f>
        <v>0.32282608695652165</v>
      </c>
      <c r="G279" s="177">
        <v>0.2239168</v>
      </c>
      <c r="H279" s="177">
        <v>0.4282571</v>
      </c>
      <c r="I279" s="156" t="s">
        <v>215</v>
      </c>
      <c r="J279" s="156">
        <v>3</v>
      </c>
      <c r="K279" s="156" t="s">
        <v>550</v>
      </c>
      <c r="L279" s="156">
        <v>40</v>
      </c>
      <c r="M279" s="156">
        <v>30</v>
      </c>
      <c r="N279" s="156">
        <v>22</v>
      </c>
    </row>
    <row r="280" spans="1:19" x14ac:dyDescent="0.25">
      <c r="A280" s="81" t="s">
        <v>6</v>
      </c>
      <c r="B280" s="133" t="s">
        <v>17</v>
      </c>
      <c r="C280" s="133" t="s">
        <v>11</v>
      </c>
      <c r="D280" s="133" t="s">
        <v>29</v>
      </c>
      <c r="E280" s="83">
        <v>3</v>
      </c>
      <c r="F280" s="177">
        <f>0.239130434782609*0.99</f>
        <v>0.23673913043478292</v>
      </c>
      <c r="G280" s="177">
        <v>0.1369602</v>
      </c>
      <c r="H280" s="177">
        <v>0.34130060000000001</v>
      </c>
      <c r="I280" s="156" t="s">
        <v>215</v>
      </c>
      <c r="J280" s="156">
        <v>3</v>
      </c>
      <c r="K280" s="156" t="s">
        <v>550</v>
      </c>
      <c r="L280" s="156">
        <v>40</v>
      </c>
      <c r="M280" s="156">
        <v>30</v>
      </c>
      <c r="N280" s="156">
        <v>22</v>
      </c>
    </row>
    <row r="281" spans="1:19" x14ac:dyDescent="0.25">
      <c r="A281" s="81" t="s">
        <v>6</v>
      </c>
      <c r="B281" s="133" t="s">
        <v>12</v>
      </c>
      <c r="C281" s="133" t="s">
        <v>11</v>
      </c>
      <c r="D281" s="133" t="s">
        <v>7</v>
      </c>
      <c r="E281" s="83">
        <v>1</v>
      </c>
      <c r="F281" s="110">
        <v>0.13813953488372094</v>
      </c>
      <c r="G281" s="110">
        <v>0</v>
      </c>
      <c r="H281" s="110">
        <v>0.28609089299999996</v>
      </c>
      <c r="I281" s="83" t="s">
        <v>215</v>
      </c>
      <c r="J281" s="83">
        <v>3</v>
      </c>
      <c r="K281" s="83" t="s">
        <v>551</v>
      </c>
      <c r="L281" s="83">
        <v>6</v>
      </c>
      <c r="M281" s="83">
        <v>22</v>
      </c>
      <c r="N281" s="83">
        <v>15</v>
      </c>
      <c r="O281" s="88"/>
    </row>
    <row r="282" spans="1:19" x14ac:dyDescent="0.25">
      <c r="A282" s="81" t="s">
        <v>6</v>
      </c>
      <c r="B282" s="133" t="s">
        <v>12</v>
      </c>
      <c r="C282" s="133" t="s">
        <v>11</v>
      </c>
      <c r="D282" s="133" t="s">
        <v>7</v>
      </c>
      <c r="E282" s="83">
        <v>2</v>
      </c>
      <c r="F282" s="110">
        <v>0.50651162790697679</v>
      </c>
      <c r="G282" s="110">
        <v>0.35856027899999998</v>
      </c>
      <c r="H282" s="110">
        <v>0.65446306200000004</v>
      </c>
      <c r="I282" s="83" t="s">
        <v>215</v>
      </c>
      <c r="J282" s="83">
        <v>3</v>
      </c>
      <c r="K282" s="83" t="s">
        <v>551</v>
      </c>
      <c r="L282" s="83">
        <v>6</v>
      </c>
      <c r="M282" s="83">
        <v>22</v>
      </c>
      <c r="N282" s="83">
        <v>15</v>
      </c>
    </row>
    <row r="283" spans="1:19" x14ac:dyDescent="0.25">
      <c r="A283" s="81" t="s">
        <v>6</v>
      </c>
      <c r="B283" s="133" t="s">
        <v>12</v>
      </c>
      <c r="C283" s="133" t="s">
        <v>11</v>
      </c>
      <c r="D283" s="133" t="s">
        <v>7</v>
      </c>
      <c r="E283" s="83">
        <v>3</v>
      </c>
      <c r="F283" s="110">
        <v>0.34534883720930232</v>
      </c>
      <c r="G283" s="110">
        <v>0.19739748599999998</v>
      </c>
      <c r="H283" s="110">
        <v>0.49330026899999996</v>
      </c>
      <c r="I283" s="83" t="s">
        <v>215</v>
      </c>
      <c r="J283" s="83">
        <v>3</v>
      </c>
      <c r="K283" s="83" t="s">
        <v>551</v>
      </c>
      <c r="L283" s="83">
        <v>6</v>
      </c>
      <c r="M283" s="83">
        <v>22</v>
      </c>
      <c r="N283" s="83">
        <v>15</v>
      </c>
    </row>
    <row r="284" spans="1:19" x14ac:dyDescent="0.25">
      <c r="A284" s="81" t="s">
        <v>6</v>
      </c>
      <c r="B284" s="133" t="s">
        <v>12</v>
      </c>
      <c r="C284" s="133" t="s">
        <v>13</v>
      </c>
      <c r="D284" s="133" t="s">
        <v>18</v>
      </c>
      <c r="E284" s="83">
        <v>1</v>
      </c>
      <c r="F284" s="130">
        <v>0.3050581395348837</v>
      </c>
      <c r="G284" s="130">
        <v>0.231082434</v>
      </c>
      <c r="H284" s="130">
        <v>0.37903387499999996</v>
      </c>
      <c r="I284" s="128" t="s">
        <v>215</v>
      </c>
      <c r="J284" s="128">
        <v>3</v>
      </c>
      <c r="K284" s="128" t="s">
        <v>548</v>
      </c>
      <c r="L284" s="128">
        <v>53</v>
      </c>
      <c r="M284" s="128">
        <v>52</v>
      </c>
      <c r="N284" s="128">
        <v>67</v>
      </c>
      <c r="O284" s="88"/>
    </row>
    <row r="285" spans="1:19" x14ac:dyDescent="0.25">
      <c r="A285" s="81" t="s">
        <v>6</v>
      </c>
      <c r="B285" s="133" t="s">
        <v>12</v>
      </c>
      <c r="C285" s="133" t="s">
        <v>13</v>
      </c>
      <c r="D285" s="133" t="s">
        <v>18</v>
      </c>
      <c r="E285" s="83">
        <v>2</v>
      </c>
      <c r="F285" s="130">
        <v>0.2993023255813953</v>
      </c>
      <c r="G285" s="130">
        <v>0.22532667299999998</v>
      </c>
      <c r="H285" s="130">
        <v>0.37327801500000002</v>
      </c>
      <c r="I285" s="128" t="s">
        <v>215</v>
      </c>
      <c r="J285" s="128">
        <v>3</v>
      </c>
      <c r="K285" s="128" t="s">
        <v>548</v>
      </c>
      <c r="L285" s="128">
        <v>53</v>
      </c>
      <c r="M285" s="128">
        <v>52</v>
      </c>
      <c r="N285" s="128">
        <v>67</v>
      </c>
    </row>
    <row r="286" spans="1:19" x14ac:dyDescent="0.25">
      <c r="A286" s="81" t="s">
        <v>6</v>
      </c>
      <c r="B286" s="133" t="s">
        <v>12</v>
      </c>
      <c r="C286" s="133" t="s">
        <v>13</v>
      </c>
      <c r="D286" s="133" t="s">
        <v>18</v>
      </c>
      <c r="E286" s="83">
        <v>3</v>
      </c>
      <c r="F286" s="130">
        <v>0.38563953488372094</v>
      </c>
      <c r="G286" s="130">
        <v>0.31166388</v>
      </c>
      <c r="H286" s="130">
        <v>0.45961522199999999</v>
      </c>
      <c r="I286" s="128" t="s">
        <v>215</v>
      </c>
      <c r="J286" s="128">
        <v>3</v>
      </c>
      <c r="K286" s="128" t="s">
        <v>548</v>
      </c>
      <c r="L286" s="128">
        <v>53</v>
      </c>
      <c r="M286" s="128">
        <v>52</v>
      </c>
      <c r="N286" s="128">
        <v>67</v>
      </c>
    </row>
    <row r="287" spans="1:19" x14ac:dyDescent="0.25">
      <c r="A287" s="81" t="s">
        <v>6</v>
      </c>
      <c r="B287" s="133" t="s">
        <v>17</v>
      </c>
      <c r="C287" s="133" t="s">
        <v>13</v>
      </c>
      <c r="D287" s="133" t="s">
        <v>8</v>
      </c>
      <c r="E287" s="83">
        <v>1</v>
      </c>
      <c r="F287" s="110">
        <v>0.30375000000000002</v>
      </c>
      <c r="G287" s="110">
        <v>0.200328282</v>
      </c>
      <c r="H287" s="110">
        <v>0.407171754</v>
      </c>
      <c r="I287" s="83" t="s">
        <v>215</v>
      </c>
      <c r="J287" s="83">
        <v>3</v>
      </c>
      <c r="K287" s="83" t="s">
        <v>552</v>
      </c>
      <c r="L287" s="83">
        <v>27</v>
      </c>
      <c r="M287" s="83">
        <v>40</v>
      </c>
      <c r="N287" s="83">
        <v>21</v>
      </c>
      <c r="O287" s="88"/>
    </row>
    <row r="288" spans="1:19" x14ac:dyDescent="0.25">
      <c r="A288" s="81" t="s">
        <v>6</v>
      </c>
      <c r="B288" s="133" t="s">
        <v>17</v>
      </c>
      <c r="C288" s="133" t="s">
        <v>13</v>
      </c>
      <c r="D288" s="133" t="s">
        <v>8</v>
      </c>
      <c r="E288" s="83">
        <v>2</v>
      </c>
      <c r="F288" s="110">
        <v>0.44999999999999996</v>
      </c>
      <c r="G288" s="110">
        <v>0.34657821</v>
      </c>
      <c r="H288" s="110">
        <v>0.55342178099999995</v>
      </c>
      <c r="I288" s="83" t="s">
        <v>215</v>
      </c>
      <c r="J288" s="83">
        <v>3</v>
      </c>
      <c r="K288" s="83" t="s">
        <v>552</v>
      </c>
      <c r="L288" s="83">
        <v>27</v>
      </c>
      <c r="M288" s="83">
        <v>40</v>
      </c>
      <c r="N288" s="83">
        <v>21</v>
      </c>
    </row>
    <row r="289" spans="1:15" x14ac:dyDescent="0.25">
      <c r="A289" s="81" t="s">
        <v>6</v>
      </c>
      <c r="B289" s="133" t="s">
        <v>17</v>
      </c>
      <c r="C289" s="133" t="s">
        <v>13</v>
      </c>
      <c r="D289" s="133" t="s">
        <v>8</v>
      </c>
      <c r="E289" s="83">
        <v>3</v>
      </c>
      <c r="F289" s="110">
        <v>0.23625000000000002</v>
      </c>
      <c r="G289" s="110">
        <v>0.13282820100000001</v>
      </c>
      <c r="H289" s="110">
        <v>0.33967177199999998</v>
      </c>
      <c r="I289" s="83" t="s">
        <v>215</v>
      </c>
      <c r="J289" s="83">
        <v>3</v>
      </c>
      <c r="K289" s="83" t="s">
        <v>552</v>
      </c>
      <c r="L289" s="83">
        <v>27</v>
      </c>
      <c r="M289" s="83">
        <v>40</v>
      </c>
      <c r="N289" s="83">
        <v>21</v>
      </c>
    </row>
    <row r="290" spans="1:15" x14ac:dyDescent="0.25">
      <c r="A290" s="81" t="s">
        <v>6</v>
      </c>
      <c r="B290" s="133" t="s">
        <v>17</v>
      </c>
      <c r="C290" s="133" t="s">
        <v>13</v>
      </c>
      <c r="D290" s="133" t="s">
        <v>29</v>
      </c>
      <c r="E290" s="83">
        <v>1</v>
      </c>
      <c r="F290" s="177">
        <f>0.434782608695652*0.99</f>
        <v>0.4304347826086955</v>
      </c>
      <c r="G290" s="177">
        <v>0.33261239999999997</v>
      </c>
      <c r="H290" s="177">
        <v>0.53695280000000001</v>
      </c>
      <c r="I290" s="156" t="s">
        <v>215</v>
      </c>
      <c r="J290" s="156">
        <v>3</v>
      </c>
      <c r="K290" s="156" t="s">
        <v>550</v>
      </c>
      <c r="L290" s="156">
        <v>40</v>
      </c>
      <c r="M290" s="156">
        <v>30</v>
      </c>
      <c r="N290" s="156">
        <v>22</v>
      </c>
      <c r="O290" s="88"/>
    </row>
    <row r="291" spans="1:15" x14ac:dyDescent="0.25">
      <c r="A291" s="81" t="s">
        <v>6</v>
      </c>
      <c r="B291" s="133" t="s">
        <v>17</v>
      </c>
      <c r="C291" s="133" t="s">
        <v>13</v>
      </c>
      <c r="D291" s="133" t="s">
        <v>29</v>
      </c>
      <c r="E291" s="83">
        <v>2</v>
      </c>
      <c r="F291" s="177">
        <f>0.326086956521739*0.99</f>
        <v>0.32282608695652165</v>
      </c>
      <c r="G291" s="177">
        <v>0.2239168</v>
      </c>
      <c r="H291" s="177">
        <v>0.4282571</v>
      </c>
      <c r="I291" s="156" t="s">
        <v>215</v>
      </c>
      <c r="J291" s="156">
        <v>3</v>
      </c>
      <c r="K291" s="156" t="s">
        <v>550</v>
      </c>
      <c r="L291" s="156">
        <v>40</v>
      </c>
      <c r="M291" s="156">
        <v>30</v>
      </c>
      <c r="N291" s="156">
        <v>22</v>
      </c>
    </row>
    <row r="292" spans="1:15" x14ac:dyDescent="0.25">
      <c r="A292" s="81" t="s">
        <v>6</v>
      </c>
      <c r="B292" s="83" t="s">
        <v>17</v>
      </c>
      <c r="C292" s="83" t="s">
        <v>13</v>
      </c>
      <c r="D292" s="83" t="s">
        <v>29</v>
      </c>
      <c r="E292" s="83">
        <v>3</v>
      </c>
      <c r="F292" s="177">
        <f>0.239130434782609*0.99</f>
        <v>0.23673913043478292</v>
      </c>
      <c r="G292" s="177">
        <v>0.1369602</v>
      </c>
      <c r="H292" s="177">
        <v>0.34130060000000001</v>
      </c>
      <c r="I292" s="156" t="s">
        <v>215</v>
      </c>
      <c r="J292" s="156">
        <v>3</v>
      </c>
      <c r="K292" s="156" t="s">
        <v>550</v>
      </c>
      <c r="L292" s="156">
        <v>40</v>
      </c>
      <c r="M292" s="156">
        <v>30</v>
      </c>
      <c r="N292" s="156">
        <v>22</v>
      </c>
    </row>
    <row r="293" spans="1:15" x14ac:dyDescent="0.25">
      <c r="A293" s="81" t="s">
        <v>6</v>
      </c>
      <c r="B293" s="83" t="s">
        <v>12</v>
      </c>
      <c r="C293" s="83" t="s">
        <v>13</v>
      </c>
      <c r="D293" s="83" t="s">
        <v>7</v>
      </c>
      <c r="E293" s="83">
        <v>1</v>
      </c>
      <c r="F293" s="110">
        <v>0.15529411764705883</v>
      </c>
      <c r="G293" s="110">
        <v>1.9441441800000001E-2</v>
      </c>
      <c r="H293" s="110">
        <v>0.291146823</v>
      </c>
      <c r="I293" s="83" t="s">
        <v>215</v>
      </c>
      <c r="J293" s="83">
        <v>3</v>
      </c>
      <c r="K293" s="83" t="s">
        <v>553</v>
      </c>
      <c r="L293" s="83">
        <v>8</v>
      </c>
      <c r="M293" s="83">
        <v>25</v>
      </c>
      <c r="N293" s="83">
        <v>18</v>
      </c>
      <c r="O293" s="88"/>
    </row>
    <row r="294" spans="1:15" x14ac:dyDescent="0.25">
      <c r="A294" s="81" t="s">
        <v>6</v>
      </c>
      <c r="B294" s="83" t="s">
        <v>12</v>
      </c>
      <c r="C294" s="83" t="s">
        <v>13</v>
      </c>
      <c r="D294" s="83" t="s">
        <v>7</v>
      </c>
      <c r="E294" s="83">
        <v>2</v>
      </c>
      <c r="F294" s="110">
        <v>0.48529411764705882</v>
      </c>
      <c r="G294" s="110">
        <v>0.34944143850000003</v>
      </c>
      <c r="H294" s="110">
        <v>0.62114678999999995</v>
      </c>
      <c r="I294" s="83" t="s">
        <v>215</v>
      </c>
      <c r="J294" s="83">
        <v>3</v>
      </c>
      <c r="K294" s="83" t="s">
        <v>553</v>
      </c>
      <c r="L294" s="83">
        <v>8</v>
      </c>
      <c r="M294" s="83">
        <v>25</v>
      </c>
      <c r="N294" s="83">
        <v>18</v>
      </c>
    </row>
    <row r="295" spans="1:15" x14ac:dyDescent="0.25">
      <c r="A295" s="81" t="s">
        <v>6</v>
      </c>
      <c r="B295" s="83" t="s">
        <v>12</v>
      </c>
      <c r="C295" s="83" t="s">
        <v>13</v>
      </c>
      <c r="D295" s="83" t="s">
        <v>7</v>
      </c>
      <c r="E295" s="133">
        <v>3</v>
      </c>
      <c r="F295" s="110">
        <v>0.34941176470588237</v>
      </c>
      <c r="G295" s="110">
        <v>0.21355908749999999</v>
      </c>
      <c r="H295" s="110">
        <v>0.48526443899999999</v>
      </c>
      <c r="I295" s="83" t="s">
        <v>215</v>
      </c>
      <c r="J295" s="83">
        <v>3</v>
      </c>
      <c r="K295" s="83" t="s">
        <v>553</v>
      </c>
      <c r="L295" s="83">
        <v>8</v>
      </c>
      <c r="M295" s="83">
        <v>25</v>
      </c>
      <c r="N295" s="83">
        <v>18</v>
      </c>
    </row>
    <row r="296" spans="1:15" x14ac:dyDescent="0.25">
      <c r="A296" s="81" t="s">
        <v>6</v>
      </c>
      <c r="B296" s="83" t="s">
        <v>12</v>
      </c>
      <c r="C296" s="83" t="s">
        <v>14</v>
      </c>
      <c r="D296" s="83" t="s">
        <v>18</v>
      </c>
      <c r="E296" s="133">
        <v>1</v>
      </c>
      <c r="F296" s="130">
        <v>0.3050581395348837</v>
      </c>
      <c r="G296" s="130">
        <v>0.231082434</v>
      </c>
      <c r="H296" s="130">
        <v>0.37903387499999996</v>
      </c>
      <c r="I296" s="128" t="s">
        <v>215</v>
      </c>
      <c r="J296" s="128">
        <v>3</v>
      </c>
      <c r="K296" s="128" t="s">
        <v>548</v>
      </c>
      <c r="L296" s="128">
        <v>53</v>
      </c>
      <c r="M296" s="128">
        <v>52</v>
      </c>
      <c r="N296" s="128">
        <v>67</v>
      </c>
      <c r="O296" s="88"/>
    </row>
    <row r="297" spans="1:15" x14ac:dyDescent="0.25">
      <c r="A297" s="81" t="s">
        <v>6</v>
      </c>
      <c r="B297" s="83" t="s">
        <v>12</v>
      </c>
      <c r="C297" s="83" t="s">
        <v>14</v>
      </c>
      <c r="D297" s="83" t="s">
        <v>18</v>
      </c>
      <c r="E297" s="133">
        <v>2</v>
      </c>
      <c r="F297" s="130">
        <v>0.2993023255813953</v>
      </c>
      <c r="G297" s="130">
        <v>0.22532667299999998</v>
      </c>
      <c r="H297" s="130">
        <v>0.37327801500000002</v>
      </c>
      <c r="I297" s="128" t="s">
        <v>215</v>
      </c>
      <c r="J297" s="128">
        <v>3</v>
      </c>
      <c r="K297" s="128" t="s">
        <v>548</v>
      </c>
      <c r="L297" s="128">
        <v>53</v>
      </c>
      <c r="M297" s="128">
        <v>52</v>
      </c>
      <c r="N297" s="128">
        <v>67</v>
      </c>
    </row>
    <row r="298" spans="1:15" x14ac:dyDescent="0.25">
      <c r="A298" s="81" t="s">
        <v>6</v>
      </c>
      <c r="B298" s="83" t="s">
        <v>12</v>
      </c>
      <c r="C298" s="83" t="s">
        <v>14</v>
      </c>
      <c r="D298" s="83" t="s">
        <v>18</v>
      </c>
      <c r="E298" s="133">
        <v>3</v>
      </c>
      <c r="F298" s="130">
        <v>0.38563953488372094</v>
      </c>
      <c r="G298" s="130">
        <v>0.31166388</v>
      </c>
      <c r="H298" s="130">
        <v>0.45961522199999999</v>
      </c>
      <c r="I298" s="128" t="s">
        <v>215</v>
      </c>
      <c r="J298" s="128">
        <v>3</v>
      </c>
      <c r="K298" s="128" t="s">
        <v>548</v>
      </c>
      <c r="L298" s="128">
        <v>53</v>
      </c>
      <c r="M298" s="128">
        <v>52</v>
      </c>
      <c r="N298" s="128">
        <v>67</v>
      </c>
    </row>
    <row r="299" spans="1:15" x14ac:dyDescent="0.25">
      <c r="A299" s="81" t="s">
        <v>6</v>
      </c>
      <c r="B299" s="83" t="s">
        <v>17</v>
      </c>
      <c r="C299" s="83" t="s">
        <v>14</v>
      </c>
      <c r="D299" s="83" t="s">
        <v>8</v>
      </c>
      <c r="E299" s="133">
        <v>1</v>
      </c>
      <c r="F299" s="110">
        <v>0.22800000000000001</v>
      </c>
      <c r="G299" s="110">
        <v>0.15247138499999999</v>
      </c>
      <c r="H299" s="110">
        <v>0.30352855499999998</v>
      </c>
      <c r="I299" s="83" t="s">
        <v>215</v>
      </c>
      <c r="J299" s="83">
        <v>3</v>
      </c>
      <c r="K299" s="83" t="s">
        <v>554</v>
      </c>
      <c r="L299" s="83">
        <v>38</v>
      </c>
      <c r="M299" s="83">
        <v>70</v>
      </c>
      <c r="N299" s="83">
        <v>57</v>
      </c>
      <c r="O299" s="88"/>
    </row>
    <row r="300" spans="1:15" x14ac:dyDescent="0.25">
      <c r="A300" s="81" t="s">
        <v>6</v>
      </c>
      <c r="B300" s="83" t="s">
        <v>17</v>
      </c>
      <c r="C300" s="83" t="s">
        <v>14</v>
      </c>
      <c r="D300" s="83" t="s">
        <v>8</v>
      </c>
      <c r="E300" s="133">
        <v>2</v>
      </c>
      <c r="F300" s="110">
        <v>0.42</v>
      </c>
      <c r="G300" s="110">
        <v>0.34447139100000002</v>
      </c>
      <c r="H300" s="110">
        <v>0.49552856099999998</v>
      </c>
      <c r="I300" s="83" t="s">
        <v>215</v>
      </c>
      <c r="J300" s="83">
        <v>3</v>
      </c>
      <c r="K300" s="83" t="s">
        <v>554</v>
      </c>
      <c r="L300" s="83">
        <v>38</v>
      </c>
      <c r="M300" s="83">
        <v>70</v>
      </c>
      <c r="N300" s="83">
        <v>57</v>
      </c>
    </row>
    <row r="301" spans="1:15" x14ac:dyDescent="0.25">
      <c r="A301" s="81" t="s">
        <v>6</v>
      </c>
      <c r="B301" s="83" t="s">
        <v>17</v>
      </c>
      <c r="C301" s="83" t="s">
        <v>14</v>
      </c>
      <c r="D301" s="83" t="s">
        <v>8</v>
      </c>
      <c r="E301" s="133">
        <v>3</v>
      </c>
      <c r="F301" s="110">
        <v>0.34200000000000003</v>
      </c>
      <c r="G301" s="110">
        <v>0.26647146899999996</v>
      </c>
      <c r="H301" s="110">
        <v>0.41752854</v>
      </c>
      <c r="I301" s="83" t="s">
        <v>215</v>
      </c>
      <c r="J301" s="83">
        <v>3</v>
      </c>
      <c r="K301" s="83" t="s">
        <v>554</v>
      </c>
      <c r="L301" s="83">
        <v>38</v>
      </c>
      <c r="M301" s="83">
        <v>70</v>
      </c>
      <c r="N301" s="83">
        <v>57</v>
      </c>
    </row>
    <row r="302" spans="1:15" x14ac:dyDescent="0.25">
      <c r="A302" s="81" t="s">
        <v>6</v>
      </c>
      <c r="B302" s="83" t="s">
        <v>17</v>
      </c>
      <c r="C302" s="83" t="s">
        <v>14</v>
      </c>
      <c r="D302" s="83" t="s">
        <v>29</v>
      </c>
      <c r="E302" s="133">
        <v>1</v>
      </c>
      <c r="F302" s="177">
        <f>0.434782608695652*0.99</f>
        <v>0.4304347826086955</v>
      </c>
      <c r="G302" s="177">
        <v>0.33261239999999997</v>
      </c>
      <c r="H302" s="177">
        <v>0.53695280000000001</v>
      </c>
      <c r="I302" s="156" t="s">
        <v>215</v>
      </c>
      <c r="J302" s="156">
        <v>3</v>
      </c>
      <c r="K302" s="156" t="s">
        <v>550</v>
      </c>
      <c r="L302" s="156">
        <v>40</v>
      </c>
      <c r="M302" s="156">
        <v>30</v>
      </c>
      <c r="N302" s="156">
        <v>22</v>
      </c>
      <c r="O302" s="88"/>
    </row>
    <row r="303" spans="1:15" x14ac:dyDescent="0.25">
      <c r="A303" s="81" t="s">
        <v>6</v>
      </c>
      <c r="B303" s="83" t="s">
        <v>17</v>
      </c>
      <c r="C303" s="83" t="s">
        <v>14</v>
      </c>
      <c r="D303" s="83" t="s">
        <v>29</v>
      </c>
      <c r="E303" s="133">
        <v>2</v>
      </c>
      <c r="F303" s="177">
        <f>0.326086956521739*0.99</f>
        <v>0.32282608695652165</v>
      </c>
      <c r="G303" s="177">
        <v>0.2239168</v>
      </c>
      <c r="H303" s="177">
        <v>0.4282571</v>
      </c>
      <c r="I303" s="156" t="s">
        <v>215</v>
      </c>
      <c r="J303" s="156">
        <v>3</v>
      </c>
      <c r="K303" s="156" t="s">
        <v>550</v>
      </c>
      <c r="L303" s="156">
        <v>40</v>
      </c>
      <c r="M303" s="156">
        <v>30</v>
      </c>
      <c r="N303" s="156">
        <v>22</v>
      </c>
    </row>
    <row r="304" spans="1:15" x14ac:dyDescent="0.25">
      <c r="A304" s="81" t="s">
        <v>6</v>
      </c>
      <c r="B304" s="83" t="s">
        <v>17</v>
      </c>
      <c r="C304" s="83" t="s">
        <v>14</v>
      </c>
      <c r="D304" s="83" t="s">
        <v>29</v>
      </c>
      <c r="E304" s="133">
        <v>3</v>
      </c>
      <c r="F304" s="177">
        <f>0.239130434782609*0.99</f>
        <v>0.23673913043478292</v>
      </c>
      <c r="G304" s="177">
        <v>0.1369602</v>
      </c>
      <c r="H304" s="177">
        <v>0.34130060000000001</v>
      </c>
      <c r="I304" s="156" t="s">
        <v>215</v>
      </c>
      <c r="J304" s="156">
        <v>3</v>
      </c>
      <c r="K304" s="156" t="s">
        <v>550</v>
      </c>
      <c r="L304" s="156">
        <v>40</v>
      </c>
      <c r="M304" s="156">
        <v>30</v>
      </c>
      <c r="N304" s="156">
        <v>22</v>
      </c>
    </row>
    <row r="305" spans="1:15" x14ac:dyDescent="0.25">
      <c r="A305" s="81" t="s">
        <v>6</v>
      </c>
      <c r="B305" s="83" t="s">
        <v>12</v>
      </c>
      <c r="C305" s="83" t="s">
        <v>14</v>
      </c>
      <c r="D305" s="83" t="s">
        <v>7</v>
      </c>
      <c r="E305" s="133">
        <v>1</v>
      </c>
      <c r="F305" s="110">
        <v>9.166666666666666E-2</v>
      </c>
      <c r="G305" s="110">
        <v>0</v>
      </c>
      <c r="H305" s="110">
        <v>0.223691787</v>
      </c>
      <c r="I305" s="83" t="s">
        <v>215</v>
      </c>
      <c r="J305" s="83">
        <v>3</v>
      </c>
      <c r="K305" s="83" t="s">
        <v>555</v>
      </c>
      <c r="L305" s="83">
        <v>5</v>
      </c>
      <c r="M305" s="83">
        <v>14</v>
      </c>
      <c r="N305" s="83">
        <v>35</v>
      </c>
      <c r="O305" s="88"/>
    </row>
    <row r="306" spans="1:15" x14ac:dyDescent="0.25">
      <c r="A306" s="81" t="s">
        <v>6</v>
      </c>
      <c r="B306" s="83" t="s">
        <v>12</v>
      </c>
      <c r="C306" s="83" t="s">
        <v>14</v>
      </c>
      <c r="D306" s="83" t="s">
        <v>7</v>
      </c>
      <c r="E306" s="133">
        <v>2</v>
      </c>
      <c r="F306" s="110">
        <v>0.25666666666666665</v>
      </c>
      <c r="G306" s="110">
        <v>0.12464159399999999</v>
      </c>
      <c r="H306" s="110">
        <v>0.38869172099999999</v>
      </c>
      <c r="I306" s="83" t="s">
        <v>215</v>
      </c>
      <c r="J306" s="83">
        <v>3</v>
      </c>
      <c r="K306" s="83" t="s">
        <v>555</v>
      </c>
      <c r="L306" s="83">
        <v>5</v>
      </c>
      <c r="M306" s="83">
        <v>14</v>
      </c>
      <c r="N306" s="83">
        <v>35</v>
      </c>
    </row>
    <row r="307" spans="1:15" x14ac:dyDescent="0.25">
      <c r="A307" s="81" t="s">
        <v>6</v>
      </c>
      <c r="B307" s="83" t="s">
        <v>12</v>
      </c>
      <c r="C307" s="83" t="s">
        <v>14</v>
      </c>
      <c r="D307" s="83" t="s">
        <v>7</v>
      </c>
      <c r="E307" s="133">
        <v>3</v>
      </c>
      <c r="F307" s="110">
        <v>0.64166666666666661</v>
      </c>
      <c r="G307" s="110">
        <v>0.509641605</v>
      </c>
      <c r="H307" s="110">
        <v>0.77369173199999997</v>
      </c>
      <c r="I307" s="83" t="s">
        <v>215</v>
      </c>
      <c r="J307" s="83">
        <v>3</v>
      </c>
      <c r="K307" s="83" t="s">
        <v>555</v>
      </c>
      <c r="L307" s="83">
        <v>5</v>
      </c>
      <c r="M307" s="83">
        <v>14</v>
      </c>
      <c r="N307" s="83">
        <v>35</v>
      </c>
    </row>
    <row r="308" spans="1:15" x14ac:dyDescent="0.25">
      <c r="A308" s="81" t="s">
        <v>6</v>
      </c>
      <c r="B308" s="83" t="s">
        <v>15</v>
      </c>
      <c r="C308" s="83" t="s">
        <v>11</v>
      </c>
      <c r="D308" s="83" t="s">
        <v>18</v>
      </c>
      <c r="E308" s="133">
        <v>1</v>
      </c>
      <c r="F308" s="130">
        <v>0.3050581395348837</v>
      </c>
      <c r="G308" s="130">
        <v>0.231082434</v>
      </c>
      <c r="H308" s="130">
        <v>0.37903387499999996</v>
      </c>
      <c r="I308" s="128" t="s">
        <v>215</v>
      </c>
      <c r="J308" s="128">
        <v>3</v>
      </c>
      <c r="K308" s="128" t="s">
        <v>548</v>
      </c>
      <c r="L308" s="128">
        <v>53</v>
      </c>
      <c r="M308" s="128">
        <v>52</v>
      </c>
      <c r="N308" s="128">
        <v>67</v>
      </c>
      <c r="O308" s="88"/>
    </row>
    <row r="309" spans="1:15" x14ac:dyDescent="0.25">
      <c r="A309" s="81" t="s">
        <v>6</v>
      </c>
      <c r="B309" s="83" t="s">
        <v>15</v>
      </c>
      <c r="C309" s="83" t="s">
        <v>11</v>
      </c>
      <c r="D309" s="83" t="s">
        <v>18</v>
      </c>
      <c r="E309" s="133">
        <v>2</v>
      </c>
      <c r="F309" s="130">
        <v>0.2993023255813953</v>
      </c>
      <c r="G309" s="130">
        <v>0.22532667299999998</v>
      </c>
      <c r="H309" s="130">
        <v>0.37327801500000002</v>
      </c>
      <c r="I309" s="128" t="s">
        <v>215</v>
      </c>
      <c r="J309" s="128">
        <v>3</v>
      </c>
      <c r="K309" s="128" t="s">
        <v>548</v>
      </c>
      <c r="L309" s="128">
        <v>53</v>
      </c>
      <c r="M309" s="128">
        <v>52</v>
      </c>
      <c r="N309" s="128">
        <v>67</v>
      </c>
    </row>
    <row r="310" spans="1:15" x14ac:dyDescent="0.25">
      <c r="A310" s="81" t="s">
        <v>6</v>
      </c>
      <c r="B310" s="83" t="s">
        <v>15</v>
      </c>
      <c r="C310" s="83" t="s">
        <v>11</v>
      </c>
      <c r="D310" s="83" t="s">
        <v>18</v>
      </c>
      <c r="E310" s="133">
        <v>3</v>
      </c>
      <c r="F310" s="130">
        <v>0.38563953488372094</v>
      </c>
      <c r="G310" s="130">
        <v>0.31166388</v>
      </c>
      <c r="H310" s="130">
        <v>0.45961522199999999</v>
      </c>
      <c r="I310" s="128" t="s">
        <v>215</v>
      </c>
      <c r="J310" s="128">
        <v>3</v>
      </c>
      <c r="K310" s="128" t="s">
        <v>548</v>
      </c>
      <c r="L310" s="128">
        <v>53</v>
      </c>
      <c r="M310" s="128">
        <v>52</v>
      </c>
      <c r="N310" s="128">
        <v>67</v>
      </c>
    </row>
    <row r="311" spans="1:15" x14ac:dyDescent="0.25">
      <c r="A311" s="81" t="s">
        <v>6</v>
      </c>
      <c r="B311" s="83" t="s">
        <v>15</v>
      </c>
      <c r="C311" s="83" t="s">
        <v>11</v>
      </c>
      <c r="D311" s="83" t="s">
        <v>7</v>
      </c>
      <c r="E311" s="133">
        <v>1</v>
      </c>
      <c r="F311" s="110">
        <v>0.21</v>
      </c>
      <c r="G311" s="110">
        <v>4.11129576E-2</v>
      </c>
      <c r="H311" s="110">
        <v>0.378887058</v>
      </c>
      <c r="I311" s="83" t="s">
        <v>215</v>
      </c>
      <c r="J311" s="83">
        <v>3</v>
      </c>
      <c r="K311" s="83" t="s">
        <v>556</v>
      </c>
      <c r="L311" s="83">
        <v>7</v>
      </c>
      <c r="M311" s="83">
        <v>15</v>
      </c>
      <c r="N311" s="83">
        <v>11</v>
      </c>
      <c r="O311" s="88"/>
    </row>
    <row r="312" spans="1:15" x14ac:dyDescent="0.25">
      <c r="A312" s="81" t="s">
        <v>6</v>
      </c>
      <c r="B312" s="83" t="s">
        <v>15</v>
      </c>
      <c r="C312" s="83" t="s">
        <v>11</v>
      </c>
      <c r="D312" s="83" t="s">
        <v>7</v>
      </c>
      <c r="E312" s="133">
        <v>2</v>
      </c>
      <c r="F312" s="110">
        <v>0.44999999999999996</v>
      </c>
      <c r="G312" s="110">
        <v>0.2811129651</v>
      </c>
      <c r="H312" s="110">
        <v>0.61888701599999996</v>
      </c>
      <c r="I312" s="83" t="s">
        <v>215</v>
      </c>
      <c r="J312" s="83">
        <v>3</v>
      </c>
      <c r="K312" s="83" t="s">
        <v>556</v>
      </c>
      <c r="L312" s="83">
        <v>7</v>
      </c>
      <c r="M312" s="83">
        <v>15</v>
      </c>
      <c r="N312" s="83">
        <v>11</v>
      </c>
    </row>
    <row r="313" spans="1:15" x14ac:dyDescent="0.25">
      <c r="A313" s="81" t="s">
        <v>6</v>
      </c>
      <c r="B313" s="83" t="s">
        <v>15</v>
      </c>
      <c r="C313" s="83" t="s">
        <v>11</v>
      </c>
      <c r="D313" s="83" t="s">
        <v>7</v>
      </c>
      <c r="E313" s="133">
        <v>3</v>
      </c>
      <c r="F313" s="110">
        <v>0.32999999999999996</v>
      </c>
      <c r="G313" s="110">
        <v>0.16111296629999999</v>
      </c>
      <c r="H313" s="110">
        <v>0.49888703700000003</v>
      </c>
      <c r="I313" s="83" t="s">
        <v>215</v>
      </c>
      <c r="J313" s="83">
        <v>3</v>
      </c>
      <c r="K313" s="83" t="s">
        <v>556</v>
      </c>
      <c r="L313" s="83">
        <v>7</v>
      </c>
      <c r="M313" s="83">
        <v>15</v>
      </c>
      <c r="N313" s="83">
        <v>11</v>
      </c>
    </row>
    <row r="314" spans="1:15" x14ac:dyDescent="0.25">
      <c r="A314" s="81" t="s">
        <v>6</v>
      </c>
      <c r="B314" s="83" t="s">
        <v>15</v>
      </c>
      <c r="C314" s="83" t="s">
        <v>13</v>
      </c>
      <c r="D314" s="83" t="s">
        <v>18</v>
      </c>
      <c r="E314" s="133">
        <v>1</v>
      </c>
      <c r="F314" s="130">
        <v>0.3050581395348837</v>
      </c>
      <c r="G314" s="130">
        <v>0.231082434</v>
      </c>
      <c r="H314" s="130">
        <v>0.37903387499999996</v>
      </c>
      <c r="I314" s="128" t="s">
        <v>215</v>
      </c>
      <c r="J314" s="128">
        <v>3</v>
      </c>
      <c r="K314" s="128" t="s">
        <v>548</v>
      </c>
      <c r="L314" s="128">
        <v>53</v>
      </c>
      <c r="M314" s="128">
        <v>52</v>
      </c>
      <c r="N314" s="128">
        <v>67</v>
      </c>
      <c r="O314" s="88"/>
    </row>
    <row r="315" spans="1:15" x14ac:dyDescent="0.25">
      <c r="A315" s="81" t="s">
        <v>6</v>
      </c>
      <c r="B315" s="83" t="s">
        <v>15</v>
      </c>
      <c r="C315" s="83" t="s">
        <v>13</v>
      </c>
      <c r="D315" s="83" t="s">
        <v>18</v>
      </c>
      <c r="E315" s="133">
        <v>2</v>
      </c>
      <c r="F315" s="130">
        <v>0.2993023255813953</v>
      </c>
      <c r="G315" s="130">
        <v>0.22532667299999998</v>
      </c>
      <c r="H315" s="130">
        <v>0.37327801500000002</v>
      </c>
      <c r="I315" s="128" t="s">
        <v>215</v>
      </c>
      <c r="J315" s="128">
        <v>3</v>
      </c>
      <c r="K315" s="128" t="s">
        <v>548</v>
      </c>
      <c r="L315" s="128">
        <v>53</v>
      </c>
      <c r="M315" s="128">
        <v>52</v>
      </c>
      <c r="N315" s="128">
        <v>67</v>
      </c>
    </row>
    <row r="316" spans="1:15" x14ac:dyDescent="0.25">
      <c r="A316" s="81" t="s">
        <v>6</v>
      </c>
      <c r="B316" s="83" t="s">
        <v>15</v>
      </c>
      <c r="C316" s="83" t="s">
        <v>13</v>
      </c>
      <c r="D316" s="83" t="s">
        <v>18</v>
      </c>
      <c r="E316" s="133">
        <v>3</v>
      </c>
      <c r="F316" s="130">
        <v>0.38563953488372094</v>
      </c>
      <c r="G316" s="130">
        <v>0.31166388</v>
      </c>
      <c r="H316" s="130">
        <v>0.45961522199999999</v>
      </c>
      <c r="I316" s="128" t="s">
        <v>215</v>
      </c>
      <c r="J316" s="128">
        <v>3</v>
      </c>
      <c r="K316" s="128" t="s">
        <v>548</v>
      </c>
      <c r="L316" s="128">
        <v>53</v>
      </c>
      <c r="M316" s="128">
        <v>52</v>
      </c>
      <c r="N316" s="128">
        <v>67</v>
      </c>
    </row>
    <row r="317" spans="1:15" x14ac:dyDescent="0.25">
      <c r="A317" s="81" t="s">
        <v>6</v>
      </c>
      <c r="B317" s="83" t="s">
        <v>15</v>
      </c>
      <c r="C317" s="83" t="s">
        <v>13</v>
      </c>
      <c r="D317" s="83" t="s">
        <v>7</v>
      </c>
      <c r="E317" s="133">
        <v>1</v>
      </c>
      <c r="F317" s="110">
        <v>0.23023255813953489</v>
      </c>
      <c r="G317" s="110">
        <v>8.2281167100000011E-2</v>
      </c>
      <c r="H317" s="110">
        <v>0.37818395999999999</v>
      </c>
      <c r="I317" s="83" t="s">
        <v>215</v>
      </c>
      <c r="J317" s="83">
        <v>3</v>
      </c>
      <c r="K317" s="83" t="s">
        <v>557</v>
      </c>
      <c r="L317" s="83">
        <v>10</v>
      </c>
      <c r="M317" s="83">
        <v>18</v>
      </c>
      <c r="N317" s="83">
        <v>15</v>
      </c>
      <c r="O317" s="88"/>
    </row>
    <row r="318" spans="1:15" x14ac:dyDescent="0.25">
      <c r="A318" s="81" t="s">
        <v>6</v>
      </c>
      <c r="B318" s="83" t="s">
        <v>15</v>
      </c>
      <c r="C318" s="83" t="s">
        <v>13</v>
      </c>
      <c r="D318" s="83" t="s">
        <v>7</v>
      </c>
      <c r="E318" s="133">
        <v>2</v>
      </c>
      <c r="F318" s="110">
        <v>0.41441860465116281</v>
      </c>
      <c r="G318" s="110">
        <v>0.26646721199999995</v>
      </c>
      <c r="H318" s="110">
        <v>0.56236999499999996</v>
      </c>
      <c r="I318" s="83" t="s">
        <v>215</v>
      </c>
      <c r="J318" s="83">
        <v>3</v>
      </c>
      <c r="K318" s="83" t="s">
        <v>557</v>
      </c>
      <c r="L318" s="83">
        <v>10</v>
      </c>
      <c r="M318" s="83">
        <v>18</v>
      </c>
      <c r="N318" s="83">
        <v>15</v>
      </c>
    </row>
    <row r="319" spans="1:15" x14ac:dyDescent="0.25">
      <c r="A319" s="81" t="s">
        <v>6</v>
      </c>
      <c r="B319" s="83" t="s">
        <v>15</v>
      </c>
      <c r="C319" s="83" t="s">
        <v>13</v>
      </c>
      <c r="D319" s="83" t="s">
        <v>7</v>
      </c>
      <c r="E319" s="133">
        <v>3</v>
      </c>
      <c r="F319" s="110">
        <v>0.34534883720930232</v>
      </c>
      <c r="G319" s="110">
        <v>0.19739744639999998</v>
      </c>
      <c r="H319" s="110">
        <v>0.49330026899999996</v>
      </c>
      <c r="I319" s="83" t="s">
        <v>215</v>
      </c>
      <c r="J319" s="83">
        <v>3</v>
      </c>
      <c r="K319" s="83" t="s">
        <v>557</v>
      </c>
      <c r="L319" s="83">
        <v>10</v>
      </c>
      <c r="M319" s="83">
        <v>18</v>
      </c>
      <c r="N319" s="83">
        <v>15</v>
      </c>
    </row>
    <row r="320" spans="1:15" x14ac:dyDescent="0.25">
      <c r="A320" s="81" t="s">
        <v>6</v>
      </c>
      <c r="B320" s="83" t="s">
        <v>15</v>
      </c>
      <c r="C320" s="83" t="s">
        <v>14</v>
      </c>
      <c r="D320" s="83" t="s">
        <v>18</v>
      </c>
      <c r="E320" s="133">
        <v>1</v>
      </c>
      <c r="F320" s="130">
        <v>0.3050581395348837</v>
      </c>
      <c r="G320" s="130">
        <v>0.231082434</v>
      </c>
      <c r="H320" s="130">
        <v>0.37903387499999996</v>
      </c>
      <c r="I320" s="128" t="s">
        <v>215</v>
      </c>
      <c r="J320" s="128">
        <v>3</v>
      </c>
      <c r="K320" s="128" t="s">
        <v>548</v>
      </c>
      <c r="L320" s="128">
        <v>53</v>
      </c>
      <c r="M320" s="128">
        <v>52</v>
      </c>
      <c r="N320" s="128">
        <v>67</v>
      </c>
      <c r="O320" s="88"/>
    </row>
    <row r="321" spans="1:15" x14ac:dyDescent="0.25">
      <c r="A321" s="81" t="s">
        <v>6</v>
      </c>
      <c r="B321" s="83" t="s">
        <v>15</v>
      </c>
      <c r="C321" s="83" t="s">
        <v>14</v>
      </c>
      <c r="D321" s="83" t="s">
        <v>18</v>
      </c>
      <c r="E321" s="133">
        <v>2</v>
      </c>
      <c r="F321" s="130">
        <v>0.2993023255813953</v>
      </c>
      <c r="G321" s="130">
        <v>0.22532667299999998</v>
      </c>
      <c r="H321" s="130">
        <v>0.37327801500000002</v>
      </c>
      <c r="I321" s="128" t="s">
        <v>215</v>
      </c>
      <c r="J321" s="128">
        <v>3</v>
      </c>
      <c r="K321" s="128" t="s">
        <v>548</v>
      </c>
      <c r="L321" s="128">
        <v>53</v>
      </c>
      <c r="M321" s="128">
        <v>52</v>
      </c>
      <c r="N321" s="128">
        <v>67</v>
      </c>
    </row>
    <row r="322" spans="1:15" x14ac:dyDescent="0.25">
      <c r="A322" s="81" t="s">
        <v>6</v>
      </c>
      <c r="B322" s="83" t="s">
        <v>15</v>
      </c>
      <c r="C322" s="83" t="s">
        <v>14</v>
      </c>
      <c r="D322" s="83" t="s">
        <v>18</v>
      </c>
      <c r="E322" s="133">
        <v>3</v>
      </c>
      <c r="F322" s="130">
        <v>0.38563953488372094</v>
      </c>
      <c r="G322" s="130">
        <v>0.31166388</v>
      </c>
      <c r="H322" s="130">
        <v>0.45961522199999999</v>
      </c>
      <c r="I322" s="128" t="s">
        <v>215</v>
      </c>
      <c r="J322" s="128">
        <v>3</v>
      </c>
      <c r="K322" s="128" t="s">
        <v>548</v>
      </c>
      <c r="L322" s="128">
        <v>53</v>
      </c>
      <c r="M322" s="128">
        <v>52</v>
      </c>
      <c r="N322" s="128">
        <v>67</v>
      </c>
    </row>
    <row r="323" spans="1:15" x14ac:dyDescent="0.25">
      <c r="A323" s="81" t="s">
        <v>6</v>
      </c>
      <c r="B323" s="83" t="s">
        <v>15</v>
      </c>
      <c r="C323" s="83" t="s">
        <v>14</v>
      </c>
      <c r="D323" s="83" t="s">
        <v>7</v>
      </c>
      <c r="E323" s="84">
        <v>1</v>
      </c>
      <c r="F323" s="112">
        <v>0.32999999999999996</v>
      </c>
      <c r="G323" s="112">
        <v>0.1432883529</v>
      </c>
      <c r="H323" s="112">
        <v>0.51671169000000006</v>
      </c>
      <c r="I323" s="85" t="s">
        <v>215</v>
      </c>
      <c r="J323" s="85">
        <v>3</v>
      </c>
      <c r="K323" s="85" t="s">
        <v>558</v>
      </c>
      <c r="L323" s="85">
        <v>9</v>
      </c>
      <c r="M323" s="85">
        <v>7</v>
      </c>
      <c r="N323" s="85">
        <v>11</v>
      </c>
      <c r="O323" s="88"/>
    </row>
    <row r="324" spans="1:15" x14ac:dyDescent="0.25">
      <c r="A324" s="81" t="s">
        <v>6</v>
      </c>
      <c r="B324" s="83" t="s">
        <v>15</v>
      </c>
      <c r="C324" s="83" t="s">
        <v>14</v>
      </c>
      <c r="D324" s="83" t="s">
        <v>7</v>
      </c>
      <c r="E324" s="84">
        <v>2</v>
      </c>
      <c r="F324" s="112">
        <v>0.25666666666666665</v>
      </c>
      <c r="G324" s="112">
        <v>6.9955023599999999E-2</v>
      </c>
      <c r="H324" s="112">
        <v>0.44337833100000001</v>
      </c>
      <c r="I324" s="85" t="s">
        <v>215</v>
      </c>
      <c r="J324" s="85">
        <v>3</v>
      </c>
      <c r="K324" s="85" t="s">
        <v>558</v>
      </c>
      <c r="L324" s="85">
        <v>9</v>
      </c>
      <c r="M324" s="85">
        <v>7</v>
      </c>
      <c r="N324" s="85">
        <v>11</v>
      </c>
    </row>
    <row r="325" spans="1:15" x14ac:dyDescent="0.25">
      <c r="A325" s="81" t="s">
        <v>6</v>
      </c>
      <c r="B325" s="83" t="s">
        <v>15</v>
      </c>
      <c r="C325" s="83" t="s">
        <v>14</v>
      </c>
      <c r="D325" s="83" t="s">
        <v>7</v>
      </c>
      <c r="E325" s="84">
        <v>3</v>
      </c>
      <c r="F325" s="112">
        <v>0.40333333333333332</v>
      </c>
      <c r="G325" s="112">
        <v>0.21662169210000001</v>
      </c>
      <c r="H325" s="112">
        <v>0.59004495000000001</v>
      </c>
      <c r="I325" s="85" t="s">
        <v>215</v>
      </c>
      <c r="J325" s="85">
        <v>3</v>
      </c>
      <c r="K325" s="85" t="s">
        <v>558</v>
      </c>
      <c r="L325" s="85">
        <v>9</v>
      </c>
      <c r="M325" s="85">
        <v>7</v>
      </c>
      <c r="N325" s="85">
        <v>11</v>
      </c>
    </row>
    <row r="326" spans="1:15" x14ac:dyDescent="0.25">
      <c r="A326" s="83"/>
      <c r="B326" s="83"/>
      <c r="C326" s="83"/>
      <c r="D326" s="83"/>
    </row>
    <row r="327" spans="1:15" x14ac:dyDescent="0.25">
      <c r="A327" s="83"/>
      <c r="B327" s="83"/>
      <c r="C327" s="83"/>
      <c r="D327" s="83"/>
    </row>
    <row r="328" spans="1:15" x14ac:dyDescent="0.25">
      <c r="A328" s="83"/>
      <c r="B328" s="83"/>
      <c r="C328" s="83"/>
      <c r="D328" s="83"/>
    </row>
    <row r="329" spans="1:15" x14ac:dyDescent="0.25">
      <c r="A329" s="83"/>
      <c r="B329" s="83"/>
      <c r="C329" s="83"/>
      <c r="D329" s="83"/>
    </row>
    <row r="330" spans="1:15" x14ac:dyDescent="0.25">
      <c r="A330" s="83"/>
      <c r="B330" s="83"/>
      <c r="C330" s="83"/>
      <c r="D330" s="83"/>
    </row>
    <row r="331" spans="1:15" x14ac:dyDescent="0.25">
      <c r="A331" s="83"/>
      <c r="B331" s="83"/>
      <c r="C331" s="83"/>
      <c r="D331" s="83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D47" sqref="D47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12.44</v>
      </c>
      <c r="F2" s="53">
        <v>12.21</v>
      </c>
      <c r="G2" s="53">
        <v>19.13</v>
      </c>
      <c r="H2" s="53" t="s">
        <v>199</v>
      </c>
      <c r="I2" s="94">
        <v>2</v>
      </c>
      <c r="J2" s="53" t="s">
        <v>2034</v>
      </c>
      <c r="K2" s="88">
        <v>12.21</v>
      </c>
      <c r="L2" s="88">
        <v>19.13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I44" sqref="I44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6.2851562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92.98</v>
      </c>
      <c r="F2" s="53">
        <v>81.25</v>
      </c>
      <c r="G2" s="53">
        <v>100.5</v>
      </c>
      <c r="H2" s="53" t="s">
        <v>199</v>
      </c>
      <c r="I2" s="94">
        <v>2</v>
      </c>
      <c r="J2" s="53" t="s">
        <v>2033</v>
      </c>
      <c r="K2" s="88">
        <v>93.46</v>
      </c>
      <c r="L2" s="88">
        <v>119.63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"/>
  <sheetViews>
    <sheetView zoomScale="80" zoomScaleNormal="80" workbookViewId="0">
      <selection activeCell="I19" sqref="I19"/>
    </sheetView>
  </sheetViews>
  <sheetFormatPr defaultRowHeight="15" x14ac:dyDescent="0.25"/>
  <cols>
    <col min="1" max="1" width="6.85546875" style="133" customWidth="1"/>
    <col min="2" max="2" width="7.85546875" style="133" customWidth="1"/>
    <col min="3" max="3" width="9.140625" style="133"/>
    <col min="4" max="4" width="8" style="133" customWidth="1"/>
    <col min="5" max="9" width="13.42578125" style="133" customWidth="1"/>
    <col min="10" max="10" width="25.7109375" style="133" customWidth="1"/>
    <col min="11" max="13" width="13.42578125" style="133" customWidth="1"/>
    <col min="14" max="14" width="9.140625" style="133"/>
    <col min="15" max="15" width="12.140625" style="133" customWidth="1"/>
    <col min="16" max="16" width="87.71093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53">
        <v>34.369999999999997</v>
      </c>
      <c r="F2" s="53">
        <v>11.46</v>
      </c>
      <c r="G2" s="53">
        <v>68.75</v>
      </c>
      <c r="H2" s="53" t="s">
        <v>141</v>
      </c>
      <c r="I2" s="94">
        <v>4</v>
      </c>
      <c r="J2" s="94" t="s">
        <v>2309</v>
      </c>
      <c r="K2" s="88">
        <v>3.3966409999999998</v>
      </c>
      <c r="L2" s="88">
        <v>4.4430240000000003</v>
      </c>
      <c r="M2" s="53" t="s">
        <v>17</v>
      </c>
      <c r="O2" s="133" t="s">
        <v>24</v>
      </c>
      <c r="P2" s="82"/>
    </row>
    <row r="3" spans="1:16" x14ac:dyDescent="0.25">
      <c r="A3" s="81"/>
      <c r="B3" s="32"/>
      <c r="C3" s="32"/>
      <c r="D3" s="32"/>
      <c r="E3" s="53"/>
      <c r="F3" s="53"/>
      <c r="G3" s="53"/>
      <c r="H3" s="53"/>
      <c r="I3" s="53"/>
      <c r="J3" s="53"/>
      <c r="K3" s="53"/>
      <c r="L3" s="53"/>
      <c r="M3" s="53"/>
      <c r="P3" s="57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"/>
  <sheetViews>
    <sheetView zoomScale="80" zoomScaleNormal="80" workbookViewId="0">
      <selection activeCell="K21" sqref="K21"/>
    </sheetView>
  </sheetViews>
  <sheetFormatPr defaultRowHeight="15" x14ac:dyDescent="0.25"/>
  <cols>
    <col min="1" max="1" width="6.85546875" style="133" customWidth="1"/>
    <col min="2" max="5" width="9.140625" style="133"/>
    <col min="6" max="10" width="11.42578125" style="133" customWidth="1"/>
    <col min="11" max="11" width="22" style="133" customWidth="1"/>
    <col min="12" max="15" width="11.42578125" style="133" customWidth="1"/>
    <col min="16" max="16" width="16" style="133" customWidth="1"/>
    <col min="17" max="17" width="38.28515625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40" t="s">
        <v>133</v>
      </c>
      <c r="G1" s="40" t="s">
        <v>82</v>
      </c>
      <c r="H1" s="40" t="s">
        <v>83</v>
      </c>
      <c r="I1" s="40" t="s">
        <v>134</v>
      </c>
      <c r="J1" s="40" t="s">
        <v>164</v>
      </c>
      <c r="K1" s="40" t="s">
        <v>137</v>
      </c>
      <c r="L1" s="40" t="s">
        <v>135</v>
      </c>
      <c r="M1" s="40" t="s">
        <v>136</v>
      </c>
      <c r="N1" s="40" t="s">
        <v>138</v>
      </c>
      <c r="O1" s="40"/>
      <c r="P1" s="40" t="s">
        <v>21</v>
      </c>
      <c r="Q1" s="40" t="s">
        <v>25</v>
      </c>
    </row>
    <row r="2" spans="1:17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32">
        <v>1</v>
      </c>
      <c r="F2" s="53">
        <v>0.91</v>
      </c>
      <c r="G2" s="53">
        <v>0.85</v>
      </c>
      <c r="H2" s="53">
        <v>0.95</v>
      </c>
      <c r="I2" s="53" t="s">
        <v>141</v>
      </c>
      <c r="J2" s="94">
        <v>2</v>
      </c>
      <c r="K2" s="53" t="s">
        <v>2046</v>
      </c>
      <c r="L2" s="53">
        <v>4.4400000000000004</v>
      </c>
      <c r="M2" s="53">
        <v>3.4</v>
      </c>
      <c r="N2" s="53"/>
      <c r="O2" s="53"/>
      <c r="P2" s="133" t="s">
        <v>22</v>
      </c>
      <c r="Q2" s="39"/>
    </row>
    <row r="3" spans="1:17" x14ac:dyDescent="0.25">
      <c r="A3" s="32" t="s">
        <v>17</v>
      </c>
      <c r="B3" s="32" t="s">
        <v>17</v>
      </c>
      <c r="C3" s="32" t="s">
        <v>17</v>
      </c>
      <c r="D3" s="32" t="s">
        <v>17</v>
      </c>
      <c r="E3" s="133">
        <v>2</v>
      </c>
      <c r="F3" s="53">
        <v>0.79</v>
      </c>
      <c r="G3" s="336">
        <v>0.7</v>
      </c>
      <c r="H3" s="336">
        <v>0.8</v>
      </c>
      <c r="I3" s="53" t="s">
        <v>141</v>
      </c>
      <c r="J3" s="344">
        <v>2</v>
      </c>
      <c r="K3" s="336" t="s">
        <v>2047</v>
      </c>
      <c r="L3" s="336">
        <v>4.17</v>
      </c>
      <c r="M3" s="336">
        <v>1.27</v>
      </c>
      <c r="N3" s="336"/>
      <c r="O3" s="336"/>
    </row>
    <row r="4" spans="1:17" x14ac:dyDescent="0.25">
      <c r="A4" s="32" t="s">
        <v>17</v>
      </c>
      <c r="B4" s="32" t="s">
        <v>17</v>
      </c>
      <c r="C4" s="32" t="s">
        <v>17</v>
      </c>
      <c r="D4" s="32" t="s">
        <v>17</v>
      </c>
      <c r="E4" s="133">
        <v>3</v>
      </c>
      <c r="F4" s="53">
        <v>0.72</v>
      </c>
      <c r="G4" s="336">
        <v>0.6</v>
      </c>
      <c r="H4" s="336">
        <v>0.75</v>
      </c>
      <c r="I4" s="53" t="s">
        <v>141</v>
      </c>
      <c r="J4" s="344">
        <v>2</v>
      </c>
      <c r="K4" s="336" t="s">
        <v>2048</v>
      </c>
      <c r="L4" s="336">
        <v>4.59</v>
      </c>
      <c r="M4" s="336">
        <v>1.97</v>
      </c>
      <c r="N4" s="336"/>
      <c r="O4" s="336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"/>
  <sheetViews>
    <sheetView zoomScale="80" zoomScaleNormal="80" workbookViewId="0">
      <selection activeCell="K22" sqref="K22"/>
    </sheetView>
  </sheetViews>
  <sheetFormatPr defaultRowHeight="15" x14ac:dyDescent="0.25"/>
  <cols>
    <col min="1" max="1" width="6.28515625" style="133" customWidth="1"/>
    <col min="2" max="5" width="9.140625" style="133"/>
    <col min="6" max="10" width="13" style="133" customWidth="1"/>
    <col min="11" max="11" width="18.85546875" style="133" customWidth="1"/>
    <col min="12" max="14" width="13" style="133" customWidth="1"/>
    <col min="15" max="15" width="9.140625" style="133"/>
    <col min="16" max="16" width="12.42578125" style="133" customWidth="1"/>
    <col min="17" max="17" width="37.140625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40" t="s">
        <v>133</v>
      </c>
      <c r="G1" s="40" t="s">
        <v>82</v>
      </c>
      <c r="H1" s="40" t="s">
        <v>83</v>
      </c>
      <c r="I1" s="40" t="s">
        <v>134</v>
      </c>
      <c r="J1" s="40" t="s">
        <v>164</v>
      </c>
      <c r="K1" s="40" t="s">
        <v>137</v>
      </c>
      <c r="L1" s="40" t="s">
        <v>135</v>
      </c>
      <c r="M1" s="40" t="s">
        <v>136</v>
      </c>
      <c r="N1" s="40" t="s">
        <v>138</v>
      </c>
      <c r="O1" s="87"/>
      <c r="P1" s="40" t="s">
        <v>21</v>
      </c>
      <c r="Q1" s="40" t="s">
        <v>25</v>
      </c>
    </row>
    <row r="2" spans="1:17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32">
        <v>1</v>
      </c>
      <c r="F2" s="53">
        <v>0.86499999999999999</v>
      </c>
      <c r="G2" s="53">
        <v>0.85</v>
      </c>
      <c r="H2" s="53">
        <v>0.95</v>
      </c>
      <c r="I2" s="53" t="s">
        <v>141</v>
      </c>
      <c r="J2" s="94">
        <v>2</v>
      </c>
      <c r="K2" s="53" t="s">
        <v>2049</v>
      </c>
      <c r="L2" s="53">
        <v>1.6106670000000001</v>
      </c>
      <c r="M2" s="53">
        <v>4.4293329999999997</v>
      </c>
      <c r="N2" s="53" t="s">
        <v>17</v>
      </c>
      <c r="P2" s="133" t="s">
        <v>22</v>
      </c>
      <c r="Q2" s="39"/>
    </row>
    <row r="3" spans="1:17" x14ac:dyDescent="0.25">
      <c r="A3" s="32" t="s">
        <v>17</v>
      </c>
      <c r="B3" s="32" t="s">
        <v>17</v>
      </c>
      <c r="C3" s="32" t="s">
        <v>17</v>
      </c>
      <c r="D3" s="32" t="s">
        <v>17</v>
      </c>
      <c r="E3" s="32">
        <v>2</v>
      </c>
      <c r="F3" s="53">
        <v>0.72</v>
      </c>
      <c r="G3" s="53">
        <v>0.7</v>
      </c>
      <c r="H3" s="53">
        <v>0.8</v>
      </c>
      <c r="I3" s="53" t="s">
        <v>141</v>
      </c>
      <c r="J3" s="94">
        <v>2</v>
      </c>
      <c r="K3" s="53" t="s">
        <v>2050</v>
      </c>
      <c r="L3" s="53">
        <v>1.968</v>
      </c>
      <c r="M3" s="53">
        <v>4.5919999999999996</v>
      </c>
      <c r="N3" s="53" t="s">
        <v>17</v>
      </c>
    </row>
    <row r="4" spans="1:17" x14ac:dyDescent="0.25">
      <c r="A4" s="32" t="s">
        <v>17</v>
      </c>
      <c r="B4" s="32" t="s">
        <v>17</v>
      </c>
      <c r="C4" s="32" t="s">
        <v>17</v>
      </c>
      <c r="D4" s="32" t="s">
        <v>17</v>
      </c>
      <c r="E4" s="32">
        <v>3</v>
      </c>
      <c r="F4" s="53">
        <v>0.72</v>
      </c>
      <c r="G4" s="53">
        <v>0.6</v>
      </c>
      <c r="H4" s="53">
        <v>0.75</v>
      </c>
      <c r="I4" s="53" t="s">
        <v>141</v>
      </c>
      <c r="J4" s="94">
        <v>2</v>
      </c>
      <c r="K4" s="53" t="s">
        <v>2048</v>
      </c>
      <c r="L4" s="53">
        <v>4.5919999999999996</v>
      </c>
      <c r="M4" s="53">
        <v>1.968</v>
      </c>
      <c r="N4" s="53" t="s">
        <v>17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"/>
  <sheetViews>
    <sheetView zoomScale="80" zoomScaleNormal="80" workbookViewId="0">
      <selection activeCell="K12" sqref="K12"/>
    </sheetView>
  </sheetViews>
  <sheetFormatPr defaultRowHeight="15" x14ac:dyDescent="0.25"/>
  <cols>
    <col min="1" max="1" width="7.140625" style="133" customWidth="1"/>
    <col min="2" max="5" width="9.140625" style="133"/>
    <col min="6" max="10" width="11" style="133" customWidth="1"/>
    <col min="11" max="11" width="16" style="133" customWidth="1"/>
    <col min="12" max="15" width="11" style="133" customWidth="1"/>
    <col min="16" max="16" width="9.140625" style="133"/>
    <col min="17" max="17" width="14.7109375" style="133" customWidth="1"/>
    <col min="18" max="18" width="28.85546875" style="133" customWidth="1"/>
    <col min="19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40" t="s">
        <v>133</v>
      </c>
      <c r="G1" s="40" t="s">
        <v>82</v>
      </c>
      <c r="H1" s="40" t="s">
        <v>83</v>
      </c>
      <c r="I1" s="40" t="s">
        <v>134</v>
      </c>
      <c r="J1" s="40" t="s">
        <v>164</v>
      </c>
      <c r="K1" s="40" t="s">
        <v>137</v>
      </c>
      <c r="L1" s="40" t="s">
        <v>135</v>
      </c>
      <c r="M1" s="40" t="s">
        <v>136</v>
      </c>
      <c r="N1" s="40" t="s">
        <v>138</v>
      </c>
      <c r="O1" s="40"/>
      <c r="P1" s="87"/>
      <c r="Q1" s="40" t="s">
        <v>21</v>
      </c>
      <c r="R1" s="40" t="s">
        <v>25</v>
      </c>
    </row>
    <row r="2" spans="1:18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32">
        <v>1</v>
      </c>
      <c r="F2" s="88">
        <v>0.86499999999999999</v>
      </c>
      <c r="G2" s="133">
        <v>0.85</v>
      </c>
      <c r="H2" s="133">
        <v>0.95</v>
      </c>
      <c r="I2" s="133" t="s">
        <v>141</v>
      </c>
      <c r="J2" s="133">
        <v>2</v>
      </c>
      <c r="K2" s="133" t="s">
        <v>2049</v>
      </c>
      <c r="L2" s="53">
        <v>1.6106670000000001</v>
      </c>
      <c r="M2" s="53">
        <v>4.4293329999999997</v>
      </c>
      <c r="N2" s="133" t="s">
        <v>17</v>
      </c>
      <c r="Q2" s="133" t="s">
        <v>22</v>
      </c>
      <c r="R2" s="39"/>
    </row>
    <row r="3" spans="1:18" x14ac:dyDescent="0.25">
      <c r="A3" s="32" t="s">
        <v>17</v>
      </c>
      <c r="B3" s="32" t="s">
        <v>17</v>
      </c>
      <c r="C3" s="32" t="s">
        <v>17</v>
      </c>
      <c r="D3" s="32" t="s">
        <v>17</v>
      </c>
      <c r="E3" s="32">
        <v>2</v>
      </c>
      <c r="F3" s="133">
        <v>0.83</v>
      </c>
      <c r="G3" s="133">
        <v>0.82</v>
      </c>
      <c r="H3" s="133">
        <v>0.87</v>
      </c>
      <c r="I3" s="133" t="s">
        <v>141</v>
      </c>
      <c r="J3" s="133">
        <v>2</v>
      </c>
      <c r="K3" s="133" t="s">
        <v>2050</v>
      </c>
      <c r="L3" s="53">
        <v>1.968</v>
      </c>
      <c r="M3" s="53">
        <v>4.5919999999999996</v>
      </c>
      <c r="N3" s="133" t="s">
        <v>17</v>
      </c>
    </row>
    <row r="4" spans="1:18" x14ac:dyDescent="0.25">
      <c r="A4" s="32" t="s">
        <v>17</v>
      </c>
      <c r="B4" s="32" t="s">
        <v>17</v>
      </c>
      <c r="C4" s="32" t="s">
        <v>17</v>
      </c>
      <c r="D4" s="32" t="s">
        <v>17</v>
      </c>
      <c r="E4" s="32">
        <v>3</v>
      </c>
      <c r="F4" s="133">
        <v>0.82</v>
      </c>
      <c r="G4" s="133">
        <v>0.82</v>
      </c>
      <c r="H4" s="133">
        <v>0.87</v>
      </c>
      <c r="I4" s="133" t="s">
        <v>141</v>
      </c>
      <c r="J4" s="133">
        <v>2</v>
      </c>
      <c r="K4" s="133" t="s">
        <v>2310</v>
      </c>
      <c r="L4" s="53">
        <v>0.66666669999999995</v>
      </c>
      <c r="M4" s="53">
        <v>3.3333330000000001</v>
      </c>
      <c r="N4" s="133" t="s">
        <v>17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"/>
  <sheetViews>
    <sheetView zoomScale="80" zoomScaleNormal="80" workbookViewId="0">
      <selection activeCell="J9" sqref="J9"/>
    </sheetView>
  </sheetViews>
  <sheetFormatPr defaultRowHeight="15" x14ac:dyDescent="0.25"/>
  <cols>
    <col min="1" max="1" width="6.5703125" style="133" customWidth="1"/>
    <col min="2" max="4" width="9.140625" style="133"/>
    <col min="5" max="13" width="12.5703125" style="133" customWidth="1"/>
    <col min="14" max="14" width="9.140625" style="133"/>
    <col min="15" max="15" width="14" style="133" customWidth="1"/>
    <col min="16" max="16" width="68.42578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4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53">
        <v>0.9</v>
      </c>
      <c r="F2" s="53">
        <v>0.8</v>
      </c>
      <c r="G2" s="53">
        <v>1</v>
      </c>
      <c r="H2" s="53" t="s">
        <v>141</v>
      </c>
      <c r="I2" s="94">
        <v>2</v>
      </c>
      <c r="J2" s="53" t="s">
        <v>2051</v>
      </c>
      <c r="K2" s="53">
        <v>4</v>
      </c>
      <c r="L2" s="53">
        <v>4</v>
      </c>
      <c r="M2" s="53" t="s">
        <v>17</v>
      </c>
      <c r="O2" s="133" t="s">
        <v>22</v>
      </c>
      <c r="P2" s="39"/>
    </row>
    <row r="3" spans="1:16" x14ac:dyDescent="0.25">
      <c r="A3" s="81"/>
      <c r="D3" s="32"/>
      <c r="E3" s="53"/>
      <c r="F3" s="53"/>
      <c r="G3" s="53"/>
      <c r="H3" s="53"/>
      <c r="I3" s="53"/>
      <c r="J3" s="53"/>
      <c r="K3" s="53"/>
      <c r="L3" s="53"/>
      <c r="M3" s="53"/>
      <c r="P3" s="82"/>
    </row>
    <row r="4" spans="1:16" x14ac:dyDescent="0.25">
      <c r="A4" s="81"/>
      <c r="D4" s="32"/>
      <c r="E4" s="53"/>
    </row>
    <row r="5" spans="1:16" x14ac:dyDescent="0.25">
      <c r="A5" s="81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</row>
    <row r="6" spans="1:16" x14ac:dyDescent="0.25">
      <c r="A6" s="81"/>
      <c r="D6" s="32"/>
      <c r="E6" s="53"/>
      <c r="F6" s="53"/>
      <c r="G6" s="53"/>
      <c r="H6" s="53"/>
      <c r="I6" s="53"/>
      <c r="J6" s="53"/>
      <c r="K6" s="53"/>
      <c r="L6" s="53"/>
      <c r="M6" s="53"/>
    </row>
    <row r="7" spans="1:16" x14ac:dyDescent="0.25">
      <c r="A7" s="86"/>
      <c r="B7" s="84"/>
      <c r="C7" s="84"/>
      <c r="D7" s="43"/>
      <c r="E7" s="53"/>
      <c r="F7" s="53"/>
      <c r="G7" s="53"/>
      <c r="H7" s="53"/>
      <c r="I7" s="53"/>
      <c r="J7" s="53"/>
      <c r="K7" s="53"/>
      <c r="L7" s="53"/>
      <c r="M7" s="53"/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"/>
  <sheetViews>
    <sheetView zoomScale="80" zoomScaleNormal="80" workbookViewId="0">
      <selection activeCell="P29" sqref="P29"/>
    </sheetView>
  </sheetViews>
  <sheetFormatPr defaultRowHeight="15" x14ac:dyDescent="0.25"/>
  <cols>
    <col min="1" max="4" width="9.140625" style="133"/>
    <col min="5" max="9" width="9.85546875" style="133" customWidth="1"/>
    <col min="10" max="10" width="18.28515625" style="133" customWidth="1"/>
    <col min="11" max="12" width="9.85546875" style="133" customWidth="1"/>
    <col min="13" max="14" width="9.140625" style="133"/>
    <col min="15" max="15" width="13.7109375" style="133" customWidth="1"/>
    <col min="16" max="16" width="53.285156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40" t="s">
        <v>134</v>
      </c>
      <c r="I1" s="40" t="s">
        <v>164</v>
      </c>
      <c r="J1" s="40" t="s">
        <v>137</v>
      </c>
      <c r="K1" s="40" t="s">
        <v>135</v>
      </c>
      <c r="L1" s="4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v>1.056</v>
      </c>
      <c r="F2" s="88">
        <v>1</v>
      </c>
      <c r="G2" s="88">
        <v>1.125</v>
      </c>
      <c r="H2" s="88" t="s">
        <v>141</v>
      </c>
      <c r="I2" s="94">
        <v>2</v>
      </c>
      <c r="J2" s="88" t="s">
        <v>2052</v>
      </c>
      <c r="K2" s="53">
        <v>3.7</v>
      </c>
      <c r="L2" s="53">
        <v>4.25</v>
      </c>
      <c r="M2" s="133" t="s">
        <v>17</v>
      </c>
      <c r="O2" s="133" t="s">
        <v>22</v>
      </c>
      <c r="P2" s="39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9"/>
  <sheetViews>
    <sheetView zoomScale="80" zoomScaleNormal="80" workbookViewId="0">
      <selection activeCell="K39" sqref="K39"/>
    </sheetView>
  </sheetViews>
  <sheetFormatPr defaultRowHeight="15" x14ac:dyDescent="0.25"/>
  <cols>
    <col min="1" max="1" width="7.140625" style="133" customWidth="1"/>
    <col min="2" max="3" width="9.140625" style="133"/>
    <col min="4" max="4" width="15" style="133" customWidth="1"/>
    <col min="5" max="7" width="11.28515625" style="133" customWidth="1"/>
    <col min="8" max="8" width="7.5703125" style="133" customWidth="1"/>
    <col min="9" max="9" width="11.28515625" style="133" customWidth="1"/>
    <col min="10" max="10" width="21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1.28</v>
      </c>
      <c r="F2" s="53">
        <v>1.24</v>
      </c>
      <c r="G2" s="53">
        <v>1.31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(1.24, 1.31)</v>
      </c>
      <c r="K2" s="131">
        <f t="shared" ref="K2:L7" si="1">F2</f>
        <v>1.24</v>
      </c>
      <c r="L2" s="131">
        <f t="shared" si="1"/>
        <v>1.31</v>
      </c>
      <c r="M2" s="84" t="s">
        <v>17</v>
      </c>
      <c r="O2" s="133" t="s">
        <v>24</v>
      </c>
      <c r="P2" s="82" t="s">
        <v>1947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1.28</v>
      </c>
      <c r="F3" s="53">
        <v>1.24</v>
      </c>
      <c r="G3" s="53">
        <v>1.31</v>
      </c>
      <c r="H3" s="133" t="s">
        <v>199</v>
      </c>
      <c r="I3" s="92">
        <v>2</v>
      </c>
      <c r="J3" s="84" t="str">
        <f t="shared" si="0"/>
        <v>Uniform (1.24, 1.31)</v>
      </c>
      <c r="K3" s="131">
        <f t="shared" si="1"/>
        <v>1.24</v>
      </c>
      <c r="L3" s="131">
        <f t="shared" si="1"/>
        <v>1.31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1.28</v>
      </c>
      <c r="F4" s="53">
        <v>1.24</v>
      </c>
      <c r="G4" s="53">
        <v>1.31</v>
      </c>
      <c r="H4" s="133" t="s">
        <v>199</v>
      </c>
      <c r="I4" s="92">
        <v>2</v>
      </c>
      <c r="J4" s="84" t="str">
        <f t="shared" si="0"/>
        <v>Uniform (1.24, 1.31)</v>
      </c>
      <c r="K4" s="131">
        <f t="shared" si="1"/>
        <v>1.24</v>
      </c>
      <c r="L4" s="131">
        <f t="shared" si="1"/>
        <v>1.31</v>
      </c>
      <c r="M4" s="84" t="s">
        <v>17</v>
      </c>
    </row>
    <row r="5" spans="1:16" x14ac:dyDescent="0.25">
      <c r="A5" s="81" t="s">
        <v>2</v>
      </c>
      <c r="B5" s="133" t="s">
        <v>15</v>
      </c>
      <c r="C5" s="133" t="s">
        <v>11</v>
      </c>
      <c r="D5" s="133" t="s">
        <v>1946</v>
      </c>
      <c r="E5" s="53">
        <v>1.28</v>
      </c>
      <c r="F5" s="53">
        <v>1.24</v>
      </c>
      <c r="G5" s="53">
        <v>1.31</v>
      </c>
      <c r="H5" s="133" t="s">
        <v>199</v>
      </c>
      <c r="I5" s="92">
        <v>2</v>
      </c>
      <c r="J5" s="84" t="str">
        <f t="shared" si="0"/>
        <v>Uniform (1.24, 1.31)</v>
      </c>
      <c r="K5" s="131">
        <f t="shared" si="1"/>
        <v>1.24</v>
      </c>
      <c r="L5" s="131">
        <f t="shared" si="1"/>
        <v>1.31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133" t="s">
        <v>1946</v>
      </c>
      <c r="E6" s="131">
        <v>1.28</v>
      </c>
      <c r="F6" s="131">
        <v>1.24</v>
      </c>
      <c r="G6" s="131">
        <v>1.31</v>
      </c>
      <c r="H6" s="84" t="s">
        <v>199</v>
      </c>
      <c r="I6" s="92">
        <v>2</v>
      </c>
      <c r="J6" s="84" t="str">
        <f t="shared" si="0"/>
        <v>Uniform (1.24, 1.31)</v>
      </c>
      <c r="K6" s="131">
        <f t="shared" si="1"/>
        <v>1.24</v>
      </c>
      <c r="L6" s="131">
        <f t="shared" si="1"/>
        <v>1.31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133" t="s">
        <v>1946</v>
      </c>
      <c r="E7" s="131">
        <v>1.28</v>
      </c>
      <c r="F7" s="131">
        <v>1.24</v>
      </c>
      <c r="G7" s="131">
        <v>1.31</v>
      </c>
      <c r="H7" s="84" t="s">
        <v>199</v>
      </c>
      <c r="I7" s="92">
        <v>2</v>
      </c>
      <c r="J7" s="84" t="str">
        <f t="shared" si="0"/>
        <v>Uniform (1.24, 1.31)</v>
      </c>
      <c r="K7" s="131">
        <f t="shared" si="1"/>
        <v>1.24</v>
      </c>
      <c r="L7" s="131">
        <f t="shared" si="1"/>
        <v>1.31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0.1716686</v>
      </c>
      <c r="F8" s="53">
        <v>0.15682679999999999</v>
      </c>
      <c r="G8" s="53">
        <v>0.1876024</v>
      </c>
      <c r="H8" s="84" t="s">
        <v>199</v>
      </c>
      <c r="I8" s="92">
        <v>2</v>
      </c>
      <c r="J8" s="84" t="str">
        <f>"Uniform ("&amp;ROUND(F8,2)&amp;", "&amp;ROUND(G8,2)&amp;")"</f>
        <v>Uniform (0.16, 0.19)</v>
      </c>
      <c r="K8" s="131">
        <f>F8</f>
        <v>0.15682679999999999</v>
      </c>
      <c r="L8" s="131">
        <f>G8</f>
        <v>0.1876024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0.26263219999999998</v>
      </c>
      <c r="F9" s="53">
        <v>0.2267132</v>
      </c>
      <c r="G9" s="53">
        <v>0.30201929999999999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(0.23, 0.3)</v>
      </c>
      <c r="K9" s="131">
        <f t="shared" ref="K9:L24" si="3">F9</f>
        <v>0.2267132</v>
      </c>
      <c r="L9" s="131">
        <f t="shared" si="3"/>
        <v>0.30201929999999999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0.1146117</v>
      </c>
      <c r="F10" s="53">
        <v>9.1025999999999996E-2</v>
      </c>
      <c r="G10" s="53">
        <v>0.1433449</v>
      </c>
      <c r="H10" s="84" t="s">
        <v>199</v>
      </c>
      <c r="I10" s="92">
        <v>2</v>
      </c>
      <c r="J10" s="84" t="str">
        <f t="shared" si="2"/>
        <v>Uniform (0.09, 0.14)</v>
      </c>
      <c r="K10" s="131">
        <f t="shared" si="3"/>
        <v>9.1025999999999996E-2</v>
      </c>
      <c r="L10" s="131">
        <f t="shared" si="3"/>
        <v>0.1433449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53">
        <v>0.1860089</v>
      </c>
      <c r="F11" s="53">
        <v>0.17168829999999999</v>
      </c>
      <c r="G11" s="53">
        <v>0.20123389999999999</v>
      </c>
      <c r="H11" s="84" t="s">
        <v>199</v>
      </c>
      <c r="I11" s="92">
        <v>2</v>
      </c>
      <c r="J11" s="84" t="str">
        <f t="shared" si="2"/>
        <v>Uniform (0.17, 0.2)</v>
      </c>
      <c r="K11" s="131">
        <f t="shared" si="3"/>
        <v>0.17168829999999999</v>
      </c>
      <c r="L11" s="131">
        <f t="shared" si="3"/>
        <v>0.20123389999999999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0.27581080000000002</v>
      </c>
      <c r="F12" s="131">
        <v>0.24636179999999999</v>
      </c>
      <c r="G12" s="131">
        <v>0.30734430000000001</v>
      </c>
      <c r="H12" s="84" t="s">
        <v>199</v>
      </c>
      <c r="I12" s="92">
        <v>2</v>
      </c>
      <c r="J12" s="84" t="str">
        <f t="shared" si="2"/>
        <v>Uniform (0.25, 0.31)</v>
      </c>
      <c r="K12" s="131">
        <f t="shared" si="3"/>
        <v>0.24636179999999999</v>
      </c>
      <c r="L12" s="131">
        <f t="shared" si="3"/>
        <v>0.30734430000000001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0.1822588</v>
      </c>
      <c r="F13" s="131">
        <v>0.15829109999999999</v>
      </c>
      <c r="G13" s="131">
        <v>0.20895449999999999</v>
      </c>
      <c r="H13" s="84" t="s">
        <v>199</v>
      </c>
      <c r="I13" s="92">
        <v>2</v>
      </c>
      <c r="J13" s="84" t="str">
        <f t="shared" si="2"/>
        <v>Uniform (0.16, 0.21)</v>
      </c>
      <c r="K13" s="131">
        <f t="shared" si="3"/>
        <v>0.15829109999999999</v>
      </c>
      <c r="L13" s="131">
        <f t="shared" si="3"/>
        <v>0.20895449999999999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0.187</v>
      </c>
      <c r="G14" s="53">
        <v>0.26</v>
      </c>
      <c r="H14" s="84" t="s">
        <v>199</v>
      </c>
      <c r="I14" s="92">
        <v>2</v>
      </c>
      <c r="J14" s="84" t="str">
        <f t="shared" si="2"/>
        <v>Uniform (0.19, 0.26)</v>
      </c>
      <c r="K14" s="131">
        <f t="shared" si="3"/>
        <v>0.187</v>
      </c>
      <c r="L14" s="131">
        <f t="shared" si="3"/>
        <v>0.26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0.187</v>
      </c>
      <c r="G15" s="53">
        <v>0.26</v>
      </c>
      <c r="H15" s="84" t="s">
        <v>199</v>
      </c>
      <c r="I15" s="92">
        <v>2</v>
      </c>
      <c r="J15" s="84" t="str">
        <f t="shared" si="2"/>
        <v>Uniform (0.19, 0.26)</v>
      </c>
      <c r="K15" s="131">
        <f t="shared" si="3"/>
        <v>0.187</v>
      </c>
      <c r="L15" s="131">
        <f t="shared" si="3"/>
        <v>0.26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0.187</v>
      </c>
      <c r="G16" s="53">
        <v>0.26</v>
      </c>
      <c r="H16" s="84" t="s">
        <v>199</v>
      </c>
      <c r="I16" s="92">
        <v>2</v>
      </c>
      <c r="J16" s="84" t="str">
        <f t="shared" si="2"/>
        <v>Uniform (0.19, 0.26)</v>
      </c>
      <c r="K16" s="131">
        <f t="shared" si="3"/>
        <v>0.187</v>
      </c>
      <c r="L16" s="131">
        <f t="shared" si="3"/>
        <v>0.26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53">
        <v>0.187</v>
      </c>
      <c r="G17" s="53">
        <v>0.26</v>
      </c>
      <c r="H17" s="84" t="s">
        <v>199</v>
      </c>
      <c r="I17" s="92">
        <v>2</v>
      </c>
      <c r="J17" s="84" t="str">
        <f t="shared" si="2"/>
        <v>Uniform (0.19, 0.26)</v>
      </c>
      <c r="K17" s="131">
        <f t="shared" si="3"/>
        <v>0.187</v>
      </c>
      <c r="L17" s="131">
        <f t="shared" si="3"/>
        <v>0.26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0.187</v>
      </c>
      <c r="G18" s="131">
        <v>0.26</v>
      </c>
      <c r="H18" s="84" t="s">
        <v>199</v>
      </c>
      <c r="I18" s="92">
        <v>2</v>
      </c>
      <c r="J18" s="84" t="str">
        <f t="shared" si="2"/>
        <v>Uniform (0.19, 0.26)</v>
      </c>
      <c r="K18" s="131">
        <f t="shared" si="3"/>
        <v>0.187</v>
      </c>
      <c r="L18" s="131">
        <f t="shared" si="3"/>
        <v>0.26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0.187</v>
      </c>
      <c r="G19" s="279">
        <v>0.26</v>
      </c>
      <c r="H19" s="87" t="s">
        <v>199</v>
      </c>
      <c r="I19" s="93">
        <v>2</v>
      </c>
      <c r="J19" s="87" t="str">
        <f t="shared" si="2"/>
        <v>Uniform (0.19, 0.26)</v>
      </c>
      <c r="K19" s="279">
        <f t="shared" si="3"/>
        <v>0.187</v>
      </c>
      <c r="L19" s="279">
        <f t="shared" si="3"/>
        <v>0.26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1.28</v>
      </c>
      <c r="F20" s="53">
        <v>1.24</v>
      </c>
      <c r="G20" s="53">
        <v>1.31</v>
      </c>
      <c r="H20" s="133" t="s">
        <v>199</v>
      </c>
      <c r="I20" s="92">
        <v>2</v>
      </c>
      <c r="J20" s="84" t="str">
        <f t="shared" si="2"/>
        <v>Uniform (1.24, 1.31)</v>
      </c>
      <c r="K20" s="131">
        <f t="shared" si="3"/>
        <v>1.24</v>
      </c>
      <c r="L20" s="131">
        <f t="shared" si="3"/>
        <v>1.31</v>
      </c>
      <c r="M20" s="84" t="s">
        <v>17</v>
      </c>
    </row>
    <row r="21" spans="1:16" x14ac:dyDescent="0.25">
      <c r="A21" s="81" t="s">
        <v>3</v>
      </c>
      <c r="B21" s="133" t="s">
        <v>12</v>
      </c>
      <c r="C21" s="133" t="s">
        <v>13</v>
      </c>
      <c r="D21" s="133" t="s">
        <v>1946</v>
      </c>
      <c r="E21" s="53">
        <v>1.28</v>
      </c>
      <c r="F21" s="53">
        <v>1.24</v>
      </c>
      <c r="G21" s="53">
        <v>1.31</v>
      </c>
      <c r="H21" s="133" t="s">
        <v>199</v>
      </c>
      <c r="I21" s="92">
        <v>2</v>
      </c>
      <c r="J21" s="84" t="str">
        <f t="shared" si="2"/>
        <v>Uniform (1.24, 1.31)</v>
      </c>
      <c r="K21" s="131">
        <f t="shared" si="3"/>
        <v>1.24</v>
      </c>
      <c r="L21" s="131">
        <f t="shared" si="3"/>
        <v>1.31</v>
      </c>
      <c r="M21" s="84" t="s">
        <v>17</v>
      </c>
    </row>
    <row r="22" spans="1:16" x14ac:dyDescent="0.25">
      <c r="A22" s="81" t="s">
        <v>3</v>
      </c>
      <c r="B22" s="133" t="s">
        <v>12</v>
      </c>
      <c r="C22" s="133" t="s">
        <v>14</v>
      </c>
      <c r="D22" s="133" t="s">
        <v>1946</v>
      </c>
      <c r="E22" s="53">
        <v>1.28</v>
      </c>
      <c r="F22" s="53">
        <v>1.24</v>
      </c>
      <c r="G22" s="53">
        <v>1.31</v>
      </c>
      <c r="H22" s="133" t="s">
        <v>199</v>
      </c>
      <c r="I22" s="92">
        <v>2</v>
      </c>
      <c r="J22" s="84" t="str">
        <f t="shared" si="2"/>
        <v>Uniform (1.24, 1.31)</v>
      </c>
      <c r="K22" s="131">
        <f t="shared" si="3"/>
        <v>1.24</v>
      </c>
      <c r="L22" s="131">
        <f t="shared" si="3"/>
        <v>1.31</v>
      </c>
      <c r="M22" s="84" t="s">
        <v>17</v>
      </c>
    </row>
    <row r="23" spans="1:16" x14ac:dyDescent="0.25">
      <c r="A23" s="81" t="s">
        <v>3</v>
      </c>
      <c r="B23" s="133" t="s">
        <v>15</v>
      </c>
      <c r="C23" s="133" t="s">
        <v>11</v>
      </c>
      <c r="D23" s="133" t="s">
        <v>1946</v>
      </c>
      <c r="E23" s="53">
        <v>1.28</v>
      </c>
      <c r="F23" s="53">
        <v>1.24</v>
      </c>
      <c r="G23" s="53">
        <v>1.31</v>
      </c>
      <c r="H23" s="133" t="s">
        <v>199</v>
      </c>
      <c r="I23" s="92">
        <v>2</v>
      </c>
      <c r="J23" s="84" t="str">
        <f t="shared" si="2"/>
        <v>Uniform (1.24, 1.31)</v>
      </c>
      <c r="K23" s="131">
        <f t="shared" si="3"/>
        <v>1.24</v>
      </c>
      <c r="L23" s="131">
        <f t="shared" si="3"/>
        <v>1.31</v>
      </c>
      <c r="M23" s="84" t="s">
        <v>17</v>
      </c>
    </row>
    <row r="24" spans="1:16" x14ac:dyDescent="0.25">
      <c r="A24" s="81" t="s">
        <v>3</v>
      </c>
      <c r="B24" s="84" t="s">
        <v>15</v>
      </c>
      <c r="C24" s="84" t="s">
        <v>13</v>
      </c>
      <c r="D24" s="133" t="s">
        <v>1946</v>
      </c>
      <c r="E24" s="53">
        <v>1.28</v>
      </c>
      <c r="F24" s="53">
        <v>1.24</v>
      </c>
      <c r="G24" s="53">
        <v>1.31</v>
      </c>
      <c r="H24" s="133" t="s">
        <v>199</v>
      </c>
      <c r="I24" s="92">
        <v>2</v>
      </c>
      <c r="J24" s="84" t="str">
        <f t="shared" si="2"/>
        <v>Uniform (1.24, 1.31)</v>
      </c>
      <c r="K24" s="131">
        <f t="shared" si="3"/>
        <v>1.24</v>
      </c>
      <c r="L24" s="131">
        <f t="shared" si="3"/>
        <v>1.31</v>
      </c>
      <c r="M24" s="84" t="s">
        <v>17</v>
      </c>
    </row>
    <row r="25" spans="1:16" x14ac:dyDescent="0.25">
      <c r="A25" s="86" t="s">
        <v>3</v>
      </c>
      <c r="B25" s="84" t="s">
        <v>15</v>
      </c>
      <c r="C25" s="84" t="s">
        <v>14</v>
      </c>
      <c r="D25" s="133" t="s">
        <v>1946</v>
      </c>
      <c r="E25" s="131">
        <v>1.28</v>
      </c>
      <c r="F25" s="131">
        <v>1.24</v>
      </c>
      <c r="G25" s="131">
        <v>1.31</v>
      </c>
      <c r="H25" s="84" t="s">
        <v>199</v>
      </c>
      <c r="I25" s="92">
        <v>2</v>
      </c>
      <c r="J25" s="84" t="str">
        <f t="shared" si="2"/>
        <v>Uniform (1.24, 1.31)</v>
      </c>
      <c r="K25" s="131">
        <f t="shared" ref="K25:L88" si="4">F25</f>
        <v>1.24</v>
      </c>
      <c r="L25" s="131">
        <f t="shared" si="4"/>
        <v>1.31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131">
        <v>0.1632497</v>
      </c>
      <c r="F26" s="131">
        <v>0.13550470000000001</v>
      </c>
      <c r="G26" s="131">
        <v>0.1953917</v>
      </c>
      <c r="H26" s="84" t="s">
        <v>199</v>
      </c>
      <c r="I26" s="92">
        <v>2</v>
      </c>
      <c r="J26" s="84" t="str">
        <f t="shared" si="2"/>
        <v>Uniform (0.14, 0.2)</v>
      </c>
      <c r="K26" s="131">
        <f t="shared" si="4"/>
        <v>0.13550470000000001</v>
      </c>
      <c r="L26" s="131">
        <f t="shared" si="4"/>
        <v>0.1953917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131">
        <v>0.14631530000000001</v>
      </c>
      <c r="F27" s="131">
        <v>0.1093988</v>
      </c>
      <c r="G27" s="131">
        <v>0.19298979999999999</v>
      </c>
      <c r="H27" s="84" t="s">
        <v>199</v>
      </c>
      <c r="I27" s="92">
        <v>2</v>
      </c>
      <c r="J27" s="84" t="str">
        <f t="shared" si="2"/>
        <v>Uniform (0.11, 0.19)</v>
      </c>
      <c r="K27" s="131">
        <f t="shared" si="4"/>
        <v>0.1093988</v>
      </c>
      <c r="L27" s="131">
        <f t="shared" si="4"/>
        <v>0.19298979999999999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131">
        <v>0.1870839</v>
      </c>
      <c r="F28" s="131">
        <v>0.13608310000000001</v>
      </c>
      <c r="G28" s="131">
        <v>0.2516313</v>
      </c>
      <c r="H28" s="84" t="s">
        <v>199</v>
      </c>
      <c r="I28" s="92">
        <v>2</v>
      </c>
      <c r="J28" s="84" t="str">
        <f t="shared" si="2"/>
        <v>Uniform (0.14, 0.25)</v>
      </c>
      <c r="K28" s="131">
        <f t="shared" si="4"/>
        <v>0.13608310000000001</v>
      </c>
      <c r="L28" s="131">
        <f t="shared" si="4"/>
        <v>0.2516313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0.17360790000000001</v>
      </c>
      <c r="F29" s="131">
        <v>0.15018609999999999</v>
      </c>
      <c r="G29" s="131">
        <v>0.19982359999999999</v>
      </c>
      <c r="H29" s="84" t="s">
        <v>199</v>
      </c>
      <c r="I29" s="92">
        <v>2</v>
      </c>
      <c r="J29" s="84" t="str">
        <f t="shared" si="2"/>
        <v>Uniform (0.15, 0.2)</v>
      </c>
      <c r="K29" s="131">
        <f t="shared" si="4"/>
        <v>0.15018609999999999</v>
      </c>
      <c r="L29" s="131">
        <f t="shared" si="4"/>
        <v>0.19982359999999999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0.225024</v>
      </c>
      <c r="F30" s="131">
        <v>0.17287040000000001</v>
      </c>
      <c r="G30" s="131">
        <v>0.28744370000000002</v>
      </c>
      <c r="H30" s="84" t="s">
        <v>199</v>
      </c>
      <c r="I30" s="92">
        <v>2</v>
      </c>
      <c r="J30" s="84" t="str">
        <f t="shared" si="2"/>
        <v>Uniform (0.17, 0.29)</v>
      </c>
      <c r="K30" s="131">
        <f t="shared" si="4"/>
        <v>0.17287040000000001</v>
      </c>
      <c r="L30" s="131">
        <f t="shared" si="4"/>
        <v>0.28744370000000002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0.2861262</v>
      </c>
      <c r="F31" s="131">
        <v>0.231378</v>
      </c>
      <c r="G31" s="131">
        <v>0.3479643</v>
      </c>
      <c r="H31" s="84" t="s">
        <v>199</v>
      </c>
      <c r="I31" s="92">
        <v>2</v>
      </c>
      <c r="J31" s="84" t="str">
        <f t="shared" si="2"/>
        <v>Uniform (0.23, 0.35)</v>
      </c>
      <c r="K31" s="131">
        <f t="shared" si="4"/>
        <v>0.231378</v>
      </c>
      <c r="L31" s="131">
        <f t="shared" si="4"/>
        <v>0.3479643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53">
        <v>0.187</v>
      </c>
      <c r="G32" s="53">
        <v>0.26</v>
      </c>
      <c r="H32" s="84" t="s">
        <v>199</v>
      </c>
      <c r="I32" s="92">
        <v>2</v>
      </c>
      <c r="J32" s="84" t="str">
        <f t="shared" si="2"/>
        <v>Uniform (0.19, 0.26)</v>
      </c>
      <c r="K32" s="131">
        <f t="shared" si="4"/>
        <v>0.187</v>
      </c>
      <c r="L32" s="131">
        <f t="shared" si="4"/>
        <v>0.26</v>
      </c>
      <c r="M32" s="84" t="s">
        <v>17</v>
      </c>
      <c r="N32" s="84"/>
      <c r="O32" s="84"/>
      <c r="P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53">
        <v>0.187</v>
      </c>
      <c r="G33" s="53">
        <v>0.26</v>
      </c>
      <c r="H33" s="84" t="s">
        <v>199</v>
      </c>
      <c r="I33" s="92">
        <v>2</v>
      </c>
      <c r="J33" s="84" t="str">
        <f t="shared" si="2"/>
        <v>Uniform (0.19, 0.26)</v>
      </c>
      <c r="K33" s="131">
        <f t="shared" si="4"/>
        <v>0.187</v>
      </c>
      <c r="L33" s="131">
        <f t="shared" si="4"/>
        <v>0.26</v>
      </c>
      <c r="M33" s="84" t="s">
        <v>17</v>
      </c>
      <c r="N33" s="84"/>
      <c r="O33" s="84"/>
      <c r="P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53">
        <v>0.187</v>
      </c>
      <c r="G34" s="53">
        <v>0.26</v>
      </c>
      <c r="H34" s="84" t="s">
        <v>199</v>
      </c>
      <c r="I34" s="92">
        <v>2</v>
      </c>
      <c r="J34" s="84" t="str">
        <f t="shared" si="2"/>
        <v>Uniform (0.19, 0.26)</v>
      </c>
      <c r="K34" s="131">
        <f t="shared" si="4"/>
        <v>0.187</v>
      </c>
      <c r="L34" s="131">
        <f t="shared" si="4"/>
        <v>0.26</v>
      </c>
      <c r="M34" s="84" t="s">
        <v>17</v>
      </c>
      <c r="N34" s="84"/>
      <c r="O34" s="84"/>
      <c r="P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53">
        <v>0.187</v>
      </c>
      <c r="G35" s="53">
        <v>0.26</v>
      </c>
      <c r="H35" s="84" t="s">
        <v>199</v>
      </c>
      <c r="I35" s="92">
        <v>2</v>
      </c>
      <c r="J35" s="84" t="str">
        <f t="shared" si="2"/>
        <v>Uniform (0.19, 0.26)</v>
      </c>
      <c r="K35" s="131">
        <f t="shared" si="4"/>
        <v>0.187</v>
      </c>
      <c r="L35" s="131">
        <f t="shared" si="4"/>
        <v>0.26</v>
      </c>
      <c r="M35" s="84" t="s">
        <v>17</v>
      </c>
      <c r="N35" s="84"/>
      <c r="O35" s="84"/>
      <c r="P35" s="84"/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53">
        <v>0.187</v>
      </c>
      <c r="G36" s="53">
        <v>0.26</v>
      </c>
      <c r="H36" s="84" t="s">
        <v>199</v>
      </c>
      <c r="I36" s="92">
        <v>2</v>
      </c>
      <c r="J36" s="84" t="str">
        <f t="shared" si="2"/>
        <v>Uniform (0.19, 0.26)</v>
      </c>
      <c r="K36" s="131">
        <f t="shared" si="4"/>
        <v>0.187</v>
      </c>
      <c r="L36" s="131">
        <f t="shared" si="4"/>
        <v>0.26</v>
      </c>
      <c r="M36" s="84" t="s">
        <v>17</v>
      </c>
      <c r="N36" s="84"/>
      <c r="O36" s="84"/>
      <c r="P36" s="84"/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0.187</v>
      </c>
      <c r="G37" s="279">
        <v>0.26</v>
      </c>
      <c r="H37" s="87" t="s">
        <v>199</v>
      </c>
      <c r="I37" s="93">
        <v>2</v>
      </c>
      <c r="J37" s="87" t="str">
        <f t="shared" si="2"/>
        <v>Uniform (0.19, 0.26)</v>
      </c>
      <c r="K37" s="279">
        <f t="shared" si="4"/>
        <v>0.187</v>
      </c>
      <c r="L37" s="279">
        <f t="shared" si="4"/>
        <v>0.26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1.28</v>
      </c>
      <c r="F38" s="53">
        <v>1.24</v>
      </c>
      <c r="G38" s="53">
        <v>1.31</v>
      </c>
      <c r="H38" s="133" t="s">
        <v>199</v>
      </c>
      <c r="I38" s="92">
        <v>2</v>
      </c>
      <c r="J38" s="84" t="str">
        <f t="shared" si="2"/>
        <v>Uniform (1.24, 1.31)</v>
      </c>
      <c r="K38" s="131">
        <f t="shared" si="4"/>
        <v>1.24</v>
      </c>
      <c r="L38" s="131">
        <f t="shared" si="4"/>
        <v>1.31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1.28</v>
      </c>
      <c r="F39" s="53">
        <v>1.24</v>
      </c>
      <c r="G39" s="53">
        <v>1.31</v>
      </c>
      <c r="H39" s="133" t="s">
        <v>199</v>
      </c>
      <c r="I39" s="92">
        <v>2</v>
      </c>
      <c r="J39" s="84" t="str">
        <f t="shared" si="2"/>
        <v>Uniform (1.24, 1.31)</v>
      </c>
      <c r="K39" s="131">
        <f t="shared" si="4"/>
        <v>1.24</v>
      </c>
      <c r="L39" s="131">
        <f t="shared" si="4"/>
        <v>1.31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1.28</v>
      </c>
      <c r="F40" s="53">
        <v>1.24</v>
      </c>
      <c r="G40" s="53">
        <v>1.31</v>
      </c>
      <c r="H40" s="133" t="s">
        <v>199</v>
      </c>
      <c r="I40" s="92">
        <v>2</v>
      </c>
      <c r="J40" s="84" t="str">
        <f t="shared" si="2"/>
        <v>Uniform (1.24, 1.31)</v>
      </c>
      <c r="K40" s="131">
        <f t="shared" si="4"/>
        <v>1.24</v>
      </c>
      <c r="L40" s="131">
        <f t="shared" si="4"/>
        <v>1.31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1.28</v>
      </c>
      <c r="F41" s="53">
        <v>1.24</v>
      </c>
      <c r="G41" s="53">
        <v>1.31</v>
      </c>
      <c r="H41" s="133" t="s">
        <v>199</v>
      </c>
      <c r="I41" s="92">
        <v>2</v>
      </c>
      <c r="J41" s="84" t="str">
        <f t="shared" si="2"/>
        <v>Uniform (1.24, 1.31)</v>
      </c>
      <c r="K41" s="131">
        <f t="shared" si="4"/>
        <v>1.24</v>
      </c>
      <c r="L41" s="131">
        <f t="shared" si="4"/>
        <v>1.31</v>
      </c>
      <c r="M41" s="84" t="s">
        <v>17</v>
      </c>
    </row>
    <row r="42" spans="1:17" x14ac:dyDescent="0.25">
      <c r="A42" s="81" t="s">
        <v>4</v>
      </c>
      <c r="B42" s="133" t="s">
        <v>15</v>
      </c>
      <c r="C42" s="133" t="s">
        <v>13</v>
      </c>
      <c r="D42" s="133" t="s">
        <v>1946</v>
      </c>
      <c r="E42" s="53">
        <v>1.28</v>
      </c>
      <c r="F42" s="53">
        <v>1.24</v>
      </c>
      <c r="G42" s="53">
        <v>1.31</v>
      </c>
      <c r="H42" s="133" t="s">
        <v>199</v>
      </c>
      <c r="I42" s="92">
        <v>2</v>
      </c>
      <c r="J42" s="84" t="str">
        <f t="shared" si="2"/>
        <v>Uniform (1.24, 1.31)</v>
      </c>
      <c r="K42" s="131">
        <f t="shared" si="4"/>
        <v>1.24</v>
      </c>
      <c r="L42" s="131">
        <f t="shared" si="4"/>
        <v>1.31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1.28</v>
      </c>
      <c r="F43" s="131">
        <v>1.24</v>
      </c>
      <c r="G43" s="131">
        <v>1.31</v>
      </c>
      <c r="H43" s="84" t="s">
        <v>199</v>
      </c>
      <c r="I43" s="92">
        <v>2</v>
      </c>
      <c r="J43" s="84" t="str">
        <f t="shared" si="2"/>
        <v>Uniform (1.24, 1.31)</v>
      </c>
      <c r="K43" s="131">
        <f t="shared" si="4"/>
        <v>1.24</v>
      </c>
      <c r="L43" s="131">
        <f t="shared" si="4"/>
        <v>1.31</v>
      </c>
      <c r="M43" s="84" t="s">
        <v>17</v>
      </c>
      <c r="N43" s="84"/>
      <c r="O43" s="84"/>
      <c r="P43" s="84"/>
      <c r="Q43" s="84"/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131">
        <v>0.14616570000000001</v>
      </c>
      <c r="F44" s="131">
        <v>0.12207949999999999</v>
      </c>
      <c r="G44" s="131">
        <v>0.17406189999999999</v>
      </c>
      <c r="H44" s="84" t="s">
        <v>199</v>
      </c>
      <c r="I44" s="92">
        <v>2</v>
      </c>
      <c r="J44" s="84" t="str">
        <f t="shared" si="2"/>
        <v>Uniform (0.12, 0.17)</v>
      </c>
      <c r="K44" s="131">
        <f t="shared" si="4"/>
        <v>0.12207949999999999</v>
      </c>
      <c r="L44" s="131">
        <f t="shared" si="4"/>
        <v>0.17406189999999999</v>
      </c>
      <c r="M44" s="84" t="s">
        <v>17</v>
      </c>
      <c r="N44" s="84"/>
      <c r="O44" s="84"/>
      <c r="P44" s="84"/>
      <c r="Q44" s="84"/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131">
        <v>0.2457638</v>
      </c>
      <c r="F45" s="131">
        <v>0.15878729999999999</v>
      </c>
      <c r="G45" s="131">
        <v>0.35999399999999998</v>
      </c>
      <c r="H45" s="84" t="s">
        <v>199</v>
      </c>
      <c r="I45" s="92">
        <v>2</v>
      </c>
      <c r="J45" s="84" t="str">
        <f t="shared" si="2"/>
        <v>Uniform (0.16, 0.36)</v>
      </c>
      <c r="K45" s="131">
        <f t="shared" si="4"/>
        <v>0.15878729999999999</v>
      </c>
      <c r="L45" s="131">
        <f t="shared" si="4"/>
        <v>0.35999399999999998</v>
      </c>
      <c r="M45" s="84" t="s">
        <v>17</v>
      </c>
      <c r="N45" s="84"/>
      <c r="O45" s="84"/>
      <c r="P45" s="84"/>
      <c r="Q45" s="84"/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131">
        <v>0.1118193</v>
      </c>
      <c r="F46" s="131">
        <v>9.0792999999999999E-2</v>
      </c>
      <c r="G46" s="131">
        <v>0.1369814</v>
      </c>
      <c r="H46" s="84" t="s">
        <v>199</v>
      </c>
      <c r="I46" s="92">
        <v>2</v>
      </c>
      <c r="J46" s="84" t="str">
        <f t="shared" si="2"/>
        <v>Uniform (0.09, 0.14)</v>
      </c>
      <c r="K46" s="131">
        <f t="shared" si="4"/>
        <v>9.0792999999999999E-2</v>
      </c>
      <c r="L46" s="131">
        <f t="shared" si="4"/>
        <v>0.1369814</v>
      </c>
      <c r="M46" s="84" t="s">
        <v>17</v>
      </c>
      <c r="N46" s="84"/>
      <c r="O46" s="84"/>
      <c r="P46" s="84"/>
      <c r="Q46" s="84"/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0.1727532</v>
      </c>
      <c r="F47" s="131">
        <v>0.15630620000000001</v>
      </c>
      <c r="G47" s="131">
        <v>0.19053999999999999</v>
      </c>
      <c r="H47" s="84" t="s">
        <v>199</v>
      </c>
      <c r="I47" s="92">
        <v>2</v>
      </c>
      <c r="J47" s="84" t="str">
        <f t="shared" si="2"/>
        <v>Uniform (0.16, 0.19)</v>
      </c>
      <c r="K47" s="131">
        <f t="shared" si="4"/>
        <v>0.15630620000000001</v>
      </c>
      <c r="L47" s="131">
        <f t="shared" si="4"/>
        <v>0.19053999999999999</v>
      </c>
      <c r="M47" s="84" t="s">
        <v>17</v>
      </c>
      <c r="N47" s="84"/>
      <c r="O47" s="84"/>
      <c r="P47" s="84"/>
      <c r="Q47" s="84"/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0.25868590000000002</v>
      </c>
      <c r="F48" s="131">
        <v>0.18704090000000001</v>
      </c>
      <c r="G48" s="131">
        <v>0.34609109999999998</v>
      </c>
      <c r="H48" s="84" t="s">
        <v>199</v>
      </c>
      <c r="I48" s="92">
        <v>2</v>
      </c>
      <c r="J48" s="84" t="str">
        <f t="shared" si="2"/>
        <v>Uniform (0.19, 0.35)</v>
      </c>
      <c r="K48" s="131">
        <f t="shared" si="4"/>
        <v>0.18704090000000001</v>
      </c>
      <c r="L48" s="131">
        <f t="shared" si="4"/>
        <v>0.34609109999999998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0.20160600000000001</v>
      </c>
      <c r="F49" s="131">
        <v>0.1741162</v>
      </c>
      <c r="G49" s="131">
        <v>0.23221549999999999</v>
      </c>
      <c r="H49" s="84" t="s">
        <v>199</v>
      </c>
      <c r="I49" s="92">
        <v>2</v>
      </c>
      <c r="J49" s="84" t="str">
        <f t="shared" si="2"/>
        <v>Uniform (0.17, 0.23)</v>
      </c>
      <c r="K49" s="131">
        <f t="shared" si="4"/>
        <v>0.1741162</v>
      </c>
      <c r="L49" s="131">
        <f t="shared" si="4"/>
        <v>0.23221549999999999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0.187</v>
      </c>
      <c r="G50" s="53">
        <v>0.26</v>
      </c>
      <c r="H50" s="84" t="s">
        <v>199</v>
      </c>
      <c r="I50" s="92">
        <v>2</v>
      </c>
      <c r="J50" s="84" t="str">
        <f t="shared" si="2"/>
        <v>Uniform (0.19, 0.26)</v>
      </c>
      <c r="K50" s="131">
        <f t="shared" si="4"/>
        <v>0.187</v>
      </c>
      <c r="L50" s="131">
        <f t="shared" si="4"/>
        <v>0.26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0.187</v>
      </c>
      <c r="G51" s="53">
        <v>0.26</v>
      </c>
      <c r="H51" s="84" t="s">
        <v>199</v>
      </c>
      <c r="I51" s="92">
        <v>2</v>
      </c>
      <c r="J51" s="84" t="str">
        <f t="shared" si="2"/>
        <v>Uniform (0.19, 0.26)</v>
      </c>
      <c r="K51" s="131">
        <f t="shared" si="4"/>
        <v>0.187</v>
      </c>
      <c r="L51" s="131">
        <f t="shared" si="4"/>
        <v>0.26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0.187</v>
      </c>
      <c r="G52" s="53">
        <v>0.26</v>
      </c>
      <c r="H52" s="84" t="s">
        <v>199</v>
      </c>
      <c r="I52" s="92">
        <v>2</v>
      </c>
      <c r="J52" s="84" t="str">
        <f t="shared" si="2"/>
        <v>Uniform (0.19, 0.26)</v>
      </c>
      <c r="K52" s="131">
        <f t="shared" si="4"/>
        <v>0.187</v>
      </c>
      <c r="L52" s="131">
        <f t="shared" si="4"/>
        <v>0.26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0.187</v>
      </c>
      <c r="G53" s="53">
        <v>0.26</v>
      </c>
      <c r="H53" s="84" t="s">
        <v>199</v>
      </c>
      <c r="I53" s="92">
        <v>2</v>
      </c>
      <c r="J53" s="84" t="str">
        <f t="shared" si="2"/>
        <v>Uniform (0.19, 0.26)</v>
      </c>
      <c r="K53" s="131">
        <f t="shared" si="4"/>
        <v>0.187</v>
      </c>
      <c r="L53" s="131">
        <f t="shared" si="4"/>
        <v>0.26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53">
        <v>0.187</v>
      </c>
      <c r="G54" s="53">
        <v>0.26</v>
      </c>
      <c r="H54" s="84" t="s">
        <v>199</v>
      </c>
      <c r="I54" s="92">
        <v>2</v>
      </c>
      <c r="J54" s="84" t="str">
        <f t="shared" si="2"/>
        <v>Uniform (0.19, 0.26)</v>
      </c>
      <c r="K54" s="131">
        <f t="shared" si="4"/>
        <v>0.187</v>
      </c>
      <c r="L54" s="131">
        <f t="shared" si="4"/>
        <v>0.26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0.187</v>
      </c>
      <c r="G55" s="279">
        <v>0.26</v>
      </c>
      <c r="H55" s="87" t="s">
        <v>199</v>
      </c>
      <c r="I55" s="93">
        <v>2</v>
      </c>
      <c r="J55" s="87" t="str">
        <f t="shared" si="2"/>
        <v>Uniform (0.19, 0.26)</v>
      </c>
      <c r="K55" s="279">
        <f t="shared" si="4"/>
        <v>0.187</v>
      </c>
      <c r="L55" s="279">
        <f t="shared" si="4"/>
        <v>0.26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1.28</v>
      </c>
      <c r="F56" s="53">
        <v>1.24</v>
      </c>
      <c r="G56" s="53">
        <v>1.31</v>
      </c>
      <c r="H56" s="133" t="s">
        <v>199</v>
      </c>
      <c r="I56" s="92">
        <v>2</v>
      </c>
      <c r="J56" s="84" t="str">
        <f t="shared" si="2"/>
        <v>Uniform (1.24, 1.31)</v>
      </c>
      <c r="K56" s="131">
        <f t="shared" si="4"/>
        <v>1.24</v>
      </c>
      <c r="L56" s="131">
        <f t="shared" si="4"/>
        <v>1.31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1.28</v>
      </c>
      <c r="F57" s="53">
        <v>1.24</v>
      </c>
      <c r="G57" s="53">
        <v>1.31</v>
      </c>
      <c r="H57" s="133" t="s">
        <v>199</v>
      </c>
      <c r="I57" s="92">
        <v>2</v>
      </c>
      <c r="J57" s="84" t="str">
        <f t="shared" si="2"/>
        <v>Uniform (1.24, 1.31)</v>
      </c>
      <c r="K57" s="131">
        <f t="shared" si="4"/>
        <v>1.24</v>
      </c>
      <c r="L57" s="131">
        <f t="shared" si="4"/>
        <v>1.31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1.28</v>
      </c>
      <c r="F58" s="53">
        <v>1.24</v>
      </c>
      <c r="G58" s="53">
        <v>1.31</v>
      </c>
      <c r="H58" s="133" t="s">
        <v>199</v>
      </c>
      <c r="I58" s="92">
        <v>2</v>
      </c>
      <c r="J58" s="84" t="str">
        <f t="shared" si="2"/>
        <v>Uniform (1.24, 1.31)</v>
      </c>
      <c r="K58" s="131">
        <f t="shared" si="4"/>
        <v>1.24</v>
      </c>
      <c r="L58" s="131">
        <f t="shared" si="4"/>
        <v>1.31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133" t="s">
        <v>11</v>
      </c>
      <c r="D59" s="133" t="s">
        <v>1946</v>
      </c>
      <c r="E59" s="53">
        <v>1.28</v>
      </c>
      <c r="F59" s="53">
        <v>1.24</v>
      </c>
      <c r="G59" s="53">
        <v>1.31</v>
      </c>
      <c r="H59" s="133" t="s">
        <v>199</v>
      </c>
      <c r="I59" s="92">
        <v>2</v>
      </c>
      <c r="J59" s="84" t="str">
        <f t="shared" si="2"/>
        <v>Uniform (1.24, 1.31)</v>
      </c>
      <c r="K59" s="131">
        <f t="shared" si="4"/>
        <v>1.24</v>
      </c>
      <c r="L59" s="131">
        <f t="shared" si="4"/>
        <v>1.31</v>
      </c>
      <c r="M59" s="84" t="s">
        <v>17</v>
      </c>
    </row>
    <row r="60" spans="1:16" x14ac:dyDescent="0.25">
      <c r="A60" s="86" t="s">
        <v>5</v>
      </c>
      <c r="B60" s="84" t="s">
        <v>15</v>
      </c>
      <c r="C60" s="84" t="s">
        <v>13</v>
      </c>
      <c r="D60" s="84" t="s">
        <v>1946</v>
      </c>
      <c r="E60" s="131">
        <v>1.28</v>
      </c>
      <c r="F60" s="131">
        <v>1.24</v>
      </c>
      <c r="G60" s="131">
        <v>1.31</v>
      </c>
      <c r="H60" s="84" t="s">
        <v>199</v>
      </c>
      <c r="I60" s="92">
        <v>2</v>
      </c>
      <c r="J60" s="84" t="str">
        <f t="shared" si="2"/>
        <v>Uniform (1.24, 1.31)</v>
      </c>
      <c r="K60" s="131">
        <f t="shared" si="4"/>
        <v>1.24</v>
      </c>
      <c r="L60" s="131">
        <f t="shared" si="4"/>
        <v>1.31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1.28</v>
      </c>
      <c r="F61" s="131">
        <v>1.24</v>
      </c>
      <c r="G61" s="131">
        <v>1.31</v>
      </c>
      <c r="H61" s="84" t="s">
        <v>199</v>
      </c>
      <c r="I61" s="92">
        <v>2</v>
      </c>
      <c r="J61" s="84" t="str">
        <f t="shared" si="2"/>
        <v>Uniform (1.24, 1.31)</v>
      </c>
      <c r="K61" s="131">
        <f t="shared" si="4"/>
        <v>1.24</v>
      </c>
      <c r="L61" s="131">
        <f t="shared" si="4"/>
        <v>1.31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53">
        <v>0.1716686</v>
      </c>
      <c r="F62" s="53">
        <v>0.15682679999999999</v>
      </c>
      <c r="G62" s="53">
        <v>0.1876024</v>
      </c>
      <c r="H62" s="84" t="s">
        <v>199</v>
      </c>
      <c r="I62" s="92">
        <v>2</v>
      </c>
      <c r="J62" s="84" t="str">
        <f t="shared" si="2"/>
        <v>Uniform (0.16, 0.19)</v>
      </c>
      <c r="K62" s="131">
        <f t="shared" si="4"/>
        <v>0.15682679999999999</v>
      </c>
      <c r="L62" s="131">
        <f t="shared" si="4"/>
        <v>0.1876024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53">
        <v>0.26263219999999998</v>
      </c>
      <c r="F63" s="53">
        <v>0.2267132</v>
      </c>
      <c r="G63" s="53">
        <v>0.30201929999999999</v>
      </c>
      <c r="H63" s="84" t="s">
        <v>199</v>
      </c>
      <c r="I63" s="92">
        <v>2</v>
      </c>
      <c r="J63" s="84" t="str">
        <f t="shared" si="2"/>
        <v>Uniform (0.23, 0.3)</v>
      </c>
      <c r="K63" s="131">
        <f t="shared" si="4"/>
        <v>0.2267132</v>
      </c>
      <c r="L63" s="131">
        <f t="shared" si="4"/>
        <v>0.30201929999999999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53">
        <v>0.1146117</v>
      </c>
      <c r="F64" s="53">
        <v>9.1025999999999996E-2</v>
      </c>
      <c r="G64" s="53">
        <v>0.1433449</v>
      </c>
      <c r="H64" s="84" t="s">
        <v>199</v>
      </c>
      <c r="I64" s="92">
        <v>2</v>
      </c>
      <c r="J64" s="84" t="str">
        <f t="shared" si="2"/>
        <v>Uniform (0.09, 0.14)</v>
      </c>
      <c r="K64" s="131">
        <f t="shared" si="4"/>
        <v>9.1025999999999996E-2</v>
      </c>
      <c r="L64" s="131">
        <f t="shared" si="4"/>
        <v>0.1433449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53">
        <v>0.1860089</v>
      </c>
      <c r="F65" s="53">
        <v>0.17168829999999999</v>
      </c>
      <c r="G65" s="53">
        <v>0.20123389999999999</v>
      </c>
      <c r="H65" s="84" t="s">
        <v>199</v>
      </c>
      <c r="I65" s="92">
        <v>2</v>
      </c>
      <c r="J65" s="84" t="str">
        <f t="shared" si="2"/>
        <v>Uniform (0.17, 0.2)</v>
      </c>
      <c r="K65" s="131">
        <f t="shared" si="4"/>
        <v>0.17168829999999999</v>
      </c>
      <c r="L65" s="131">
        <f t="shared" si="4"/>
        <v>0.20123389999999999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0.27581080000000002</v>
      </c>
      <c r="F66" s="131">
        <v>0.24636179999999999</v>
      </c>
      <c r="G66" s="131">
        <v>0.30734430000000001</v>
      </c>
      <c r="H66" s="84" t="s">
        <v>199</v>
      </c>
      <c r="I66" s="92">
        <v>2</v>
      </c>
      <c r="J66" s="84" t="str">
        <f t="shared" si="2"/>
        <v>Uniform (0.25, 0.31)</v>
      </c>
      <c r="K66" s="131">
        <f t="shared" si="4"/>
        <v>0.24636179999999999</v>
      </c>
      <c r="L66" s="131">
        <f t="shared" si="4"/>
        <v>0.30734430000000001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0.1822588</v>
      </c>
      <c r="F67" s="131">
        <v>0.15829109999999999</v>
      </c>
      <c r="G67" s="131">
        <v>0.20895449999999999</v>
      </c>
      <c r="H67" s="84" t="s">
        <v>199</v>
      </c>
      <c r="I67" s="92">
        <v>2</v>
      </c>
      <c r="J67" s="84" t="str">
        <f t="shared" si="2"/>
        <v>Uniform (0.16, 0.21)</v>
      </c>
      <c r="K67" s="131">
        <f t="shared" si="4"/>
        <v>0.15829109999999999</v>
      </c>
      <c r="L67" s="131">
        <f t="shared" si="4"/>
        <v>0.20895449999999999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53">
        <v>0.187</v>
      </c>
      <c r="G68" s="53">
        <v>0.26</v>
      </c>
      <c r="H68" s="84" t="s">
        <v>199</v>
      </c>
      <c r="I68" s="92">
        <v>2</v>
      </c>
      <c r="J68" s="84" t="str">
        <f t="shared" si="2"/>
        <v>Uniform (0.19, 0.26)</v>
      </c>
      <c r="K68" s="131">
        <f t="shared" si="4"/>
        <v>0.187</v>
      </c>
      <c r="L68" s="131">
        <f t="shared" si="4"/>
        <v>0.26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53">
        <v>0.187</v>
      </c>
      <c r="G69" s="53">
        <v>0.26</v>
      </c>
      <c r="H69" s="84" t="s">
        <v>199</v>
      </c>
      <c r="I69" s="92">
        <v>2</v>
      </c>
      <c r="J69" s="84" t="str">
        <f t="shared" si="2"/>
        <v>Uniform (0.19, 0.26)</v>
      </c>
      <c r="K69" s="131">
        <f t="shared" si="4"/>
        <v>0.187</v>
      </c>
      <c r="L69" s="131">
        <f t="shared" si="4"/>
        <v>0.26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53">
        <v>0.187</v>
      </c>
      <c r="G70" s="53">
        <v>0.26</v>
      </c>
      <c r="H70" s="84" t="s">
        <v>199</v>
      </c>
      <c r="I70" s="92">
        <v>2</v>
      </c>
      <c r="J70" s="84" t="str">
        <f t="shared" si="2"/>
        <v>Uniform (0.19, 0.26)</v>
      </c>
      <c r="K70" s="131">
        <f t="shared" si="4"/>
        <v>0.187</v>
      </c>
      <c r="L70" s="131">
        <f t="shared" si="4"/>
        <v>0.26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0.187</v>
      </c>
      <c r="G71" s="53">
        <v>0.26</v>
      </c>
      <c r="H71" s="84" t="s">
        <v>199</v>
      </c>
      <c r="I71" s="92">
        <v>2</v>
      </c>
      <c r="J71" s="84" t="str">
        <f t="shared" si="2"/>
        <v>Uniform (0.19, 0.26)</v>
      </c>
      <c r="K71" s="131">
        <f t="shared" si="4"/>
        <v>0.187</v>
      </c>
      <c r="L71" s="131">
        <f t="shared" si="4"/>
        <v>0.26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131">
        <v>0.187</v>
      </c>
      <c r="G72" s="131">
        <v>0.26</v>
      </c>
      <c r="H72" s="84" t="s">
        <v>199</v>
      </c>
      <c r="I72" s="92">
        <v>2</v>
      </c>
      <c r="J72" s="84" t="str">
        <f t="shared" si="2"/>
        <v>Uniform (0.19, 0.26)</v>
      </c>
      <c r="K72" s="131">
        <f t="shared" si="4"/>
        <v>0.187</v>
      </c>
      <c r="L72" s="131">
        <f t="shared" si="4"/>
        <v>0.26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0.187</v>
      </c>
      <c r="G73" s="279">
        <v>0.26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(0.19, 0.26)</v>
      </c>
      <c r="K73" s="279">
        <f t="shared" si="4"/>
        <v>0.187</v>
      </c>
      <c r="L73" s="279">
        <f t="shared" si="4"/>
        <v>0.26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1.28</v>
      </c>
      <c r="F74" s="53">
        <v>1.24</v>
      </c>
      <c r="G74" s="53">
        <v>1.31</v>
      </c>
      <c r="H74" s="133" t="s">
        <v>199</v>
      </c>
      <c r="I74" s="92">
        <v>2</v>
      </c>
      <c r="J74" s="84" t="str">
        <f t="shared" si="5"/>
        <v>Uniform (1.24, 1.31)</v>
      </c>
      <c r="K74" s="131">
        <f t="shared" si="4"/>
        <v>1.24</v>
      </c>
      <c r="L74" s="131">
        <f t="shared" si="4"/>
        <v>1.31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1.28</v>
      </c>
      <c r="F75" s="53">
        <v>1.24</v>
      </c>
      <c r="G75" s="53">
        <v>1.31</v>
      </c>
      <c r="H75" s="133" t="s">
        <v>199</v>
      </c>
      <c r="I75" s="92">
        <v>2</v>
      </c>
      <c r="J75" s="84" t="str">
        <f t="shared" si="5"/>
        <v>Uniform (1.24, 1.31)</v>
      </c>
      <c r="K75" s="131">
        <f t="shared" si="4"/>
        <v>1.24</v>
      </c>
      <c r="L75" s="131">
        <f t="shared" si="4"/>
        <v>1.31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1.28</v>
      </c>
      <c r="F76" s="53">
        <v>1.24</v>
      </c>
      <c r="G76" s="53">
        <v>1.31</v>
      </c>
      <c r="H76" s="133" t="s">
        <v>199</v>
      </c>
      <c r="I76" s="92">
        <v>2</v>
      </c>
      <c r="J76" s="84" t="str">
        <f t="shared" si="5"/>
        <v>Uniform (1.24, 1.31)</v>
      </c>
      <c r="K76" s="131">
        <f t="shared" si="4"/>
        <v>1.24</v>
      </c>
      <c r="L76" s="131">
        <f t="shared" si="4"/>
        <v>1.31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1.28</v>
      </c>
      <c r="F77" s="53">
        <v>1.24</v>
      </c>
      <c r="G77" s="53">
        <v>1.31</v>
      </c>
      <c r="H77" s="133" t="s">
        <v>199</v>
      </c>
      <c r="I77" s="92">
        <v>2</v>
      </c>
      <c r="J77" s="84" t="str">
        <f t="shared" si="5"/>
        <v>Uniform (1.24, 1.31)</v>
      </c>
      <c r="K77" s="131">
        <f t="shared" si="4"/>
        <v>1.24</v>
      </c>
      <c r="L77" s="131">
        <f t="shared" si="4"/>
        <v>1.31</v>
      </c>
      <c r="M77" s="84" t="s">
        <v>17</v>
      </c>
    </row>
    <row r="78" spans="1:16" x14ac:dyDescent="0.25">
      <c r="A78" s="86" t="s">
        <v>0</v>
      </c>
      <c r="B78" s="84" t="s">
        <v>15</v>
      </c>
      <c r="C78" s="84" t="s">
        <v>13</v>
      </c>
      <c r="D78" s="84" t="s">
        <v>1946</v>
      </c>
      <c r="E78" s="131">
        <v>1.28</v>
      </c>
      <c r="F78" s="131">
        <v>1.24</v>
      </c>
      <c r="G78" s="131">
        <v>1.31</v>
      </c>
      <c r="H78" s="84" t="s">
        <v>199</v>
      </c>
      <c r="I78" s="92">
        <v>2</v>
      </c>
      <c r="J78" s="84" t="str">
        <f t="shared" si="5"/>
        <v>Uniform (1.24, 1.31)</v>
      </c>
      <c r="K78" s="131">
        <f t="shared" si="4"/>
        <v>1.24</v>
      </c>
      <c r="L78" s="131">
        <f t="shared" si="4"/>
        <v>1.31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1.28</v>
      </c>
      <c r="F79" s="131">
        <v>1.24</v>
      </c>
      <c r="G79" s="131">
        <v>1.31</v>
      </c>
      <c r="H79" s="84" t="s">
        <v>199</v>
      </c>
      <c r="I79" s="92">
        <v>2</v>
      </c>
      <c r="J79" s="84" t="str">
        <f t="shared" si="5"/>
        <v>Uniform (1.24, 1.31)</v>
      </c>
      <c r="K79" s="131">
        <f t="shared" si="4"/>
        <v>1.24</v>
      </c>
      <c r="L79" s="131">
        <f t="shared" si="4"/>
        <v>1.31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131">
        <v>0.1632497</v>
      </c>
      <c r="F80" s="131">
        <v>0.13550470000000001</v>
      </c>
      <c r="G80" s="131">
        <v>0.1953917</v>
      </c>
      <c r="H80" s="84" t="s">
        <v>199</v>
      </c>
      <c r="I80" s="92">
        <v>2</v>
      </c>
      <c r="J80" s="84" t="str">
        <f t="shared" si="5"/>
        <v>Uniform (0.14, 0.2)</v>
      </c>
      <c r="K80" s="131">
        <f t="shared" si="4"/>
        <v>0.13550470000000001</v>
      </c>
      <c r="L80" s="131">
        <f t="shared" si="4"/>
        <v>0.1953917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131">
        <v>0.14631530000000001</v>
      </c>
      <c r="F81" s="131">
        <v>0.1093988</v>
      </c>
      <c r="G81" s="131">
        <v>0.19298979999999999</v>
      </c>
      <c r="H81" s="84" t="s">
        <v>199</v>
      </c>
      <c r="I81" s="92">
        <v>2</v>
      </c>
      <c r="J81" s="84" t="str">
        <f t="shared" si="5"/>
        <v>Uniform (0.11, 0.19)</v>
      </c>
      <c r="K81" s="131">
        <f t="shared" si="4"/>
        <v>0.1093988</v>
      </c>
      <c r="L81" s="131">
        <f t="shared" si="4"/>
        <v>0.19298979999999999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131">
        <v>0.1870839</v>
      </c>
      <c r="F82" s="131">
        <v>0.13608310000000001</v>
      </c>
      <c r="G82" s="131">
        <v>0.2516313</v>
      </c>
      <c r="H82" s="84" t="s">
        <v>199</v>
      </c>
      <c r="I82" s="92">
        <v>2</v>
      </c>
      <c r="J82" s="84" t="str">
        <f t="shared" si="5"/>
        <v>Uniform (0.14, 0.25)</v>
      </c>
      <c r="K82" s="131">
        <f t="shared" si="4"/>
        <v>0.13608310000000001</v>
      </c>
      <c r="L82" s="131">
        <f t="shared" si="4"/>
        <v>0.2516313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0.17360790000000001</v>
      </c>
      <c r="F83" s="131">
        <v>0.15018609999999999</v>
      </c>
      <c r="G83" s="131">
        <v>0.19982359999999999</v>
      </c>
      <c r="H83" s="84" t="s">
        <v>199</v>
      </c>
      <c r="I83" s="92">
        <v>2</v>
      </c>
      <c r="J83" s="84" t="str">
        <f t="shared" si="5"/>
        <v>Uniform (0.15, 0.2)</v>
      </c>
      <c r="K83" s="131">
        <f t="shared" si="4"/>
        <v>0.15018609999999999</v>
      </c>
      <c r="L83" s="131">
        <f t="shared" si="4"/>
        <v>0.19982359999999999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0.225024</v>
      </c>
      <c r="F84" s="131">
        <v>0.17287040000000001</v>
      </c>
      <c r="G84" s="131">
        <v>0.28744370000000002</v>
      </c>
      <c r="H84" s="84" t="s">
        <v>199</v>
      </c>
      <c r="I84" s="92">
        <v>2</v>
      </c>
      <c r="J84" s="84" t="str">
        <f t="shared" si="5"/>
        <v>Uniform (0.17, 0.29)</v>
      </c>
      <c r="K84" s="131">
        <f t="shared" si="4"/>
        <v>0.17287040000000001</v>
      </c>
      <c r="L84" s="131">
        <f t="shared" si="4"/>
        <v>0.28744370000000002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0.2861262</v>
      </c>
      <c r="F85" s="131">
        <v>0.231378</v>
      </c>
      <c r="G85" s="131">
        <v>0.3479643</v>
      </c>
      <c r="H85" s="84" t="s">
        <v>199</v>
      </c>
      <c r="I85" s="92">
        <v>2</v>
      </c>
      <c r="J85" s="84" t="str">
        <f t="shared" si="5"/>
        <v>Uniform (0.23, 0.35)</v>
      </c>
      <c r="K85" s="131">
        <f t="shared" si="4"/>
        <v>0.231378</v>
      </c>
      <c r="L85" s="131">
        <f t="shared" si="4"/>
        <v>0.3479643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53">
        <v>0.187</v>
      </c>
      <c r="G86" s="53">
        <v>0.26</v>
      </c>
      <c r="H86" s="84" t="s">
        <v>199</v>
      </c>
      <c r="I86" s="92">
        <v>2</v>
      </c>
      <c r="J86" s="84" t="str">
        <f t="shared" si="5"/>
        <v>Uniform (0.19, 0.26)</v>
      </c>
      <c r="K86" s="131">
        <f t="shared" si="4"/>
        <v>0.187</v>
      </c>
      <c r="L86" s="131">
        <f t="shared" si="4"/>
        <v>0.26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53">
        <v>0.187</v>
      </c>
      <c r="G87" s="53">
        <v>0.26</v>
      </c>
      <c r="H87" s="84" t="s">
        <v>199</v>
      </c>
      <c r="I87" s="92">
        <v>2</v>
      </c>
      <c r="J87" s="84" t="str">
        <f t="shared" si="5"/>
        <v>Uniform (0.19, 0.26)</v>
      </c>
      <c r="K87" s="131">
        <f t="shared" si="4"/>
        <v>0.187</v>
      </c>
      <c r="L87" s="131">
        <f t="shared" si="4"/>
        <v>0.26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53">
        <v>0.187</v>
      </c>
      <c r="G88" s="53">
        <v>0.26</v>
      </c>
      <c r="H88" s="84" t="s">
        <v>199</v>
      </c>
      <c r="I88" s="92">
        <v>2</v>
      </c>
      <c r="J88" s="84" t="str">
        <f t="shared" si="5"/>
        <v>Uniform (0.19, 0.26)</v>
      </c>
      <c r="K88" s="131">
        <f t="shared" si="4"/>
        <v>0.187</v>
      </c>
      <c r="L88" s="131">
        <f t="shared" si="4"/>
        <v>0.26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53">
        <v>0.187</v>
      </c>
      <c r="G89" s="53">
        <v>0.26</v>
      </c>
      <c r="H89" s="84" t="s">
        <v>199</v>
      </c>
      <c r="I89" s="92">
        <v>2</v>
      </c>
      <c r="J89" s="84" t="str">
        <f t="shared" si="5"/>
        <v>Uniform (0.19, 0.26)</v>
      </c>
      <c r="K89" s="131">
        <f t="shared" ref="K89:L109" si="6">F89</f>
        <v>0.187</v>
      </c>
      <c r="L89" s="131">
        <f t="shared" si="6"/>
        <v>0.26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131">
        <v>0.187</v>
      </c>
      <c r="G90" s="131">
        <v>0.26</v>
      </c>
      <c r="H90" s="84" t="s">
        <v>199</v>
      </c>
      <c r="I90" s="92">
        <v>2</v>
      </c>
      <c r="J90" s="84" t="str">
        <f t="shared" si="5"/>
        <v>Uniform (0.19, 0.26)</v>
      </c>
      <c r="K90" s="131">
        <f t="shared" si="6"/>
        <v>0.187</v>
      </c>
      <c r="L90" s="131">
        <f t="shared" si="6"/>
        <v>0.26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0.187</v>
      </c>
      <c r="G91" s="279">
        <v>0.26</v>
      </c>
      <c r="H91" s="87" t="s">
        <v>199</v>
      </c>
      <c r="I91" s="93">
        <v>2</v>
      </c>
      <c r="J91" s="87" t="str">
        <f t="shared" si="5"/>
        <v>Uniform (0.19, 0.26)</v>
      </c>
      <c r="K91" s="279">
        <f t="shared" si="6"/>
        <v>0.187</v>
      </c>
      <c r="L91" s="279">
        <f t="shared" si="6"/>
        <v>0.26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1.28</v>
      </c>
      <c r="F92" s="53">
        <v>1.24</v>
      </c>
      <c r="G92" s="53">
        <v>1.31</v>
      </c>
      <c r="H92" s="133" t="s">
        <v>199</v>
      </c>
      <c r="I92" s="92">
        <v>2</v>
      </c>
      <c r="J92" s="84" t="str">
        <f t="shared" si="5"/>
        <v>Uniform (1.24, 1.31)</v>
      </c>
      <c r="K92" s="131">
        <f t="shared" si="6"/>
        <v>1.24</v>
      </c>
      <c r="L92" s="131">
        <f t="shared" si="6"/>
        <v>1.31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1.28</v>
      </c>
      <c r="F93" s="53">
        <v>1.24</v>
      </c>
      <c r="G93" s="53">
        <v>1.31</v>
      </c>
      <c r="H93" s="133" t="s">
        <v>199</v>
      </c>
      <c r="I93" s="92">
        <v>2</v>
      </c>
      <c r="J93" s="84" t="str">
        <f t="shared" si="5"/>
        <v>Uniform (1.24, 1.31)</v>
      </c>
      <c r="K93" s="131">
        <f t="shared" si="6"/>
        <v>1.24</v>
      </c>
      <c r="L93" s="131">
        <f t="shared" si="6"/>
        <v>1.31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1.28</v>
      </c>
      <c r="F94" s="53">
        <v>1.24</v>
      </c>
      <c r="G94" s="53">
        <v>1.31</v>
      </c>
      <c r="H94" s="133" t="s">
        <v>199</v>
      </c>
      <c r="I94" s="92">
        <v>2</v>
      </c>
      <c r="J94" s="84" t="str">
        <f t="shared" si="5"/>
        <v>Uniform (1.24, 1.31)</v>
      </c>
      <c r="K94" s="131">
        <f t="shared" si="6"/>
        <v>1.24</v>
      </c>
      <c r="L94" s="131">
        <f t="shared" si="6"/>
        <v>1.31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1.28</v>
      </c>
      <c r="F95" s="53">
        <v>1.24</v>
      </c>
      <c r="G95" s="53">
        <v>1.31</v>
      </c>
      <c r="H95" s="133" t="s">
        <v>199</v>
      </c>
      <c r="I95" s="92">
        <v>2</v>
      </c>
      <c r="J95" s="84" t="str">
        <f t="shared" si="5"/>
        <v>Uniform (1.24, 1.31)</v>
      </c>
      <c r="K95" s="131">
        <f t="shared" si="6"/>
        <v>1.24</v>
      </c>
      <c r="L95" s="131">
        <f t="shared" si="6"/>
        <v>1.31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1.28</v>
      </c>
      <c r="F96" s="53">
        <v>1.24</v>
      </c>
      <c r="G96" s="53">
        <v>1.31</v>
      </c>
      <c r="H96" s="133" t="s">
        <v>199</v>
      </c>
      <c r="I96" s="92">
        <v>2</v>
      </c>
      <c r="J96" s="84" t="str">
        <f t="shared" si="5"/>
        <v>Uniform (1.24, 1.31)</v>
      </c>
      <c r="K96" s="131">
        <f t="shared" si="6"/>
        <v>1.24</v>
      </c>
      <c r="L96" s="131">
        <f t="shared" si="6"/>
        <v>1.31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1.28</v>
      </c>
      <c r="F97" s="131">
        <v>1.24</v>
      </c>
      <c r="G97" s="131">
        <v>1.31</v>
      </c>
      <c r="H97" s="133" t="s">
        <v>199</v>
      </c>
      <c r="I97" s="92">
        <v>2</v>
      </c>
      <c r="J97" s="84" t="str">
        <f t="shared" si="5"/>
        <v>Uniform (1.24, 1.31)</v>
      </c>
      <c r="K97" s="131">
        <f t="shared" si="6"/>
        <v>1.24</v>
      </c>
      <c r="L97" s="131">
        <f t="shared" si="6"/>
        <v>1.31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0.14616570000000001</v>
      </c>
      <c r="F98" s="53">
        <v>0.12207949999999999</v>
      </c>
      <c r="G98" s="53">
        <v>0.17406189999999999</v>
      </c>
      <c r="H98" s="133" t="s">
        <v>199</v>
      </c>
      <c r="I98" s="92">
        <v>2</v>
      </c>
      <c r="J98" s="84" t="str">
        <f t="shared" si="5"/>
        <v>Uniform (0.12, 0.17)</v>
      </c>
      <c r="K98" s="131">
        <f t="shared" si="6"/>
        <v>0.12207949999999999</v>
      </c>
      <c r="L98" s="131">
        <f t="shared" si="6"/>
        <v>0.17406189999999999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0.2457638</v>
      </c>
      <c r="F99" s="53">
        <v>0.15878729999999999</v>
      </c>
      <c r="G99" s="53">
        <v>0.35999399999999998</v>
      </c>
      <c r="H99" s="133" t="s">
        <v>199</v>
      </c>
      <c r="I99" s="92">
        <v>2</v>
      </c>
      <c r="J99" s="84" t="str">
        <f t="shared" si="5"/>
        <v>Uniform (0.16, 0.36)</v>
      </c>
      <c r="K99" s="131">
        <f t="shared" si="6"/>
        <v>0.15878729999999999</v>
      </c>
      <c r="L99" s="131">
        <f t="shared" si="6"/>
        <v>0.35999399999999998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0.1118193</v>
      </c>
      <c r="F100" s="53">
        <v>9.0792999999999999E-2</v>
      </c>
      <c r="G100" s="53">
        <v>0.1369814</v>
      </c>
      <c r="H100" s="133" t="s">
        <v>199</v>
      </c>
      <c r="I100" s="92">
        <v>2</v>
      </c>
      <c r="J100" s="84" t="str">
        <f t="shared" si="5"/>
        <v>Uniform (0.09, 0.14)</v>
      </c>
      <c r="K100" s="131">
        <f t="shared" si="6"/>
        <v>9.0792999999999999E-2</v>
      </c>
      <c r="L100" s="131">
        <f t="shared" si="6"/>
        <v>0.1369814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53">
        <v>0.1727532</v>
      </c>
      <c r="F101" s="53">
        <v>0.15630620000000001</v>
      </c>
      <c r="G101" s="53">
        <v>0.19053999999999999</v>
      </c>
      <c r="H101" s="133" t="s">
        <v>199</v>
      </c>
      <c r="I101" s="92">
        <v>2</v>
      </c>
      <c r="J101" s="84" t="str">
        <f t="shared" si="5"/>
        <v>Uniform (0.16, 0.19)</v>
      </c>
      <c r="K101" s="131">
        <f t="shared" si="6"/>
        <v>0.15630620000000001</v>
      </c>
      <c r="L101" s="131">
        <f t="shared" si="6"/>
        <v>0.19053999999999999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53">
        <v>0.25868590000000002</v>
      </c>
      <c r="F102" s="53">
        <v>0.18704090000000001</v>
      </c>
      <c r="G102" s="53">
        <v>0.34609109999999998</v>
      </c>
      <c r="H102" s="133" t="s">
        <v>199</v>
      </c>
      <c r="I102" s="92">
        <v>2</v>
      </c>
      <c r="J102" s="84" t="str">
        <f t="shared" si="5"/>
        <v>Uniform (0.19, 0.35)</v>
      </c>
      <c r="K102" s="131">
        <f t="shared" si="6"/>
        <v>0.18704090000000001</v>
      </c>
      <c r="L102" s="131">
        <f t="shared" si="6"/>
        <v>0.34609109999999998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53">
        <v>0.20160600000000001</v>
      </c>
      <c r="F103" s="53">
        <v>0.1741162</v>
      </c>
      <c r="G103" s="53">
        <v>0.23221549999999999</v>
      </c>
      <c r="H103" s="133" t="s">
        <v>199</v>
      </c>
      <c r="I103" s="92">
        <v>2</v>
      </c>
      <c r="J103" s="84" t="str">
        <f t="shared" si="5"/>
        <v>Uniform (0.17, 0.23)</v>
      </c>
      <c r="K103" s="131">
        <f t="shared" si="6"/>
        <v>0.1741162</v>
      </c>
      <c r="L103" s="131">
        <f t="shared" si="6"/>
        <v>0.23221549999999999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0.187</v>
      </c>
      <c r="G104" s="53">
        <v>0.26</v>
      </c>
      <c r="H104" s="133" t="s">
        <v>199</v>
      </c>
      <c r="I104" s="92">
        <v>2</v>
      </c>
      <c r="J104" s="84" t="str">
        <f t="shared" si="5"/>
        <v>Uniform (0.19, 0.26)</v>
      </c>
      <c r="K104" s="131">
        <f t="shared" si="6"/>
        <v>0.187</v>
      </c>
      <c r="L104" s="131">
        <f t="shared" si="6"/>
        <v>0.26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0.187</v>
      </c>
      <c r="G105" s="53">
        <v>0.26</v>
      </c>
      <c r="H105" s="133" t="s">
        <v>199</v>
      </c>
      <c r="I105" s="92">
        <v>2</v>
      </c>
      <c r="J105" s="84" t="str">
        <f t="shared" si="5"/>
        <v>Uniform (0.19, 0.26)</v>
      </c>
      <c r="K105" s="131">
        <f t="shared" si="6"/>
        <v>0.187</v>
      </c>
      <c r="L105" s="131">
        <f t="shared" si="6"/>
        <v>0.26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0.187</v>
      </c>
      <c r="G106" s="53">
        <v>0.26</v>
      </c>
      <c r="H106" s="133" t="s">
        <v>199</v>
      </c>
      <c r="I106" s="92">
        <v>2</v>
      </c>
      <c r="J106" s="84" t="str">
        <f t="shared" si="5"/>
        <v>Uniform (0.19, 0.26)</v>
      </c>
      <c r="K106" s="131">
        <f t="shared" si="6"/>
        <v>0.187</v>
      </c>
      <c r="L106" s="131">
        <f t="shared" si="6"/>
        <v>0.26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53">
        <v>0.187</v>
      </c>
      <c r="G107" s="53">
        <v>0.26</v>
      </c>
      <c r="H107" s="133" t="s">
        <v>199</v>
      </c>
      <c r="I107" s="92">
        <v>2</v>
      </c>
      <c r="J107" s="84" t="str">
        <f t="shared" si="5"/>
        <v>Uniform (0.19, 0.26)</v>
      </c>
      <c r="K107" s="131">
        <f t="shared" si="6"/>
        <v>0.187</v>
      </c>
      <c r="L107" s="131">
        <f t="shared" si="6"/>
        <v>0.26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53">
        <v>0.187</v>
      </c>
      <c r="G108" s="53">
        <v>0.26</v>
      </c>
      <c r="H108" s="133" t="s">
        <v>199</v>
      </c>
      <c r="I108" s="92">
        <v>2</v>
      </c>
      <c r="J108" s="84" t="str">
        <f t="shared" si="5"/>
        <v>Uniform (0.19, 0.26)</v>
      </c>
      <c r="K108" s="131">
        <f t="shared" si="6"/>
        <v>0.187</v>
      </c>
      <c r="L108" s="131">
        <f t="shared" si="6"/>
        <v>0.26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4">
        <v>0.9</v>
      </c>
      <c r="F109" s="53">
        <v>0.187</v>
      </c>
      <c r="G109" s="53">
        <v>0.26</v>
      </c>
      <c r="H109" s="133" t="s">
        <v>199</v>
      </c>
      <c r="I109" s="92">
        <v>2</v>
      </c>
      <c r="J109" s="84" t="str">
        <f t="shared" si="5"/>
        <v>Uniform (0.19, 0.26)</v>
      </c>
      <c r="K109" s="131">
        <f t="shared" si="6"/>
        <v>0.187</v>
      </c>
      <c r="L109" s="131">
        <f t="shared" si="6"/>
        <v>0.26</v>
      </c>
      <c r="M109" s="84" t="s">
        <v>17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12"/>
  <sheetViews>
    <sheetView zoomScale="80" zoomScaleNormal="80" workbookViewId="0">
      <selection activeCell="E14" sqref="E14:E19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1.28</v>
      </c>
      <c r="F2" s="53">
        <v>1.24</v>
      </c>
      <c r="G2" s="53">
        <v>1.31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(1.24, 1.31)</v>
      </c>
      <c r="K2" s="131">
        <f t="shared" ref="K2:L7" si="1">F2</f>
        <v>1.24</v>
      </c>
      <c r="L2" s="131">
        <f t="shared" si="1"/>
        <v>1.31</v>
      </c>
      <c r="M2" s="84" t="s">
        <v>17</v>
      </c>
      <c r="O2" s="133" t="s">
        <v>24</v>
      </c>
      <c r="P2" s="82" t="s">
        <v>1947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1.28</v>
      </c>
      <c r="F3" s="53">
        <v>1.24</v>
      </c>
      <c r="G3" s="53">
        <v>1.31</v>
      </c>
      <c r="H3" s="133" t="s">
        <v>199</v>
      </c>
      <c r="I3" s="92">
        <v>2</v>
      </c>
      <c r="J3" s="84" t="str">
        <f t="shared" si="0"/>
        <v>Uniform (1.24, 1.31)</v>
      </c>
      <c r="K3" s="131">
        <f t="shared" si="1"/>
        <v>1.24</v>
      </c>
      <c r="L3" s="131">
        <f t="shared" si="1"/>
        <v>1.31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1.28</v>
      </c>
      <c r="F4" s="53">
        <v>1.24</v>
      </c>
      <c r="G4" s="53">
        <v>1.31</v>
      </c>
      <c r="H4" s="133" t="s">
        <v>199</v>
      </c>
      <c r="I4" s="92">
        <v>2</v>
      </c>
      <c r="J4" s="84" t="str">
        <f t="shared" si="0"/>
        <v>Uniform (1.24, 1.31)</v>
      </c>
      <c r="K4" s="131">
        <f t="shared" si="1"/>
        <v>1.24</v>
      </c>
      <c r="L4" s="131">
        <f t="shared" si="1"/>
        <v>1.31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131">
        <v>1.28</v>
      </c>
      <c r="F5" s="131">
        <v>1.24</v>
      </c>
      <c r="G5" s="131">
        <v>1.31</v>
      </c>
      <c r="H5" s="133" t="s">
        <v>199</v>
      </c>
      <c r="I5" s="92">
        <v>2</v>
      </c>
      <c r="J5" s="84" t="str">
        <f t="shared" si="0"/>
        <v>Uniform (1.24, 1.31)</v>
      </c>
      <c r="K5" s="131">
        <f t="shared" si="1"/>
        <v>1.24</v>
      </c>
      <c r="L5" s="131">
        <f t="shared" si="1"/>
        <v>1.31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131">
        <v>1.28</v>
      </c>
      <c r="F6" s="131">
        <v>1.24</v>
      </c>
      <c r="G6" s="131">
        <v>1.31</v>
      </c>
      <c r="H6" s="84" t="s">
        <v>199</v>
      </c>
      <c r="I6" s="92">
        <v>2</v>
      </c>
      <c r="J6" s="84" t="str">
        <f t="shared" si="0"/>
        <v>Uniform (1.24, 1.31)</v>
      </c>
      <c r="K6" s="131">
        <f t="shared" si="1"/>
        <v>1.24</v>
      </c>
      <c r="L6" s="131">
        <f t="shared" si="1"/>
        <v>1.31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1.28</v>
      </c>
      <c r="F7" s="131">
        <v>1.24</v>
      </c>
      <c r="G7" s="131">
        <v>1.31</v>
      </c>
      <c r="H7" s="84" t="s">
        <v>199</v>
      </c>
      <c r="I7" s="92">
        <v>2</v>
      </c>
      <c r="J7" s="84" t="str">
        <f t="shared" si="0"/>
        <v>Uniform (1.24, 1.31)</v>
      </c>
      <c r="K7" s="131">
        <f t="shared" si="1"/>
        <v>1.24</v>
      </c>
      <c r="L7" s="131">
        <f t="shared" si="1"/>
        <v>1.31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0.7975411</v>
      </c>
      <c r="F8" s="53">
        <v>0.77540350000000002</v>
      </c>
      <c r="G8" s="53">
        <v>0.81800870000000003</v>
      </c>
      <c r="H8" s="84" t="s">
        <v>199</v>
      </c>
      <c r="I8" s="92">
        <v>2</v>
      </c>
      <c r="J8" s="84" t="str">
        <f>"Uniform ("&amp;ROUND(F8,2)&amp;", "&amp;ROUND(G8,2)&amp;")"</f>
        <v>Uniform (0.78, 0.82)</v>
      </c>
      <c r="K8" s="131">
        <f>F8</f>
        <v>0.77540350000000002</v>
      </c>
      <c r="L8" s="131">
        <f>G8</f>
        <v>0.81800870000000003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0.76017489999999999</v>
      </c>
      <c r="F9" s="53">
        <v>0.71888680000000005</v>
      </c>
      <c r="G9" s="53">
        <v>0.79711030000000005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(0.72, 0.8)</v>
      </c>
      <c r="K9" s="131">
        <f t="shared" ref="K9:L24" si="3">F9</f>
        <v>0.71888680000000005</v>
      </c>
      <c r="L9" s="131">
        <f t="shared" si="3"/>
        <v>0.79711030000000005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0.63143970000000005</v>
      </c>
      <c r="F10" s="53">
        <v>0.59207609999999999</v>
      </c>
      <c r="G10" s="53">
        <v>0.66912760000000004</v>
      </c>
      <c r="H10" s="84" t="s">
        <v>199</v>
      </c>
      <c r="I10" s="92">
        <v>2</v>
      </c>
      <c r="J10" s="84" t="str">
        <f t="shared" si="2"/>
        <v>Uniform (0.59, 0.67)</v>
      </c>
      <c r="K10" s="131">
        <f t="shared" si="3"/>
        <v>0.59207609999999999</v>
      </c>
      <c r="L10" s="131">
        <f t="shared" si="3"/>
        <v>0.66912760000000004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0.88897280000000001</v>
      </c>
      <c r="F11" s="131">
        <v>0.87543059999999995</v>
      </c>
      <c r="G11" s="131">
        <v>0.90120900000000004</v>
      </c>
      <c r="H11" s="84" t="s">
        <v>199</v>
      </c>
      <c r="I11" s="92">
        <v>2</v>
      </c>
      <c r="J11" s="84" t="str">
        <f t="shared" si="2"/>
        <v>Uniform (0.88, 0.9)</v>
      </c>
      <c r="K11" s="131">
        <f t="shared" si="3"/>
        <v>0.87543059999999995</v>
      </c>
      <c r="L11" s="131">
        <f t="shared" si="3"/>
        <v>0.90120900000000004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0.88233969999999995</v>
      </c>
      <c r="F12" s="131">
        <v>0.85641630000000002</v>
      </c>
      <c r="G12" s="131">
        <v>0.90410679999999999</v>
      </c>
      <c r="H12" s="84" t="s">
        <v>199</v>
      </c>
      <c r="I12" s="92">
        <v>2</v>
      </c>
      <c r="J12" s="84" t="str">
        <f t="shared" si="2"/>
        <v>Uniform (0.86, 0.9)</v>
      </c>
      <c r="K12" s="131">
        <f t="shared" si="3"/>
        <v>0.85641630000000002</v>
      </c>
      <c r="L12" s="131">
        <f t="shared" si="3"/>
        <v>0.90410679999999999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0.76132379999999999</v>
      </c>
      <c r="F13" s="131">
        <v>0.72244299999999995</v>
      </c>
      <c r="G13" s="131">
        <v>0.79629380000000005</v>
      </c>
      <c r="H13" s="84" t="s">
        <v>199</v>
      </c>
      <c r="I13" s="92">
        <v>2</v>
      </c>
      <c r="J13" s="84" t="str">
        <f t="shared" si="2"/>
        <v>Uniform (0.72, 0.8)</v>
      </c>
      <c r="K13" s="131">
        <f t="shared" si="3"/>
        <v>0.72244299999999995</v>
      </c>
      <c r="L13" s="131">
        <f t="shared" si="3"/>
        <v>0.79629380000000005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0.32</v>
      </c>
      <c r="G14" s="53">
        <v>0.54</v>
      </c>
      <c r="H14" s="84" t="s">
        <v>199</v>
      </c>
      <c r="I14" s="92">
        <v>2</v>
      </c>
      <c r="J14" s="84" t="str">
        <f t="shared" si="2"/>
        <v>Uniform (0.32, 0.54)</v>
      </c>
      <c r="K14" s="131">
        <f t="shared" si="3"/>
        <v>0.32</v>
      </c>
      <c r="L14" s="131">
        <f t="shared" si="3"/>
        <v>0.54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0.32</v>
      </c>
      <c r="G15" s="53">
        <v>0.54</v>
      </c>
      <c r="H15" s="84" t="s">
        <v>199</v>
      </c>
      <c r="I15" s="92">
        <v>2</v>
      </c>
      <c r="J15" s="84" t="str">
        <f t="shared" si="2"/>
        <v>Uniform (0.32, 0.54)</v>
      </c>
      <c r="K15" s="131">
        <f t="shared" si="3"/>
        <v>0.32</v>
      </c>
      <c r="L15" s="131">
        <f t="shared" si="3"/>
        <v>0.54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0.32</v>
      </c>
      <c r="G16" s="53">
        <v>0.54</v>
      </c>
      <c r="H16" s="84" t="s">
        <v>199</v>
      </c>
      <c r="I16" s="92">
        <v>2</v>
      </c>
      <c r="J16" s="84" t="str">
        <f t="shared" si="2"/>
        <v>Uniform (0.32, 0.54)</v>
      </c>
      <c r="K16" s="131">
        <f t="shared" si="3"/>
        <v>0.32</v>
      </c>
      <c r="L16" s="131">
        <f t="shared" si="3"/>
        <v>0.54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131">
        <v>0.32</v>
      </c>
      <c r="G17" s="131">
        <v>0.54</v>
      </c>
      <c r="H17" s="84" t="s">
        <v>199</v>
      </c>
      <c r="I17" s="92">
        <v>2</v>
      </c>
      <c r="J17" s="84" t="str">
        <f t="shared" si="2"/>
        <v>Uniform (0.32, 0.54)</v>
      </c>
      <c r="K17" s="131">
        <f t="shared" si="3"/>
        <v>0.32</v>
      </c>
      <c r="L17" s="131">
        <f t="shared" si="3"/>
        <v>0.54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0.32</v>
      </c>
      <c r="G18" s="131">
        <v>0.54</v>
      </c>
      <c r="H18" s="84" t="s">
        <v>199</v>
      </c>
      <c r="I18" s="92">
        <v>2</v>
      </c>
      <c r="J18" s="84" t="str">
        <f t="shared" si="2"/>
        <v>Uniform (0.32, 0.54)</v>
      </c>
      <c r="K18" s="131">
        <f t="shared" si="3"/>
        <v>0.32</v>
      </c>
      <c r="L18" s="131">
        <f t="shared" si="3"/>
        <v>0.54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0.32</v>
      </c>
      <c r="G19" s="279">
        <v>0.54</v>
      </c>
      <c r="H19" s="87" t="s">
        <v>199</v>
      </c>
      <c r="I19" s="93">
        <v>2</v>
      </c>
      <c r="J19" s="87" t="str">
        <f t="shared" si="2"/>
        <v>Uniform (0.32, 0.54)</v>
      </c>
      <c r="K19" s="279">
        <f t="shared" si="3"/>
        <v>0.32</v>
      </c>
      <c r="L19" s="279">
        <f t="shared" si="3"/>
        <v>0.54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1.28</v>
      </c>
      <c r="F20" s="53">
        <v>1.24</v>
      </c>
      <c r="G20" s="53">
        <v>1.31</v>
      </c>
      <c r="H20" s="133" t="s">
        <v>199</v>
      </c>
      <c r="I20" s="92">
        <v>2</v>
      </c>
      <c r="J20" s="84" t="str">
        <f t="shared" si="2"/>
        <v>Uniform (1.24, 1.31)</v>
      </c>
      <c r="K20" s="131">
        <f t="shared" si="3"/>
        <v>1.24</v>
      </c>
      <c r="L20" s="131">
        <f t="shared" si="3"/>
        <v>1.31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131">
        <v>1.28</v>
      </c>
      <c r="F21" s="131">
        <v>1.24</v>
      </c>
      <c r="G21" s="131">
        <v>1.31</v>
      </c>
      <c r="H21" s="84" t="s">
        <v>199</v>
      </c>
      <c r="I21" s="92">
        <v>2</v>
      </c>
      <c r="J21" s="84" t="str">
        <f t="shared" si="2"/>
        <v>Uniform (1.24, 1.31)</v>
      </c>
      <c r="K21" s="131">
        <f t="shared" si="3"/>
        <v>1.24</v>
      </c>
      <c r="L21" s="131">
        <f t="shared" si="3"/>
        <v>1.31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131">
        <v>1.28</v>
      </c>
      <c r="F22" s="131">
        <v>1.24</v>
      </c>
      <c r="G22" s="131">
        <v>1.31</v>
      </c>
      <c r="H22" s="84" t="s">
        <v>199</v>
      </c>
      <c r="I22" s="92">
        <v>2</v>
      </c>
      <c r="J22" s="84" t="str">
        <f t="shared" si="2"/>
        <v>Uniform (1.24, 1.31)</v>
      </c>
      <c r="K22" s="131">
        <f t="shared" si="3"/>
        <v>1.24</v>
      </c>
      <c r="L22" s="131">
        <f t="shared" si="3"/>
        <v>1.31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131">
        <v>1.28</v>
      </c>
      <c r="F23" s="131">
        <v>1.24</v>
      </c>
      <c r="G23" s="131">
        <v>1.31</v>
      </c>
      <c r="H23" s="84" t="s">
        <v>199</v>
      </c>
      <c r="I23" s="92">
        <v>2</v>
      </c>
      <c r="J23" s="84" t="str">
        <f t="shared" si="2"/>
        <v>Uniform (1.24, 1.31)</v>
      </c>
      <c r="K23" s="131">
        <f t="shared" si="3"/>
        <v>1.24</v>
      </c>
      <c r="L23" s="131">
        <f t="shared" si="3"/>
        <v>1.31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131">
        <v>1.28</v>
      </c>
      <c r="F24" s="131">
        <v>1.24</v>
      </c>
      <c r="G24" s="131">
        <v>1.31</v>
      </c>
      <c r="H24" s="84" t="s">
        <v>199</v>
      </c>
      <c r="I24" s="92">
        <v>2</v>
      </c>
      <c r="J24" s="84" t="str">
        <f t="shared" si="2"/>
        <v>Uniform (1.24, 1.31)</v>
      </c>
      <c r="K24" s="131">
        <f t="shared" si="3"/>
        <v>1.24</v>
      </c>
      <c r="L24" s="131">
        <f t="shared" si="3"/>
        <v>1.31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1.28</v>
      </c>
      <c r="F25" s="131">
        <v>1.24</v>
      </c>
      <c r="G25" s="131">
        <v>1.31</v>
      </c>
      <c r="H25" s="84" t="s">
        <v>199</v>
      </c>
      <c r="I25" s="92">
        <v>2</v>
      </c>
      <c r="J25" s="84" t="str">
        <f t="shared" si="2"/>
        <v>Uniform (1.24, 1.31)</v>
      </c>
      <c r="K25" s="131">
        <f t="shared" ref="K25:L88" si="4">F25</f>
        <v>1.24</v>
      </c>
      <c r="L25" s="131">
        <f t="shared" si="4"/>
        <v>1.31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131">
        <v>0.84184479999999995</v>
      </c>
      <c r="F26" s="131">
        <v>0.81622799999999995</v>
      </c>
      <c r="G26" s="131">
        <v>0.86448360000000002</v>
      </c>
      <c r="H26" s="84" t="s">
        <v>199</v>
      </c>
      <c r="I26" s="92">
        <v>2</v>
      </c>
      <c r="J26" s="84" t="str">
        <f t="shared" si="2"/>
        <v>Uniform (0.82, 0.86)</v>
      </c>
      <c r="K26" s="131">
        <f t="shared" si="4"/>
        <v>0.81622799999999995</v>
      </c>
      <c r="L26" s="131">
        <f t="shared" si="4"/>
        <v>0.86448360000000002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131">
        <v>0.82536160000000003</v>
      </c>
      <c r="F27" s="131">
        <v>0.75551599999999997</v>
      </c>
      <c r="G27" s="131">
        <v>0.8784632</v>
      </c>
      <c r="H27" s="84" t="s">
        <v>199</v>
      </c>
      <c r="I27" s="92">
        <v>2</v>
      </c>
      <c r="J27" s="84" t="str">
        <f t="shared" si="2"/>
        <v>Uniform (0.76, 0.88)</v>
      </c>
      <c r="K27" s="131">
        <f t="shared" si="4"/>
        <v>0.75551599999999997</v>
      </c>
      <c r="L27" s="131">
        <f t="shared" si="4"/>
        <v>0.8784632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131">
        <v>0.71824239999999995</v>
      </c>
      <c r="F28" s="131">
        <v>0.65674940000000004</v>
      </c>
      <c r="G28" s="131">
        <v>0.77253450000000001</v>
      </c>
      <c r="H28" s="84" t="s">
        <v>199</v>
      </c>
      <c r="I28" s="92">
        <v>2</v>
      </c>
      <c r="J28" s="84" t="str">
        <f t="shared" si="2"/>
        <v>Uniform (0.66, 0.77)</v>
      </c>
      <c r="K28" s="131">
        <f t="shared" si="4"/>
        <v>0.65674940000000004</v>
      </c>
      <c r="L28" s="131">
        <f t="shared" si="4"/>
        <v>0.77253450000000001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0.90945860000000001</v>
      </c>
      <c r="F29" s="131">
        <v>0.88822159999999994</v>
      </c>
      <c r="G29" s="131">
        <v>0.92699229999999999</v>
      </c>
      <c r="H29" s="84" t="s">
        <v>199</v>
      </c>
      <c r="I29" s="92">
        <v>2</v>
      </c>
      <c r="J29" s="84" t="str">
        <f t="shared" si="2"/>
        <v>Uniform (0.89, 0.93)</v>
      </c>
      <c r="K29" s="131">
        <f t="shared" si="4"/>
        <v>0.88822159999999994</v>
      </c>
      <c r="L29" s="131">
        <f t="shared" si="4"/>
        <v>0.92699229999999999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0.93916180000000005</v>
      </c>
      <c r="F30" s="131">
        <v>0.90678859999999994</v>
      </c>
      <c r="G30" s="131">
        <v>0.96077780000000002</v>
      </c>
      <c r="H30" s="84" t="s">
        <v>199</v>
      </c>
      <c r="I30" s="92">
        <v>2</v>
      </c>
      <c r="J30" s="84" t="str">
        <f t="shared" si="2"/>
        <v>Uniform (0.91, 0.96)</v>
      </c>
      <c r="K30" s="131">
        <f t="shared" si="4"/>
        <v>0.90678859999999994</v>
      </c>
      <c r="L30" s="131">
        <f t="shared" si="4"/>
        <v>0.96077780000000002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0.89199410000000001</v>
      </c>
      <c r="F31" s="131">
        <v>0.85877150000000002</v>
      </c>
      <c r="G31" s="131">
        <v>0.91814640000000003</v>
      </c>
      <c r="H31" s="84" t="s">
        <v>199</v>
      </c>
      <c r="I31" s="92">
        <v>2</v>
      </c>
      <c r="J31" s="84" t="str">
        <f t="shared" si="2"/>
        <v>Uniform (0.86, 0.92)</v>
      </c>
      <c r="K31" s="131">
        <f t="shared" si="4"/>
        <v>0.85877150000000002</v>
      </c>
      <c r="L31" s="131">
        <f t="shared" si="4"/>
        <v>0.91814640000000003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131">
        <v>0.32</v>
      </c>
      <c r="G32" s="131">
        <v>0.54</v>
      </c>
      <c r="H32" s="84" t="s">
        <v>199</v>
      </c>
      <c r="I32" s="92">
        <v>2</v>
      </c>
      <c r="J32" s="84" t="str">
        <f t="shared" si="2"/>
        <v>Uniform (0.32, 0.54)</v>
      </c>
      <c r="K32" s="131">
        <f t="shared" si="4"/>
        <v>0.32</v>
      </c>
      <c r="L32" s="131">
        <f t="shared" si="4"/>
        <v>0.54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131">
        <v>0.32</v>
      </c>
      <c r="G33" s="131">
        <v>0.54</v>
      </c>
      <c r="H33" s="84" t="s">
        <v>199</v>
      </c>
      <c r="I33" s="92">
        <v>2</v>
      </c>
      <c r="J33" s="84" t="str">
        <f t="shared" si="2"/>
        <v>Uniform (0.32, 0.54)</v>
      </c>
      <c r="K33" s="131">
        <f t="shared" si="4"/>
        <v>0.32</v>
      </c>
      <c r="L33" s="131">
        <f t="shared" si="4"/>
        <v>0.54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131">
        <v>0.32</v>
      </c>
      <c r="G34" s="131">
        <v>0.54</v>
      </c>
      <c r="H34" s="84" t="s">
        <v>199</v>
      </c>
      <c r="I34" s="92">
        <v>2</v>
      </c>
      <c r="J34" s="84" t="str">
        <f t="shared" si="2"/>
        <v>Uniform (0.32, 0.54)</v>
      </c>
      <c r="K34" s="131">
        <f t="shared" si="4"/>
        <v>0.32</v>
      </c>
      <c r="L34" s="131">
        <f t="shared" si="4"/>
        <v>0.54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131">
        <v>0.32</v>
      </c>
      <c r="G35" s="131">
        <v>0.54</v>
      </c>
      <c r="H35" s="84" t="s">
        <v>199</v>
      </c>
      <c r="I35" s="92">
        <v>2</v>
      </c>
      <c r="J35" s="84" t="str">
        <f t="shared" si="2"/>
        <v>Uniform (0.32, 0.54)</v>
      </c>
      <c r="K35" s="131">
        <f t="shared" si="4"/>
        <v>0.32</v>
      </c>
      <c r="L35" s="131">
        <f t="shared" si="4"/>
        <v>0.54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131">
        <v>0.32</v>
      </c>
      <c r="G36" s="131">
        <v>0.54</v>
      </c>
      <c r="H36" s="84" t="s">
        <v>199</v>
      </c>
      <c r="I36" s="92">
        <v>2</v>
      </c>
      <c r="J36" s="84" t="str">
        <f t="shared" si="2"/>
        <v>Uniform (0.32, 0.54)</v>
      </c>
      <c r="K36" s="131">
        <f t="shared" si="4"/>
        <v>0.32</v>
      </c>
      <c r="L36" s="131">
        <f t="shared" si="4"/>
        <v>0.54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0.32</v>
      </c>
      <c r="G37" s="279">
        <v>0.54</v>
      </c>
      <c r="H37" s="87" t="s">
        <v>199</v>
      </c>
      <c r="I37" s="93">
        <v>2</v>
      </c>
      <c r="J37" s="87" t="str">
        <f t="shared" si="2"/>
        <v>Uniform (0.32, 0.54)</v>
      </c>
      <c r="K37" s="279">
        <f t="shared" si="4"/>
        <v>0.32</v>
      </c>
      <c r="L37" s="279">
        <f t="shared" si="4"/>
        <v>0.54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1.28</v>
      </c>
      <c r="F38" s="53">
        <v>1.24</v>
      </c>
      <c r="G38" s="53">
        <v>1.31</v>
      </c>
      <c r="H38" s="133" t="s">
        <v>199</v>
      </c>
      <c r="I38" s="92">
        <v>2</v>
      </c>
      <c r="J38" s="84" t="str">
        <f t="shared" si="2"/>
        <v>Uniform (1.24, 1.31)</v>
      </c>
      <c r="K38" s="131">
        <f t="shared" si="4"/>
        <v>1.24</v>
      </c>
      <c r="L38" s="131">
        <f t="shared" si="4"/>
        <v>1.31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1.28</v>
      </c>
      <c r="F39" s="53">
        <v>1.24</v>
      </c>
      <c r="G39" s="53">
        <v>1.31</v>
      </c>
      <c r="H39" s="133" t="s">
        <v>199</v>
      </c>
      <c r="I39" s="92">
        <v>2</v>
      </c>
      <c r="J39" s="84" t="str">
        <f t="shared" si="2"/>
        <v>Uniform (1.24, 1.31)</v>
      </c>
      <c r="K39" s="131">
        <f t="shared" si="4"/>
        <v>1.24</v>
      </c>
      <c r="L39" s="131">
        <f t="shared" si="4"/>
        <v>1.31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1.28</v>
      </c>
      <c r="F40" s="53">
        <v>1.24</v>
      </c>
      <c r="G40" s="53">
        <v>1.31</v>
      </c>
      <c r="H40" s="133" t="s">
        <v>199</v>
      </c>
      <c r="I40" s="92">
        <v>2</v>
      </c>
      <c r="J40" s="84" t="str">
        <f t="shared" si="2"/>
        <v>Uniform (1.24, 1.31)</v>
      </c>
      <c r="K40" s="131">
        <f t="shared" si="4"/>
        <v>1.24</v>
      </c>
      <c r="L40" s="131">
        <f t="shared" si="4"/>
        <v>1.31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1.28</v>
      </c>
      <c r="F41" s="53">
        <v>1.24</v>
      </c>
      <c r="G41" s="53">
        <v>1.31</v>
      </c>
      <c r="H41" s="133" t="s">
        <v>199</v>
      </c>
      <c r="I41" s="92">
        <v>2</v>
      </c>
      <c r="J41" s="84" t="str">
        <f t="shared" si="2"/>
        <v>Uniform (1.24, 1.31)</v>
      </c>
      <c r="K41" s="131">
        <f t="shared" si="4"/>
        <v>1.24</v>
      </c>
      <c r="L41" s="131">
        <f t="shared" si="4"/>
        <v>1.31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131">
        <v>1.28</v>
      </c>
      <c r="F42" s="131">
        <v>1.24</v>
      </c>
      <c r="G42" s="131">
        <v>1.31</v>
      </c>
      <c r="H42" s="133" t="s">
        <v>199</v>
      </c>
      <c r="I42" s="92">
        <v>2</v>
      </c>
      <c r="J42" s="84" t="str">
        <f t="shared" si="2"/>
        <v>Uniform (1.24, 1.31)</v>
      </c>
      <c r="K42" s="131">
        <f t="shared" si="4"/>
        <v>1.24</v>
      </c>
      <c r="L42" s="131">
        <f t="shared" si="4"/>
        <v>1.31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1.28</v>
      </c>
      <c r="F43" s="131">
        <v>1.24</v>
      </c>
      <c r="G43" s="131">
        <v>1.31</v>
      </c>
      <c r="H43" s="84" t="s">
        <v>199</v>
      </c>
      <c r="I43" s="92">
        <v>2</v>
      </c>
      <c r="J43" s="84" t="str">
        <f t="shared" si="2"/>
        <v>Uniform (1.24, 1.31)</v>
      </c>
      <c r="K43" s="131">
        <f t="shared" si="4"/>
        <v>1.24</v>
      </c>
      <c r="L43" s="131">
        <f t="shared" si="4"/>
        <v>1.31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131">
        <v>0.76712199999999997</v>
      </c>
      <c r="F44" s="131">
        <v>0.74153990000000003</v>
      </c>
      <c r="G44" s="131">
        <v>0.79088610000000004</v>
      </c>
      <c r="H44" s="84" t="s">
        <v>199</v>
      </c>
      <c r="I44" s="92">
        <v>2</v>
      </c>
      <c r="J44" s="84" t="str">
        <f t="shared" si="2"/>
        <v>Uniform (0.74, 0.79)</v>
      </c>
      <c r="K44" s="131">
        <f t="shared" si="4"/>
        <v>0.74153990000000003</v>
      </c>
      <c r="L44" s="131">
        <f t="shared" si="4"/>
        <v>0.79088610000000004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131">
        <v>0.76873769999999997</v>
      </c>
      <c r="F45" s="131">
        <v>0.6676803</v>
      </c>
      <c r="G45" s="131">
        <v>0.84614540000000005</v>
      </c>
      <c r="H45" s="84" t="s">
        <v>199</v>
      </c>
      <c r="I45" s="92">
        <v>2</v>
      </c>
      <c r="J45" s="84" t="str">
        <f t="shared" si="2"/>
        <v>Uniform (0.67, 0.85)</v>
      </c>
      <c r="K45" s="131">
        <f t="shared" si="4"/>
        <v>0.6676803</v>
      </c>
      <c r="L45" s="131">
        <f t="shared" si="4"/>
        <v>0.84614540000000005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131">
        <v>0.59287480000000004</v>
      </c>
      <c r="F46" s="131">
        <v>0.55844769999999999</v>
      </c>
      <c r="G46" s="131">
        <v>0.62641340000000001</v>
      </c>
      <c r="H46" s="84" t="s">
        <v>199</v>
      </c>
      <c r="I46" s="92">
        <v>2</v>
      </c>
      <c r="J46" s="84" t="str">
        <f t="shared" si="2"/>
        <v>Uniform (0.56, 0.63)</v>
      </c>
      <c r="K46" s="131">
        <f t="shared" si="4"/>
        <v>0.55844769999999999</v>
      </c>
      <c r="L46" s="131">
        <f t="shared" si="4"/>
        <v>0.62641340000000001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0.87011609999999995</v>
      </c>
      <c r="F47" s="131">
        <v>0.85442340000000006</v>
      </c>
      <c r="G47" s="131">
        <v>0.88434619999999997</v>
      </c>
      <c r="H47" s="84" t="s">
        <v>199</v>
      </c>
      <c r="I47" s="92">
        <v>2</v>
      </c>
      <c r="J47" s="84" t="str">
        <f t="shared" si="2"/>
        <v>Uniform (0.85, 0.88)</v>
      </c>
      <c r="K47" s="131">
        <f t="shared" si="4"/>
        <v>0.85442340000000006</v>
      </c>
      <c r="L47" s="131">
        <f t="shared" si="4"/>
        <v>0.88434619999999997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0.88545050000000003</v>
      </c>
      <c r="F48" s="131">
        <v>0.82184670000000004</v>
      </c>
      <c r="G48" s="131">
        <v>0.92832700000000001</v>
      </c>
      <c r="H48" s="84" t="s">
        <v>199</v>
      </c>
      <c r="I48" s="92">
        <v>2</v>
      </c>
      <c r="J48" s="84" t="str">
        <f t="shared" si="2"/>
        <v>Uniform (0.82, 0.93)</v>
      </c>
      <c r="K48" s="131">
        <f t="shared" si="4"/>
        <v>0.82184670000000004</v>
      </c>
      <c r="L48" s="131">
        <f t="shared" si="4"/>
        <v>0.92832700000000001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0.80348980000000003</v>
      </c>
      <c r="F49" s="131">
        <v>0.77527140000000005</v>
      </c>
      <c r="G49" s="131">
        <v>0.82894679999999998</v>
      </c>
      <c r="H49" s="84" t="s">
        <v>199</v>
      </c>
      <c r="I49" s="92">
        <v>2</v>
      </c>
      <c r="J49" s="84" t="str">
        <f t="shared" si="2"/>
        <v>Uniform (0.78, 0.83)</v>
      </c>
      <c r="K49" s="131">
        <f t="shared" si="4"/>
        <v>0.77527140000000005</v>
      </c>
      <c r="L49" s="131">
        <f t="shared" si="4"/>
        <v>0.82894679999999998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0.32</v>
      </c>
      <c r="G50" s="53">
        <v>0.54</v>
      </c>
      <c r="H50" s="84" t="s">
        <v>199</v>
      </c>
      <c r="I50" s="92">
        <v>2</v>
      </c>
      <c r="J50" s="84" t="str">
        <f t="shared" si="2"/>
        <v>Uniform (0.32, 0.54)</v>
      </c>
      <c r="K50" s="131">
        <f t="shared" si="4"/>
        <v>0.32</v>
      </c>
      <c r="L50" s="131">
        <f t="shared" si="4"/>
        <v>0.54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0.32</v>
      </c>
      <c r="G51" s="53">
        <v>0.54</v>
      </c>
      <c r="H51" s="84" t="s">
        <v>199</v>
      </c>
      <c r="I51" s="92">
        <v>2</v>
      </c>
      <c r="J51" s="84" t="str">
        <f t="shared" si="2"/>
        <v>Uniform (0.32, 0.54)</v>
      </c>
      <c r="K51" s="131">
        <f t="shared" si="4"/>
        <v>0.32</v>
      </c>
      <c r="L51" s="131">
        <f t="shared" si="4"/>
        <v>0.54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0.32</v>
      </c>
      <c r="G52" s="53">
        <v>0.54</v>
      </c>
      <c r="H52" s="84" t="s">
        <v>199</v>
      </c>
      <c r="I52" s="92">
        <v>2</v>
      </c>
      <c r="J52" s="84" t="str">
        <f t="shared" si="2"/>
        <v>Uniform (0.32, 0.54)</v>
      </c>
      <c r="K52" s="131">
        <f t="shared" si="4"/>
        <v>0.32</v>
      </c>
      <c r="L52" s="131">
        <f t="shared" si="4"/>
        <v>0.54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0.32</v>
      </c>
      <c r="G53" s="53">
        <v>0.54</v>
      </c>
      <c r="H53" s="84" t="s">
        <v>199</v>
      </c>
      <c r="I53" s="92">
        <v>2</v>
      </c>
      <c r="J53" s="84" t="str">
        <f t="shared" si="2"/>
        <v>Uniform (0.32, 0.54)</v>
      </c>
      <c r="K53" s="131">
        <f t="shared" si="4"/>
        <v>0.32</v>
      </c>
      <c r="L53" s="131">
        <f t="shared" si="4"/>
        <v>0.54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131">
        <v>0.32</v>
      </c>
      <c r="G54" s="131">
        <v>0.54</v>
      </c>
      <c r="H54" s="84" t="s">
        <v>199</v>
      </c>
      <c r="I54" s="92">
        <v>2</v>
      </c>
      <c r="J54" s="84" t="str">
        <f t="shared" si="2"/>
        <v>Uniform (0.32, 0.54)</v>
      </c>
      <c r="K54" s="131">
        <f t="shared" si="4"/>
        <v>0.32</v>
      </c>
      <c r="L54" s="131">
        <f t="shared" si="4"/>
        <v>0.54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0.32</v>
      </c>
      <c r="G55" s="279">
        <v>0.54</v>
      </c>
      <c r="H55" s="87" t="s">
        <v>199</v>
      </c>
      <c r="I55" s="93">
        <v>2</v>
      </c>
      <c r="J55" s="87" t="str">
        <f t="shared" si="2"/>
        <v>Uniform (0.32, 0.54)</v>
      </c>
      <c r="K55" s="279">
        <f t="shared" si="4"/>
        <v>0.32</v>
      </c>
      <c r="L55" s="279">
        <f t="shared" si="4"/>
        <v>0.54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1.28</v>
      </c>
      <c r="F56" s="53">
        <v>1.24</v>
      </c>
      <c r="G56" s="53">
        <v>1.31</v>
      </c>
      <c r="H56" s="133" t="s">
        <v>199</v>
      </c>
      <c r="I56" s="92">
        <v>2</v>
      </c>
      <c r="J56" s="84" t="str">
        <f t="shared" si="2"/>
        <v>Uniform (1.24, 1.31)</v>
      </c>
      <c r="K56" s="131">
        <f t="shared" si="4"/>
        <v>1.24</v>
      </c>
      <c r="L56" s="131">
        <f t="shared" si="4"/>
        <v>1.31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1.28</v>
      </c>
      <c r="F57" s="53">
        <v>1.24</v>
      </c>
      <c r="G57" s="53">
        <v>1.31</v>
      </c>
      <c r="H57" s="133" t="s">
        <v>199</v>
      </c>
      <c r="I57" s="92">
        <v>2</v>
      </c>
      <c r="J57" s="84" t="str">
        <f t="shared" si="2"/>
        <v>Uniform (1.24, 1.31)</v>
      </c>
      <c r="K57" s="131">
        <f t="shared" si="4"/>
        <v>1.24</v>
      </c>
      <c r="L57" s="131">
        <f t="shared" si="4"/>
        <v>1.31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1.28</v>
      </c>
      <c r="F58" s="53">
        <v>1.24</v>
      </c>
      <c r="G58" s="53">
        <v>1.31</v>
      </c>
      <c r="H58" s="133" t="s">
        <v>199</v>
      </c>
      <c r="I58" s="92">
        <v>2</v>
      </c>
      <c r="J58" s="84" t="str">
        <f t="shared" si="2"/>
        <v>Uniform (1.24, 1.31)</v>
      </c>
      <c r="K58" s="131">
        <f t="shared" si="4"/>
        <v>1.24</v>
      </c>
      <c r="L58" s="131">
        <f t="shared" si="4"/>
        <v>1.31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131">
        <v>1.28</v>
      </c>
      <c r="F59" s="131">
        <v>1.24</v>
      </c>
      <c r="G59" s="131">
        <v>1.31</v>
      </c>
      <c r="H59" s="84" t="s">
        <v>199</v>
      </c>
      <c r="I59" s="92">
        <v>2</v>
      </c>
      <c r="J59" s="84" t="str">
        <f t="shared" si="2"/>
        <v>Uniform (1.24, 1.31)</v>
      </c>
      <c r="K59" s="131">
        <f t="shared" si="4"/>
        <v>1.24</v>
      </c>
      <c r="L59" s="131">
        <f t="shared" si="4"/>
        <v>1.31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131">
        <v>1.28</v>
      </c>
      <c r="F60" s="131">
        <v>1.24</v>
      </c>
      <c r="G60" s="131">
        <v>1.31</v>
      </c>
      <c r="H60" s="84" t="s">
        <v>199</v>
      </c>
      <c r="I60" s="92">
        <v>2</v>
      </c>
      <c r="J60" s="84" t="str">
        <f t="shared" si="2"/>
        <v>Uniform (1.24, 1.31)</v>
      </c>
      <c r="K60" s="131">
        <f t="shared" si="4"/>
        <v>1.24</v>
      </c>
      <c r="L60" s="131">
        <f t="shared" si="4"/>
        <v>1.31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1.28</v>
      </c>
      <c r="F61" s="131">
        <v>1.24</v>
      </c>
      <c r="G61" s="131">
        <v>1.31</v>
      </c>
      <c r="H61" s="84" t="s">
        <v>199</v>
      </c>
      <c r="I61" s="92">
        <v>2</v>
      </c>
      <c r="J61" s="84" t="str">
        <f t="shared" si="2"/>
        <v>Uniform (1.24, 1.31)</v>
      </c>
      <c r="K61" s="131">
        <f t="shared" si="4"/>
        <v>1.24</v>
      </c>
      <c r="L61" s="131">
        <f t="shared" si="4"/>
        <v>1.31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131">
        <v>0.7975411</v>
      </c>
      <c r="F62" s="131">
        <v>0.77540350000000002</v>
      </c>
      <c r="G62" s="131">
        <v>0.81800870000000003</v>
      </c>
      <c r="H62" s="84" t="s">
        <v>199</v>
      </c>
      <c r="I62" s="92">
        <v>2</v>
      </c>
      <c r="J62" s="84" t="str">
        <f t="shared" si="2"/>
        <v>Uniform (0.78, 0.82)</v>
      </c>
      <c r="K62" s="131">
        <f t="shared" si="4"/>
        <v>0.77540350000000002</v>
      </c>
      <c r="L62" s="131">
        <f t="shared" si="4"/>
        <v>0.81800870000000003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131">
        <v>0.76017489999999999</v>
      </c>
      <c r="F63" s="131">
        <v>0.71888680000000005</v>
      </c>
      <c r="G63" s="131">
        <v>0.79711030000000005</v>
      </c>
      <c r="H63" s="84" t="s">
        <v>199</v>
      </c>
      <c r="I63" s="92">
        <v>2</v>
      </c>
      <c r="J63" s="84" t="str">
        <f t="shared" si="2"/>
        <v>Uniform (0.72, 0.8)</v>
      </c>
      <c r="K63" s="131">
        <f t="shared" si="4"/>
        <v>0.71888680000000005</v>
      </c>
      <c r="L63" s="131">
        <f t="shared" si="4"/>
        <v>0.79711030000000005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131">
        <v>0.63143970000000005</v>
      </c>
      <c r="F64" s="131">
        <v>0.59207609999999999</v>
      </c>
      <c r="G64" s="131">
        <v>0.66912760000000004</v>
      </c>
      <c r="H64" s="84" t="s">
        <v>199</v>
      </c>
      <c r="I64" s="92">
        <v>2</v>
      </c>
      <c r="J64" s="84" t="str">
        <f t="shared" si="2"/>
        <v>Uniform (0.59, 0.67)</v>
      </c>
      <c r="K64" s="131">
        <f t="shared" si="4"/>
        <v>0.59207609999999999</v>
      </c>
      <c r="L64" s="131">
        <f t="shared" si="4"/>
        <v>0.66912760000000004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0.88897280000000001</v>
      </c>
      <c r="F65" s="131">
        <v>0.87543059999999995</v>
      </c>
      <c r="G65" s="131">
        <v>0.90120900000000004</v>
      </c>
      <c r="H65" s="84" t="s">
        <v>199</v>
      </c>
      <c r="I65" s="92">
        <v>2</v>
      </c>
      <c r="J65" s="84" t="str">
        <f t="shared" si="2"/>
        <v>Uniform (0.88, 0.9)</v>
      </c>
      <c r="K65" s="131">
        <f t="shared" si="4"/>
        <v>0.87543059999999995</v>
      </c>
      <c r="L65" s="131">
        <f t="shared" si="4"/>
        <v>0.90120900000000004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0.88233969999999995</v>
      </c>
      <c r="F66" s="131">
        <v>0.85641630000000002</v>
      </c>
      <c r="G66" s="131">
        <v>0.90410679999999999</v>
      </c>
      <c r="H66" s="84" t="s">
        <v>199</v>
      </c>
      <c r="I66" s="92">
        <v>2</v>
      </c>
      <c r="J66" s="84" t="str">
        <f t="shared" si="2"/>
        <v>Uniform (0.86, 0.9)</v>
      </c>
      <c r="K66" s="131">
        <f t="shared" si="4"/>
        <v>0.85641630000000002</v>
      </c>
      <c r="L66" s="131">
        <f t="shared" si="4"/>
        <v>0.90410679999999999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0.76132379999999999</v>
      </c>
      <c r="F67" s="131">
        <v>0.72244299999999995</v>
      </c>
      <c r="G67" s="131">
        <v>0.79629380000000005</v>
      </c>
      <c r="H67" s="84" t="s">
        <v>199</v>
      </c>
      <c r="I67" s="92">
        <v>2</v>
      </c>
      <c r="J67" s="84" t="str">
        <f t="shared" si="2"/>
        <v>Uniform (0.72, 0.8)</v>
      </c>
      <c r="K67" s="131">
        <f t="shared" si="4"/>
        <v>0.72244299999999995</v>
      </c>
      <c r="L67" s="131">
        <f t="shared" si="4"/>
        <v>0.79629380000000005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131">
        <v>0.32</v>
      </c>
      <c r="G68" s="131">
        <v>0.54</v>
      </c>
      <c r="H68" s="84" t="s">
        <v>199</v>
      </c>
      <c r="I68" s="92">
        <v>2</v>
      </c>
      <c r="J68" s="84" t="str">
        <f t="shared" si="2"/>
        <v>Uniform (0.32, 0.54)</v>
      </c>
      <c r="K68" s="131">
        <f t="shared" si="4"/>
        <v>0.32</v>
      </c>
      <c r="L68" s="131">
        <f t="shared" si="4"/>
        <v>0.54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131">
        <v>0.32</v>
      </c>
      <c r="G69" s="131">
        <v>0.54</v>
      </c>
      <c r="H69" s="84" t="s">
        <v>199</v>
      </c>
      <c r="I69" s="92">
        <v>2</v>
      </c>
      <c r="J69" s="84" t="str">
        <f t="shared" si="2"/>
        <v>Uniform (0.32, 0.54)</v>
      </c>
      <c r="K69" s="131">
        <f t="shared" si="4"/>
        <v>0.32</v>
      </c>
      <c r="L69" s="131">
        <f t="shared" si="4"/>
        <v>0.54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131">
        <v>0.32</v>
      </c>
      <c r="G70" s="131">
        <v>0.54</v>
      </c>
      <c r="H70" s="84" t="s">
        <v>199</v>
      </c>
      <c r="I70" s="92">
        <v>2</v>
      </c>
      <c r="J70" s="84" t="str">
        <f t="shared" si="2"/>
        <v>Uniform (0.32, 0.54)</v>
      </c>
      <c r="K70" s="131">
        <f t="shared" si="4"/>
        <v>0.32</v>
      </c>
      <c r="L70" s="131">
        <f t="shared" si="4"/>
        <v>0.54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0.32</v>
      </c>
      <c r="G71" s="53">
        <v>0.54</v>
      </c>
      <c r="H71" s="84" t="s">
        <v>199</v>
      </c>
      <c r="I71" s="92">
        <v>2</v>
      </c>
      <c r="J71" s="84" t="str">
        <f t="shared" si="2"/>
        <v>Uniform (0.32, 0.54)</v>
      </c>
      <c r="K71" s="131">
        <f t="shared" si="4"/>
        <v>0.32</v>
      </c>
      <c r="L71" s="131">
        <f t="shared" si="4"/>
        <v>0.54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53">
        <v>0.32</v>
      </c>
      <c r="G72" s="53">
        <v>0.54</v>
      </c>
      <c r="H72" s="84" t="s">
        <v>199</v>
      </c>
      <c r="I72" s="92">
        <v>2</v>
      </c>
      <c r="J72" s="84" t="str">
        <f t="shared" si="2"/>
        <v>Uniform (0.32, 0.54)</v>
      </c>
      <c r="K72" s="131">
        <f t="shared" si="4"/>
        <v>0.32</v>
      </c>
      <c r="L72" s="131">
        <f t="shared" si="4"/>
        <v>0.54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0.32</v>
      </c>
      <c r="G73" s="279">
        <v>0.54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(0.32, 0.54)</v>
      </c>
      <c r="K73" s="279">
        <f t="shared" si="4"/>
        <v>0.32</v>
      </c>
      <c r="L73" s="279">
        <f t="shared" si="4"/>
        <v>0.54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1.28</v>
      </c>
      <c r="F74" s="53">
        <v>1.24</v>
      </c>
      <c r="G74" s="53">
        <v>1.31</v>
      </c>
      <c r="H74" s="133" t="s">
        <v>199</v>
      </c>
      <c r="I74" s="92">
        <v>2</v>
      </c>
      <c r="J74" s="84" t="str">
        <f t="shared" si="5"/>
        <v>Uniform (1.24, 1.31)</v>
      </c>
      <c r="K74" s="131">
        <f t="shared" si="4"/>
        <v>1.24</v>
      </c>
      <c r="L74" s="131">
        <f t="shared" si="4"/>
        <v>1.31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1.28</v>
      </c>
      <c r="F75" s="53">
        <v>1.24</v>
      </c>
      <c r="G75" s="53">
        <v>1.31</v>
      </c>
      <c r="H75" s="133" t="s">
        <v>199</v>
      </c>
      <c r="I75" s="92">
        <v>2</v>
      </c>
      <c r="J75" s="84" t="str">
        <f t="shared" si="5"/>
        <v>Uniform (1.24, 1.31)</v>
      </c>
      <c r="K75" s="131">
        <f t="shared" si="4"/>
        <v>1.24</v>
      </c>
      <c r="L75" s="131">
        <f t="shared" si="4"/>
        <v>1.31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1.28</v>
      </c>
      <c r="F76" s="53">
        <v>1.24</v>
      </c>
      <c r="G76" s="53">
        <v>1.31</v>
      </c>
      <c r="H76" s="133" t="s">
        <v>199</v>
      </c>
      <c r="I76" s="92">
        <v>2</v>
      </c>
      <c r="J76" s="84" t="str">
        <f t="shared" si="5"/>
        <v>Uniform (1.24, 1.31)</v>
      </c>
      <c r="K76" s="131">
        <f t="shared" si="4"/>
        <v>1.24</v>
      </c>
      <c r="L76" s="131">
        <f t="shared" si="4"/>
        <v>1.31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1.28</v>
      </c>
      <c r="F77" s="53">
        <v>1.24</v>
      </c>
      <c r="G77" s="53">
        <v>1.31</v>
      </c>
      <c r="H77" s="133" t="s">
        <v>199</v>
      </c>
      <c r="I77" s="92">
        <v>2</v>
      </c>
      <c r="J77" s="84" t="str">
        <f t="shared" si="5"/>
        <v>Uniform (1.24, 1.31)</v>
      </c>
      <c r="K77" s="131">
        <f t="shared" si="4"/>
        <v>1.24</v>
      </c>
      <c r="L77" s="131">
        <f t="shared" si="4"/>
        <v>1.31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131">
        <v>1.28</v>
      </c>
      <c r="F78" s="131">
        <v>1.24</v>
      </c>
      <c r="G78" s="131">
        <v>1.31</v>
      </c>
      <c r="H78" s="84" t="s">
        <v>199</v>
      </c>
      <c r="I78" s="92">
        <v>2</v>
      </c>
      <c r="J78" s="84" t="str">
        <f t="shared" si="5"/>
        <v>Uniform (1.24, 1.31)</v>
      </c>
      <c r="K78" s="131">
        <f t="shared" si="4"/>
        <v>1.24</v>
      </c>
      <c r="L78" s="131">
        <f t="shared" si="4"/>
        <v>1.31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1.28</v>
      </c>
      <c r="F79" s="131">
        <v>1.24</v>
      </c>
      <c r="G79" s="131">
        <v>1.31</v>
      </c>
      <c r="H79" s="84" t="s">
        <v>199</v>
      </c>
      <c r="I79" s="92">
        <v>2</v>
      </c>
      <c r="J79" s="84" t="str">
        <f t="shared" si="5"/>
        <v>Uniform (1.24, 1.31)</v>
      </c>
      <c r="K79" s="131">
        <f t="shared" si="4"/>
        <v>1.24</v>
      </c>
      <c r="L79" s="131">
        <f t="shared" si="4"/>
        <v>1.31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131">
        <v>0.84184479999999995</v>
      </c>
      <c r="F80" s="131">
        <v>0.81622799999999995</v>
      </c>
      <c r="G80" s="131">
        <v>0.86448360000000002</v>
      </c>
      <c r="H80" s="84" t="s">
        <v>199</v>
      </c>
      <c r="I80" s="92">
        <v>2</v>
      </c>
      <c r="J80" s="84" t="str">
        <f t="shared" si="5"/>
        <v>Uniform (0.82, 0.86)</v>
      </c>
      <c r="K80" s="131">
        <f t="shared" si="4"/>
        <v>0.81622799999999995</v>
      </c>
      <c r="L80" s="131">
        <f t="shared" si="4"/>
        <v>0.86448360000000002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131">
        <v>0.82536160000000003</v>
      </c>
      <c r="F81" s="131">
        <v>0.75551599999999997</v>
      </c>
      <c r="G81" s="131">
        <v>0.8784632</v>
      </c>
      <c r="H81" s="84" t="s">
        <v>199</v>
      </c>
      <c r="I81" s="92">
        <v>2</v>
      </c>
      <c r="J81" s="84" t="str">
        <f t="shared" si="5"/>
        <v>Uniform (0.76, 0.88)</v>
      </c>
      <c r="K81" s="131">
        <f t="shared" si="4"/>
        <v>0.75551599999999997</v>
      </c>
      <c r="L81" s="131">
        <f t="shared" si="4"/>
        <v>0.8784632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131">
        <v>0.71824239999999995</v>
      </c>
      <c r="F82" s="131">
        <v>0.65674940000000004</v>
      </c>
      <c r="G82" s="131">
        <v>0.77253450000000001</v>
      </c>
      <c r="H82" s="84" t="s">
        <v>199</v>
      </c>
      <c r="I82" s="92">
        <v>2</v>
      </c>
      <c r="J82" s="84" t="str">
        <f t="shared" si="5"/>
        <v>Uniform (0.66, 0.77)</v>
      </c>
      <c r="K82" s="131">
        <f t="shared" si="4"/>
        <v>0.65674940000000004</v>
      </c>
      <c r="L82" s="131">
        <f t="shared" si="4"/>
        <v>0.77253450000000001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0.90945860000000001</v>
      </c>
      <c r="F83" s="131">
        <v>0.88822159999999994</v>
      </c>
      <c r="G83" s="131">
        <v>0.92699229999999999</v>
      </c>
      <c r="H83" s="84" t="s">
        <v>199</v>
      </c>
      <c r="I83" s="92">
        <v>2</v>
      </c>
      <c r="J83" s="84" t="str">
        <f t="shared" si="5"/>
        <v>Uniform (0.89, 0.93)</v>
      </c>
      <c r="K83" s="131">
        <f t="shared" si="4"/>
        <v>0.88822159999999994</v>
      </c>
      <c r="L83" s="131">
        <f t="shared" si="4"/>
        <v>0.92699229999999999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0.93916180000000005</v>
      </c>
      <c r="F84" s="131">
        <v>0.90678859999999994</v>
      </c>
      <c r="G84" s="131">
        <v>0.96077780000000002</v>
      </c>
      <c r="H84" s="84" t="s">
        <v>199</v>
      </c>
      <c r="I84" s="92">
        <v>2</v>
      </c>
      <c r="J84" s="84" t="str">
        <f t="shared" si="5"/>
        <v>Uniform (0.91, 0.96)</v>
      </c>
      <c r="K84" s="131">
        <f t="shared" si="4"/>
        <v>0.90678859999999994</v>
      </c>
      <c r="L84" s="131">
        <f t="shared" si="4"/>
        <v>0.96077780000000002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0.89199410000000001</v>
      </c>
      <c r="F85" s="131">
        <v>0.85877150000000002</v>
      </c>
      <c r="G85" s="131">
        <v>0.91814640000000003</v>
      </c>
      <c r="H85" s="84" t="s">
        <v>199</v>
      </c>
      <c r="I85" s="92">
        <v>2</v>
      </c>
      <c r="J85" s="84" t="str">
        <f t="shared" si="5"/>
        <v>Uniform (0.86, 0.92)</v>
      </c>
      <c r="K85" s="131">
        <f t="shared" si="4"/>
        <v>0.85877150000000002</v>
      </c>
      <c r="L85" s="131">
        <f t="shared" si="4"/>
        <v>0.91814640000000003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131">
        <v>0.32</v>
      </c>
      <c r="G86" s="131">
        <v>0.54</v>
      </c>
      <c r="H86" s="84" t="s">
        <v>199</v>
      </c>
      <c r="I86" s="92">
        <v>2</v>
      </c>
      <c r="J86" s="84" t="str">
        <f t="shared" si="5"/>
        <v>Uniform (0.32, 0.54)</v>
      </c>
      <c r="K86" s="131">
        <f t="shared" si="4"/>
        <v>0.32</v>
      </c>
      <c r="L86" s="131">
        <f t="shared" si="4"/>
        <v>0.54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131">
        <v>0.32</v>
      </c>
      <c r="G87" s="131">
        <v>0.54</v>
      </c>
      <c r="H87" s="84" t="s">
        <v>199</v>
      </c>
      <c r="I87" s="92">
        <v>2</v>
      </c>
      <c r="J87" s="84" t="str">
        <f t="shared" si="5"/>
        <v>Uniform (0.32, 0.54)</v>
      </c>
      <c r="K87" s="131">
        <f t="shared" si="4"/>
        <v>0.32</v>
      </c>
      <c r="L87" s="131">
        <f t="shared" si="4"/>
        <v>0.54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131">
        <v>0.32</v>
      </c>
      <c r="G88" s="131">
        <v>0.54</v>
      </c>
      <c r="H88" s="84" t="s">
        <v>199</v>
      </c>
      <c r="I88" s="92">
        <v>2</v>
      </c>
      <c r="J88" s="84" t="str">
        <f t="shared" si="5"/>
        <v>Uniform (0.32, 0.54)</v>
      </c>
      <c r="K88" s="131">
        <f t="shared" si="4"/>
        <v>0.32</v>
      </c>
      <c r="L88" s="131">
        <f t="shared" si="4"/>
        <v>0.54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131">
        <v>0.32</v>
      </c>
      <c r="G89" s="131">
        <v>0.54</v>
      </c>
      <c r="H89" s="84" t="s">
        <v>199</v>
      </c>
      <c r="I89" s="92">
        <v>2</v>
      </c>
      <c r="J89" s="84" t="str">
        <f t="shared" si="5"/>
        <v>Uniform (0.32, 0.54)</v>
      </c>
      <c r="K89" s="131">
        <f t="shared" ref="K89:L109" si="6">F89</f>
        <v>0.32</v>
      </c>
      <c r="L89" s="131">
        <f t="shared" si="6"/>
        <v>0.54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53">
        <v>0.32</v>
      </c>
      <c r="G90" s="53">
        <v>0.54</v>
      </c>
      <c r="H90" s="84" t="s">
        <v>199</v>
      </c>
      <c r="I90" s="92">
        <v>2</v>
      </c>
      <c r="J90" s="84" t="str">
        <f t="shared" si="5"/>
        <v>Uniform (0.32, 0.54)</v>
      </c>
      <c r="K90" s="131">
        <f t="shared" si="6"/>
        <v>0.32</v>
      </c>
      <c r="L90" s="131">
        <f t="shared" si="6"/>
        <v>0.54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0.32</v>
      </c>
      <c r="G91" s="279">
        <v>0.54</v>
      </c>
      <c r="H91" s="87" t="s">
        <v>199</v>
      </c>
      <c r="I91" s="93">
        <v>2</v>
      </c>
      <c r="J91" s="87" t="str">
        <f t="shared" si="5"/>
        <v>Uniform (0.32, 0.54)</v>
      </c>
      <c r="K91" s="279">
        <f t="shared" si="6"/>
        <v>0.32</v>
      </c>
      <c r="L91" s="279">
        <f t="shared" si="6"/>
        <v>0.54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1.28</v>
      </c>
      <c r="F92" s="53">
        <v>1.24</v>
      </c>
      <c r="G92" s="53">
        <v>1.31</v>
      </c>
      <c r="H92" s="133" t="s">
        <v>199</v>
      </c>
      <c r="I92" s="92">
        <v>2</v>
      </c>
      <c r="J92" s="84" t="str">
        <f t="shared" si="5"/>
        <v>Uniform (1.24, 1.31)</v>
      </c>
      <c r="K92" s="131">
        <f t="shared" si="6"/>
        <v>1.24</v>
      </c>
      <c r="L92" s="131">
        <f t="shared" si="6"/>
        <v>1.31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1.28</v>
      </c>
      <c r="F93" s="53">
        <v>1.24</v>
      </c>
      <c r="G93" s="53">
        <v>1.31</v>
      </c>
      <c r="H93" s="133" t="s">
        <v>199</v>
      </c>
      <c r="I93" s="92">
        <v>2</v>
      </c>
      <c r="J93" s="84" t="str">
        <f t="shared" si="5"/>
        <v>Uniform (1.24, 1.31)</v>
      </c>
      <c r="K93" s="131">
        <f t="shared" si="6"/>
        <v>1.24</v>
      </c>
      <c r="L93" s="131">
        <f t="shared" si="6"/>
        <v>1.31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1.28</v>
      </c>
      <c r="F94" s="53">
        <v>1.24</v>
      </c>
      <c r="G94" s="53">
        <v>1.31</v>
      </c>
      <c r="H94" s="133" t="s">
        <v>199</v>
      </c>
      <c r="I94" s="92">
        <v>2</v>
      </c>
      <c r="J94" s="84" t="str">
        <f t="shared" si="5"/>
        <v>Uniform (1.24, 1.31)</v>
      </c>
      <c r="K94" s="131">
        <f t="shared" si="6"/>
        <v>1.24</v>
      </c>
      <c r="L94" s="131">
        <f t="shared" si="6"/>
        <v>1.31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1.28</v>
      </c>
      <c r="F95" s="53">
        <v>1.24</v>
      </c>
      <c r="G95" s="53">
        <v>1.31</v>
      </c>
      <c r="H95" s="133" t="s">
        <v>199</v>
      </c>
      <c r="I95" s="92">
        <v>2</v>
      </c>
      <c r="J95" s="84" t="str">
        <f t="shared" si="5"/>
        <v>Uniform (1.24, 1.31)</v>
      </c>
      <c r="K95" s="131">
        <f t="shared" si="6"/>
        <v>1.24</v>
      </c>
      <c r="L95" s="131">
        <f t="shared" si="6"/>
        <v>1.31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1.28</v>
      </c>
      <c r="F96" s="53">
        <v>1.24</v>
      </c>
      <c r="G96" s="53">
        <v>1.31</v>
      </c>
      <c r="H96" s="133" t="s">
        <v>199</v>
      </c>
      <c r="I96" s="92">
        <v>2</v>
      </c>
      <c r="J96" s="84" t="str">
        <f t="shared" si="5"/>
        <v>Uniform (1.24, 1.31)</v>
      </c>
      <c r="K96" s="131">
        <f t="shared" si="6"/>
        <v>1.24</v>
      </c>
      <c r="L96" s="131">
        <f t="shared" si="6"/>
        <v>1.31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1.28</v>
      </c>
      <c r="F97" s="131">
        <v>1.24</v>
      </c>
      <c r="G97" s="131">
        <v>1.31</v>
      </c>
      <c r="H97" s="133" t="s">
        <v>199</v>
      </c>
      <c r="I97" s="92">
        <v>2</v>
      </c>
      <c r="J97" s="84" t="str">
        <f t="shared" si="5"/>
        <v>Uniform (1.24, 1.31)</v>
      </c>
      <c r="K97" s="131">
        <f t="shared" si="6"/>
        <v>1.24</v>
      </c>
      <c r="L97" s="131">
        <f t="shared" si="6"/>
        <v>1.31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0.76712199999999997</v>
      </c>
      <c r="F98" s="53">
        <v>0.74153990000000003</v>
      </c>
      <c r="G98" s="53">
        <v>0.79088610000000004</v>
      </c>
      <c r="H98" s="133" t="s">
        <v>199</v>
      </c>
      <c r="I98" s="92">
        <v>2</v>
      </c>
      <c r="J98" s="84" t="str">
        <f t="shared" si="5"/>
        <v>Uniform (0.74, 0.79)</v>
      </c>
      <c r="K98" s="131">
        <f t="shared" si="6"/>
        <v>0.74153990000000003</v>
      </c>
      <c r="L98" s="131">
        <f t="shared" si="6"/>
        <v>0.79088610000000004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0.76873769999999997</v>
      </c>
      <c r="F99" s="53">
        <v>0.6676803</v>
      </c>
      <c r="G99" s="53">
        <v>0.84614540000000005</v>
      </c>
      <c r="H99" s="133" t="s">
        <v>199</v>
      </c>
      <c r="I99" s="92">
        <v>2</v>
      </c>
      <c r="J99" s="84" t="str">
        <f t="shared" si="5"/>
        <v>Uniform (0.67, 0.85)</v>
      </c>
      <c r="K99" s="131">
        <f t="shared" si="6"/>
        <v>0.6676803</v>
      </c>
      <c r="L99" s="131">
        <f t="shared" si="6"/>
        <v>0.84614540000000005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0.59287480000000004</v>
      </c>
      <c r="F100" s="53">
        <v>0.55844769999999999</v>
      </c>
      <c r="G100" s="53">
        <v>0.62641340000000001</v>
      </c>
      <c r="H100" s="133" t="s">
        <v>199</v>
      </c>
      <c r="I100" s="92">
        <v>2</v>
      </c>
      <c r="J100" s="84" t="str">
        <f t="shared" si="5"/>
        <v>Uniform (0.56, 0.63)</v>
      </c>
      <c r="K100" s="131">
        <f t="shared" si="6"/>
        <v>0.55844769999999999</v>
      </c>
      <c r="L100" s="131">
        <f t="shared" si="6"/>
        <v>0.62641340000000001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53">
        <v>0.87011609999999995</v>
      </c>
      <c r="F101" s="53">
        <v>0.85442340000000006</v>
      </c>
      <c r="G101" s="53">
        <v>0.88434619999999997</v>
      </c>
      <c r="H101" s="133" t="s">
        <v>199</v>
      </c>
      <c r="I101" s="92">
        <v>2</v>
      </c>
      <c r="J101" s="84" t="str">
        <f t="shared" si="5"/>
        <v>Uniform (0.85, 0.88)</v>
      </c>
      <c r="K101" s="131">
        <f t="shared" si="6"/>
        <v>0.85442340000000006</v>
      </c>
      <c r="L101" s="131">
        <f t="shared" si="6"/>
        <v>0.88434619999999997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53">
        <v>0.88545050000000003</v>
      </c>
      <c r="F102" s="53">
        <v>0.82184670000000004</v>
      </c>
      <c r="G102" s="53">
        <v>0.92832700000000001</v>
      </c>
      <c r="H102" s="133" t="s">
        <v>199</v>
      </c>
      <c r="I102" s="92">
        <v>2</v>
      </c>
      <c r="J102" s="84" t="str">
        <f t="shared" si="5"/>
        <v>Uniform (0.82, 0.93)</v>
      </c>
      <c r="K102" s="131">
        <f t="shared" si="6"/>
        <v>0.82184670000000004</v>
      </c>
      <c r="L102" s="131">
        <f t="shared" si="6"/>
        <v>0.92832700000000001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53">
        <v>0.80348980000000003</v>
      </c>
      <c r="F103" s="53">
        <v>0.77527140000000005</v>
      </c>
      <c r="G103" s="53">
        <v>0.82894679999999998</v>
      </c>
      <c r="H103" s="133" t="s">
        <v>199</v>
      </c>
      <c r="I103" s="92">
        <v>2</v>
      </c>
      <c r="J103" s="84" t="str">
        <f t="shared" si="5"/>
        <v>Uniform (0.78, 0.83)</v>
      </c>
      <c r="K103" s="131">
        <f t="shared" si="6"/>
        <v>0.77527140000000005</v>
      </c>
      <c r="L103" s="131">
        <f t="shared" si="6"/>
        <v>0.82894679999999998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0.32</v>
      </c>
      <c r="G104" s="53">
        <v>0.54</v>
      </c>
      <c r="H104" s="133" t="s">
        <v>199</v>
      </c>
      <c r="I104" s="92">
        <v>2</v>
      </c>
      <c r="J104" s="84" t="str">
        <f t="shared" si="5"/>
        <v>Uniform (0.32, 0.54)</v>
      </c>
      <c r="K104" s="131">
        <f t="shared" si="6"/>
        <v>0.32</v>
      </c>
      <c r="L104" s="131">
        <f t="shared" si="6"/>
        <v>0.54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0.32</v>
      </c>
      <c r="G105" s="53">
        <v>0.54</v>
      </c>
      <c r="H105" s="133" t="s">
        <v>199</v>
      </c>
      <c r="I105" s="92">
        <v>2</v>
      </c>
      <c r="J105" s="84" t="str">
        <f t="shared" si="5"/>
        <v>Uniform (0.32, 0.54)</v>
      </c>
      <c r="K105" s="131">
        <f t="shared" si="6"/>
        <v>0.32</v>
      </c>
      <c r="L105" s="131">
        <f t="shared" si="6"/>
        <v>0.54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0.32</v>
      </c>
      <c r="G106" s="53">
        <v>0.54</v>
      </c>
      <c r="H106" s="133" t="s">
        <v>199</v>
      </c>
      <c r="I106" s="92">
        <v>2</v>
      </c>
      <c r="J106" s="84" t="str">
        <f t="shared" si="5"/>
        <v>Uniform (0.32, 0.54)</v>
      </c>
      <c r="K106" s="131">
        <f t="shared" si="6"/>
        <v>0.32</v>
      </c>
      <c r="L106" s="131">
        <f t="shared" si="6"/>
        <v>0.54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131">
        <v>0.32</v>
      </c>
      <c r="G107" s="53">
        <v>0.54</v>
      </c>
      <c r="H107" s="133" t="s">
        <v>199</v>
      </c>
      <c r="I107" s="92">
        <v>2</v>
      </c>
      <c r="J107" s="84" t="str">
        <f t="shared" si="5"/>
        <v>Uniform (0.32, 0.54)</v>
      </c>
      <c r="K107" s="131">
        <f t="shared" si="6"/>
        <v>0.32</v>
      </c>
      <c r="L107" s="131">
        <f t="shared" si="6"/>
        <v>0.54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131">
        <v>0.32</v>
      </c>
      <c r="G108" s="53">
        <v>0.54</v>
      </c>
      <c r="H108" s="133" t="s">
        <v>199</v>
      </c>
      <c r="I108" s="92">
        <v>2</v>
      </c>
      <c r="J108" s="84" t="str">
        <f t="shared" si="5"/>
        <v>Uniform (0.32, 0.54)</v>
      </c>
      <c r="K108" s="131">
        <f t="shared" si="6"/>
        <v>0.32</v>
      </c>
      <c r="L108" s="131">
        <f t="shared" si="6"/>
        <v>0.54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7">
        <v>0.9</v>
      </c>
      <c r="F109" s="131">
        <v>0.32</v>
      </c>
      <c r="G109" s="53">
        <v>0.54</v>
      </c>
      <c r="H109" s="133" t="s">
        <v>199</v>
      </c>
      <c r="I109" s="92">
        <v>2</v>
      </c>
      <c r="J109" s="84" t="str">
        <f t="shared" si="5"/>
        <v>Uniform (0.32, 0.54)</v>
      </c>
      <c r="K109" s="131">
        <f t="shared" si="6"/>
        <v>0.32</v>
      </c>
      <c r="L109" s="131">
        <f t="shared" si="6"/>
        <v>0.54</v>
      </c>
      <c r="M109" s="84" t="s">
        <v>17</v>
      </c>
    </row>
    <row r="110" spans="1:13" x14ac:dyDescent="0.25">
      <c r="E110" s="84"/>
      <c r="F110" s="84"/>
    </row>
    <row r="111" spans="1:13" x14ac:dyDescent="0.25">
      <c r="E111" s="84"/>
      <c r="F111" s="84"/>
    </row>
    <row r="112" spans="1:13" x14ac:dyDescent="0.25">
      <c r="E112" s="84"/>
      <c r="F112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9"/>
  <sheetViews>
    <sheetView zoomScale="80" zoomScaleNormal="80" workbookViewId="0">
      <pane ySplit="1" topLeftCell="A26" activePane="bottomLeft" state="frozen"/>
      <selection pane="bottomLeft" activeCell="N18" sqref="N18"/>
    </sheetView>
  </sheetViews>
  <sheetFormatPr defaultRowHeight="15" x14ac:dyDescent="0.25"/>
  <cols>
    <col min="1" max="3" width="10.42578125" style="133" customWidth="1"/>
    <col min="4" max="4" width="7.5703125" style="133" customWidth="1"/>
    <col min="5" max="7" width="7" style="95" customWidth="1"/>
    <col min="8" max="8" width="6.140625" style="95" customWidth="1"/>
    <col min="9" max="9" width="7.140625" style="95" customWidth="1"/>
    <col min="10" max="10" width="15.85546875" style="95" customWidth="1"/>
    <col min="11" max="13" width="9.28515625" style="95" customWidth="1"/>
    <col min="14" max="14" width="9.140625" style="133"/>
    <col min="15" max="15" width="11.85546875" style="133" customWidth="1"/>
    <col min="16" max="16" width="68.5703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71" t="s">
        <v>134</v>
      </c>
      <c r="I1" s="71" t="s">
        <v>164</v>
      </c>
      <c r="J1" s="71" t="s">
        <v>137</v>
      </c>
      <c r="K1" s="71" t="s">
        <v>135</v>
      </c>
      <c r="L1" s="71" t="s">
        <v>136</v>
      </c>
      <c r="M1" s="71" t="s">
        <v>138</v>
      </c>
      <c r="N1" s="87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255">
        <v>0.51328617485126149</v>
      </c>
      <c r="F2" s="255">
        <v>0.42347750000000001</v>
      </c>
      <c r="G2" s="255">
        <v>0.60224509999999998</v>
      </c>
      <c r="H2" s="95" t="s">
        <v>205</v>
      </c>
      <c r="I2" s="95">
        <v>2</v>
      </c>
      <c r="J2" s="95" t="s">
        <v>1744</v>
      </c>
      <c r="K2" s="124">
        <v>59.685045886553659</v>
      </c>
      <c r="L2" s="124">
        <v>56.595206360351305</v>
      </c>
      <c r="M2" s="95" t="s">
        <v>17</v>
      </c>
      <c r="O2" s="133" t="s">
        <v>24</v>
      </c>
      <c r="P2" s="82" t="s">
        <v>45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255">
        <v>0.65114964654471807</v>
      </c>
      <c r="F3" s="255">
        <v>0.63592059999999995</v>
      </c>
      <c r="G3" s="255">
        <v>0.66607620000000001</v>
      </c>
      <c r="H3" s="95" t="s">
        <v>205</v>
      </c>
      <c r="I3" s="95">
        <v>2</v>
      </c>
      <c r="J3" s="95" t="s">
        <v>1745</v>
      </c>
      <c r="K3" s="124">
        <v>2497.0720144033908</v>
      </c>
      <c r="L3" s="124">
        <v>1337.7945598993615</v>
      </c>
      <c r="M3" s="95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255">
        <v>0.5764275559576193</v>
      </c>
      <c r="F4" s="255">
        <v>0.52020359999999999</v>
      </c>
      <c r="G4" s="255">
        <v>0.63073979999999996</v>
      </c>
      <c r="H4" s="95" t="s">
        <v>205</v>
      </c>
      <c r="I4" s="95">
        <v>2</v>
      </c>
      <c r="J4" s="95" t="s">
        <v>1746</v>
      </c>
      <c r="K4" s="124">
        <v>174.83482497391904</v>
      </c>
      <c r="L4" s="124">
        <v>128.47271674043546</v>
      </c>
      <c r="M4" s="95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255">
        <v>0.64946413960771865</v>
      </c>
      <c r="F5" s="255">
        <v>0.61039410000000005</v>
      </c>
      <c r="G5" s="255">
        <v>0.68662769999999995</v>
      </c>
      <c r="H5" s="95" t="s">
        <v>205</v>
      </c>
      <c r="I5" s="95">
        <v>2</v>
      </c>
      <c r="J5" s="95" t="s">
        <v>1747</v>
      </c>
      <c r="K5" s="124">
        <v>388.68562236068607</v>
      </c>
      <c r="L5" s="124">
        <v>209.78563826265673</v>
      </c>
      <c r="M5" s="95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255">
        <v>0.47162588807160322</v>
      </c>
      <c r="F6" s="255">
        <v>0.41824610000000001</v>
      </c>
      <c r="G6" s="255">
        <v>0.52566259999999998</v>
      </c>
      <c r="H6" s="95" t="s">
        <v>205</v>
      </c>
      <c r="I6" s="95">
        <v>2</v>
      </c>
      <c r="J6" s="95" t="s">
        <v>1748</v>
      </c>
      <c r="K6" s="124">
        <v>154.70744256114523</v>
      </c>
      <c r="L6" s="124">
        <v>173.32256273334195</v>
      </c>
      <c r="M6" s="95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255">
        <v>0.59829982837186946</v>
      </c>
      <c r="F7" s="255">
        <v>0.58902849999999995</v>
      </c>
      <c r="G7" s="255">
        <v>0.60750139999999997</v>
      </c>
      <c r="H7" s="95" t="s">
        <v>205</v>
      </c>
      <c r="I7" s="95">
        <v>2</v>
      </c>
      <c r="J7" s="95" t="s">
        <v>1749</v>
      </c>
      <c r="K7" s="124">
        <v>6472.5697953494928</v>
      </c>
      <c r="L7" s="124">
        <v>4345.7013931331294</v>
      </c>
      <c r="M7" s="95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255">
        <v>0.52964247101772044</v>
      </c>
      <c r="F8" s="255">
        <v>0.49614130000000001</v>
      </c>
      <c r="G8" s="255">
        <v>0.56287860000000001</v>
      </c>
      <c r="H8" s="95" t="s">
        <v>205</v>
      </c>
      <c r="I8" s="95">
        <v>2</v>
      </c>
      <c r="J8" s="95" t="s">
        <v>1750</v>
      </c>
      <c r="K8" s="124">
        <v>453.18300824887365</v>
      </c>
      <c r="L8" s="124">
        <v>402.45647130055113</v>
      </c>
      <c r="M8" s="95" t="s">
        <v>17</v>
      </c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256">
        <v>0.59675112368243677</v>
      </c>
      <c r="F9" s="256">
        <v>0.57315760000000004</v>
      </c>
      <c r="G9" s="256">
        <v>0.61990540000000005</v>
      </c>
      <c r="H9" s="98" t="s">
        <v>205</v>
      </c>
      <c r="I9" s="98">
        <v>2</v>
      </c>
      <c r="J9" s="98" t="s">
        <v>1751</v>
      </c>
      <c r="K9" s="125">
        <v>1007.4979034112795</v>
      </c>
      <c r="L9" s="125">
        <v>680.80709247076118</v>
      </c>
      <c r="M9" s="98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4" t="s">
        <v>18</v>
      </c>
      <c r="E10" s="256">
        <v>0.45590502513588321</v>
      </c>
      <c r="F10" s="256">
        <v>0.29285450000000002</v>
      </c>
      <c r="G10" s="256">
        <v>0.62898900000000002</v>
      </c>
      <c r="H10" s="98" t="s">
        <v>205</v>
      </c>
      <c r="I10" s="98">
        <v>2</v>
      </c>
      <c r="J10" s="98" t="s">
        <v>1752</v>
      </c>
      <c r="K10" s="125">
        <v>13.642269257166213</v>
      </c>
      <c r="L10" s="125">
        <v>16.281220296606776</v>
      </c>
      <c r="M10" s="98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12</v>
      </c>
      <c r="C11" s="84" t="s">
        <v>14</v>
      </c>
      <c r="D11" s="84" t="s">
        <v>8</v>
      </c>
      <c r="E11" s="256">
        <v>0.57835650075947376</v>
      </c>
      <c r="F11" s="256">
        <v>0.54730109999999998</v>
      </c>
      <c r="G11" s="256">
        <v>0.60880429999999996</v>
      </c>
      <c r="H11" s="98" t="s">
        <v>205</v>
      </c>
      <c r="I11" s="98">
        <v>2</v>
      </c>
      <c r="J11" s="98" t="s">
        <v>1753</v>
      </c>
      <c r="K11" s="125">
        <v>570.75819024711654</v>
      </c>
      <c r="L11" s="125">
        <v>416.10404696750902</v>
      </c>
      <c r="M11" s="98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12</v>
      </c>
      <c r="C12" s="84" t="s">
        <v>14</v>
      </c>
      <c r="D12" s="84" t="s">
        <v>29</v>
      </c>
      <c r="E12" s="256">
        <v>0.5119877219837965</v>
      </c>
      <c r="F12" s="256">
        <v>0.40316439999999998</v>
      </c>
      <c r="G12" s="256">
        <v>0.61968639999999997</v>
      </c>
      <c r="H12" s="98" t="s">
        <v>205</v>
      </c>
      <c r="I12" s="98">
        <v>2</v>
      </c>
      <c r="J12" s="98" t="s">
        <v>1754</v>
      </c>
      <c r="K12" s="125">
        <v>39.962166777207344</v>
      </c>
      <c r="L12" s="125">
        <v>38.090811959013351</v>
      </c>
      <c r="M12" s="98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12</v>
      </c>
      <c r="C13" s="84" t="s">
        <v>14</v>
      </c>
      <c r="D13" s="84" t="s">
        <v>7</v>
      </c>
      <c r="E13" s="256">
        <v>0.57685941955968889</v>
      </c>
      <c r="F13" s="256">
        <v>0.49789349999999999</v>
      </c>
      <c r="G13" s="256">
        <v>0.65208440000000001</v>
      </c>
      <c r="H13" s="98" t="s">
        <v>205</v>
      </c>
      <c r="I13" s="98">
        <v>2</v>
      </c>
      <c r="J13" s="98" t="s">
        <v>1755</v>
      </c>
      <c r="K13" s="125">
        <v>88.842252491730207</v>
      </c>
      <c r="L13" s="125">
        <v>65.167978561691129</v>
      </c>
      <c r="M13" s="98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15</v>
      </c>
      <c r="C14" s="84" t="s">
        <v>11</v>
      </c>
      <c r="D14" s="84" t="s">
        <v>18</v>
      </c>
      <c r="E14" s="256">
        <v>0.53740722827274245</v>
      </c>
      <c r="F14" s="256">
        <v>0.42838470000000001</v>
      </c>
      <c r="G14" s="256">
        <v>0.64296640000000005</v>
      </c>
      <c r="H14" s="98" t="s">
        <v>205</v>
      </c>
      <c r="I14" s="98">
        <v>2</v>
      </c>
      <c r="J14" s="98" t="s">
        <v>1756</v>
      </c>
      <c r="K14" s="125">
        <v>42.530954887518298</v>
      </c>
      <c r="L14" s="125">
        <v>36.610062668600584</v>
      </c>
      <c r="M14" s="98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15</v>
      </c>
      <c r="C15" s="84" t="s">
        <v>11</v>
      </c>
      <c r="D15" s="84" t="s">
        <v>7</v>
      </c>
      <c r="E15" s="256">
        <v>0.67998465618183745</v>
      </c>
      <c r="F15" s="256">
        <v>0.63318229999999998</v>
      </c>
      <c r="G15" s="256">
        <v>0.72342390000000001</v>
      </c>
      <c r="H15" s="98" t="s">
        <v>205</v>
      </c>
      <c r="I15" s="98">
        <v>2</v>
      </c>
      <c r="J15" s="98" t="s">
        <v>1757</v>
      </c>
      <c r="K15" s="125">
        <v>276.97340974606828</v>
      </c>
      <c r="L15" s="125">
        <v>130.34961913122112</v>
      </c>
      <c r="M15" s="98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15</v>
      </c>
      <c r="C16" s="84" t="s">
        <v>13</v>
      </c>
      <c r="D16" s="84" t="s">
        <v>18</v>
      </c>
      <c r="E16" s="256">
        <v>0.49378918371155506</v>
      </c>
      <c r="F16" s="256">
        <v>0.42886990000000003</v>
      </c>
      <c r="G16" s="256">
        <v>0.55891860000000004</v>
      </c>
      <c r="H16" s="98" t="s">
        <v>205</v>
      </c>
      <c r="I16" s="98">
        <v>2</v>
      </c>
      <c r="J16" s="98" t="s">
        <v>1758</v>
      </c>
      <c r="K16" s="125">
        <v>110.24294549153993</v>
      </c>
      <c r="L16" s="125">
        <v>113.01618842245421</v>
      </c>
      <c r="M16" s="98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256">
        <v>0.6247944773493147</v>
      </c>
      <c r="F17" s="256">
        <v>0.59642740000000005</v>
      </c>
      <c r="G17" s="256">
        <v>0.65232990000000002</v>
      </c>
      <c r="H17" s="98" t="s">
        <v>205</v>
      </c>
      <c r="I17" s="98">
        <v>2</v>
      </c>
      <c r="J17" s="98" t="s">
        <v>1759</v>
      </c>
      <c r="K17" s="125">
        <v>717.93272909098926</v>
      </c>
      <c r="L17" s="125">
        <v>431.13749338730929</v>
      </c>
      <c r="M17" s="98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256">
        <v>0.47732954425450319</v>
      </c>
      <c r="F18" s="256">
        <v>0.28192080000000003</v>
      </c>
      <c r="G18" s="256">
        <v>0.67993329999999996</v>
      </c>
      <c r="H18" s="98" t="s">
        <v>205</v>
      </c>
      <c r="I18" s="98">
        <v>2</v>
      </c>
      <c r="J18" s="98" t="s">
        <v>1760</v>
      </c>
      <c r="K18" s="125">
        <v>9.7213419160766765</v>
      </c>
      <c r="L18" s="125">
        <v>10.644759518644991</v>
      </c>
      <c r="M18" s="98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257">
        <v>0.60396799477100394</v>
      </c>
      <c r="F19" s="257">
        <v>0.50826269999999996</v>
      </c>
      <c r="G19" s="257">
        <v>0.69232229999999995</v>
      </c>
      <c r="H19" s="100" t="s">
        <v>205</v>
      </c>
      <c r="I19" s="100">
        <v>2</v>
      </c>
      <c r="J19" s="100" t="s">
        <v>1761</v>
      </c>
      <c r="K19" s="126">
        <v>63.308082899246784</v>
      </c>
      <c r="L19" s="126">
        <v>41.512178186359591</v>
      </c>
      <c r="M19" s="100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276">
        <v>0.74342670964850277</v>
      </c>
      <c r="F20" s="275">
        <v>0.16526568</v>
      </c>
      <c r="G20" s="275">
        <v>0.97696130000000003</v>
      </c>
      <c r="H20" s="95" t="s">
        <v>205</v>
      </c>
      <c r="I20" s="95">
        <v>2</v>
      </c>
      <c r="J20" s="95" t="s">
        <v>740</v>
      </c>
      <c r="K20" s="124">
        <v>1.1786033201744557</v>
      </c>
      <c r="L20" s="124">
        <v>0.40676253348408098</v>
      </c>
      <c r="M20" s="95" t="s">
        <v>17</v>
      </c>
      <c r="P20" s="82"/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276">
        <v>0.88738506093881986</v>
      </c>
      <c r="F21" s="275">
        <v>0.60082420000000003</v>
      </c>
      <c r="G21" s="275">
        <v>0.97633270000000005</v>
      </c>
      <c r="H21" s="95" t="s">
        <v>205</v>
      </c>
      <c r="I21" s="95">
        <v>2</v>
      </c>
      <c r="J21" s="95" t="s">
        <v>959</v>
      </c>
      <c r="K21" s="124">
        <v>9.9560275129721241</v>
      </c>
      <c r="L21" s="124">
        <v>1.2634846821498265</v>
      </c>
      <c r="M21" s="95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276">
        <v>0.81540588529366131</v>
      </c>
      <c r="F22" s="275">
        <v>3.9779050000000003E-2</v>
      </c>
      <c r="G22" s="275">
        <v>0.99788140000000003</v>
      </c>
      <c r="H22" s="95" t="s">
        <v>205</v>
      </c>
      <c r="I22" s="95">
        <v>2</v>
      </c>
      <c r="J22" s="95" t="s">
        <v>960</v>
      </c>
      <c r="K22" s="124">
        <v>0.19887948421796617</v>
      </c>
      <c r="L22" s="124">
        <v>4.502295480642407E-2</v>
      </c>
      <c r="M22" s="95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276">
        <v>0.68555377089162328</v>
      </c>
      <c r="F23" s="275">
        <v>0.49054140000000002</v>
      </c>
      <c r="G23" s="275">
        <v>0.83155199999999996</v>
      </c>
      <c r="H23" s="95" t="s">
        <v>205</v>
      </c>
      <c r="I23" s="95">
        <v>2</v>
      </c>
      <c r="J23" s="95" t="s">
        <v>961</v>
      </c>
      <c r="K23" s="124">
        <v>17.306052509093416</v>
      </c>
      <c r="L23" s="124">
        <v>7.937849929930973</v>
      </c>
      <c r="M23" s="95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276">
        <v>0.6749531969177196</v>
      </c>
      <c r="F24" s="275">
        <v>0.38640340000000001</v>
      </c>
      <c r="G24" s="275">
        <v>0.87256199999999995</v>
      </c>
      <c r="H24" s="95" t="s">
        <v>205</v>
      </c>
      <c r="I24" s="95">
        <v>2</v>
      </c>
      <c r="J24" s="95" t="s">
        <v>735</v>
      </c>
      <c r="K24" s="124">
        <v>7.3833294833560306</v>
      </c>
      <c r="L24" s="124">
        <v>3.5556949068878723</v>
      </c>
      <c r="M24" s="95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276">
        <v>0.8056522263786654</v>
      </c>
      <c r="F25" s="275">
        <v>0.70396049999999999</v>
      </c>
      <c r="G25" s="275">
        <v>0.87844390000000006</v>
      </c>
      <c r="H25" s="95" t="s">
        <v>205</v>
      </c>
      <c r="I25" s="95">
        <v>2</v>
      </c>
      <c r="J25" s="95" t="s">
        <v>962</v>
      </c>
      <c r="K25" s="124">
        <v>62.369272354289848</v>
      </c>
      <c r="L25" s="124">
        <v>15.045361792051608</v>
      </c>
      <c r="M25" s="95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276">
        <v>0.7403027116481925</v>
      </c>
      <c r="F26" s="275">
        <v>0.17119910999999999</v>
      </c>
      <c r="G26" s="275">
        <v>0.97521060000000004</v>
      </c>
      <c r="H26" s="95" t="s">
        <v>205</v>
      </c>
      <c r="I26" s="95">
        <v>2</v>
      </c>
      <c r="J26" s="95" t="s">
        <v>740</v>
      </c>
      <c r="K26" s="124">
        <v>1.2458752952128118</v>
      </c>
      <c r="L26" s="124">
        <v>0.43705153405548081</v>
      </c>
      <c r="M26" s="95" t="s">
        <v>17</v>
      </c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299">
        <v>0.62241066041476323</v>
      </c>
      <c r="F27" s="300">
        <v>0.54850770000000004</v>
      </c>
      <c r="G27" s="300">
        <v>0.69103079999999995</v>
      </c>
      <c r="H27" s="98" t="s">
        <v>205</v>
      </c>
      <c r="I27" s="98">
        <v>2</v>
      </c>
      <c r="J27" s="98" t="s">
        <v>963</v>
      </c>
      <c r="K27" s="125">
        <v>108.41331052078125</v>
      </c>
      <c r="L27" s="125">
        <v>65.769616308487045</v>
      </c>
      <c r="M27" s="98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299">
        <v>0.69199999999999995</v>
      </c>
      <c r="F28" s="300">
        <v>0.4234096</v>
      </c>
      <c r="G28" s="300">
        <v>0.87300180000000005</v>
      </c>
      <c r="H28" s="98" t="s">
        <v>205</v>
      </c>
      <c r="I28" s="98">
        <v>2</v>
      </c>
      <c r="J28" s="98" t="s">
        <v>988</v>
      </c>
      <c r="K28" s="125">
        <v>8.9959999999999987</v>
      </c>
      <c r="L28" s="125">
        <v>4.0040000000000013</v>
      </c>
      <c r="M28" s="98" t="s">
        <v>17</v>
      </c>
      <c r="N28" s="84"/>
      <c r="O28" s="84"/>
      <c r="P28" s="85" t="s">
        <v>987</v>
      </c>
    </row>
    <row r="29" spans="1:16" x14ac:dyDescent="0.25">
      <c r="A29" s="221" t="s">
        <v>3</v>
      </c>
      <c r="B29" s="127" t="s">
        <v>12</v>
      </c>
      <c r="C29" s="127" t="s">
        <v>14</v>
      </c>
      <c r="D29" s="127" t="s">
        <v>8</v>
      </c>
      <c r="E29" s="256">
        <v>0.82600000000000018</v>
      </c>
      <c r="F29" s="256">
        <v>0.73591790000000001</v>
      </c>
      <c r="G29" s="256">
        <v>0.88994899999999999</v>
      </c>
      <c r="H29" s="213" t="s">
        <v>205</v>
      </c>
      <c r="I29" s="213">
        <v>2</v>
      </c>
      <c r="J29" s="213" t="s">
        <v>989</v>
      </c>
      <c r="K29" s="217">
        <v>75.992000000000004</v>
      </c>
      <c r="L29" s="217">
        <v>16.007999999999981</v>
      </c>
      <c r="M29" s="213" t="s">
        <v>17</v>
      </c>
      <c r="N29" s="84"/>
      <c r="O29" s="84"/>
      <c r="P29" s="85" t="s">
        <v>987</v>
      </c>
    </row>
    <row r="30" spans="1:16" x14ac:dyDescent="0.25">
      <c r="A30" s="221" t="s">
        <v>3</v>
      </c>
      <c r="B30" s="127" t="s">
        <v>12</v>
      </c>
      <c r="C30" s="127" t="s">
        <v>14</v>
      </c>
      <c r="D30" s="127" t="s">
        <v>29</v>
      </c>
      <c r="E30" s="256">
        <v>0.75900000000000001</v>
      </c>
      <c r="F30" s="256">
        <v>0.20228128000000001</v>
      </c>
      <c r="G30" s="256">
        <v>0.97507169999999999</v>
      </c>
      <c r="H30" s="213" t="s">
        <v>205</v>
      </c>
      <c r="I30" s="213">
        <v>2</v>
      </c>
      <c r="J30" s="213" t="s">
        <v>990</v>
      </c>
      <c r="K30" s="217">
        <v>1.518</v>
      </c>
      <c r="L30" s="217">
        <v>0.48199999999999998</v>
      </c>
      <c r="M30" s="213" t="s">
        <v>17</v>
      </c>
      <c r="N30" s="84"/>
      <c r="O30" s="84"/>
      <c r="P30" s="85" t="s">
        <v>987</v>
      </c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299">
        <v>0.63813043478260867</v>
      </c>
      <c r="F31" s="300">
        <v>0.57070140000000003</v>
      </c>
      <c r="G31" s="300">
        <v>0.70052610000000004</v>
      </c>
      <c r="H31" s="98" t="s">
        <v>205</v>
      </c>
      <c r="I31" s="98">
        <v>2</v>
      </c>
      <c r="J31" s="98" t="s">
        <v>991</v>
      </c>
      <c r="K31" s="125">
        <v>132.09299999999999</v>
      </c>
      <c r="L31" s="125">
        <v>74.907000000000011</v>
      </c>
      <c r="M31" s="98" t="s">
        <v>17</v>
      </c>
      <c r="N31" s="84"/>
      <c r="O31" s="84"/>
      <c r="P31" s="85" t="s">
        <v>987</v>
      </c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299">
        <v>0.67144753400334434</v>
      </c>
      <c r="F32" s="300">
        <v>9.3566589000000006E-2</v>
      </c>
      <c r="G32" s="300">
        <v>0.97588059999999999</v>
      </c>
      <c r="H32" s="98" t="s">
        <v>205</v>
      </c>
      <c r="I32" s="98">
        <v>2</v>
      </c>
      <c r="J32" s="98" t="s">
        <v>740</v>
      </c>
      <c r="K32" s="125">
        <v>0.65507076488131155</v>
      </c>
      <c r="L32" s="125">
        <v>0.3205389912162494</v>
      </c>
      <c r="M32" s="98" t="s">
        <v>17</v>
      </c>
      <c r="N32" s="84"/>
      <c r="O32" s="84"/>
      <c r="P32" s="85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299">
        <v>0.82972300815732081</v>
      </c>
      <c r="F33" s="300">
        <v>0.55200610000000006</v>
      </c>
      <c r="G33" s="300">
        <v>0.95066609999999996</v>
      </c>
      <c r="H33" s="98" t="s">
        <v>205</v>
      </c>
      <c r="I33" s="98">
        <v>2</v>
      </c>
      <c r="J33" s="98" t="s">
        <v>964</v>
      </c>
      <c r="K33" s="125">
        <v>10.21975900291334</v>
      </c>
      <c r="L33" s="125">
        <v>2.0973141678183662</v>
      </c>
      <c r="M33" s="98" t="s">
        <v>17</v>
      </c>
      <c r="N33" s="84"/>
      <c r="O33" s="84"/>
      <c r="P33" s="85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299">
        <v>0.60960368218724692</v>
      </c>
      <c r="F34" s="300">
        <v>0.2730475</v>
      </c>
      <c r="G34" s="300">
        <v>0.86651710000000004</v>
      </c>
      <c r="H34" s="98" t="s">
        <v>205</v>
      </c>
      <c r="I34" s="98">
        <v>2</v>
      </c>
      <c r="J34" s="98" t="s">
        <v>253</v>
      </c>
      <c r="K34" s="125">
        <v>4.1036735678946377</v>
      </c>
      <c r="L34" s="125">
        <v>2.6280337491785328</v>
      </c>
      <c r="M34" s="98" t="s">
        <v>17</v>
      </c>
      <c r="N34" s="84"/>
      <c r="O34" s="84"/>
      <c r="P34" s="85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299">
        <v>0.75330115214283067</v>
      </c>
      <c r="F35" s="300">
        <v>0.65203279999999997</v>
      </c>
      <c r="G35" s="300">
        <v>0.83266130000000005</v>
      </c>
      <c r="H35" s="98" t="s">
        <v>205</v>
      </c>
      <c r="I35" s="98">
        <v>2</v>
      </c>
      <c r="J35" s="98" t="s">
        <v>965</v>
      </c>
      <c r="K35" s="125">
        <v>64.021411332724227</v>
      </c>
      <c r="L35" s="125">
        <v>20.96639354532455</v>
      </c>
      <c r="M35" s="98" t="s">
        <v>17</v>
      </c>
      <c r="N35" s="84"/>
      <c r="O35" s="84"/>
      <c r="P35" s="85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299">
        <v>0.62500000000000011</v>
      </c>
      <c r="F36" s="300">
        <v>0.30574240000000003</v>
      </c>
      <c r="G36" s="300">
        <v>0.86315569999999997</v>
      </c>
      <c r="H36" s="98" t="s">
        <v>205</v>
      </c>
      <c r="I36" s="98">
        <v>2</v>
      </c>
      <c r="J36" s="98" t="s">
        <v>896</v>
      </c>
      <c r="K36" s="125">
        <v>5.0000000000000009</v>
      </c>
      <c r="L36" s="125">
        <v>2.9999999999999991</v>
      </c>
      <c r="M36" s="98" t="s">
        <v>17</v>
      </c>
      <c r="N36" s="84"/>
      <c r="O36" s="84"/>
      <c r="P36" s="85" t="s">
        <v>987</v>
      </c>
    </row>
    <row r="37" spans="1:16" x14ac:dyDescent="0.25">
      <c r="A37" s="222" t="s">
        <v>3</v>
      </c>
      <c r="B37" s="180" t="s">
        <v>15</v>
      </c>
      <c r="C37" s="180" t="s">
        <v>14</v>
      </c>
      <c r="D37" s="180" t="s">
        <v>7</v>
      </c>
      <c r="E37" s="257">
        <v>0.77232673267326735</v>
      </c>
      <c r="F37" s="257">
        <v>0.6814635</v>
      </c>
      <c r="G37" s="257">
        <v>0.84323349999999997</v>
      </c>
      <c r="H37" s="223" t="s">
        <v>205</v>
      </c>
      <c r="I37" s="223">
        <v>2</v>
      </c>
      <c r="J37" s="223" t="s">
        <v>992</v>
      </c>
      <c r="K37" s="224">
        <v>78.004999999999995</v>
      </c>
      <c r="L37" s="224">
        <v>22.99499999999999</v>
      </c>
      <c r="M37" s="223" t="s">
        <v>17</v>
      </c>
      <c r="N37" s="87"/>
      <c r="O37" s="87"/>
      <c r="P37" s="91" t="s">
        <v>987</v>
      </c>
    </row>
    <row r="38" spans="1:16" x14ac:dyDescent="0.25">
      <c r="A38" s="81" t="s">
        <v>4</v>
      </c>
      <c r="B38" s="84" t="s">
        <v>12</v>
      </c>
      <c r="C38" s="84" t="s">
        <v>11</v>
      </c>
      <c r="D38" s="84" t="s">
        <v>18</v>
      </c>
      <c r="E38" s="133">
        <v>0.86229771062894112</v>
      </c>
      <c r="F38" s="133">
        <v>0.4094971</v>
      </c>
      <c r="G38" s="133">
        <v>0.98262269999999996</v>
      </c>
      <c r="H38" s="97" t="s">
        <v>205</v>
      </c>
      <c r="I38" s="97">
        <v>2</v>
      </c>
      <c r="J38" s="133" t="s">
        <v>715</v>
      </c>
      <c r="K38" s="94">
        <v>3.9067191639682068</v>
      </c>
      <c r="L38" s="94">
        <v>0.62387289932131651</v>
      </c>
      <c r="M38" s="97" t="s">
        <v>17</v>
      </c>
      <c r="N38" s="84"/>
      <c r="O38" s="84"/>
      <c r="P38" s="84" t="s">
        <v>714</v>
      </c>
    </row>
    <row r="39" spans="1:16" x14ac:dyDescent="0.25">
      <c r="A39" s="81" t="s">
        <v>4</v>
      </c>
      <c r="B39" s="84" t="s">
        <v>12</v>
      </c>
      <c r="C39" s="84" t="s">
        <v>11</v>
      </c>
      <c r="D39" s="84" t="s">
        <v>8</v>
      </c>
      <c r="E39" s="133">
        <v>0.84590640611367984</v>
      </c>
      <c r="F39" s="133">
        <v>0.81077060000000001</v>
      </c>
      <c r="G39" s="133">
        <v>0.87551990000000002</v>
      </c>
      <c r="H39" s="96" t="s">
        <v>205</v>
      </c>
      <c r="I39" s="96">
        <v>2</v>
      </c>
      <c r="J39" s="133" t="s">
        <v>720</v>
      </c>
      <c r="K39" s="94">
        <v>403.83544303797464</v>
      </c>
      <c r="L39" s="94">
        <v>73.564231582415857</v>
      </c>
      <c r="M39" s="96" t="s">
        <v>17</v>
      </c>
      <c r="N39" s="84"/>
      <c r="O39" s="84"/>
      <c r="P39" s="84"/>
    </row>
    <row r="40" spans="1:16" x14ac:dyDescent="0.25">
      <c r="A40" s="81" t="s">
        <v>4</v>
      </c>
      <c r="B40" s="84" t="s">
        <v>12</v>
      </c>
      <c r="C40" s="84" t="s">
        <v>11</v>
      </c>
      <c r="D40" s="84" t="s">
        <v>29</v>
      </c>
      <c r="E40" s="133">
        <v>0.77404191891396068</v>
      </c>
      <c r="F40" s="133">
        <v>0.52095939999999996</v>
      </c>
      <c r="G40" s="133">
        <v>0.91518600000000006</v>
      </c>
      <c r="H40" s="97" t="s">
        <v>205</v>
      </c>
      <c r="I40" s="97">
        <v>2</v>
      </c>
      <c r="J40" s="133" t="s">
        <v>723</v>
      </c>
      <c r="K40" s="94">
        <v>11.585443037974683</v>
      </c>
      <c r="L40" s="94">
        <v>3.3820190010708711</v>
      </c>
      <c r="M40" s="97" t="s">
        <v>17</v>
      </c>
      <c r="N40" s="84"/>
      <c r="O40" s="84"/>
    </row>
    <row r="41" spans="1:16" x14ac:dyDescent="0.25">
      <c r="A41" s="81" t="s">
        <v>4</v>
      </c>
      <c r="B41" s="84" t="s">
        <v>12</v>
      </c>
      <c r="C41" s="84" t="s">
        <v>11</v>
      </c>
      <c r="D41" s="84" t="s">
        <v>7</v>
      </c>
      <c r="E41" s="133">
        <v>0.79886431582405348</v>
      </c>
      <c r="F41" s="133">
        <v>0.46664990000000001</v>
      </c>
      <c r="G41" s="133">
        <v>0.94745060000000003</v>
      </c>
      <c r="H41" s="97" t="s">
        <v>205</v>
      </c>
      <c r="I41" s="97">
        <v>2</v>
      </c>
      <c r="J41" s="133" t="s">
        <v>726</v>
      </c>
      <c r="K41" s="94">
        <v>6.9204739476008239</v>
      </c>
      <c r="L41" s="94">
        <v>1.7424163712165068</v>
      </c>
      <c r="M41" s="97" t="s">
        <v>17</v>
      </c>
      <c r="N41" s="84"/>
      <c r="O41" s="84"/>
      <c r="P41" s="84"/>
    </row>
    <row r="42" spans="1:16" x14ac:dyDescent="0.25">
      <c r="A42" s="81" t="s">
        <v>4</v>
      </c>
      <c r="B42" s="84" t="s">
        <v>12</v>
      </c>
      <c r="C42" s="84" t="s">
        <v>13</v>
      </c>
      <c r="D42" s="84" t="s">
        <v>18</v>
      </c>
      <c r="E42" s="133">
        <v>0.66705479224116171</v>
      </c>
      <c r="F42" s="133">
        <v>0.22706660000000001</v>
      </c>
      <c r="G42" s="133">
        <v>0.93180410000000002</v>
      </c>
      <c r="H42" s="97" t="s">
        <v>205</v>
      </c>
      <c r="I42" s="97">
        <v>2</v>
      </c>
      <c r="J42" s="133" t="s">
        <v>716</v>
      </c>
      <c r="K42" s="94">
        <v>2.3231159846923752</v>
      </c>
      <c r="L42" s="94">
        <v>1.1595304361319192</v>
      </c>
      <c r="M42" s="97" t="s">
        <v>17</v>
      </c>
      <c r="N42" s="84"/>
      <c r="O42" s="84"/>
    </row>
    <row r="43" spans="1:16" x14ac:dyDescent="0.25">
      <c r="A43" s="81" t="s">
        <v>4</v>
      </c>
      <c r="B43" s="84" t="s">
        <v>12</v>
      </c>
      <c r="C43" s="84" t="s">
        <v>13</v>
      </c>
      <c r="D43" s="84" t="s">
        <v>8</v>
      </c>
      <c r="E43" s="133">
        <v>0.65437483485148695</v>
      </c>
      <c r="F43" s="133">
        <v>0.60434480000000002</v>
      </c>
      <c r="G43" s="133">
        <v>0.70120640000000001</v>
      </c>
      <c r="H43" s="96" t="s">
        <v>205</v>
      </c>
      <c r="I43" s="96">
        <v>2</v>
      </c>
      <c r="J43" s="133" t="s">
        <v>721</v>
      </c>
      <c r="K43" s="94">
        <v>240.13924050632912</v>
      </c>
      <c r="L43" s="94">
        <v>126.83581372360581</v>
      </c>
      <c r="M43" s="96" t="s">
        <v>17</v>
      </c>
      <c r="N43" s="84"/>
      <c r="O43" s="84"/>
      <c r="P43" s="84"/>
    </row>
    <row r="44" spans="1:16" x14ac:dyDescent="0.25">
      <c r="A44" s="81" t="s">
        <v>4</v>
      </c>
      <c r="B44" s="84" t="s">
        <v>12</v>
      </c>
      <c r="C44" s="84" t="s">
        <v>13</v>
      </c>
      <c r="D44" s="84" t="s">
        <v>29</v>
      </c>
      <c r="E44" s="133">
        <v>0.59878202741661413</v>
      </c>
      <c r="F44" s="133">
        <v>0.32758880000000001</v>
      </c>
      <c r="G44" s="133">
        <v>0.82052320000000001</v>
      </c>
      <c r="H44" s="97" t="s">
        <v>205</v>
      </c>
      <c r="I44" s="97">
        <v>2</v>
      </c>
      <c r="J44" s="133" t="s">
        <v>724</v>
      </c>
      <c r="K44" s="94">
        <v>6.8892405063291138</v>
      </c>
      <c r="L44" s="94">
        <v>4.6161824871632939</v>
      </c>
      <c r="M44" s="97" t="s">
        <v>17</v>
      </c>
      <c r="N44" s="84"/>
      <c r="O44" s="84"/>
      <c r="P44" s="84"/>
    </row>
    <row r="45" spans="1:16" x14ac:dyDescent="0.25">
      <c r="A45" s="81" t="s">
        <v>4</v>
      </c>
      <c r="B45" s="84" t="s">
        <v>12</v>
      </c>
      <c r="C45" s="84" t="s">
        <v>13</v>
      </c>
      <c r="D45" s="84" t="s">
        <v>7</v>
      </c>
      <c r="E45" s="133">
        <v>0.61798409488089245</v>
      </c>
      <c r="F45" s="133">
        <v>0.27778839999999999</v>
      </c>
      <c r="G45" s="133">
        <v>0.87185480000000004</v>
      </c>
      <c r="H45" s="97" t="s">
        <v>205</v>
      </c>
      <c r="I45" s="97">
        <v>2</v>
      </c>
      <c r="J45" s="133" t="s">
        <v>253</v>
      </c>
      <c r="K45" s="94">
        <v>4.1152340300264942</v>
      </c>
      <c r="L45" s="94">
        <v>2.5438920933078712</v>
      </c>
      <c r="M45" s="97" t="s">
        <v>17</v>
      </c>
      <c r="N45" s="84"/>
      <c r="O45" s="84"/>
      <c r="P45" s="84"/>
    </row>
    <row r="46" spans="1:16" x14ac:dyDescent="0.25">
      <c r="A46" s="81" t="s">
        <v>4</v>
      </c>
      <c r="B46" s="84" t="s">
        <v>12</v>
      </c>
      <c r="C46" s="84" t="s">
        <v>14</v>
      </c>
      <c r="D46" s="84" t="s">
        <v>18</v>
      </c>
      <c r="E46" s="133">
        <v>0.85517836815850401</v>
      </c>
      <c r="F46" s="133">
        <v>0.47188259999999999</v>
      </c>
      <c r="G46" s="133">
        <v>0.97501559999999998</v>
      </c>
      <c r="H46" s="97" t="s">
        <v>205</v>
      </c>
      <c r="I46" s="97">
        <v>2</v>
      </c>
      <c r="J46" s="133" t="s">
        <v>265</v>
      </c>
      <c r="K46" s="94">
        <v>5.5724904327347655</v>
      </c>
      <c r="L46" s="94">
        <v>0.94368284785729717</v>
      </c>
      <c r="M46" s="97" t="s">
        <v>17</v>
      </c>
      <c r="N46" s="84"/>
      <c r="O46" s="84"/>
      <c r="P46" s="84"/>
    </row>
    <row r="47" spans="1:16" x14ac:dyDescent="0.25">
      <c r="A47" s="81" t="s">
        <v>4</v>
      </c>
      <c r="B47" s="84" t="s">
        <v>12</v>
      </c>
      <c r="C47" s="84" t="s">
        <v>14</v>
      </c>
      <c r="D47" s="84" t="s">
        <v>8</v>
      </c>
      <c r="E47" s="133">
        <v>0.83892239429406446</v>
      </c>
      <c r="F47" s="133">
        <v>0.80955279999999996</v>
      </c>
      <c r="G47" s="133">
        <v>0.86452079999999998</v>
      </c>
      <c r="H47" s="96" t="s">
        <v>205</v>
      </c>
      <c r="I47" s="96">
        <v>2</v>
      </c>
      <c r="J47" s="133" t="s">
        <v>722</v>
      </c>
      <c r="K47" s="94">
        <v>576.02531645569627</v>
      </c>
      <c r="L47" s="94">
        <v>110.59995469397836</v>
      </c>
      <c r="M47" s="96" t="s">
        <v>17</v>
      </c>
      <c r="N47" s="84"/>
      <c r="O47" s="84"/>
      <c r="P47" s="84"/>
    </row>
    <row r="48" spans="1:16" x14ac:dyDescent="0.25">
      <c r="A48" s="81" t="s">
        <v>4</v>
      </c>
      <c r="B48" s="84" t="s">
        <v>12</v>
      </c>
      <c r="C48" s="84" t="s">
        <v>14</v>
      </c>
      <c r="D48" s="84" t="s">
        <v>29</v>
      </c>
      <c r="E48" s="133">
        <v>0.76765123801652047</v>
      </c>
      <c r="F48" s="133">
        <v>0.55785470000000004</v>
      </c>
      <c r="G48" s="133">
        <v>0.89638910000000005</v>
      </c>
      <c r="H48" s="97" t="s">
        <v>205</v>
      </c>
      <c r="I48" s="97">
        <v>2</v>
      </c>
      <c r="J48" s="133" t="s">
        <v>725</v>
      </c>
      <c r="K48" s="94">
        <v>16.525316455696203</v>
      </c>
      <c r="L48" s="94">
        <v>5.0017985117658377</v>
      </c>
      <c r="M48" s="97" t="s">
        <v>17</v>
      </c>
      <c r="N48" s="84"/>
      <c r="O48" s="84"/>
      <c r="P48" s="84"/>
    </row>
    <row r="49" spans="1:16" x14ac:dyDescent="0.25">
      <c r="A49" s="81" t="s">
        <v>4</v>
      </c>
      <c r="B49" s="84" t="s">
        <v>12</v>
      </c>
      <c r="C49" s="84" t="s">
        <v>14</v>
      </c>
      <c r="D49" s="84" t="s">
        <v>7</v>
      </c>
      <c r="E49" s="133">
        <v>0.79226869509856812</v>
      </c>
      <c r="F49" s="133">
        <v>0.51475870000000001</v>
      </c>
      <c r="G49" s="133">
        <v>0.93202739999999995</v>
      </c>
      <c r="H49" s="97" t="s">
        <v>205</v>
      </c>
      <c r="I49" s="97">
        <v>2</v>
      </c>
      <c r="J49" s="133" t="s">
        <v>727</v>
      </c>
      <c r="K49" s="94">
        <v>9.8712687665587282</v>
      </c>
      <c r="L49" s="94">
        <v>2.5882273963315896</v>
      </c>
      <c r="M49" s="97" t="s">
        <v>17</v>
      </c>
      <c r="N49" s="84"/>
      <c r="O49" s="84"/>
      <c r="P49" s="84"/>
    </row>
    <row r="50" spans="1:16" x14ac:dyDescent="0.25">
      <c r="A50" s="81" t="s">
        <v>4</v>
      </c>
      <c r="B50" s="84" t="s">
        <v>15</v>
      </c>
      <c r="C50" s="84" t="s">
        <v>11</v>
      </c>
      <c r="D50" s="84" t="s">
        <v>18</v>
      </c>
      <c r="E50" s="133">
        <v>0.8078837516478734</v>
      </c>
      <c r="F50" s="133">
        <v>0.61232750000000002</v>
      </c>
      <c r="G50" s="133">
        <v>0.91800380000000004</v>
      </c>
      <c r="H50" s="97" t="s">
        <v>205</v>
      </c>
      <c r="I50" s="97">
        <v>2</v>
      </c>
      <c r="J50" s="133" t="s">
        <v>717</v>
      </c>
      <c r="K50" s="94">
        <v>19.26416691198116</v>
      </c>
      <c r="L50" s="94">
        <v>4.5810544737531771</v>
      </c>
      <c r="M50" s="97" t="s">
        <v>17</v>
      </c>
      <c r="N50" s="84"/>
      <c r="O50" s="84"/>
      <c r="P50" s="84"/>
    </row>
    <row r="51" spans="1:16" x14ac:dyDescent="0.25">
      <c r="A51" s="81" t="s">
        <v>4</v>
      </c>
      <c r="B51" s="84" t="s">
        <v>15</v>
      </c>
      <c r="C51" s="84" t="s">
        <v>11</v>
      </c>
      <c r="D51" s="84" t="s">
        <v>7</v>
      </c>
      <c r="E51" s="133">
        <v>0.74845322279101845</v>
      </c>
      <c r="F51" s="133">
        <v>0.60666180000000003</v>
      </c>
      <c r="G51" s="133">
        <v>0.8516319</v>
      </c>
      <c r="H51" s="97" t="s">
        <v>205</v>
      </c>
      <c r="I51" s="97">
        <v>2</v>
      </c>
      <c r="J51" s="133" t="s">
        <v>728</v>
      </c>
      <c r="K51" s="94">
        <v>34.125095672652343</v>
      </c>
      <c r="L51" s="94">
        <v>11.469063900070452</v>
      </c>
      <c r="M51" s="97" t="s">
        <v>17</v>
      </c>
      <c r="N51" s="84"/>
      <c r="O51" s="84"/>
      <c r="P51" s="84"/>
    </row>
    <row r="52" spans="1:16" x14ac:dyDescent="0.25">
      <c r="A52" s="81" t="s">
        <v>4</v>
      </c>
      <c r="B52" s="84" t="s">
        <v>15</v>
      </c>
      <c r="C52" s="84" t="s">
        <v>13</v>
      </c>
      <c r="D52" s="84" t="s">
        <v>18</v>
      </c>
      <c r="E52" s="133">
        <v>0.6249613346618057</v>
      </c>
      <c r="F52" s="133">
        <v>0.40063019999999999</v>
      </c>
      <c r="G52" s="133">
        <v>0.80598990000000004</v>
      </c>
      <c r="H52" s="97" t="s">
        <v>205</v>
      </c>
      <c r="I52" s="97">
        <v>2</v>
      </c>
      <c r="J52" s="133" t="s">
        <v>718</v>
      </c>
      <c r="K52" s="94">
        <v>11.455365027965852</v>
      </c>
      <c r="L52" s="94">
        <v>6.8743529763725402</v>
      </c>
      <c r="M52" s="97" t="s">
        <v>17</v>
      </c>
      <c r="N52" s="84"/>
      <c r="O52" s="84"/>
      <c r="P52" s="84"/>
    </row>
    <row r="53" spans="1:16" x14ac:dyDescent="0.25">
      <c r="A53" s="81" t="s">
        <v>4</v>
      </c>
      <c r="B53" s="84" t="s">
        <v>15</v>
      </c>
      <c r="C53" s="84" t="s">
        <v>13</v>
      </c>
      <c r="D53" s="84" t="s">
        <v>7</v>
      </c>
      <c r="E53" s="133">
        <v>0.57898716751427071</v>
      </c>
      <c r="F53" s="133">
        <v>0.41581659999999998</v>
      </c>
      <c r="G53" s="133">
        <v>0.72655320000000001</v>
      </c>
      <c r="H53" s="97" t="s">
        <v>205</v>
      </c>
      <c r="I53" s="97">
        <v>2</v>
      </c>
      <c r="J53" s="133" t="s">
        <v>729</v>
      </c>
      <c r="K53" s="94">
        <v>20.292360906682369</v>
      </c>
      <c r="L53" s="94">
        <v>14.755671321393237</v>
      </c>
      <c r="M53" s="97" t="s">
        <v>17</v>
      </c>
      <c r="N53" s="84"/>
      <c r="O53" s="84"/>
      <c r="P53" s="84"/>
    </row>
    <row r="54" spans="1:16" x14ac:dyDescent="0.25">
      <c r="A54" s="81" t="s">
        <v>4</v>
      </c>
      <c r="B54" s="84" t="s">
        <v>15</v>
      </c>
      <c r="C54" s="84" t="s">
        <v>14</v>
      </c>
      <c r="D54" s="84" t="s">
        <v>18</v>
      </c>
      <c r="E54" s="133">
        <v>0.80121366423677776</v>
      </c>
      <c r="F54" s="133">
        <v>0.64062929999999996</v>
      </c>
      <c r="G54" s="133">
        <v>0.90111699999999995</v>
      </c>
      <c r="H54" s="97" t="s">
        <v>205</v>
      </c>
      <c r="I54" s="97">
        <v>2</v>
      </c>
      <c r="J54" s="133" t="s">
        <v>719</v>
      </c>
      <c r="K54" s="94">
        <v>27.478142478657642</v>
      </c>
      <c r="L54" s="94">
        <v>6.8175063665637445</v>
      </c>
      <c r="M54" s="97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0.74227380847683078</v>
      </c>
      <c r="F55" s="87">
        <v>0.62510670000000002</v>
      </c>
      <c r="G55" s="87">
        <v>0.8326268</v>
      </c>
      <c r="H55" s="99" t="s">
        <v>205</v>
      </c>
      <c r="I55" s="99">
        <v>2</v>
      </c>
      <c r="J55" s="87" t="s">
        <v>730</v>
      </c>
      <c r="K55" s="93">
        <v>48.675566676479249</v>
      </c>
      <c r="L55" s="93">
        <v>16.900728917680325</v>
      </c>
      <c r="M55" s="99" t="s">
        <v>17</v>
      </c>
      <c r="N55" s="87"/>
      <c r="O55" s="87"/>
      <c r="P55" s="87"/>
    </row>
    <row r="56" spans="1:16" x14ac:dyDescent="0.25">
      <c r="A56" s="301" t="s">
        <v>5</v>
      </c>
      <c r="B56" s="83" t="s">
        <v>12</v>
      </c>
      <c r="C56" s="83" t="s">
        <v>11</v>
      </c>
      <c r="D56" s="83" t="s">
        <v>18</v>
      </c>
      <c r="E56" s="255">
        <v>0.59914128795986565</v>
      </c>
      <c r="F56" s="255">
        <v>0.35231050000000003</v>
      </c>
      <c r="G56" s="255">
        <v>0.8041876</v>
      </c>
      <c r="H56" s="96" t="s">
        <v>205</v>
      </c>
      <c r="I56" s="96">
        <v>2</v>
      </c>
      <c r="J56" s="96" t="s">
        <v>742</v>
      </c>
      <c r="K56" s="302">
        <v>8.6202331986144252</v>
      </c>
      <c r="L56" s="302">
        <v>5.7674135415512513</v>
      </c>
      <c r="M56" s="96" t="s">
        <v>17</v>
      </c>
      <c r="P56" s="72" t="s">
        <v>1762</v>
      </c>
    </row>
    <row r="57" spans="1:16" x14ac:dyDescent="0.25">
      <c r="A57" s="301" t="s">
        <v>5</v>
      </c>
      <c r="B57" s="83" t="s">
        <v>12</v>
      </c>
      <c r="C57" s="83" t="s">
        <v>11</v>
      </c>
      <c r="D57" s="83" t="s">
        <v>8</v>
      </c>
      <c r="E57" s="255">
        <v>0.68500164381284667</v>
      </c>
      <c r="F57" s="255">
        <v>0.65025440000000001</v>
      </c>
      <c r="G57" s="255">
        <v>0.71779499999999996</v>
      </c>
      <c r="H57" s="96" t="s">
        <v>205</v>
      </c>
      <c r="I57" s="96">
        <v>2</v>
      </c>
      <c r="J57" s="96" t="s">
        <v>1763</v>
      </c>
      <c r="K57" s="302">
        <v>495.65789979596923</v>
      </c>
      <c r="L57" s="302">
        <v>227.92853867890085</v>
      </c>
      <c r="M57" s="96" t="s">
        <v>17</v>
      </c>
      <c r="P57" s="303" t="s">
        <v>993</v>
      </c>
    </row>
    <row r="58" spans="1:16" x14ac:dyDescent="0.25">
      <c r="A58" s="301" t="s">
        <v>5</v>
      </c>
      <c r="B58" s="83" t="s">
        <v>12</v>
      </c>
      <c r="C58" s="83" t="s">
        <v>11</v>
      </c>
      <c r="D58" s="83" t="s">
        <v>29</v>
      </c>
      <c r="E58" s="255">
        <v>0.64517596684698364</v>
      </c>
      <c r="F58" s="255">
        <v>0.2800877</v>
      </c>
      <c r="G58" s="255">
        <v>0.89471449999999997</v>
      </c>
      <c r="H58" s="96" t="s">
        <v>205</v>
      </c>
      <c r="I58" s="96">
        <v>2</v>
      </c>
      <c r="J58" s="96" t="s">
        <v>876</v>
      </c>
      <c r="K58" s="302">
        <v>3.7493165751018926</v>
      </c>
      <c r="L58" s="302">
        <v>2.0619919170991476</v>
      </c>
      <c r="M58" s="96" t="s">
        <v>17</v>
      </c>
    </row>
    <row r="59" spans="1:16" x14ac:dyDescent="0.25">
      <c r="A59" s="301" t="s">
        <v>5</v>
      </c>
      <c r="B59" s="83" t="s">
        <v>12</v>
      </c>
      <c r="C59" s="83" t="s">
        <v>11</v>
      </c>
      <c r="D59" s="83" t="s">
        <v>7</v>
      </c>
      <c r="E59" s="255">
        <v>0.67913226366244572</v>
      </c>
      <c r="F59" s="255">
        <v>0.63913430000000004</v>
      </c>
      <c r="G59" s="255">
        <v>0.71666229999999997</v>
      </c>
      <c r="H59" s="96" t="s">
        <v>205</v>
      </c>
      <c r="I59" s="96">
        <v>2</v>
      </c>
      <c r="J59" s="96" t="s">
        <v>1764</v>
      </c>
      <c r="K59" s="302">
        <v>376.10784022046414</v>
      </c>
      <c r="L59" s="302">
        <v>177.69862774525734</v>
      </c>
      <c r="M59" s="96" t="s">
        <v>17</v>
      </c>
    </row>
    <row r="60" spans="1:16" x14ac:dyDescent="0.25">
      <c r="A60" s="301" t="s">
        <v>5</v>
      </c>
      <c r="B60" s="83" t="s">
        <v>12</v>
      </c>
      <c r="C60" s="83" t="s">
        <v>13</v>
      </c>
      <c r="D60" s="83" t="s">
        <v>18</v>
      </c>
      <c r="E60" s="255">
        <v>0.58405125060200735</v>
      </c>
      <c r="F60" s="255">
        <v>0.45404410000000001</v>
      </c>
      <c r="G60" s="255">
        <v>0.70332819999999996</v>
      </c>
      <c r="H60" s="96" t="s">
        <v>205</v>
      </c>
      <c r="I60" s="96">
        <v>2</v>
      </c>
      <c r="J60" s="96" t="s">
        <v>1765</v>
      </c>
      <c r="K60" s="302">
        <v>32.905470897764097</v>
      </c>
      <c r="L60" s="302">
        <v>23.434569233726045</v>
      </c>
      <c r="M60" s="96" t="s">
        <v>17</v>
      </c>
    </row>
    <row r="61" spans="1:16" x14ac:dyDescent="0.25">
      <c r="A61" s="301" t="s">
        <v>5</v>
      </c>
      <c r="B61" s="83" t="s">
        <v>12</v>
      </c>
      <c r="C61" s="83" t="s">
        <v>13</v>
      </c>
      <c r="D61" s="83" t="s">
        <v>8</v>
      </c>
      <c r="E61" s="255">
        <v>0.66774911823490213</v>
      </c>
      <c r="F61" s="255">
        <v>0.65018909999999996</v>
      </c>
      <c r="G61" s="255">
        <v>0.68485490000000004</v>
      </c>
      <c r="H61" s="96" t="s">
        <v>205</v>
      </c>
      <c r="I61" s="96">
        <v>2</v>
      </c>
      <c r="J61" s="96" t="s">
        <v>1766</v>
      </c>
      <c r="K61" s="302">
        <v>1892.0435469895067</v>
      </c>
      <c r="L61" s="302">
        <v>941.42114105208771</v>
      </c>
      <c r="M61" s="96" t="s">
        <v>17</v>
      </c>
    </row>
    <row r="62" spans="1:16" x14ac:dyDescent="0.25">
      <c r="A62" s="47" t="s">
        <v>5</v>
      </c>
      <c r="B62" s="85" t="s">
        <v>12</v>
      </c>
      <c r="C62" s="85" t="s">
        <v>13</v>
      </c>
      <c r="D62" s="85" t="s">
        <v>29</v>
      </c>
      <c r="E62" s="256">
        <v>0.62892649508171017</v>
      </c>
      <c r="F62" s="256">
        <v>0.42577120000000002</v>
      </c>
      <c r="G62" s="256">
        <v>0.79484060000000001</v>
      </c>
      <c r="H62" s="97" t="s">
        <v>205</v>
      </c>
      <c r="I62" s="97">
        <v>2</v>
      </c>
      <c r="J62" s="97" t="s">
        <v>1767</v>
      </c>
      <c r="K62" s="304">
        <v>14.312028991089273</v>
      </c>
      <c r="L62" s="304">
        <v>8.4442535045779703</v>
      </c>
      <c r="M62" s="97" t="s">
        <v>17</v>
      </c>
      <c r="N62" s="84"/>
      <c r="O62" s="84"/>
      <c r="P62" s="84"/>
    </row>
    <row r="63" spans="1:16" x14ac:dyDescent="0.25">
      <c r="A63" s="47" t="s">
        <v>5</v>
      </c>
      <c r="B63" s="85" t="s">
        <v>12</v>
      </c>
      <c r="C63" s="85" t="s">
        <v>13</v>
      </c>
      <c r="D63" s="85" t="s">
        <v>7</v>
      </c>
      <c r="E63" s="256">
        <v>0.66202756492854764</v>
      </c>
      <c r="F63" s="256">
        <v>0.64184830000000004</v>
      </c>
      <c r="G63" s="256">
        <v>0.68163379999999996</v>
      </c>
      <c r="H63" s="97" t="s">
        <v>205</v>
      </c>
      <c r="I63" s="97">
        <v>2</v>
      </c>
      <c r="J63" s="97" t="s">
        <v>1768</v>
      </c>
      <c r="K63" s="304">
        <v>1435.6926669669042</v>
      </c>
      <c r="L63" s="304">
        <v>732.93707448783107</v>
      </c>
      <c r="M63" s="97" t="s">
        <v>17</v>
      </c>
      <c r="N63" s="84"/>
      <c r="O63" s="84"/>
      <c r="P63" s="84"/>
    </row>
    <row r="64" spans="1:16" x14ac:dyDescent="0.25">
      <c r="A64" s="47" t="s">
        <v>5</v>
      </c>
      <c r="B64" s="85" t="s">
        <v>12</v>
      </c>
      <c r="C64" s="85" t="s">
        <v>14</v>
      </c>
      <c r="D64" s="85" t="s">
        <v>18</v>
      </c>
      <c r="E64" s="256">
        <v>0.61254155550942213</v>
      </c>
      <c r="F64" s="256">
        <v>0.40220519999999998</v>
      </c>
      <c r="G64" s="256">
        <v>0.78789799999999999</v>
      </c>
      <c r="H64" s="97" t="s">
        <v>205</v>
      </c>
      <c r="I64" s="97">
        <v>2</v>
      </c>
      <c r="J64" s="97" t="s">
        <v>1769</v>
      </c>
      <c r="K64" s="304">
        <v>12.788012624947434</v>
      </c>
      <c r="L64" s="304">
        <v>8.0889589207826234</v>
      </c>
      <c r="M64" s="97" t="s">
        <v>17</v>
      </c>
      <c r="N64" s="84"/>
      <c r="O64" s="84"/>
      <c r="P64" s="84"/>
    </row>
    <row r="65" spans="1:16" x14ac:dyDescent="0.25">
      <c r="A65" s="47" t="s">
        <v>5</v>
      </c>
      <c r="B65" s="85" t="s">
        <v>12</v>
      </c>
      <c r="C65" s="85" t="s">
        <v>14</v>
      </c>
      <c r="D65" s="85" t="s">
        <v>8</v>
      </c>
      <c r="E65" s="256">
        <v>0.70032224595367787</v>
      </c>
      <c r="F65" s="256">
        <v>0.67192269999999998</v>
      </c>
      <c r="G65" s="256">
        <v>0.7272613</v>
      </c>
      <c r="H65" s="97" t="s">
        <v>205</v>
      </c>
      <c r="I65" s="97">
        <v>2</v>
      </c>
      <c r="J65" s="97" t="s">
        <v>1770</v>
      </c>
      <c r="K65" s="304">
        <v>735.30255321452353</v>
      </c>
      <c r="L65" s="304">
        <v>314.64632026901188</v>
      </c>
      <c r="M65" s="97" t="s">
        <v>17</v>
      </c>
      <c r="N65" s="84"/>
      <c r="O65" s="84"/>
      <c r="P65" s="84"/>
    </row>
    <row r="66" spans="1:16" x14ac:dyDescent="0.25">
      <c r="A66" s="47" t="s">
        <v>5</v>
      </c>
      <c r="B66" s="85" t="s">
        <v>12</v>
      </c>
      <c r="C66" s="85" t="s">
        <v>14</v>
      </c>
      <c r="D66" s="85" t="s">
        <v>29</v>
      </c>
      <c r="E66" s="256">
        <v>0.6596058363052083</v>
      </c>
      <c r="F66" s="256">
        <v>0.3398987</v>
      </c>
      <c r="G66" s="256">
        <v>0.87940649999999998</v>
      </c>
      <c r="H66" s="97" t="s">
        <v>205</v>
      </c>
      <c r="I66" s="97">
        <v>2</v>
      </c>
      <c r="J66" s="97" t="s">
        <v>259</v>
      </c>
      <c r="K66" s="304">
        <v>5.5620661985147155</v>
      </c>
      <c r="L66" s="304">
        <v>2.8703428136170004</v>
      </c>
      <c r="M66" s="97" t="s">
        <v>17</v>
      </c>
      <c r="N66" s="84"/>
      <c r="O66" s="84"/>
      <c r="P66" s="84"/>
    </row>
    <row r="67" spans="1:16" x14ac:dyDescent="0.25">
      <c r="A67" s="47" t="s">
        <v>5</v>
      </c>
      <c r="B67" s="85" t="s">
        <v>12</v>
      </c>
      <c r="C67" s="85" t="s">
        <v>14</v>
      </c>
      <c r="D67" s="85" t="s">
        <v>7</v>
      </c>
      <c r="E67" s="256">
        <v>0.69432159248603786</v>
      </c>
      <c r="F67" s="256">
        <v>0.66160699999999995</v>
      </c>
      <c r="G67" s="256">
        <v>0.72518709999999997</v>
      </c>
      <c r="H67" s="97" t="s">
        <v>205</v>
      </c>
      <c r="I67" s="97">
        <v>2</v>
      </c>
      <c r="J67" s="97" t="s">
        <v>1771</v>
      </c>
      <c r="K67" s="304">
        <v>557.95147280401795</v>
      </c>
      <c r="L67" s="304">
        <v>245.64080898900124</v>
      </c>
      <c r="M67" s="97" t="s">
        <v>17</v>
      </c>
      <c r="N67" s="84"/>
      <c r="O67" s="84"/>
      <c r="P67" s="84"/>
    </row>
    <row r="68" spans="1:16" x14ac:dyDescent="0.25">
      <c r="A68" s="47" t="s">
        <v>5</v>
      </c>
      <c r="B68" s="85" t="s">
        <v>15</v>
      </c>
      <c r="C68" s="85" t="s">
        <v>11</v>
      </c>
      <c r="D68" s="85" t="s">
        <v>18</v>
      </c>
      <c r="E68" s="256">
        <v>0.59209256692504353</v>
      </c>
      <c r="F68" s="256">
        <v>0.22031129999999999</v>
      </c>
      <c r="G68" s="256">
        <v>0.88174909999999995</v>
      </c>
      <c r="H68" s="97" t="s">
        <v>205</v>
      </c>
      <c r="I68" s="97">
        <v>2</v>
      </c>
      <c r="J68" s="97" t="s">
        <v>915</v>
      </c>
      <c r="K68" s="304">
        <v>2.8266292178628238</v>
      </c>
      <c r="L68" s="304">
        <v>1.9473358270668206</v>
      </c>
      <c r="M68" s="97" t="s">
        <v>17</v>
      </c>
      <c r="N68" s="84"/>
      <c r="O68" s="84"/>
      <c r="P68" s="84"/>
    </row>
    <row r="69" spans="1:16" x14ac:dyDescent="0.25">
      <c r="A69" s="47" t="s">
        <v>5</v>
      </c>
      <c r="B69" s="85" t="s">
        <v>15</v>
      </c>
      <c r="C69" s="85" t="s">
        <v>11</v>
      </c>
      <c r="D69" s="85" t="s">
        <v>7</v>
      </c>
      <c r="E69" s="256">
        <v>0.6711424723252406</v>
      </c>
      <c r="F69" s="256">
        <v>0.60031990000000002</v>
      </c>
      <c r="G69" s="256">
        <v>0.73495619999999995</v>
      </c>
      <c r="H69" s="97" t="s">
        <v>205</v>
      </c>
      <c r="I69" s="97">
        <v>2</v>
      </c>
      <c r="J69" s="97" t="s">
        <v>1772</v>
      </c>
      <c r="K69" s="304">
        <v>123.32814968454998</v>
      </c>
      <c r="L69" s="304">
        <v>60.430373684217315</v>
      </c>
      <c r="M69" s="97" t="s">
        <v>17</v>
      </c>
      <c r="N69" s="84"/>
      <c r="O69" s="84"/>
      <c r="P69" s="84"/>
    </row>
    <row r="70" spans="1:16" x14ac:dyDescent="0.25">
      <c r="A70" s="47" t="s">
        <v>5</v>
      </c>
      <c r="B70" s="85" t="s">
        <v>15</v>
      </c>
      <c r="C70" s="85" t="s">
        <v>13</v>
      </c>
      <c r="D70" s="85" t="s">
        <v>18</v>
      </c>
      <c r="E70" s="256">
        <v>0.57718005941845418</v>
      </c>
      <c r="F70" s="256">
        <v>0.3596393</v>
      </c>
      <c r="G70" s="256">
        <v>0.76840839999999999</v>
      </c>
      <c r="H70" s="97" t="s">
        <v>205</v>
      </c>
      <c r="I70" s="97">
        <v>2</v>
      </c>
      <c r="J70" s="97" t="s">
        <v>1773</v>
      </c>
      <c r="K70" s="304">
        <v>10.789912908864817</v>
      </c>
      <c r="L70" s="304">
        <v>7.9042757291424373</v>
      </c>
      <c r="M70" s="97" t="s">
        <v>17</v>
      </c>
      <c r="N70" s="84"/>
      <c r="O70" s="84"/>
      <c r="P70" s="84"/>
    </row>
    <row r="71" spans="1:16" x14ac:dyDescent="0.25">
      <c r="A71" s="47" t="s">
        <v>5</v>
      </c>
      <c r="B71" s="85" t="s">
        <v>15</v>
      </c>
      <c r="C71" s="85" t="s">
        <v>13</v>
      </c>
      <c r="D71" s="85" t="s">
        <v>7</v>
      </c>
      <c r="E71" s="256">
        <v>0.65423900534115309</v>
      </c>
      <c r="F71" s="256">
        <v>0.61875170000000002</v>
      </c>
      <c r="G71" s="256">
        <v>0.68808820000000004</v>
      </c>
      <c r="H71" s="97" t="s">
        <v>205</v>
      </c>
      <c r="I71" s="97">
        <v>2</v>
      </c>
      <c r="J71" s="97" t="s">
        <v>1774</v>
      </c>
      <c r="K71" s="304">
        <v>470.77274440468091</v>
      </c>
      <c r="L71" s="304">
        <v>248.80028710418844</v>
      </c>
      <c r="M71" s="97" t="s">
        <v>17</v>
      </c>
      <c r="N71" s="84"/>
      <c r="O71" s="84"/>
      <c r="P71" s="84"/>
    </row>
    <row r="72" spans="1:16" x14ac:dyDescent="0.25">
      <c r="A72" s="47" t="s">
        <v>5</v>
      </c>
      <c r="B72" s="85" t="s">
        <v>15</v>
      </c>
      <c r="C72" s="85" t="s">
        <v>14</v>
      </c>
      <c r="D72" s="85" t="s">
        <v>18</v>
      </c>
      <c r="E72" s="256">
        <v>0.60533518426813482</v>
      </c>
      <c r="F72" s="256">
        <v>0.27342040000000001</v>
      </c>
      <c r="G72" s="256">
        <v>0.86209840000000004</v>
      </c>
      <c r="H72" s="97" t="s">
        <v>205</v>
      </c>
      <c r="I72" s="97">
        <v>2</v>
      </c>
      <c r="J72" s="97" t="s">
        <v>253</v>
      </c>
      <c r="K72" s="304">
        <v>4.1932705637111045</v>
      </c>
      <c r="L72" s="304">
        <v>2.7339173359661171</v>
      </c>
      <c r="M72" s="97" t="s">
        <v>17</v>
      </c>
      <c r="N72" s="84"/>
      <c r="O72" s="84"/>
      <c r="P72" s="84"/>
    </row>
    <row r="73" spans="1:16" x14ac:dyDescent="0.25">
      <c r="A73" s="40" t="s">
        <v>5</v>
      </c>
      <c r="B73" s="91" t="s">
        <v>15</v>
      </c>
      <c r="C73" s="91" t="s">
        <v>14</v>
      </c>
      <c r="D73" s="91" t="s">
        <v>7</v>
      </c>
      <c r="E73" s="257">
        <v>0.68615310316267264</v>
      </c>
      <c r="F73" s="257">
        <v>0.62814309999999995</v>
      </c>
      <c r="G73" s="257">
        <v>0.73887550000000002</v>
      </c>
      <c r="H73" s="99" t="s">
        <v>205</v>
      </c>
      <c r="I73" s="99">
        <v>2</v>
      </c>
      <c r="J73" s="99" t="s">
        <v>1775</v>
      </c>
      <c r="K73" s="305">
        <v>182.95583180173492</v>
      </c>
      <c r="L73" s="305">
        <v>83.684122107152234</v>
      </c>
      <c r="M73" s="99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73">
        <v>0.56000000000000005</v>
      </c>
      <c r="F74" s="173">
        <v>0.25714029999999999</v>
      </c>
      <c r="G74" s="173">
        <v>0.82393079999999996</v>
      </c>
      <c r="H74" s="133" t="s">
        <v>205</v>
      </c>
      <c r="I74" s="115">
        <v>2</v>
      </c>
      <c r="J74" s="133" t="s">
        <v>737</v>
      </c>
      <c r="K74" s="94">
        <v>4.4800000000000004</v>
      </c>
      <c r="L74" s="94">
        <v>3.5199999999999996</v>
      </c>
      <c r="M74" s="95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73">
        <v>0.72134285714285706</v>
      </c>
      <c r="F75" s="173">
        <v>0.67982160000000003</v>
      </c>
      <c r="G75" s="173">
        <v>0.75938539999999999</v>
      </c>
      <c r="H75" s="133" t="s">
        <v>205</v>
      </c>
      <c r="I75" s="115">
        <v>2</v>
      </c>
      <c r="J75" s="133" t="s">
        <v>731</v>
      </c>
      <c r="K75" s="94">
        <v>349.85128571428567</v>
      </c>
      <c r="L75" s="94">
        <v>135.14871428571433</v>
      </c>
      <c r="M75" s="95" t="s">
        <v>17</v>
      </c>
      <c r="P75" s="133" t="s">
        <v>26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73">
        <v>0.66038430583501007</v>
      </c>
      <c r="F76" s="173">
        <v>0.45036100000000001</v>
      </c>
      <c r="G76" s="173">
        <v>0.82189319999999999</v>
      </c>
      <c r="H76" s="133" t="s">
        <v>205</v>
      </c>
      <c r="I76" s="115">
        <v>2</v>
      </c>
      <c r="J76" s="133" t="s">
        <v>734</v>
      </c>
      <c r="K76" s="94">
        <v>14.236267923503265</v>
      </c>
      <c r="L76" s="94">
        <v>7.3212824266712335</v>
      </c>
      <c r="M76" s="95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73">
        <v>0.73899999999999999</v>
      </c>
      <c r="F77" s="173">
        <v>0.4677673</v>
      </c>
      <c r="G77" s="173">
        <v>0.90120319999999998</v>
      </c>
      <c r="H77" s="133" t="s">
        <v>205</v>
      </c>
      <c r="I77" s="115">
        <v>2</v>
      </c>
      <c r="J77" s="133" t="s">
        <v>727</v>
      </c>
      <c r="K77" s="94">
        <v>9.6069999999999993</v>
      </c>
      <c r="L77" s="94">
        <v>3.3930000000000007</v>
      </c>
      <c r="M77" s="95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73">
        <v>0.56000000000000005</v>
      </c>
      <c r="F78" s="173">
        <v>0.22557050000000001</v>
      </c>
      <c r="G78" s="173">
        <v>0.84758940000000005</v>
      </c>
      <c r="H78" s="133" t="s">
        <v>205</v>
      </c>
      <c r="I78" s="115">
        <v>2</v>
      </c>
      <c r="J78" s="133" t="s">
        <v>738</v>
      </c>
      <c r="K78" s="94">
        <v>3.3600000000000003</v>
      </c>
      <c r="L78" s="94">
        <v>2.6399999999999997</v>
      </c>
      <c r="M78" s="95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73">
        <v>0.71</v>
      </c>
      <c r="F79" s="173">
        <v>0.67094390000000004</v>
      </c>
      <c r="G79" s="173">
        <v>0.74617420000000001</v>
      </c>
      <c r="H79" s="133" t="s">
        <v>205</v>
      </c>
      <c r="I79" s="115">
        <v>2</v>
      </c>
      <c r="J79" s="133" t="s">
        <v>732</v>
      </c>
      <c r="K79" s="94">
        <v>394.76</v>
      </c>
      <c r="L79" s="94">
        <v>161.24</v>
      </c>
      <c r="M79" s="95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73">
        <v>0.65</v>
      </c>
      <c r="F80" s="173">
        <v>0.36542750000000002</v>
      </c>
      <c r="G80" s="173">
        <v>0.85692259999999998</v>
      </c>
      <c r="H80" s="133" t="s">
        <v>205</v>
      </c>
      <c r="I80" s="115">
        <v>2</v>
      </c>
      <c r="J80" s="133" t="s">
        <v>735</v>
      </c>
      <c r="K80" s="94">
        <v>7.15</v>
      </c>
      <c r="L80" s="94">
        <v>3.8499999999999996</v>
      </c>
      <c r="M80" s="95" t="s">
        <v>17</v>
      </c>
      <c r="N80" s="84"/>
      <c r="O80" s="84"/>
      <c r="P80" s="84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73">
        <v>0.73899999999999999</v>
      </c>
      <c r="F81" s="173">
        <v>0.61369280000000004</v>
      </c>
      <c r="G81" s="173">
        <v>0.83461490000000005</v>
      </c>
      <c r="H81" s="133" t="s">
        <v>205</v>
      </c>
      <c r="I81" s="115">
        <v>2</v>
      </c>
      <c r="J81" s="133" t="s">
        <v>743</v>
      </c>
      <c r="K81" s="94">
        <v>42.862000000000002</v>
      </c>
      <c r="L81" s="94">
        <v>15.137999999999998</v>
      </c>
      <c r="M81" s="95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18</v>
      </c>
      <c r="E82" s="174">
        <v>0.56000000000000005</v>
      </c>
      <c r="F82" s="174">
        <v>0.32966030000000002</v>
      </c>
      <c r="G82" s="174">
        <v>0.76710679999999998</v>
      </c>
      <c r="H82" s="133" t="s">
        <v>205</v>
      </c>
      <c r="I82" s="172">
        <v>2</v>
      </c>
      <c r="J82" s="133" t="s">
        <v>739</v>
      </c>
      <c r="K82" s="94">
        <v>8.9600000000000009</v>
      </c>
      <c r="L82" s="94">
        <v>7.0399999999999991</v>
      </c>
      <c r="M82" s="98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12</v>
      </c>
      <c r="C83" s="84" t="s">
        <v>14</v>
      </c>
      <c r="D83" s="84" t="s">
        <v>8</v>
      </c>
      <c r="E83" s="174">
        <v>0.75057142857142856</v>
      </c>
      <c r="F83" s="174">
        <v>0.7142404</v>
      </c>
      <c r="G83" s="174">
        <v>0.78368230000000005</v>
      </c>
      <c r="H83" s="133" t="s">
        <v>205</v>
      </c>
      <c r="I83" s="172">
        <v>2</v>
      </c>
      <c r="J83" s="133" t="s">
        <v>733</v>
      </c>
      <c r="K83" s="94">
        <v>445.83942857142858</v>
      </c>
      <c r="L83" s="94">
        <v>148.16057142857142</v>
      </c>
      <c r="M83" s="98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12</v>
      </c>
      <c r="C84" s="84" t="s">
        <v>14</v>
      </c>
      <c r="D84" s="84" t="s">
        <v>29</v>
      </c>
      <c r="E84" s="174">
        <v>0.68714285714285717</v>
      </c>
      <c r="F84" s="174">
        <v>0.46293800000000002</v>
      </c>
      <c r="G84" s="174">
        <v>0.84840059999999995</v>
      </c>
      <c r="H84" s="133" t="s">
        <v>205</v>
      </c>
      <c r="I84" s="172">
        <v>2</v>
      </c>
      <c r="J84" s="133" t="s">
        <v>736</v>
      </c>
      <c r="K84" s="94">
        <v>13.055714285714286</v>
      </c>
      <c r="L84" s="94">
        <v>5.944285714285714</v>
      </c>
      <c r="M84" s="98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12</v>
      </c>
      <c r="C85" s="84" t="s">
        <v>14</v>
      </c>
      <c r="D85" s="84" t="s">
        <v>7</v>
      </c>
      <c r="E85" s="174">
        <v>0.7390000000000001</v>
      </c>
      <c r="F85" s="174">
        <v>0.59560849999999999</v>
      </c>
      <c r="G85" s="174">
        <v>0.84479599999999999</v>
      </c>
      <c r="H85" s="133" t="s">
        <v>205</v>
      </c>
      <c r="I85" s="172">
        <v>2</v>
      </c>
      <c r="J85" s="133" t="s">
        <v>744</v>
      </c>
      <c r="K85" s="94">
        <v>33.255000000000003</v>
      </c>
      <c r="L85" s="94">
        <v>11.744999999999997</v>
      </c>
      <c r="M85" s="98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15</v>
      </c>
      <c r="C86" s="84" t="s">
        <v>11</v>
      </c>
      <c r="D86" s="84" t="s">
        <v>18</v>
      </c>
      <c r="E86" s="174">
        <v>0.583661971830986</v>
      </c>
      <c r="F86" s="174">
        <v>7.3190720000000001E-2</v>
      </c>
      <c r="G86" s="174">
        <v>0.9613699</v>
      </c>
      <c r="H86" s="133" t="s">
        <v>205</v>
      </c>
      <c r="I86" s="172">
        <v>2</v>
      </c>
      <c r="J86" s="133" t="s">
        <v>740</v>
      </c>
      <c r="K86" s="94">
        <v>0.583661971830986</v>
      </c>
      <c r="L86" s="94">
        <v>0.416338028169014</v>
      </c>
      <c r="M86" s="98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15</v>
      </c>
      <c r="C87" s="84" t="s">
        <v>11</v>
      </c>
      <c r="D87" s="84" t="s">
        <v>7</v>
      </c>
      <c r="E87" s="174">
        <v>0.75</v>
      </c>
      <c r="F87" s="174">
        <v>0.59385160000000003</v>
      </c>
      <c r="G87" s="174">
        <v>0.86024350000000005</v>
      </c>
      <c r="H87" s="133" t="s">
        <v>205</v>
      </c>
      <c r="I87" s="172">
        <v>2</v>
      </c>
      <c r="J87" s="133" t="s">
        <v>745</v>
      </c>
      <c r="K87" s="94">
        <v>28.5</v>
      </c>
      <c r="L87" s="94">
        <v>9.5</v>
      </c>
      <c r="M87" s="98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15</v>
      </c>
      <c r="C88" s="84" t="s">
        <v>13</v>
      </c>
      <c r="D88" s="84" t="s">
        <v>18</v>
      </c>
      <c r="E88" s="174">
        <v>0.583661971830986</v>
      </c>
      <c r="F88" s="174">
        <v>0.31028240000000001</v>
      </c>
      <c r="G88" s="174">
        <v>0.81373249999999997</v>
      </c>
      <c r="H88" s="133" t="s">
        <v>205</v>
      </c>
      <c r="I88" s="172">
        <v>2</v>
      </c>
      <c r="J88" s="133" t="s">
        <v>741</v>
      </c>
      <c r="K88" s="94">
        <v>6.4202816901408459</v>
      </c>
      <c r="L88" s="94">
        <v>4.5797183098591541</v>
      </c>
      <c r="M88" s="98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13</v>
      </c>
      <c r="D89" s="84" t="s">
        <v>7</v>
      </c>
      <c r="E89" s="174">
        <v>0.75</v>
      </c>
      <c r="F89" s="174">
        <v>0.69220179999999998</v>
      </c>
      <c r="G89" s="174">
        <v>0.80007950000000005</v>
      </c>
      <c r="H89" s="133" t="s">
        <v>205</v>
      </c>
      <c r="I89" s="172">
        <v>2</v>
      </c>
      <c r="J89" s="133" t="s">
        <v>746</v>
      </c>
      <c r="K89" s="94">
        <v>183.75</v>
      </c>
      <c r="L89" s="94">
        <v>61.25</v>
      </c>
      <c r="M89" s="98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14</v>
      </c>
      <c r="D90" s="84" t="s">
        <v>18</v>
      </c>
      <c r="E90" s="174">
        <v>0.583661971830986</v>
      </c>
      <c r="F90" s="174">
        <v>0.3433678</v>
      </c>
      <c r="G90" s="174">
        <v>0.78984160000000003</v>
      </c>
      <c r="H90" s="133" t="s">
        <v>205</v>
      </c>
      <c r="I90" s="172">
        <v>2</v>
      </c>
      <c r="J90" s="133" t="s">
        <v>742</v>
      </c>
      <c r="K90" s="94">
        <v>8.7549295774647895</v>
      </c>
      <c r="L90" s="94">
        <v>6.2450704225352105</v>
      </c>
      <c r="M90" s="98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75">
        <v>0.75</v>
      </c>
      <c r="F91" s="175">
        <v>0.67103670000000004</v>
      </c>
      <c r="G91" s="175">
        <v>0.81522830000000002</v>
      </c>
      <c r="H91" s="87" t="s">
        <v>205</v>
      </c>
      <c r="I91" s="116">
        <v>2</v>
      </c>
      <c r="J91" s="87" t="s">
        <v>747</v>
      </c>
      <c r="K91" s="93">
        <v>102</v>
      </c>
      <c r="L91" s="93">
        <v>34</v>
      </c>
      <c r="M91" s="100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220">
        <v>0.72689151282585529</v>
      </c>
      <c r="F92" s="220">
        <v>0.65386900000000003</v>
      </c>
      <c r="G92" s="220">
        <v>0.78946879999999997</v>
      </c>
      <c r="H92" s="98" t="s">
        <v>205</v>
      </c>
      <c r="I92" s="98">
        <v>2</v>
      </c>
      <c r="J92" s="98" t="str">
        <f t="shared" ref="J92:J109" si="0">"Beta ("&amp;ROUND(K92,0)&amp;", "&amp;ROUND(L92,0)&amp;")"</f>
        <v>Beta (119, 45)</v>
      </c>
      <c r="K92" s="218">
        <v>118.51767483435725</v>
      </c>
      <c r="L92" s="94">
        <v>44.529592526915508</v>
      </c>
      <c r="M92" s="98" t="s">
        <v>17</v>
      </c>
      <c r="N92" s="84"/>
      <c r="O92" s="84"/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220">
        <v>0.87595141635460472</v>
      </c>
      <c r="F93" s="220">
        <v>0.86354109999999995</v>
      </c>
      <c r="G93" s="220">
        <v>0.88738019999999995</v>
      </c>
      <c r="H93" s="95" t="s">
        <v>205</v>
      </c>
      <c r="I93" s="95">
        <v>2</v>
      </c>
      <c r="J93" s="98" t="str">
        <f t="shared" si="0"/>
        <v>Beta (2575, 365)</v>
      </c>
      <c r="K93" s="219">
        <v>2574.5230674820382</v>
      </c>
      <c r="L93" s="94">
        <v>364.593211587729</v>
      </c>
      <c r="M93" s="95" t="s">
        <v>17</v>
      </c>
      <c r="P93" s="133" t="s">
        <v>957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220">
        <v>0.80043836322058703</v>
      </c>
      <c r="F94" s="220">
        <v>0.75613019999999997</v>
      </c>
      <c r="G94" s="220">
        <v>0.83841659999999996</v>
      </c>
      <c r="H94" s="95" t="s">
        <v>205</v>
      </c>
      <c r="I94" s="95">
        <v>2</v>
      </c>
      <c r="J94" s="98" t="str">
        <f t="shared" si="0"/>
        <v>Beta (289, 72)</v>
      </c>
      <c r="K94" s="219">
        <v>288.80933035738155</v>
      </c>
      <c r="L94" s="94">
        <v>72.004623130990524</v>
      </c>
      <c r="M94" s="95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220">
        <v>0.92880582194414829</v>
      </c>
      <c r="F95" s="220">
        <v>0.90870090000000003</v>
      </c>
      <c r="G95" s="220">
        <v>0.94475260000000005</v>
      </c>
      <c r="H95" s="95" t="s">
        <v>205</v>
      </c>
      <c r="I95" s="95">
        <v>2</v>
      </c>
      <c r="J95" s="98" t="str">
        <f t="shared" si="0"/>
        <v>Beta (732, 56)</v>
      </c>
      <c r="K95" s="219">
        <v>732.32484602129716</v>
      </c>
      <c r="L95" s="94">
        <v>56.133654904565788</v>
      </c>
      <c r="M95" s="95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220">
        <v>0.71853643796578803</v>
      </c>
      <c r="F96" s="220">
        <v>0.57670410000000005</v>
      </c>
      <c r="G96" s="220">
        <v>0.82709379999999999</v>
      </c>
      <c r="H96" s="95" t="s">
        <v>205</v>
      </c>
      <c r="I96" s="95">
        <v>2</v>
      </c>
      <c r="J96" s="98" t="str">
        <f t="shared" si="0"/>
        <v>Beta (33, 13)</v>
      </c>
      <c r="K96" s="219">
        <v>33.495904131696776</v>
      </c>
      <c r="L96" s="94">
        <v>13.120944175294206</v>
      </c>
      <c r="M96" s="95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220">
        <v>0.86588300927006923</v>
      </c>
      <c r="F97" s="220">
        <v>0.84116950000000001</v>
      </c>
      <c r="G97" s="220">
        <v>0.88726649999999996</v>
      </c>
      <c r="H97" s="95" t="s">
        <v>205</v>
      </c>
      <c r="I97" s="95">
        <v>2</v>
      </c>
      <c r="J97" s="98" t="str">
        <f t="shared" si="0"/>
        <v>Beta (728, 113)</v>
      </c>
      <c r="K97" s="219">
        <v>727.62124277029102</v>
      </c>
      <c r="L97" s="94">
        <v>112.70156640882487</v>
      </c>
      <c r="M97" s="95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220">
        <v>0.79123792226402856</v>
      </c>
      <c r="F98" s="220">
        <v>0.70306829999999998</v>
      </c>
      <c r="G98" s="220">
        <v>0.85849609999999998</v>
      </c>
      <c r="H98" s="95" t="s">
        <v>205</v>
      </c>
      <c r="I98" s="95">
        <v>2</v>
      </c>
      <c r="J98" s="98" t="str">
        <f t="shared" si="0"/>
        <v>Beta (82, 22)</v>
      </c>
      <c r="K98" s="219">
        <v>81.624362404264843</v>
      </c>
      <c r="L98" s="94">
        <v>21.53596410120258</v>
      </c>
      <c r="M98" s="95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220">
        <v>0.91812989295628467</v>
      </c>
      <c r="F99" s="220">
        <v>0.87495049999999996</v>
      </c>
      <c r="G99" s="220">
        <v>0.94729759999999996</v>
      </c>
      <c r="H99" s="95" t="s">
        <v>205</v>
      </c>
      <c r="I99" s="95">
        <v>2</v>
      </c>
      <c r="J99" s="98" t="str">
        <f t="shared" si="0"/>
        <v>Beta (207, 18)</v>
      </c>
      <c r="K99" s="219">
        <v>206.97235977564057</v>
      </c>
      <c r="L99" s="94">
        <v>18.455830030064021</v>
      </c>
      <c r="M99" s="95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220">
        <v>0.7018262882456533</v>
      </c>
      <c r="F100" s="220">
        <v>0.52914059999999996</v>
      </c>
      <c r="G100" s="220">
        <v>0.83136390000000004</v>
      </c>
      <c r="H100" s="95" t="s">
        <v>205</v>
      </c>
      <c r="I100" s="95">
        <v>2</v>
      </c>
      <c r="J100" s="98" t="str">
        <f t="shared" si="0"/>
        <v>Beta (23, 10)</v>
      </c>
      <c r="K100" s="219">
        <v>22.525553777842891</v>
      </c>
      <c r="L100" s="94">
        <v>9.5700718137116034</v>
      </c>
      <c r="M100" s="95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220">
        <v>0.84574619510099758</v>
      </c>
      <c r="F101" s="220">
        <v>0.81404299999999996</v>
      </c>
      <c r="G101" s="220">
        <v>0.87288840000000001</v>
      </c>
      <c r="H101" s="95" t="s">
        <v>205</v>
      </c>
      <c r="I101" s="95">
        <v>2</v>
      </c>
      <c r="J101" s="98" t="str">
        <f t="shared" si="0"/>
        <v>Beta (489, 89)</v>
      </c>
      <c r="K101" s="219">
        <v>489.31568974767089</v>
      </c>
      <c r="L101" s="94">
        <v>89.24522200344569</v>
      </c>
      <c r="M101" s="95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220">
        <v>0.7728370403509115</v>
      </c>
      <c r="F102" s="220">
        <v>0.66290009999999999</v>
      </c>
      <c r="G102" s="220">
        <v>0.85477530000000002</v>
      </c>
      <c r="H102" s="95" t="s">
        <v>205</v>
      </c>
      <c r="I102" s="95">
        <v>2</v>
      </c>
      <c r="J102" s="98" t="str">
        <f t="shared" si="0"/>
        <v>Beta (55, 16)</v>
      </c>
      <c r="K102" s="219">
        <v>54.89130723835359</v>
      </c>
      <c r="L102" s="94">
        <v>16.134412767806893</v>
      </c>
      <c r="M102" s="95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220">
        <v>0.89677803498055686</v>
      </c>
      <c r="F103" s="220">
        <v>0.83894959999999996</v>
      </c>
      <c r="G103" s="220">
        <v>0.93543989999999999</v>
      </c>
      <c r="H103" s="95" t="s">
        <v>205</v>
      </c>
      <c r="I103" s="95">
        <v>2</v>
      </c>
      <c r="J103" s="98" t="str">
        <f t="shared" si="0"/>
        <v>Beta (139, 16)</v>
      </c>
      <c r="K103" s="219">
        <v>139.18618235599394</v>
      </c>
      <c r="L103" s="94">
        <v>16.020766216304281</v>
      </c>
      <c r="M103" s="95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220">
        <v>0.71018136310572066</v>
      </c>
      <c r="F104" s="220">
        <v>0.5000194</v>
      </c>
      <c r="G104" s="220">
        <v>0.85722770000000004</v>
      </c>
      <c r="H104" s="95" t="s">
        <v>205</v>
      </c>
      <c r="I104" s="95">
        <v>2</v>
      </c>
      <c r="J104" s="98" t="str">
        <f t="shared" si="0"/>
        <v>Beta (15, 6)</v>
      </c>
      <c r="K104" s="219">
        <v>15.441778978384146</v>
      </c>
      <c r="L104" s="94">
        <v>6.3016513347616758</v>
      </c>
      <c r="M104" s="95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220">
        <v>0.90745396396842093</v>
      </c>
      <c r="F105" s="220">
        <v>0.83682250000000002</v>
      </c>
      <c r="G105" s="220">
        <v>0.94936259999999995</v>
      </c>
      <c r="H105" s="95" t="s">
        <v>205</v>
      </c>
      <c r="I105" s="95">
        <v>2</v>
      </c>
      <c r="J105" s="98" t="str">
        <f t="shared" si="0"/>
        <v>Beta (95, 10)</v>
      </c>
      <c r="K105" s="219">
        <v>95.415290828519232</v>
      </c>
      <c r="L105" s="94">
        <v>9.7308594084085485</v>
      </c>
      <c r="M105" s="95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220">
        <v>0.70201835893209186</v>
      </c>
      <c r="F106" s="220">
        <v>0.33186470000000001</v>
      </c>
      <c r="G106" s="220">
        <v>0.91785989999999995</v>
      </c>
      <c r="H106" s="95" t="s">
        <v>205</v>
      </c>
      <c r="I106" s="95">
        <v>2</v>
      </c>
      <c r="J106" s="98" t="str">
        <f t="shared" si="0"/>
        <v>Beta (4, 2)</v>
      </c>
      <c r="K106" s="219">
        <v>4.3642127556561174</v>
      </c>
      <c r="L106" s="94">
        <v>1.85245195136799</v>
      </c>
      <c r="M106" s="95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220">
        <v>0.89702345863545063</v>
      </c>
      <c r="F107" s="220">
        <v>0.74028090000000002</v>
      </c>
      <c r="G107" s="220">
        <v>0.96379680000000001</v>
      </c>
      <c r="H107" s="95" t="s">
        <v>205</v>
      </c>
      <c r="I107" s="95">
        <v>2</v>
      </c>
      <c r="J107" s="98" t="str">
        <f t="shared" si="0"/>
        <v>Beta (27, 3)</v>
      </c>
      <c r="K107" s="219">
        <v>26.966622816021932</v>
      </c>
      <c r="L107" s="94">
        <v>3.0957156394778558</v>
      </c>
      <c r="M107" s="95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220">
        <v>0.68569235058483347</v>
      </c>
      <c r="F108" s="220">
        <v>0.26672309999999999</v>
      </c>
      <c r="G108" s="220">
        <v>0.92899980000000004</v>
      </c>
      <c r="H108" s="95" t="s">
        <v>205</v>
      </c>
      <c r="I108" s="95">
        <v>2</v>
      </c>
      <c r="J108" s="98" t="str">
        <f t="shared" si="0"/>
        <v>Beta (3, 1)</v>
      </c>
      <c r="K108" s="219">
        <v>2.9348755220628209</v>
      </c>
      <c r="L108" s="94">
        <v>1.3452881979489857</v>
      </c>
      <c r="M108" s="95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220">
        <v>0.87616244796950959</v>
      </c>
      <c r="F109" s="220">
        <v>0.67426390000000003</v>
      </c>
      <c r="G109" s="220">
        <v>0.96028979999999997</v>
      </c>
      <c r="H109" s="95" t="s">
        <v>205</v>
      </c>
      <c r="I109" s="95">
        <v>2</v>
      </c>
      <c r="J109" s="98" t="str">
        <f t="shared" si="0"/>
        <v>Beta (18, 3)</v>
      </c>
      <c r="K109" s="219">
        <v>18.134698202527264</v>
      </c>
      <c r="L109" s="94">
        <v>2.5631738011794631</v>
      </c>
      <c r="M109" s="95" t="s">
        <v>17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12"/>
  <sheetViews>
    <sheetView topLeftCell="A70" zoomScale="80" zoomScaleNormal="80" workbookViewId="0">
      <selection activeCell="G102" sqref="G102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5.27</v>
      </c>
      <c r="F2" s="53">
        <v>3.11</v>
      </c>
      <c r="G2" s="53">
        <v>8.9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(3.11, 8.9)</v>
      </c>
      <c r="K2" s="131">
        <f t="shared" ref="K2:L7" si="1">F2</f>
        <v>3.11</v>
      </c>
      <c r="L2" s="131">
        <f t="shared" si="1"/>
        <v>8.9</v>
      </c>
      <c r="M2" s="84" t="s">
        <v>17</v>
      </c>
      <c r="O2" s="133" t="s">
        <v>24</v>
      </c>
      <c r="P2" s="82" t="s">
        <v>1947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5.27</v>
      </c>
      <c r="F3" s="53">
        <v>3.11</v>
      </c>
      <c r="G3" s="53">
        <v>8.9</v>
      </c>
      <c r="H3" s="133" t="s">
        <v>199</v>
      </c>
      <c r="I3" s="92">
        <v>2</v>
      </c>
      <c r="J3" s="84" t="str">
        <f t="shared" si="0"/>
        <v>Uniform (3.11, 8.9)</v>
      </c>
      <c r="K3" s="131">
        <f t="shared" si="1"/>
        <v>3.11</v>
      </c>
      <c r="L3" s="131">
        <f t="shared" si="1"/>
        <v>8.9</v>
      </c>
      <c r="M3" s="84" t="s">
        <v>17</v>
      </c>
      <c r="P3" s="133" t="s">
        <v>2025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5.27</v>
      </c>
      <c r="F4" s="53">
        <v>3.11</v>
      </c>
      <c r="G4" s="53">
        <v>8.9</v>
      </c>
      <c r="H4" s="133" t="s">
        <v>199</v>
      </c>
      <c r="I4" s="92">
        <v>2</v>
      </c>
      <c r="J4" s="84" t="str">
        <f t="shared" si="0"/>
        <v>Uniform (3.11, 8.9)</v>
      </c>
      <c r="K4" s="131">
        <f t="shared" si="1"/>
        <v>3.11</v>
      </c>
      <c r="L4" s="131">
        <f t="shared" si="1"/>
        <v>8.9</v>
      </c>
      <c r="M4" s="84" t="s">
        <v>17</v>
      </c>
      <c r="P4" s="133" t="s">
        <v>2026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131">
        <v>5.27</v>
      </c>
      <c r="F5" s="131">
        <v>3.11</v>
      </c>
      <c r="G5" s="131">
        <v>8.9</v>
      </c>
      <c r="H5" s="133" t="s">
        <v>199</v>
      </c>
      <c r="I5" s="92">
        <v>2</v>
      </c>
      <c r="J5" s="84" t="str">
        <f t="shared" si="0"/>
        <v>Uniform (3.11, 8.9)</v>
      </c>
      <c r="K5" s="131">
        <f t="shared" si="1"/>
        <v>3.11</v>
      </c>
      <c r="L5" s="131">
        <f t="shared" si="1"/>
        <v>8.9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131">
        <v>5.27</v>
      </c>
      <c r="F6" s="131">
        <v>3.11</v>
      </c>
      <c r="G6" s="131">
        <v>8.9</v>
      </c>
      <c r="H6" s="84" t="s">
        <v>199</v>
      </c>
      <c r="I6" s="92">
        <v>2</v>
      </c>
      <c r="J6" s="84" t="str">
        <f t="shared" si="0"/>
        <v>Uniform (3.11, 8.9)</v>
      </c>
      <c r="K6" s="131">
        <f t="shared" si="1"/>
        <v>3.11</v>
      </c>
      <c r="L6" s="131">
        <f t="shared" si="1"/>
        <v>8.9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5.27</v>
      </c>
      <c r="F7" s="131">
        <v>3.11</v>
      </c>
      <c r="G7" s="131">
        <v>8.9</v>
      </c>
      <c r="H7" s="84" t="s">
        <v>199</v>
      </c>
      <c r="I7" s="92">
        <v>2</v>
      </c>
      <c r="J7" s="84" t="str">
        <f t="shared" si="0"/>
        <v>Uniform (3.11, 8.9)</v>
      </c>
      <c r="K7" s="131">
        <f t="shared" si="1"/>
        <v>3.11</v>
      </c>
      <c r="L7" s="131">
        <f t="shared" si="1"/>
        <v>8.9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0.13558198700000001</v>
      </c>
      <c r="F8" s="53">
        <v>0.13181859500000001</v>
      </c>
      <c r="G8" s="53">
        <v>0.13906147900000002</v>
      </c>
      <c r="H8" s="84" t="s">
        <v>199</v>
      </c>
      <c r="I8" s="92">
        <v>2</v>
      </c>
      <c r="J8" s="84" t="str">
        <f>"Uniform ("&amp;ROUND(F8,2)&amp;", "&amp;ROUND(G8,2)&amp;")"</f>
        <v>Uniform (0.13, 0.14)</v>
      </c>
      <c r="K8" s="131">
        <f>F8</f>
        <v>0.13181859500000001</v>
      </c>
      <c r="L8" s="131">
        <f>G8</f>
        <v>0.13906147900000002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0.12922973300000001</v>
      </c>
      <c r="F9" s="53">
        <v>0.12221075600000002</v>
      </c>
      <c r="G9" s="53">
        <v>0.13550875100000001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(0.12, 0.14)</v>
      </c>
      <c r="K9" s="131">
        <f t="shared" ref="K9:L24" si="3">F9</f>
        <v>0.12221075600000002</v>
      </c>
      <c r="L9" s="131">
        <f t="shared" si="3"/>
        <v>0.13550875100000001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0.10734474900000002</v>
      </c>
      <c r="F10" s="53">
        <v>0.10065293700000001</v>
      </c>
      <c r="G10" s="53">
        <v>0.11375169200000002</v>
      </c>
      <c r="H10" s="84" t="s">
        <v>199</v>
      </c>
      <c r="I10" s="92">
        <v>2</v>
      </c>
      <c r="J10" s="84" t="str">
        <f t="shared" si="2"/>
        <v>Uniform (0.1, 0.11)</v>
      </c>
      <c r="K10" s="131">
        <f t="shared" si="3"/>
        <v>0.10065293700000001</v>
      </c>
      <c r="L10" s="131">
        <f t="shared" si="3"/>
        <v>0.11375169200000002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0.15112537600000001</v>
      </c>
      <c r="F11" s="131">
        <v>0.14882320200000002</v>
      </c>
      <c r="G11" s="131">
        <v>0.15320553000000001</v>
      </c>
      <c r="H11" s="84" t="s">
        <v>199</v>
      </c>
      <c r="I11" s="92">
        <v>2</v>
      </c>
      <c r="J11" s="84" t="str">
        <f t="shared" si="2"/>
        <v>Uniform (0.15, 0.15)</v>
      </c>
      <c r="K11" s="131">
        <f t="shared" si="3"/>
        <v>0.14882320200000002</v>
      </c>
      <c r="L11" s="131">
        <f t="shared" si="3"/>
        <v>0.15320553000000001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0.14999774900000001</v>
      </c>
      <c r="F12" s="131">
        <v>0.14559077100000001</v>
      </c>
      <c r="G12" s="131">
        <v>0.153698156</v>
      </c>
      <c r="H12" s="84" t="s">
        <v>199</v>
      </c>
      <c r="I12" s="92">
        <v>2</v>
      </c>
      <c r="J12" s="84" t="str">
        <f t="shared" si="2"/>
        <v>Uniform (0.15, 0.15)</v>
      </c>
      <c r="K12" s="131">
        <f t="shared" si="3"/>
        <v>0.14559077100000001</v>
      </c>
      <c r="L12" s="131">
        <f t="shared" si="3"/>
        <v>0.153698156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0.12942504600000002</v>
      </c>
      <c r="F13" s="131">
        <v>0.12281531</v>
      </c>
      <c r="G13" s="131">
        <v>0.13536994600000002</v>
      </c>
      <c r="H13" s="84" t="s">
        <v>199</v>
      </c>
      <c r="I13" s="92">
        <v>2</v>
      </c>
      <c r="J13" s="84" t="str">
        <f t="shared" si="2"/>
        <v>Uniform (0.12, 0.14)</v>
      </c>
      <c r="K13" s="131">
        <f t="shared" si="3"/>
        <v>0.12281531</v>
      </c>
      <c r="L13" s="131">
        <f t="shared" si="3"/>
        <v>0.13536994600000002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0.32</v>
      </c>
      <c r="G14" s="53">
        <v>0.54</v>
      </c>
      <c r="H14" s="84" t="s">
        <v>199</v>
      </c>
      <c r="I14" s="92">
        <v>2</v>
      </c>
      <c r="J14" s="84" t="str">
        <f t="shared" si="2"/>
        <v>Uniform (0.32, 0.54)</v>
      </c>
      <c r="K14" s="131">
        <f t="shared" si="3"/>
        <v>0.32</v>
      </c>
      <c r="L14" s="131">
        <f t="shared" si="3"/>
        <v>0.54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0.32</v>
      </c>
      <c r="G15" s="53">
        <v>0.54</v>
      </c>
      <c r="H15" s="84" t="s">
        <v>199</v>
      </c>
      <c r="I15" s="92">
        <v>2</v>
      </c>
      <c r="J15" s="84" t="str">
        <f t="shared" si="2"/>
        <v>Uniform (0.32, 0.54)</v>
      </c>
      <c r="K15" s="131">
        <f t="shared" si="3"/>
        <v>0.32</v>
      </c>
      <c r="L15" s="131">
        <f t="shared" si="3"/>
        <v>0.54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0.32</v>
      </c>
      <c r="G16" s="53">
        <v>0.54</v>
      </c>
      <c r="H16" s="84" t="s">
        <v>199</v>
      </c>
      <c r="I16" s="92">
        <v>2</v>
      </c>
      <c r="J16" s="84" t="str">
        <f t="shared" si="2"/>
        <v>Uniform (0.32, 0.54)</v>
      </c>
      <c r="K16" s="131">
        <f t="shared" si="3"/>
        <v>0.32</v>
      </c>
      <c r="L16" s="131">
        <f t="shared" si="3"/>
        <v>0.54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131">
        <v>0.32</v>
      </c>
      <c r="G17" s="131">
        <v>0.54</v>
      </c>
      <c r="H17" s="84" t="s">
        <v>199</v>
      </c>
      <c r="I17" s="92">
        <v>2</v>
      </c>
      <c r="J17" s="84" t="str">
        <f t="shared" si="2"/>
        <v>Uniform (0.32, 0.54)</v>
      </c>
      <c r="K17" s="131">
        <f t="shared" si="3"/>
        <v>0.32</v>
      </c>
      <c r="L17" s="131">
        <f t="shared" si="3"/>
        <v>0.54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0.32</v>
      </c>
      <c r="G18" s="131">
        <v>0.54</v>
      </c>
      <c r="H18" s="84" t="s">
        <v>199</v>
      </c>
      <c r="I18" s="92">
        <v>2</v>
      </c>
      <c r="J18" s="84" t="str">
        <f t="shared" si="2"/>
        <v>Uniform (0.32, 0.54)</v>
      </c>
      <c r="K18" s="131">
        <f t="shared" si="3"/>
        <v>0.32</v>
      </c>
      <c r="L18" s="131">
        <f t="shared" si="3"/>
        <v>0.54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0.32</v>
      </c>
      <c r="G19" s="279">
        <v>0.54</v>
      </c>
      <c r="H19" s="87" t="s">
        <v>199</v>
      </c>
      <c r="I19" s="93">
        <v>2</v>
      </c>
      <c r="J19" s="87" t="str">
        <f t="shared" si="2"/>
        <v>Uniform (0.32, 0.54)</v>
      </c>
      <c r="K19" s="279">
        <f t="shared" si="3"/>
        <v>0.32</v>
      </c>
      <c r="L19" s="279">
        <f t="shared" si="3"/>
        <v>0.54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5.27</v>
      </c>
      <c r="F20" s="53">
        <v>3.11</v>
      </c>
      <c r="G20" s="53">
        <v>8.9</v>
      </c>
      <c r="H20" s="133" t="s">
        <v>199</v>
      </c>
      <c r="I20" s="92">
        <v>2</v>
      </c>
      <c r="J20" s="84" t="str">
        <f t="shared" si="2"/>
        <v>Uniform (3.11, 8.9)</v>
      </c>
      <c r="K20" s="131">
        <f t="shared" si="3"/>
        <v>3.11</v>
      </c>
      <c r="L20" s="131">
        <f t="shared" si="3"/>
        <v>8.9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131">
        <v>5.27</v>
      </c>
      <c r="F21" s="131">
        <v>3.11</v>
      </c>
      <c r="G21" s="131">
        <v>8.9</v>
      </c>
      <c r="H21" s="84" t="s">
        <v>199</v>
      </c>
      <c r="I21" s="92">
        <v>2</v>
      </c>
      <c r="J21" s="84" t="str">
        <f t="shared" si="2"/>
        <v>Uniform (3.11, 8.9)</v>
      </c>
      <c r="K21" s="131">
        <f t="shared" si="3"/>
        <v>3.11</v>
      </c>
      <c r="L21" s="131">
        <f t="shared" si="3"/>
        <v>8.9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131">
        <v>5.27</v>
      </c>
      <c r="F22" s="131">
        <v>3.11</v>
      </c>
      <c r="G22" s="131">
        <v>8.9</v>
      </c>
      <c r="H22" s="84" t="s">
        <v>199</v>
      </c>
      <c r="I22" s="92">
        <v>2</v>
      </c>
      <c r="J22" s="84" t="str">
        <f t="shared" si="2"/>
        <v>Uniform (3.11, 8.9)</v>
      </c>
      <c r="K22" s="131">
        <f t="shared" si="3"/>
        <v>3.11</v>
      </c>
      <c r="L22" s="131">
        <f t="shared" si="3"/>
        <v>8.9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131">
        <v>5.27</v>
      </c>
      <c r="F23" s="131">
        <v>3.11</v>
      </c>
      <c r="G23" s="131">
        <v>8.9</v>
      </c>
      <c r="H23" s="84" t="s">
        <v>199</v>
      </c>
      <c r="I23" s="92">
        <v>2</v>
      </c>
      <c r="J23" s="84" t="str">
        <f t="shared" si="2"/>
        <v>Uniform (3.11, 8.9)</v>
      </c>
      <c r="K23" s="131">
        <f t="shared" si="3"/>
        <v>3.11</v>
      </c>
      <c r="L23" s="131">
        <f t="shared" si="3"/>
        <v>8.9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131">
        <v>5.27</v>
      </c>
      <c r="F24" s="131">
        <v>3.11</v>
      </c>
      <c r="G24" s="131">
        <v>8.9</v>
      </c>
      <c r="H24" s="84" t="s">
        <v>199</v>
      </c>
      <c r="I24" s="92">
        <v>2</v>
      </c>
      <c r="J24" s="84" t="str">
        <f t="shared" si="2"/>
        <v>Uniform (3.11, 8.9)</v>
      </c>
      <c r="K24" s="131">
        <f t="shared" si="3"/>
        <v>3.11</v>
      </c>
      <c r="L24" s="131">
        <f t="shared" si="3"/>
        <v>8.9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5.27</v>
      </c>
      <c r="F25" s="131">
        <v>3.11</v>
      </c>
      <c r="G25" s="131">
        <v>8.9</v>
      </c>
      <c r="H25" s="84" t="s">
        <v>199</v>
      </c>
      <c r="I25" s="92">
        <v>2</v>
      </c>
      <c r="J25" s="84" t="str">
        <f t="shared" si="2"/>
        <v>Uniform (3.11, 8.9)</v>
      </c>
      <c r="K25" s="131">
        <f t="shared" ref="K25:L88" si="4">F25</f>
        <v>3.11</v>
      </c>
      <c r="L25" s="131">
        <f t="shared" si="4"/>
        <v>8.9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131">
        <v>0.143113616</v>
      </c>
      <c r="F26" s="131">
        <v>0.13875876000000001</v>
      </c>
      <c r="G26" s="131">
        <v>0.14696221200000001</v>
      </c>
      <c r="H26" s="84" t="s">
        <v>199</v>
      </c>
      <c r="I26" s="92">
        <v>2</v>
      </c>
      <c r="J26" s="84" t="str">
        <f t="shared" si="2"/>
        <v>Uniform (0.14, 0.15)</v>
      </c>
      <c r="K26" s="131">
        <f t="shared" si="4"/>
        <v>0.13875876000000001</v>
      </c>
      <c r="L26" s="131">
        <f t="shared" si="4"/>
        <v>0.14696221200000001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131">
        <v>0.14031147200000002</v>
      </c>
      <c r="F27" s="131">
        <v>0.12843772000000001</v>
      </c>
      <c r="G27" s="131">
        <v>0.14933874400000002</v>
      </c>
      <c r="H27" s="84" t="s">
        <v>199</v>
      </c>
      <c r="I27" s="92">
        <v>2</v>
      </c>
      <c r="J27" s="84" t="str">
        <f t="shared" si="2"/>
        <v>Uniform (0.13, 0.15)</v>
      </c>
      <c r="K27" s="131">
        <f t="shared" si="4"/>
        <v>0.12843772000000001</v>
      </c>
      <c r="L27" s="131">
        <f t="shared" si="4"/>
        <v>0.14933874400000002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131">
        <v>0.122101208</v>
      </c>
      <c r="F28" s="131">
        <v>0.11164739800000001</v>
      </c>
      <c r="G28" s="131">
        <v>0.13133086500000002</v>
      </c>
      <c r="H28" s="84" t="s">
        <v>199</v>
      </c>
      <c r="I28" s="92">
        <v>2</v>
      </c>
      <c r="J28" s="84" t="str">
        <f t="shared" si="2"/>
        <v>Uniform (0.11, 0.13)</v>
      </c>
      <c r="K28" s="131">
        <f t="shared" si="4"/>
        <v>0.11164739800000001</v>
      </c>
      <c r="L28" s="131">
        <f t="shared" si="4"/>
        <v>0.13133086500000002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0.15460796200000002</v>
      </c>
      <c r="F29" s="131">
        <v>0.150997672</v>
      </c>
      <c r="G29" s="131">
        <v>0.157588691</v>
      </c>
      <c r="H29" s="84" t="s">
        <v>199</v>
      </c>
      <c r="I29" s="92">
        <v>2</v>
      </c>
      <c r="J29" s="84" t="str">
        <f t="shared" si="2"/>
        <v>Uniform (0.15, 0.16)</v>
      </c>
      <c r="K29" s="131">
        <f t="shared" si="4"/>
        <v>0.150997672</v>
      </c>
      <c r="L29" s="131">
        <f t="shared" si="4"/>
        <v>0.157588691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0.15965750600000003</v>
      </c>
      <c r="F30" s="131">
        <v>0.15415406200000001</v>
      </c>
      <c r="G30" s="131">
        <v>0.16333222600000002</v>
      </c>
      <c r="H30" s="84" t="s">
        <v>199</v>
      </c>
      <c r="I30" s="92">
        <v>2</v>
      </c>
      <c r="J30" s="84" t="str">
        <f t="shared" si="2"/>
        <v>Uniform (0.15, 0.16)</v>
      </c>
      <c r="K30" s="131">
        <f t="shared" si="4"/>
        <v>0.15415406200000001</v>
      </c>
      <c r="L30" s="131">
        <f t="shared" si="4"/>
        <v>0.16333222600000002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0.15163899700000003</v>
      </c>
      <c r="F31" s="131">
        <v>0.14599115500000001</v>
      </c>
      <c r="G31" s="131">
        <v>0.156084888</v>
      </c>
      <c r="H31" s="84" t="s">
        <v>199</v>
      </c>
      <c r="I31" s="92">
        <v>2</v>
      </c>
      <c r="J31" s="84" t="str">
        <f t="shared" si="2"/>
        <v>Uniform (0.15, 0.16)</v>
      </c>
      <c r="K31" s="131">
        <f t="shared" si="4"/>
        <v>0.14599115500000001</v>
      </c>
      <c r="L31" s="131">
        <f t="shared" si="4"/>
        <v>0.156084888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131">
        <v>0.32</v>
      </c>
      <c r="G32" s="131">
        <v>0.54</v>
      </c>
      <c r="H32" s="84" t="s">
        <v>199</v>
      </c>
      <c r="I32" s="92">
        <v>2</v>
      </c>
      <c r="J32" s="84" t="str">
        <f t="shared" si="2"/>
        <v>Uniform (0.32, 0.54)</v>
      </c>
      <c r="K32" s="131">
        <f t="shared" si="4"/>
        <v>0.32</v>
      </c>
      <c r="L32" s="131">
        <f t="shared" si="4"/>
        <v>0.54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131">
        <v>0.32</v>
      </c>
      <c r="G33" s="131">
        <v>0.54</v>
      </c>
      <c r="H33" s="84" t="s">
        <v>199</v>
      </c>
      <c r="I33" s="92">
        <v>2</v>
      </c>
      <c r="J33" s="84" t="str">
        <f t="shared" si="2"/>
        <v>Uniform (0.32, 0.54)</v>
      </c>
      <c r="K33" s="131">
        <f t="shared" si="4"/>
        <v>0.32</v>
      </c>
      <c r="L33" s="131">
        <f t="shared" si="4"/>
        <v>0.54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131">
        <v>0.32</v>
      </c>
      <c r="G34" s="131">
        <v>0.54</v>
      </c>
      <c r="H34" s="84" t="s">
        <v>199</v>
      </c>
      <c r="I34" s="92">
        <v>2</v>
      </c>
      <c r="J34" s="84" t="str">
        <f t="shared" si="2"/>
        <v>Uniform (0.32, 0.54)</v>
      </c>
      <c r="K34" s="131">
        <f t="shared" si="4"/>
        <v>0.32</v>
      </c>
      <c r="L34" s="131">
        <f t="shared" si="4"/>
        <v>0.54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131">
        <v>0.32</v>
      </c>
      <c r="G35" s="131">
        <v>0.54</v>
      </c>
      <c r="H35" s="84" t="s">
        <v>199</v>
      </c>
      <c r="I35" s="92">
        <v>2</v>
      </c>
      <c r="J35" s="84" t="str">
        <f t="shared" si="2"/>
        <v>Uniform (0.32, 0.54)</v>
      </c>
      <c r="K35" s="131">
        <f t="shared" si="4"/>
        <v>0.32</v>
      </c>
      <c r="L35" s="131">
        <f t="shared" si="4"/>
        <v>0.54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131">
        <v>0.32</v>
      </c>
      <c r="G36" s="131">
        <v>0.54</v>
      </c>
      <c r="H36" s="84" t="s">
        <v>199</v>
      </c>
      <c r="I36" s="92">
        <v>2</v>
      </c>
      <c r="J36" s="84" t="str">
        <f t="shared" si="2"/>
        <v>Uniform (0.32, 0.54)</v>
      </c>
      <c r="K36" s="131">
        <f t="shared" si="4"/>
        <v>0.32</v>
      </c>
      <c r="L36" s="131">
        <f t="shared" si="4"/>
        <v>0.54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0.32</v>
      </c>
      <c r="G37" s="279">
        <v>0.54</v>
      </c>
      <c r="H37" s="87" t="s">
        <v>199</v>
      </c>
      <c r="I37" s="93">
        <v>2</v>
      </c>
      <c r="J37" s="87" t="str">
        <f t="shared" si="2"/>
        <v>Uniform (0.32, 0.54)</v>
      </c>
      <c r="K37" s="279">
        <f t="shared" si="4"/>
        <v>0.32</v>
      </c>
      <c r="L37" s="279">
        <f t="shared" si="4"/>
        <v>0.54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5.27</v>
      </c>
      <c r="F38" s="53">
        <v>3.11</v>
      </c>
      <c r="G38" s="53">
        <v>8.9</v>
      </c>
      <c r="H38" s="133" t="s">
        <v>199</v>
      </c>
      <c r="I38" s="92">
        <v>2</v>
      </c>
      <c r="J38" s="84" t="str">
        <f t="shared" si="2"/>
        <v>Uniform (3.11, 8.9)</v>
      </c>
      <c r="K38" s="131">
        <f t="shared" si="4"/>
        <v>3.11</v>
      </c>
      <c r="L38" s="131">
        <f t="shared" si="4"/>
        <v>8.9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5.27</v>
      </c>
      <c r="F39" s="53">
        <v>3.11</v>
      </c>
      <c r="G39" s="53">
        <v>8.9</v>
      </c>
      <c r="H39" s="133" t="s">
        <v>199</v>
      </c>
      <c r="I39" s="92">
        <v>2</v>
      </c>
      <c r="J39" s="84" t="str">
        <f t="shared" si="2"/>
        <v>Uniform (3.11, 8.9)</v>
      </c>
      <c r="K39" s="131">
        <f t="shared" si="4"/>
        <v>3.11</v>
      </c>
      <c r="L39" s="131">
        <f t="shared" si="4"/>
        <v>8.9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5.27</v>
      </c>
      <c r="F40" s="53">
        <v>3.11</v>
      </c>
      <c r="G40" s="53">
        <v>8.9</v>
      </c>
      <c r="H40" s="133" t="s">
        <v>199</v>
      </c>
      <c r="I40" s="92">
        <v>2</v>
      </c>
      <c r="J40" s="84" t="str">
        <f t="shared" si="2"/>
        <v>Uniform (3.11, 8.9)</v>
      </c>
      <c r="K40" s="131">
        <f t="shared" si="4"/>
        <v>3.11</v>
      </c>
      <c r="L40" s="131">
        <f t="shared" si="4"/>
        <v>8.9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5.27</v>
      </c>
      <c r="F41" s="53">
        <v>3.11</v>
      </c>
      <c r="G41" s="53">
        <v>8.9</v>
      </c>
      <c r="H41" s="133" t="s">
        <v>199</v>
      </c>
      <c r="I41" s="92">
        <v>2</v>
      </c>
      <c r="J41" s="84" t="str">
        <f t="shared" si="2"/>
        <v>Uniform (3.11, 8.9)</v>
      </c>
      <c r="K41" s="131">
        <f t="shared" si="4"/>
        <v>3.11</v>
      </c>
      <c r="L41" s="131">
        <f t="shared" si="4"/>
        <v>8.9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131">
        <v>5.27</v>
      </c>
      <c r="F42" s="131">
        <v>3.11</v>
      </c>
      <c r="G42" s="131">
        <v>8.9</v>
      </c>
      <c r="H42" s="133" t="s">
        <v>199</v>
      </c>
      <c r="I42" s="92">
        <v>2</v>
      </c>
      <c r="J42" s="84" t="str">
        <f t="shared" si="2"/>
        <v>Uniform (3.11, 8.9)</v>
      </c>
      <c r="K42" s="131">
        <f t="shared" si="4"/>
        <v>3.11</v>
      </c>
      <c r="L42" s="131">
        <f t="shared" si="4"/>
        <v>8.9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5.27</v>
      </c>
      <c r="F43" s="131">
        <v>3.11</v>
      </c>
      <c r="G43" s="131">
        <v>8.9</v>
      </c>
      <c r="H43" s="84" t="s">
        <v>199</v>
      </c>
      <c r="I43" s="92">
        <v>2</v>
      </c>
      <c r="J43" s="84" t="str">
        <f t="shared" si="2"/>
        <v>Uniform (3.11, 8.9)</v>
      </c>
      <c r="K43" s="131">
        <f t="shared" si="4"/>
        <v>3.11</v>
      </c>
      <c r="L43" s="131">
        <f t="shared" si="4"/>
        <v>8.9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131">
        <v>0.13041074</v>
      </c>
      <c r="F44" s="131">
        <v>0.12606178300000001</v>
      </c>
      <c r="G44" s="131">
        <v>0.13445063700000001</v>
      </c>
      <c r="H44" s="84" t="s">
        <v>199</v>
      </c>
      <c r="I44" s="92">
        <v>2</v>
      </c>
      <c r="J44" s="84" t="str">
        <f t="shared" si="2"/>
        <v>Uniform (0.13, 0.13)</v>
      </c>
      <c r="K44" s="131">
        <f t="shared" si="4"/>
        <v>0.12606178300000001</v>
      </c>
      <c r="L44" s="131">
        <f t="shared" si="4"/>
        <v>0.13445063700000001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131">
        <v>0.130685409</v>
      </c>
      <c r="F45" s="131">
        <v>0.11350565100000001</v>
      </c>
      <c r="G45" s="131">
        <v>0.14384471800000001</v>
      </c>
      <c r="H45" s="84" t="s">
        <v>199</v>
      </c>
      <c r="I45" s="92">
        <v>2</v>
      </c>
      <c r="J45" s="84" t="str">
        <f t="shared" si="2"/>
        <v>Uniform (0.11, 0.14)</v>
      </c>
      <c r="K45" s="131">
        <f t="shared" si="4"/>
        <v>0.11350565100000001</v>
      </c>
      <c r="L45" s="131">
        <f t="shared" si="4"/>
        <v>0.14384471800000001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131">
        <v>0.10078871600000001</v>
      </c>
      <c r="F46" s="131">
        <v>9.4936109000000005E-2</v>
      </c>
      <c r="G46" s="131">
        <v>0.10649027800000001</v>
      </c>
      <c r="H46" s="84" t="s">
        <v>199</v>
      </c>
      <c r="I46" s="92">
        <v>2</v>
      </c>
      <c r="J46" s="84" t="str">
        <f t="shared" si="2"/>
        <v>Uniform (0.09, 0.11)</v>
      </c>
      <c r="K46" s="131">
        <f t="shared" si="4"/>
        <v>9.4936109000000005E-2</v>
      </c>
      <c r="L46" s="131">
        <f t="shared" si="4"/>
        <v>0.10649027800000001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0.147919737</v>
      </c>
      <c r="F47" s="131">
        <v>0.14525197800000003</v>
      </c>
      <c r="G47" s="131">
        <v>0.15033885399999999</v>
      </c>
      <c r="H47" s="84" t="s">
        <v>199</v>
      </c>
      <c r="I47" s="92">
        <v>2</v>
      </c>
      <c r="J47" s="84" t="str">
        <f t="shared" si="2"/>
        <v>Uniform (0.15, 0.15)</v>
      </c>
      <c r="K47" s="131">
        <f t="shared" si="4"/>
        <v>0.14525197800000003</v>
      </c>
      <c r="L47" s="131">
        <f t="shared" si="4"/>
        <v>0.15033885399999999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0.15052658500000002</v>
      </c>
      <c r="F48" s="131">
        <v>0.13971393900000001</v>
      </c>
      <c r="G48" s="131">
        <v>0.15781559000000001</v>
      </c>
      <c r="H48" s="84" t="s">
        <v>199</v>
      </c>
      <c r="I48" s="92">
        <v>2</v>
      </c>
      <c r="J48" s="84" t="str">
        <f t="shared" si="2"/>
        <v>Uniform (0.14, 0.16)</v>
      </c>
      <c r="K48" s="131">
        <f t="shared" si="4"/>
        <v>0.13971393900000001</v>
      </c>
      <c r="L48" s="131">
        <f t="shared" si="4"/>
        <v>0.15781559000000001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0.13659326600000002</v>
      </c>
      <c r="F49" s="131">
        <v>0.13179613800000001</v>
      </c>
      <c r="G49" s="131">
        <v>0.14092095600000001</v>
      </c>
      <c r="H49" s="84" t="s">
        <v>199</v>
      </c>
      <c r="I49" s="92">
        <v>2</v>
      </c>
      <c r="J49" s="84" t="str">
        <f t="shared" si="2"/>
        <v>Uniform (0.13, 0.14)</v>
      </c>
      <c r="K49" s="131">
        <f t="shared" si="4"/>
        <v>0.13179613800000001</v>
      </c>
      <c r="L49" s="131">
        <f t="shared" si="4"/>
        <v>0.14092095600000001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0.32</v>
      </c>
      <c r="G50" s="53">
        <v>0.54</v>
      </c>
      <c r="H50" s="84" t="s">
        <v>199</v>
      </c>
      <c r="I50" s="92">
        <v>2</v>
      </c>
      <c r="J50" s="84" t="str">
        <f t="shared" si="2"/>
        <v>Uniform (0.32, 0.54)</v>
      </c>
      <c r="K50" s="131">
        <f t="shared" si="4"/>
        <v>0.32</v>
      </c>
      <c r="L50" s="131">
        <f t="shared" si="4"/>
        <v>0.54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0.32</v>
      </c>
      <c r="G51" s="53">
        <v>0.54</v>
      </c>
      <c r="H51" s="84" t="s">
        <v>199</v>
      </c>
      <c r="I51" s="92">
        <v>2</v>
      </c>
      <c r="J51" s="84" t="str">
        <f t="shared" si="2"/>
        <v>Uniform (0.32, 0.54)</v>
      </c>
      <c r="K51" s="131">
        <f t="shared" si="4"/>
        <v>0.32</v>
      </c>
      <c r="L51" s="131">
        <f t="shared" si="4"/>
        <v>0.54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0.32</v>
      </c>
      <c r="G52" s="53">
        <v>0.54</v>
      </c>
      <c r="H52" s="84" t="s">
        <v>199</v>
      </c>
      <c r="I52" s="92">
        <v>2</v>
      </c>
      <c r="J52" s="84" t="str">
        <f t="shared" si="2"/>
        <v>Uniform (0.32, 0.54)</v>
      </c>
      <c r="K52" s="131">
        <f t="shared" si="4"/>
        <v>0.32</v>
      </c>
      <c r="L52" s="131">
        <f t="shared" si="4"/>
        <v>0.54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0.32</v>
      </c>
      <c r="G53" s="53">
        <v>0.54</v>
      </c>
      <c r="H53" s="84" t="s">
        <v>199</v>
      </c>
      <c r="I53" s="92">
        <v>2</v>
      </c>
      <c r="J53" s="84" t="str">
        <f t="shared" si="2"/>
        <v>Uniform (0.32, 0.54)</v>
      </c>
      <c r="K53" s="131">
        <f t="shared" si="4"/>
        <v>0.32</v>
      </c>
      <c r="L53" s="131">
        <f t="shared" si="4"/>
        <v>0.54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131">
        <v>0.32</v>
      </c>
      <c r="G54" s="131">
        <v>0.54</v>
      </c>
      <c r="H54" s="84" t="s">
        <v>199</v>
      </c>
      <c r="I54" s="92">
        <v>2</v>
      </c>
      <c r="J54" s="84" t="str">
        <f t="shared" si="2"/>
        <v>Uniform (0.32, 0.54)</v>
      </c>
      <c r="K54" s="131">
        <f t="shared" si="4"/>
        <v>0.32</v>
      </c>
      <c r="L54" s="131">
        <f t="shared" si="4"/>
        <v>0.54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0.32</v>
      </c>
      <c r="G55" s="279">
        <v>0.54</v>
      </c>
      <c r="H55" s="87" t="s">
        <v>199</v>
      </c>
      <c r="I55" s="93">
        <v>2</v>
      </c>
      <c r="J55" s="87" t="str">
        <f t="shared" si="2"/>
        <v>Uniform (0.32, 0.54)</v>
      </c>
      <c r="K55" s="279">
        <f t="shared" si="4"/>
        <v>0.32</v>
      </c>
      <c r="L55" s="279">
        <f t="shared" si="4"/>
        <v>0.54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5.27</v>
      </c>
      <c r="F56" s="53">
        <v>3.11</v>
      </c>
      <c r="G56" s="53">
        <v>8.9</v>
      </c>
      <c r="H56" s="133" t="s">
        <v>199</v>
      </c>
      <c r="I56" s="92">
        <v>2</v>
      </c>
      <c r="J56" s="84" t="str">
        <f t="shared" si="2"/>
        <v>Uniform (3.11, 8.9)</v>
      </c>
      <c r="K56" s="131">
        <f t="shared" si="4"/>
        <v>3.11</v>
      </c>
      <c r="L56" s="131">
        <f t="shared" si="4"/>
        <v>8.9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5.27</v>
      </c>
      <c r="F57" s="53">
        <v>3.11</v>
      </c>
      <c r="G57" s="53">
        <v>8.9</v>
      </c>
      <c r="H57" s="133" t="s">
        <v>199</v>
      </c>
      <c r="I57" s="92">
        <v>2</v>
      </c>
      <c r="J57" s="84" t="str">
        <f t="shared" si="2"/>
        <v>Uniform (3.11, 8.9)</v>
      </c>
      <c r="K57" s="131">
        <f t="shared" si="4"/>
        <v>3.11</v>
      </c>
      <c r="L57" s="131">
        <f t="shared" si="4"/>
        <v>8.9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5.27</v>
      </c>
      <c r="F58" s="53">
        <v>3.11</v>
      </c>
      <c r="G58" s="53">
        <v>8.9</v>
      </c>
      <c r="H58" s="133" t="s">
        <v>199</v>
      </c>
      <c r="I58" s="92">
        <v>2</v>
      </c>
      <c r="J58" s="84" t="str">
        <f t="shared" si="2"/>
        <v>Uniform (3.11, 8.9)</v>
      </c>
      <c r="K58" s="131">
        <f t="shared" si="4"/>
        <v>3.11</v>
      </c>
      <c r="L58" s="131">
        <f t="shared" si="4"/>
        <v>8.9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131">
        <v>5.27</v>
      </c>
      <c r="F59" s="131">
        <v>3.11</v>
      </c>
      <c r="G59" s="131">
        <v>8.9</v>
      </c>
      <c r="H59" s="84" t="s">
        <v>199</v>
      </c>
      <c r="I59" s="92">
        <v>2</v>
      </c>
      <c r="J59" s="84" t="str">
        <f t="shared" si="2"/>
        <v>Uniform (3.11, 8.9)</v>
      </c>
      <c r="K59" s="131">
        <f t="shared" si="4"/>
        <v>3.11</v>
      </c>
      <c r="L59" s="131">
        <f t="shared" si="4"/>
        <v>8.9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131">
        <v>5.27</v>
      </c>
      <c r="F60" s="131">
        <v>3.11</v>
      </c>
      <c r="G60" s="131">
        <v>8.9</v>
      </c>
      <c r="H60" s="84" t="s">
        <v>199</v>
      </c>
      <c r="I60" s="92">
        <v>2</v>
      </c>
      <c r="J60" s="84" t="str">
        <f t="shared" si="2"/>
        <v>Uniform (3.11, 8.9)</v>
      </c>
      <c r="K60" s="131">
        <f t="shared" si="4"/>
        <v>3.11</v>
      </c>
      <c r="L60" s="131">
        <f t="shared" si="4"/>
        <v>8.9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5.27</v>
      </c>
      <c r="F61" s="131">
        <v>3.11</v>
      </c>
      <c r="G61" s="131">
        <v>8.9</v>
      </c>
      <c r="H61" s="84" t="s">
        <v>199</v>
      </c>
      <c r="I61" s="92">
        <v>2</v>
      </c>
      <c r="J61" s="84" t="str">
        <f t="shared" si="2"/>
        <v>Uniform (3.11, 8.9)</v>
      </c>
      <c r="K61" s="131">
        <f t="shared" si="4"/>
        <v>3.11</v>
      </c>
      <c r="L61" s="131">
        <f t="shared" si="4"/>
        <v>8.9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131">
        <v>0.13558198700000001</v>
      </c>
      <c r="F62" s="131">
        <v>0.13181859500000001</v>
      </c>
      <c r="G62" s="131">
        <v>0.13906147900000002</v>
      </c>
      <c r="H62" s="84" t="s">
        <v>199</v>
      </c>
      <c r="I62" s="92">
        <v>2</v>
      </c>
      <c r="J62" s="84" t="str">
        <f t="shared" si="2"/>
        <v>Uniform (0.13, 0.14)</v>
      </c>
      <c r="K62" s="131">
        <f t="shared" si="4"/>
        <v>0.13181859500000001</v>
      </c>
      <c r="L62" s="131">
        <f t="shared" si="4"/>
        <v>0.13906147900000002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131">
        <v>0.12922973300000001</v>
      </c>
      <c r="F63" s="131">
        <v>0.12221075600000002</v>
      </c>
      <c r="G63" s="131">
        <v>0.13550875100000001</v>
      </c>
      <c r="H63" s="84" t="s">
        <v>199</v>
      </c>
      <c r="I63" s="92">
        <v>2</v>
      </c>
      <c r="J63" s="84" t="str">
        <f t="shared" si="2"/>
        <v>Uniform (0.12, 0.14)</v>
      </c>
      <c r="K63" s="131">
        <f t="shared" si="4"/>
        <v>0.12221075600000002</v>
      </c>
      <c r="L63" s="131">
        <f t="shared" si="4"/>
        <v>0.13550875100000001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131">
        <v>0.10734474900000002</v>
      </c>
      <c r="F64" s="131">
        <v>0.10065293700000001</v>
      </c>
      <c r="G64" s="131">
        <v>0.11375169200000002</v>
      </c>
      <c r="H64" s="84" t="s">
        <v>199</v>
      </c>
      <c r="I64" s="92">
        <v>2</v>
      </c>
      <c r="J64" s="84" t="str">
        <f t="shared" si="2"/>
        <v>Uniform (0.1, 0.11)</v>
      </c>
      <c r="K64" s="131">
        <f t="shared" si="4"/>
        <v>0.10065293700000001</v>
      </c>
      <c r="L64" s="131">
        <f t="shared" si="4"/>
        <v>0.11375169200000002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0.15112537600000001</v>
      </c>
      <c r="F65" s="131">
        <v>0.14882320200000002</v>
      </c>
      <c r="G65" s="131">
        <v>0.15320553000000001</v>
      </c>
      <c r="H65" s="84" t="s">
        <v>199</v>
      </c>
      <c r="I65" s="92">
        <v>2</v>
      </c>
      <c r="J65" s="84" t="str">
        <f t="shared" si="2"/>
        <v>Uniform (0.15, 0.15)</v>
      </c>
      <c r="K65" s="131">
        <f t="shared" si="4"/>
        <v>0.14882320200000002</v>
      </c>
      <c r="L65" s="131">
        <f t="shared" si="4"/>
        <v>0.15320553000000001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0.14999774900000001</v>
      </c>
      <c r="F66" s="131">
        <v>0.14559077100000001</v>
      </c>
      <c r="G66" s="131">
        <v>0.153698156</v>
      </c>
      <c r="H66" s="84" t="s">
        <v>199</v>
      </c>
      <c r="I66" s="92">
        <v>2</v>
      </c>
      <c r="J66" s="84" t="str">
        <f t="shared" si="2"/>
        <v>Uniform (0.15, 0.15)</v>
      </c>
      <c r="K66" s="131">
        <f t="shared" si="4"/>
        <v>0.14559077100000001</v>
      </c>
      <c r="L66" s="131">
        <f t="shared" si="4"/>
        <v>0.153698156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0.12942504600000002</v>
      </c>
      <c r="F67" s="131">
        <v>0.12281531</v>
      </c>
      <c r="G67" s="131">
        <v>0.13536994600000002</v>
      </c>
      <c r="H67" s="84" t="s">
        <v>199</v>
      </c>
      <c r="I67" s="92">
        <v>2</v>
      </c>
      <c r="J67" s="84" t="str">
        <f t="shared" si="2"/>
        <v>Uniform (0.12, 0.14)</v>
      </c>
      <c r="K67" s="131">
        <f t="shared" si="4"/>
        <v>0.12281531</v>
      </c>
      <c r="L67" s="131">
        <f t="shared" si="4"/>
        <v>0.13536994600000002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131">
        <v>0.32</v>
      </c>
      <c r="G68" s="131">
        <v>0.54</v>
      </c>
      <c r="H68" s="84" t="s">
        <v>199</v>
      </c>
      <c r="I68" s="92">
        <v>2</v>
      </c>
      <c r="J68" s="84" t="str">
        <f t="shared" si="2"/>
        <v>Uniform (0.32, 0.54)</v>
      </c>
      <c r="K68" s="131">
        <f t="shared" si="4"/>
        <v>0.32</v>
      </c>
      <c r="L68" s="131">
        <f t="shared" si="4"/>
        <v>0.54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131">
        <v>0.32</v>
      </c>
      <c r="G69" s="131">
        <v>0.54</v>
      </c>
      <c r="H69" s="84" t="s">
        <v>199</v>
      </c>
      <c r="I69" s="92">
        <v>2</v>
      </c>
      <c r="J69" s="84" t="str">
        <f t="shared" si="2"/>
        <v>Uniform (0.32, 0.54)</v>
      </c>
      <c r="K69" s="131">
        <f t="shared" si="4"/>
        <v>0.32</v>
      </c>
      <c r="L69" s="131">
        <f t="shared" si="4"/>
        <v>0.54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131">
        <v>0.32</v>
      </c>
      <c r="G70" s="131">
        <v>0.54</v>
      </c>
      <c r="H70" s="84" t="s">
        <v>199</v>
      </c>
      <c r="I70" s="92">
        <v>2</v>
      </c>
      <c r="J70" s="84" t="str">
        <f t="shared" si="2"/>
        <v>Uniform (0.32, 0.54)</v>
      </c>
      <c r="K70" s="131">
        <f t="shared" si="4"/>
        <v>0.32</v>
      </c>
      <c r="L70" s="131">
        <f t="shared" si="4"/>
        <v>0.54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0.32</v>
      </c>
      <c r="G71" s="53">
        <v>0.54</v>
      </c>
      <c r="H71" s="84" t="s">
        <v>199</v>
      </c>
      <c r="I71" s="92">
        <v>2</v>
      </c>
      <c r="J71" s="84" t="str">
        <f t="shared" si="2"/>
        <v>Uniform (0.32, 0.54)</v>
      </c>
      <c r="K71" s="131">
        <f t="shared" si="4"/>
        <v>0.32</v>
      </c>
      <c r="L71" s="131">
        <f t="shared" si="4"/>
        <v>0.54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53">
        <v>0.32</v>
      </c>
      <c r="G72" s="53">
        <v>0.54</v>
      </c>
      <c r="H72" s="84" t="s">
        <v>199</v>
      </c>
      <c r="I72" s="92">
        <v>2</v>
      </c>
      <c r="J72" s="84" t="str">
        <f t="shared" si="2"/>
        <v>Uniform (0.32, 0.54)</v>
      </c>
      <c r="K72" s="131">
        <f t="shared" si="4"/>
        <v>0.32</v>
      </c>
      <c r="L72" s="131">
        <f t="shared" si="4"/>
        <v>0.54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0.32</v>
      </c>
      <c r="G73" s="279">
        <v>0.54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(0.32, 0.54)</v>
      </c>
      <c r="K73" s="279">
        <f t="shared" si="4"/>
        <v>0.32</v>
      </c>
      <c r="L73" s="279">
        <f t="shared" si="4"/>
        <v>0.54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5.27</v>
      </c>
      <c r="F74" s="53">
        <v>3.11</v>
      </c>
      <c r="G74" s="53">
        <v>8.9</v>
      </c>
      <c r="H74" s="133" t="s">
        <v>199</v>
      </c>
      <c r="I74" s="92">
        <v>2</v>
      </c>
      <c r="J74" s="84" t="str">
        <f t="shared" si="5"/>
        <v>Uniform (3.11, 8.9)</v>
      </c>
      <c r="K74" s="131">
        <f t="shared" si="4"/>
        <v>3.11</v>
      </c>
      <c r="L74" s="131">
        <f t="shared" si="4"/>
        <v>8.9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5.27</v>
      </c>
      <c r="F75" s="53">
        <v>3.11</v>
      </c>
      <c r="G75" s="53">
        <v>8.9</v>
      </c>
      <c r="H75" s="133" t="s">
        <v>199</v>
      </c>
      <c r="I75" s="92">
        <v>2</v>
      </c>
      <c r="J75" s="84" t="str">
        <f t="shared" si="5"/>
        <v>Uniform (3.11, 8.9)</v>
      </c>
      <c r="K75" s="131">
        <f t="shared" si="4"/>
        <v>3.11</v>
      </c>
      <c r="L75" s="131">
        <f t="shared" si="4"/>
        <v>8.9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5.27</v>
      </c>
      <c r="F76" s="53">
        <v>3.11</v>
      </c>
      <c r="G76" s="53">
        <v>8.9</v>
      </c>
      <c r="H76" s="133" t="s">
        <v>199</v>
      </c>
      <c r="I76" s="92">
        <v>2</v>
      </c>
      <c r="J76" s="84" t="str">
        <f t="shared" si="5"/>
        <v>Uniform (3.11, 8.9)</v>
      </c>
      <c r="K76" s="131">
        <f t="shared" si="4"/>
        <v>3.11</v>
      </c>
      <c r="L76" s="131">
        <f t="shared" si="4"/>
        <v>8.9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5.27</v>
      </c>
      <c r="F77" s="53">
        <v>3.11</v>
      </c>
      <c r="G77" s="53">
        <v>8.9</v>
      </c>
      <c r="H77" s="133" t="s">
        <v>199</v>
      </c>
      <c r="I77" s="92">
        <v>2</v>
      </c>
      <c r="J77" s="84" t="str">
        <f t="shared" si="5"/>
        <v>Uniform (3.11, 8.9)</v>
      </c>
      <c r="K77" s="131">
        <f t="shared" si="4"/>
        <v>3.11</v>
      </c>
      <c r="L77" s="131">
        <f t="shared" si="4"/>
        <v>8.9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131">
        <v>5.27</v>
      </c>
      <c r="F78" s="131">
        <v>3.11</v>
      </c>
      <c r="G78" s="131">
        <v>8.9</v>
      </c>
      <c r="H78" s="84" t="s">
        <v>199</v>
      </c>
      <c r="I78" s="92">
        <v>2</v>
      </c>
      <c r="J78" s="84" t="str">
        <f t="shared" si="5"/>
        <v>Uniform (3.11, 8.9)</v>
      </c>
      <c r="K78" s="131">
        <f t="shared" si="4"/>
        <v>3.11</v>
      </c>
      <c r="L78" s="131">
        <f t="shared" si="4"/>
        <v>8.9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5.27</v>
      </c>
      <c r="F79" s="131">
        <v>3.11</v>
      </c>
      <c r="G79" s="131">
        <v>8.9</v>
      </c>
      <c r="H79" s="84" t="s">
        <v>199</v>
      </c>
      <c r="I79" s="92">
        <v>2</v>
      </c>
      <c r="J79" s="84" t="str">
        <f t="shared" si="5"/>
        <v>Uniform (3.11, 8.9)</v>
      </c>
      <c r="K79" s="131">
        <f t="shared" si="4"/>
        <v>3.11</v>
      </c>
      <c r="L79" s="131">
        <f t="shared" si="4"/>
        <v>8.9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131">
        <v>0.143113616</v>
      </c>
      <c r="F80" s="131">
        <v>0.13875876000000001</v>
      </c>
      <c r="G80" s="131">
        <v>0.14696221200000001</v>
      </c>
      <c r="H80" s="84" t="s">
        <v>199</v>
      </c>
      <c r="I80" s="92">
        <v>2</v>
      </c>
      <c r="J80" s="84" t="str">
        <f t="shared" si="5"/>
        <v>Uniform (0.14, 0.15)</v>
      </c>
      <c r="K80" s="131">
        <f t="shared" si="4"/>
        <v>0.13875876000000001</v>
      </c>
      <c r="L80" s="131">
        <f t="shared" si="4"/>
        <v>0.14696221200000001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131">
        <v>0.14031147200000002</v>
      </c>
      <c r="F81" s="131">
        <v>0.12843772000000001</v>
      </c>
      <c r="G81" s="131">
        <v>0.14933874400000002</v>
      </c>
      <c r="H81" s="84" t="s">
        <v>199</v>
      </c>
      <c r="I81" s="92">
        <v>2</v>
      </c>
      <c r="J81" s="84" t="str">
        <f t="shared" si="5"/>
        <v>Uniform (0.13, 0.15)</v>
      </c>
      <c r="K81" s="131">
        <f t="shared" si="4"/>
        <v>0.12843772000000001</v>
      </c>
      <c r="L81" s="131">
        <f t="shared" si="4"/>
        <v>0.14933874400000002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131">
        <v>0.122101208</v>
      </c>
      <c r="F82" s="131">
        <v>0.11164739800000001</v>
      </c>
      <c r="G82" s="131">
        <v>0.13133086500000002</v>
      </c>
      <c r="H82" s="84" t="s">
        <v>199</v>
      </c>
      <c r="I82" s="92">
        <v>2</v>
      </c>
      <c r="J82" s="84" t="str">
        <f t="shared" si="5"/>
        <v>Uniform (0.11, 0.13)</v>
      </c>
      <c r="K82" s="131">
        <f t="shared" si="4"/>
        <v>0.11164739800000001</v>
      </c>
      <c r="L82" s="131">
        <f t="shared" si="4"/>
        <v>0.13133086500000002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0.15460796200000002</v>
      </c>
      <c r="F83" s="131">
        <v>0.150997672</v>
      </c>
      <c r="G83" s="131">
        <v>0.157588691</v>
      </c>
      <c r="H83" s="84" t="s">
        <v>199</v>
      </c>
      <c r="I83" s="92">
        <v>2</v>
      </c>
      <c r="J83" s="84" t="str">
        <f t="shared" si="5"/>
        <v>Uniform (0.15, 0.16)</v>
      </c>
      <c r="K83" s="131">
        <f t="shared" si="4"/>
        <v>0.150997672</v>
      </c>
      <c r="L83" s="131">
        <f t="shared" si="4"/>
        <v>0.157588691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0.15965750600000003</v>
      </c>
      <c r="F84" s="131">
        <v>0.15415406200000001</v>
      </c>
      <c r="G84" s="131">
        <v>0.16333222600000002</v>
      </c>
      <c r="H84" s="84" t="s">
        <v>199</v>
      </c>
      <c r="I84" s="92">
        <v>2</v>
      </c>
      <c r="J84" s="84" t="str">
        <f t="shared" si="5"/>
        <v>Uniform (0.15, 0.16)</v>
      </c>
      <c r="K84" s="131">
        <f t="shared" si="4"/>
        <v>0.15415406200000001</v>
      </c>
      <c r="L84" s="131">
        <f t="shared" si="4"/>
        <v>0.16333222600000002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0.15163899700000003</v>
      </c>
      <c r="F85" s="131">
        <v>0.14599115500000001</v>
      </c>
      <c r="G85" s="131">
        <v>0.156084888</v>
      </c>
      <c r="H85" s="84" t="s">
        <v>199</v>
      </c>
      <c r="I85" s="92">
        <v>2</v>
      </c>
      <c r="J85" s="84" t="str">
        <f t="shared" si="5"/>
        <v>Uniform (0.15, 0.16)</v>
      </c>
      <c r="K85" s="131">
        <f t="shared" si="4"/>
        <v>0.14599115500000001</v>
      </c>
      <c r="L85" s="131">
        <f t="shared" si="4"/>
        <v>0.156084888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131">
        <v>0.32</v>
      </c>
      <c r="G86" s="131">
        <v>0.54</v>
      </c>
      <c r="H86" s="84" t="s">
        <v>199</v>
      </c>
      <c r="I86" s="92">
        <v>2</v>
      </c>
      <c r="J86" s="84" t="str">
        <f t="shared" si="5"/>
        <v>Uniform (0.32, 0.54)</v>
      </c>
      <c r="K86" s="131">
        <f t="shared" si="4"/>
        <v>0.32</v>
      </c>
      <c r="L86" s="131">
        <f t="shared" si="4"/>
        <v>0.54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131">
        <v>0.32</v>
      </c>
      <c r="G87" s="131">
        <v>0.54</v>
      </c>
      <c r="H87" s="84" t="s">
        <v>199</v>
      </c>
      <c r="I87" s="92">
        <v>2</v>
      </c>
      <c r="J87" s="84" t="str">
        <f t="shared" si="5"/>
        <v>Uniform (0.32, 0.54)</v>
      </c>
      <c r="K87" s="131">
        <f t="shared" si="4"/>
        <v>0.32</v>
      </c>
      <c r="L87" s="131">
        <f t="shared" si="4"/>
        <v>0.54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131">
        <v>0.32</v>
      </c>
      <c r="G88" s="131">
        <v>0.54</v>
      </c>
      <c r="H88" s="84" t="s">
        <v>199</v>
      </c>
      <c r="I88" s="92">
        <v>2</v>
      </c>
      <c r="J88" s="84" t="str">
        <f t="shared" si="5"/>
        <v>Uniform (0.32, 0.54)</v>
      </c>
      <c r="K88" s="131">
        <f t="shared" si="4"/>
        <v>0.32</v>
      </c>
      <c r="L88" s="131">
        <f t="shared" si="4"/>
        <v>0.54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131">
        <v>0.32</v>
      </c>
      <c r="G89" s="131">
        <v>0.54</v>
      </c>
      <c r="H89" s="84" t="s">
        <v>199</v>
      </c>
      <c r="I89" s="92">
        <v>2</v>
      </c>
      <c r="J89" s="84" t="str">
        <f t="shared" si="5"/>
        <v>Uniform (0.32, 0.54)</v>
      </c>
      <c r="K89" s="131">
        <f t="shared" ref="K89:L109" si="6">F89</f>
        <v>0.32</v>
      </c>
      <c r="L89" s="131">
        <f t="shared" si="6"/>
        <v>0.54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53">
        <v>0.32</v>
      </c>
      <c r="G90" s="53">
        <v>0.54</v>
      </c>
      <c r="H90" s="84" t="s">
        <v>199</v>
      </c>
      <c r="I90" s="92">
        <v>2</v>
      </c>
      <c r="J90" s="84" t="str">
        <f t="shared" si="5"/>
        <v>Uniform (0.32, 0.54)</v>
      </c>
      <c r="K90" s="131">
        <f t="shared" si="6"/>
        <v>0.32</v>
      </c>
      <c r="L90" s="131">
        <f t="shared" si="6"/>
        <v>0.54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0.32</v>
      </c>
      <c r="G91" s="279">
        <v>0.54</v>
      </c>
      <c r="H91" s="87" t="s">
        <v>199</v>
      </c>
      <c r="I91" s="93">
        <v>2</v>
      </c>
      <c r="J91" s="87" t="str">
        <f t="shared" si="5"/>
        <v>Uniform (0.32, 0.54)</v>
      </c>
      <c r="K91" s="279">
        <f t="shared" si="6"/>
        <v>0.32</v>
      </c>
      <c r="L91" s="279">
        <f t="shared" si="6"/>
        <v>0.54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5.27</v>
      </c>
      <c r="F92" s="53">
        <v>3.11</v>
      </c>
      <c r="G92" s="53">
        <v>8.9</v>
      </c>
      <c r="H92" s="133" t="s">
        <v>199</v>
      </c>
      <c r="I92" s="92">
        <v>2</v>
      </c>
      <c r="J92" s="84" t="str">
        <f t="shared" si="5"/>
        <v>Uniform (3.11, 8.9)</v>
      </c>
      <c r="K92" s="131">
        <f t="shared" si="6"/>
        <v>3.11</v>
      </c>
      <c r="L92" s="131">
        <f t="shared" si="6"/>
        <v>8.9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5.27</v>
      </c>
      <c r="F93" s="53">
        <v>3.11</v>
      </c>
      <c r="G93" s="53">
        <v>8.9</v>
      </c>
      <c r="H93" s="133" t="s">
        <v>199</v>
      </c>
      <c r="I93" s="92">
        <v>2</v>
      </c>
      <c r="J93" s="84" t="str">
        <f t="shared" si="5"/>
        <v>Uniform (3.11, 8.9)</v>
      </c>
      <c r="K93" s="131">
        <f t="shared" si="6"/>
        <v>3.11</v>
      </c>
      <c r="L93" s="131">
        <f t="shared" si="6"/>
        <v>8.9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5.27</v>
      </c>
      <c r="F94" s="53">
        <v>3.11</v>
      </c>
      <c r="G94" s="53">
        <v>8.9</v>
      </c>
      <c r="H94" s="133" t="s">
        <v>199</v>
      </c>
      <c r="I94" s="92">
        <v>2</v>
      </c>
      <c r="J94" s="84" t="str">
        <f t="shared" si="5"/>
        <v>Uniform (3.11, 8.9)</v>
      </c>
      <c r="K94" s="131">
        <f t="shared" si="6"/>
        <v>3.11</v>
      </c>
      <c r="L94" s="131">
        <f t="shared" si="6"/>
        <v>8.9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5.27</v>
      </c>
      <c r="F95" s="53">
        <v>3.11</v>
      </c>
      <c r="G95" s="53">
        <v>8.9</v>
      </c>
      <c r="H95" s="133" t="s">
        <v>199</v>
      </c>
      <c r="I95" s="92">
        <v>2</v>
      </c>
      <c r="J95" s="84" t="str">
        <f t="shared" si="5"/>
        <v>Uniform (3.11, 8.9)</v>
      </c>
      <c r="K95" s="131">
        <f t="shared" si="6"/>
        <v>3.11</v>
      </c>
      <c r="L95" s="131">
        <f t="shared" si="6"/>
        <v>8.9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5.27</v>
      </c>
      <c r="F96" s="53">
        <v>3.11</v>
      </c>
      <c r="G96" s="53">
        <v>8.9</v>
      </c>
      <c r="H96" s="133" t="s">
        <v>199</v>
      </c>
      <c r="I96" s="92">
        <v>2</v>
      </c>
      <c r="J96" s="84" t="str">
        <f t="shared" si="5"/>
        <v>Uniform (3.11, 8.9)</v>
      </c>
      <c r="K96" s="131">
        <f t="shared" si="6"/>
        <v>3.11</v>
      </c>
      <c r="L96" s="131">
        <f t="shared" si="6"/>
        <v>8.9</v>
      </c>
      <c r="M96" s="84" t="s">
        <v>17</v>
      </c>
    </row>
    <row r="97" spans="1:16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5.27</v>
      </c>
      <c r="F97" s="131">
        <v>3.11</v>
      </c>
      <c r="G97" s="131">
        <v>8.9</v>
      </c>
      <c r="H97" s="133" t="s">
        <v>199</v>
      </c>
      <c r="I97" s="92">
        <v>2</v>
      </c>
      <c r="J97" s="84" t="str">
        <f t="shared" si="5"/>
        <v>Uniform (3.11, 8.9)</v>
      </c>
      <c r="K97" s="131">
        <f t="shared" si="6"/>
        <v>3.11</v>
      </c>
      <c r="L97" s="131">
        <f t="shared" si="6"/>
        <v>8.9</v>
      </c>
      <c r="M97" s="84" t="s">
        <v>17</v>
      </c>
    </row>
    <row r="98" spans="1:16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0.13041074</v>
      </c>
      <c r="F98" s="53">
        <v>0.12606178300000001</v>
      </c>
      <c r="G98" s="53">
        <v>0.13445063700000001</v>
      </c>
      <c r="H98" s="133" t="s">
        <v>199</v>
      </c>
      <c r="I98" s="92">
        <v>2</v>
      </c>
      <c r="J98" s="84" t="str">
        <f t="shared" si="5"/>
        <v>Uniform (0.13, 0.13)</v>
      </c>
      <c r="K98" s="131">
        <f t="shared" si="6"/>
        <v>0.12606178300000001</v>
      </c>
      <c r="L98" s="131">
        <f t="shared" si="6"/>
        <v>0.13445063700000001</v>
      </c>
      <c r="M98" s="84" t="s">
        <v>17</v>
      </c>
      <c r="N98" s="84"/>
      <c r="O98" s="84"/>
      <c r="P98" s="84"/>
    </row>
    <row r="99" spans="1:16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0.130685409</v>
      </c>
      <c r="F99" s="53">
        <v>0.11350565100000001</v>
      </c>
      <c r="G99" s="53">
        <v>0.14384471800000001</v>
      </c>
      <c r="H99" s="133" t="s">
        <v>199</v>
      </c>
      <c r="I99" s="92">
        <v>2</v>
      </c>
      <c r="J99" s="84" t="str">
        <f t="shared" si="5"/>
        <v>Uniform (0.11, 0.14)</v>
      </c>
      <c r="K99" s="131">
        <f t="shared" si="6"/>
        <v>0.11350565100000001</v>
      </c>
      <c r="L99" s="131">
        <f t="shared" si="6"/>
        <v>0.14384471800000001</v>
      </c>
      <c r="M99" s="84" t="s">
        <v>17</v>
      </c>
      <c r="N99" s="84"/>
      <c r="O99" s="84"/>
      <c r="P99" s="84"/>
    </row>
    <row r="100" spans="1:16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0.10078871600000001</v>
      </c>
      <c r="F100" s="53">
        <v>9.4936109000000005E-2</v>
      </c>
      <c r="G100" s="53">
        <v>0.10649027800000001</v>
      </c>
      <c r="H100" s="133" t="s">
        <v>199</v>
      </c>
      <c r="I100" s="92">
        <v>2</v>
      </c>
      <c r="J100" s="84" t="str">
        <f t="shared" si="5"/>
        <v>Uniform (0.09, 0.11)</v>
      </c>
      <c r="K100" s="131">
        <f t="shared" si="6"/>
        <v>9.4936109000000005E-2</v>
      </c>
      <c r="L100" s="131">
        <f t="shared" si="6"/>
        <v>0.10649027800000001</v>
      </c>
      <c r="M100" s="84" t="s">
        <v>17</v>
      </c>
      <c r="N100" s="84"/>
      <c r="O100" s="84"/>
      <c r="P100" s="84"/>
    </row>
    <row r="101" spans="1:16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53">
        <v>0.147919737</v>
      </c>
      <c r="F101" s="53">
        <v>0.14525197800000003</v>
      </c>
      <c r="G101" s="53">
        <v>0.15033885399999999</v>
      </c>
      <c r="H101" s="133" t="s">
        <v>199</v>
      </c>
      <c r="I101" s="92">
        <v>2</v>
      </c>
      <c r="J101" s="84" t="str">
        <f t="shared" si="5"/>
        <v>Uniform (0.15, 0.15)</v>
      </c>
      <c r="K101" s="131">
        <f t="shared" si="6"/>
        <v>0.14525197800000003</v>
      </c>
      <c r="L101" s="131">
        <f t="shared" si="6"/>
        <v>0.15033885399999999</v>
      </c>
      <c r="M101" s="84" t="s">
        <v>17</v>
      </c>
      <c r="N101" s="84"/>
      <c r="O101" s="84"/>
      <c r="P101" s="84"/>
    </row>
    <row r="102" spans="1:16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53">
        <v>0.15052658500000002</v>
      </c>
      <c r="F102" s="53">
        <v>0.13971393900000001</v>
      </c>
      <c r="G102" s="53">
        <v>0.15781559000000001</v>
      </c>
      <c r="H102" s="133" t="s">
        <v>199</v>
      </c>
      <c r="I102" s="92">
        <v>2</v>
      </c>
      <c r="J102" s="84" t="str">
        <f t="shared" si="5"/>
        <v>Uniform (0.14, 0.16)</v>
      </c>
      <c r="K102" s="131">
        <f t="shared" si="6"/>
        <v>0.13971393900000001</v>
      </c>
      <c r="L102" s="131">
        <f t="shared" si="6"/>
        <v>0.15781559000000001</v>
      </c>
      <c r="M102" s="84" t="s">
        <v>17</v>
      </c>
      <c r="N102" s="84"/>
      <c r="O102" s="84"/>
      <c r="P102" s="84"/>
    </row>
    <row r="103" spans="1:16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53">
        <v>0.13659326600000002</v>
      </c>
      <c r="F103" s="53">
        <v>0.13179613800000001</v>
      </c>
      <c r="G103" s="53">
        <v>0.14092095600000001</v>
      </c>
      <c r="H103" s="133" t="s">
        <v>199</v>
      </c>
      <c r="I103" s="92">
        <v>2</v>
      </c>
      <c r="J103" s="84" t="str">
        <f t="shared" si="5"/>
        <v>Uniform (0.13, 0.14)</v>
      </c>
      <c r="K103" s="131">
        <f t="shared" si="6"/>
        <v>0.13179613800000001</v>
      </c>
      <c r="L103" s="131">
        <f t="shared" si="6"/>
        <v>0.14092095600000001</v>
      </c>
      <c r="M103" s="84" t="s">
        <v>17</v>
      </c>
      <c r="N103" s="84"/>
      <c r="O103" s="84"/>
      <c r="P103" s="84"/>
    </row>
    <row r="104" spans="1:16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0.32</v>
      </c>
      <c r="G104" s="53">
        <v>0.54</v>
      </c>
      <c r="H104" s="133" t="s">
        <v>199</v>
      </c>
      <c r="I104" s="92">
        <v>2</v>
      </c>
      <c r="J104" s="84" t="str">
        <f t="shared" si="5"/>
        <v>Uniform (0.32, 0.54)</v>
      </c>
      <c r="K104" s="131">
        <f t="shared" si="6"/>
        <v>0.32</v>
      </c>
      <c r="L104" s="131">
        <f t="shared" si="6"/>
        <v>0.54</v>
      </c>
      <c r="M104" s="84" t="s">
        <v>17</v>
      </c>
    </row>
    <row r="105" spans="1:16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0.32</v>
      </c>
      <c r="G105" s="53">
        <v>0.54</v>
      </c>
      <c r="H105" s="133" t="s">
        <v>199</v>
      </c>
      <c r="I105" s="92">
        <v>2</v>
      </c>
      <c r="J105" s="84" t="str">
        <f t="shared" si="5"/>
        <v>Uniform (0.32, 0.54)</v>
      </c>
      <c r="K105" s="131">
        <f t="shared" si="6"/>
        <v>0.32</v>
      </c>
      <c r="L105" s="131">
        <f t="shared" si="6"/>
        <v>0.54</v>
      </c>
      <c r="M105" s="84" t="s">
        <v>17</v>
      </c>
    </row>
    <row r="106" spans="1:16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0.32</v>
      </c>
      <c r="G106" s="53">
        <v>0.54</v>
      </c>
      <c r="H106" s="133" t="s">
        <v>199</v>
      </c>
      <c r="I106" s="92">
        <v>2</v>
      </c>
      <c r="J106" s="84" t="str">
        <f t="shared" si="5"/>
        <v>Uniform (0.32, 0.54)</v>
      </c>
      <c r="K106" s="131">
        <f t="shared" si="6"/>
        <v>0.32</v>
      </c>
      <c r="L106" s="131">
        <f t="shared" si="6"/>
        <v>0.54</v>
      </c>
      <c r="M106" s="84" t="s">
        <v>17</v>
      </c>
    </row>
    <row r="107" spans="1:16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131">
        <v>0.32</v>
      </c>
      <c r="G107" s="53">
        <v>0.54</v>
      </c>
      <c r="H107" s="133" t="s">
        <v>199</v>
      </c>
      <c r="I107" s="92">
        <v>2</v>
      </c>
      <c r="J107" s="84" t="str">
        <f t="shared" si="5"/>
        <v>Uniform (0.32, 0.54)</v>
      </c>
      <c r="K107" s="131">
        <f t="shared" si="6"/>
        <v>0.32</v>
      </c>
      <c r="L107" s="131">
        <f t="shared" si="6"/>
        <v>0.54</v>
      </c>
      <c r="M107" s="84" t="s">
        <v>17</v>
      </c>
    </row>
    <row r="108" spans="1:16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131">
        <v>0.32</v>
      </c>
      <c r="G108" s="53">
        <v>0.54</v>
      </c>
      <c r="H108" s="133" t="s">
        <v>199</v>
      </c>
      <c r="I108" s="92">
        <v>2</v>
      </c>
      <c r="J108" s="84" t="str">
        <f t="shared" si="5"/>
        <v>Uniform (0.32, 0.54)</v>
      </c>
      <c r="K108" s="131">
        <f t="shared" si="6"/>
        <v>0.32</v>
      </c>
      <c r="L108" s="131">
        <f t="shared" si="6"/>
        <v>0.54</v>
      </c>
      <c r="M108" s="84" t="s">
        <v>17</v>
      </c>
    </row>
    <row r="109" spans="1:16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4">
        <v>0.9</v>
      </c>
      <c r="F109" s="131">
        <v>0.32</v>
      </c>
      <c r="G109" s="53">
        <v>0.54</v>
      </c>
      <c r="H109" s="133" t="s">
        <v>199</v>
      </c>
      <c r="I109" s="92">
        <v>2</v>
      </c>
      <c r="J109" s="84" t="str">
        <f t="shared" si="5"/>
        <v>Uniform (0.32, 0.54)</v>
      </c>
      <c r="K109" s="131">
        <f t="shared" si="6"/>
        <v>0.32</v>
      </c>
      <c r="L109" s="131">
        <f t="shared" si="6"/>
        <v>0.54</v>
      </c>
      <c r="M109" s="84" t="s">
        <v>17</v>
      </c>
    </row>
    <row r="110" spans="1:16" x14ac:dyDescent="0.25">
      <c r="E110" s="84"/>
      <c r="F110" s="84"/>
    </row>
    <row r="111" spans="1:16" x14ac:dyDescent="0.25">
      <c r="E111" s="84"/>
      <c r="F111" s="84"/>
    </row>
    <row r="112" spans="1:16" x14ac:dyDescent="0.25">
      <c r="E112" s="84"/>
      <c r="F112" s="84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12"/>
  <sheetViews>
    <sheetView zoomScale="80" zoomScaleNormal="80" workbookViewId="0">
      <selection activeCell="I104" sqref="I104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2.78</v>
      </c>
      <c r="F2" s="53">
        <v>2.62</v>
      </c>
      <c r="G2" s="53">
        <v>2.96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(2.62, 2.96)</v>
      </c>
      <c r="K2" s="131">
        <f t="shared" ref="K2:L7" si="1">F2</f>
        <v>2.62</v>
      </c>
      <c r="L2" s="131">
        <f t="shared" si="1"/>
        <v>2.96</v>
      </c>
      <c r="M2" s="84" t="s">
        <v>17</v>
      </c>
      <c r="O2" s="133" t="s">
        <v>24</v>
      </c>
      <c r="P2" s="82" t="s">
        <v>1947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2.78</v>
      </c>
      <c r="F3" s="53">
        <v>2.62</v>
      </c>
      <c r="G3" s="53">
        <v>2.96</v>
      </c>
      <c r="H3" s="133" t="s">
        <v>199</v>
      </c>
      <c r="I3" s="92">
        <v>2</v>
      </c>
      <c r="J3" s="84" t="str">
        <f t="shared" si="0"/>
        <v>Uniform (2.62, 2.96)</v>
      </c>
      <c r="K3" s="131">
        <f t="shared" si="1"/>
        <v>2.62</v>
      </c>
      <c r="L3" s="131">
        <f t="shared" si="1"/>
        <v>2.96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2.78</v>
      </c>
      <c r="F4" s="53">
        <v>2.62</v>
      </c>
      <c r="G4" s="53">
        <v>2.96</v>
      </c>
      <c r="H4" s="133" t="s">
        <v>199</v>
      </c>
      <c r="I4" s="92">
        <v>2</v>
      </c>
      <c r="J4" s="84" t="str">
        <f t="shared" si="0"/>
        <v>Uniform (2.62, 2.96)</v>
      </c>
      <c r="K4" s="131">
        <f t="shared" si="1"/>
        <v>2.62</v>
      </c>
      <c r="L4" s="131">
        <f t="shared" si="1"/>
        <v>2.96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131">
        <v>2.78</v>
      </c>
      <c r="F5" s="131">
        <v>2.62</v>
      </c>
      <c r="G5" s="131">
        <v>2.96</v>
      </c>
      <c r="H5" s="133" t="s">
        <v>199</v>
      </c>
      <c r="I5" s="92">
        <v>2</v>
      </c>
      <c r="J5" s="84" t="str">
        <f t="shared" si="0"/>
        <v>Uniform (2.62, 2.96)</v>
      </c>
      <c r="K5" s="131">
        <f t="shared" si="1"/>
        <v>2.62</v>
      </c>
      <c r="L5" s="131">
        <f t="shared" si="1"/>
        <v>2.96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131">
        <v>2.78</v>
      </c>
      <c r="F6" s="131">
        <v>2.62</v>
      </c>
      <c r="G6" s="131">
        <v>2.96</v>
      </c>
      <c r="H6" s="84" t="s">
        <v>199</v>
      </c>
      <c r="I6" s="92">
        <v>2</v>
      </c>
      <c r="J6" s="84" t="str">
        <f t="shared" si="0"/>
        <v>Uniform (2.62, 2.96)</v>
      </c>
      <c r="K6" s="131">
        <f t="shared" si="1"/>
        <v>2.62</v>
      </c>
      <c r="L6" s="131">
        <f t="shared" si="1"/>
        <v>2.96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2.78</v>
      </c>
      <c r="F7" s="131">
        <v>2.62</v>
      </c>
      <c r="G7" s="131">
        <v>2.96</v>
      </c>
      <c r="H7" s="84" t="s">
        <v>199</v>
      </c>
      <c r="I7" s="92">
        <v>2</v>
      </c>
      <c r="J7" s="84" t="str">
        <f t="shared" si="0"/>
        <v>Uniform (2.62, 2.96)</v>
      </c>
      <c r="K7" s="131">
        <f t="shared" si="1"/>
        <v>2.62</v>
      </c>
      <c r="L7" s="131">
        <f t="shared" si="1"/>
        <v>2.96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0.1716686</v>
      </c>
      <c r="F8" s="53">
        <v>0.15682679999999999</v>
      </c>
      <c r="G8" s="53">
        <v>0.1876024</v>
      </c>
      <c r="H8" s="84" t="s">
        <v>199</v>
      </c>
      <c r="I8" s="92">
        <v>2</v>
      </c>
      <c r="J8" s="84" t="str">
        <f>"Uniform ("&amp;ROUND(F8,2)&amp;", "&amp;ROUND(G8,2)&amp;")"</f>
        <v>Uniform (0.16, 0.19)</v>
      </c>
      <c r="K8" s="131">
        <f>F8</f>
        <v>0.15682679999999999</v>
      </c>
      <c r="L8" s="131">
        <f>G8</f>
        <v>0.1876024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0.26263219999999998</v>
      </c>
      <c r="F9" s="53">
        <v>0.2267132</v>
      </c>
      <c r="G9" s="53">
        <v>0.30201929999999999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(0.23, 0.3)</v>
      </c>
      <c r="K9" s="131">
        <f t="shared" ref="K9:L24" si="3">F9</f>
        <v>0.2267132</v>
      </c>
      <c r="L9" s="131">
        <f t="shared" si="3"/>
        <v>0.30201929999999999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0.1146117</v>
      </c>
      <c r="F10" s="53">
        <v>9.1025999999999996E-2</v>
      </c>
      <c r="G10" s="53">
        <v>0.1433449</v>
      </c>
      <c r="H10" s="84" t="s">
        <v>199</v>
      </c>
      <c r="I10" s="92">
        <v>2</v>
      </c>
      <c r="J10" s="84" t="str">
        <f t="shared" si="2"/>
        <v>Uniform (0.09, 0.14)</v>
      </c>
      <c r="K10" s="131">
        <f t="shared" si="3"/>
        <v>9.1025999999999996E-2</v>
      </c>
      <c r="L10" s="131">
        <f t="shared" si="3"/>
        <v>0.1433449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0.1860089</v>
      </c>
      <c r="F11" s="131">
        <v>0.17168829999999999</v>
      </c>
      <c r="G11" s="131">
        <v>0.20123389999999999</v>
      </c>
      <c r="H11" s="84" t="s">
        <v>199</v>
      </c>
      <c r="I11" s="92">
        <v>2</v>
      </c>
      <c r="J11" s="84" t="str">
        <f t="shared" si="2"/>
        <v>Uniform (0.17, 0.2)</v>
      </c>
      <c r="K11" s="131">
        <f t="shared" si="3"/>
        <v>0.17168829999999999</v>
      </c>
      <c r="L11" s="131">
        <f t="shared" si="3"/>
        <v>0.20123389999999999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0.27581080000000002</v>
      </c>
      <c r="F12" s="131">
        <v>0.24636179999999999</v>
      </c>
      <c r="G12" s="131">
        <v>0.30734430000000001</v>
      </c>
      <c r="H12" s="84" t="s">
        <v>199</v>
      </c>
      <c r="I12" s="92">
        <v>2</v>
      </c>
      <c r="J12" s="84" t="str">
        <f t="shared" si="2"/>
        <v>Uniform (0.25, 0.31)</v>
      </c>
      <c r="K12" s="131">
        <f t="shared" si="3"/>
        <v>0.24636179999999999</v>
      </c>
      <c r="L12" s="131">
        <f t="shared" si="3"/>
        <v>0.30734430000000001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0.1822588</v>
      </c>
      <c r="F13" s="131">
        <v>0.15829109999999999</v>
      </c>
      <c r="G13" s="131">
        <v>0.20895449999999999</v>
      </c>
      <c r="H13" s="84" t="s">
        <v>199</v>
      </c>
      <c r="I13" s="92">
        <v>2</v>
      </c>
      <c r="J13" s="84" t="str">
        <f t="shared" si="2"/>
        <v>Uniform (0.16, 0.21)</v>
      </c>
      <c r="K13" s="131">
        <f t="shared" si="3"/>
        <v>0.15829109999999999</v>
      </c>
      <c r="L13" s="131">
        <f t="shared" si="3"/>
        <v>0.20895449999999999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131">
        <v>0.98419999999999996</v>
      </c>
      <c r="F14" s="131">
        <v>0.98419999999999996</v>
      </c>
      <c r="G14" s="131">
        <v>0.98419999999999996</v>
      </c>
      <c r="H14" s="84" t="s">
        <v>199</v>
      </c>
      <c r="I14" s="92">
        <v>2</v>
      </c>
      <c r="J14" s="84" t="str">
        <f t="shared" si="2"/>
        <v>Uniform (0.98, 0.98)</v>
      </c>
      <c r="K14" s="131">
        <f t="shared" si="3"/>
        <v>0.98419999999999996</v>
      </c>
      <c r="L14" s="131">
        <f t="shared" si="3"/>
        <v>0.98419999999999996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131">
        <v>0.98419999999999996</v>
      </c>
      <c r="F15" s="131">
        <v>0.98419999999999996</v>
      </c>
      <c r="G15" s="131">
        <v>0.98419999999999996</v>
      </c>
      <c r="H15" s="84" t="s">
        <v>199</v>
      </c>
      <c r="I15" s="92">
        <v>2</v>
      </c>
      <c r="J15" s="84" t="str">
        <f t="shared" si="2"/>
        <v>Uniform (0.98, 0.98)</v>
      </c>
      <c r="K15" s="131">
        <f t="shared" si="3"/>
        <v>0.98419999999999996</v>
      </c>
      <c r="L15" s="131">
        <f t="shared" si="3"/>
        <v>0.98419999999999996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131">
        <v>0.98419999999999996</v>
      </c>
      <c r="F16" s="131">
        <v>0.98419999999999996</v>
      </c>
      <c r="G16" s="131">
        <v>0.98419999999999996</v>
      </c>
      <c r="H16" s="84" t="s">
        <v>199</v>
      </c>
      <c r="I16" s="92">
        <v>2</v>
      </c>
      <c r="J16" s="84" t="str">
        <f t="shared" si="2"/>
        <v>Uniform (0.98, 0.98)</v>
      </c>
      <c r="K16" s="131">
        <f t="shared" si="3"/>
        <v>0.98419999999999996</v>
      </c>
      <c r="L16" s="131">
        <f t="shared" si="3"/>
        <v>0.98419999999999996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131">
        <v>0.98419999999999996</v>
      </c>
      <c r="F17" s="131">
        <v>0.98419999999999996</v>
      </c>
      <c r="G17" s="131">
        <v>0.98419999999999996</v>
      </c>
      <c r="H17" s="84" t="s">
        <v>199</v>
      </c>
      <c r="I17" s="92">
        <v>2</v>
      </c>
      <c r="J17" s="84" t="str">
        <f t="shared" si="2"/>
        <v>Uniform (0.98, 0.98)</v>
      </c>
      <c r="K17" s="131">
        <f t="shared" si="3"/>
        <v>0.98419999999999996</v>
      </c>
      <c r="L17" s="131">
        <f t="shared" si="3"/>
        <v>0.98419999999999996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131">
        <v>0.98419999999999996</v>
      </c>
      <c r="F18" s="131">
        <v>0.98419999999999996</v>
      </c>
      <c r="G18" s="131">
        <v>0.98419999999999996</v>
      </c>
      <c r="H18" s="84" t="s">
        <v>199</v>
      </c>
      <c r="I18" s="92">
        <v>2</v>
      </c>
      <c r="J18" s="84" t="str">
        <f t="shared" si="2"/>
        <v>Uniform (0.98, 0.98)</v>
      </c>
      <c r="K18" s="131">
        <f t="shared" si="3"/>
        <v>0.98419999999999996</v>
      </c>
      <c r="L18" s="131">
        <f t="shared" si="3"/>
        <v>0.98419999999999996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279">
        <v>0.98419999999999996</v>
      </c>
      <c r="F19" s="279">
        <v>0.98419999999999996</v>
      </c>
      <c r="G19" s="279">
        <v>0.98419999999999996</v>
      </c>
      <c r="H19" s="87" t="s">
        <v>199</v>
      </c>
      <c r="I19" s="93">
        <v>2</v>
      </c>
      <c r="J19" s="87" t="str">
        <f t="shared" si="2"/>
        <v>Uniform (0.98, 0.98)</v>
      </c>
      <c r="K19" s="279">
        <f t="shared" si="3"/>
        <v>0.98419999999999996</v>
      </c>
      <c r="L19" s="279">
        <f t="shared" si="3"/>
        <v>0.98419999999999996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2.78</v>
      </c>
      <c r="F20" s="53">
        <v>2.62</v>
      </c>
      <c r="G20" s="53">
        <v>2.96</v>
      </c>
      <c r="H20" s="133" t="s">
        <v>199</v>
      </c>
      <c r="I20" s="92">
        <v>2</v>
      </c>
      <c r="J20" s="84" t="str">
        <f t="shared" si="2"/>
        <v>Uniform (2.62, 2.96)</v>
      </c>
      <c r="K20" s="131">
        <f t="shared" si="3"/>
        <v>2.62</v>
      </c>
      <c r="L20" s="131">
        <f t="shared" si="3"/>
        <v>2.96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131">
        <v>2.78</v>
      </c>
      <c r="F21" s="131">
        <v>2.62</v>
      </c>
      <c r="G21" s="131">
        <v>2.96</v>
      </c>
      <c r="H21" s="84" t="s">
        <v>199</v>
      </c>
      <c r="I21" s="92">
        <v>2</v>
      </c>
      <c r="J21" s="84" t="str">
        <f t="shared" si="2"/>
        <v>Uniform (2.62, 2.96)</v>
      </c>
      <c r="K21" s="131">
        <f t="shared" si="3"/>
        <v>2.62</v>
      </c>
      <c r="L21" s="131">
        <f t="shared" si="3"/>
        <v>2.96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131">
        <v>2.78</v>
      </c>
      <c r="F22" s="131">
        <v>2.62</v>
      </c>
      <c r="G22" s="131">
        <v>2.96</v>
      </c>
      <c r="H22" s="84" t="s">
        <v>199</v>
      </c>
      <c r="I22" s="92">
        <v>2</v>
      </c>
      <c r="J22" s="84" t="str">
        <f t="shared" si="2"/>
        <v>Uniform (2.62, 2.96)</v>
      </c>
      <c r="K22" s="131">
        <f t="shared" si="3"/>
        <v>2.62</v>
      </c>
      <c r="L22" s="131">
        <f t="shared" si="3"/>
        <v>2.96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131">
        <v>2.78</v>
      </c>
      <c r="F23" s="131">
        <v>2.62</v>
      </c>
      <c r="G23" s="131">
        <v>2.96</v>
      </c>
      <c r="H23" s="84" t="s">
        <v>199</v>
      </c>
      <c r="I23" s="92">
        <v>2</v>
      </c>
      <c r="J23" s="84" t="str">
        <f t="shared" si="2"/>
        <v>Uniform (2.62, 2.96)</v>
      </c>
      <c r="K23" s="131">
        <f t="shared" si="3"/>
        <v>2.62</v>
      </c>
      <c r="L23" s="131">
        <f t="shared" si="3"/>
        <v>2.96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131">
        <v>2.78</v>
      </c>
      <c r="F24" s="131">
        <v>2.62</v>
      </c>
      <c r="G24" s="131">
        <v>2.96</v>
      </c>
      <c r="H24" s="84" t="s">
        <v>199</v>
      </c>
      <c r="I24" s="92">
        <v>2</v>
      </c>
      <c r="J24" s="84" t="str">
        <f t="shared" si="2"/>
        <v>Uniform (2.62, 2.96)</v>
      </c>
      <c r="K24" s="131">
        <f t="shared" si="3"/>
        <v>2.62</v>
      </c>
      <c r="L24" s="131">
        <f t="shared" si="3"/>
        <v>2.96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2.78</v>
      </c>
      <c r="F25" s="131">
        <v>2.62</v>
      </c>
      <c r="G25" s="131">
        <v>2.96</v>
      </c>
      <c r="H25" s="84" t="s">
        <v>199</v>
      </c>
      <c r="I25" s="92">
        <v>2</v>
      </c>
      <c r="J25" s="84" t="str">
        <f t="shared" si="2"/>
        <v>Uniform (2.62, 2.96)</v>
      </c>
      <c r="K25" s="131">
        <f t="shared" ref="K25:L88" si="4">F25</f>
        <v>2.62</v>
      </c>
      <c r="L25" s="131">
        <f t="shared" si="4"/>
        <v>2.96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131">
        <v>0.1632497</v>
      </c>
      <c r="F26" s="131">
        <v>0.13550470000000001</v>
      </c>
      <c r="G26" s="131">
        <v>0.1953917</v>
      </c>
      <c r="H26" s="84" t="s">
        <v>199</v>
      </c>
      <c r="I26" s="92">
        <v>2</v>
      </c>
      <c r="J26" s="84" t="str">
        <f t="shared" si="2"/>
        <v>Uniform (0.14, 0.2)</v>
      </c>
      <c r="K26" s="131">
        <f t="shared" si="4"/>
        <v>0.13550470000000001</v>
      </c>
      <c r="L26" s="131">
        <f t="shared" si="4"/>
        <v>0.1953917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131">
        <v>0.14631530000000001</v>
      </c>
      <c r="F27" s="131">
        <v>0.1093988</v>
      </c>
      <c r="G27" s="131">
        <v>0.19298979999999999</v>
      </c>
      <c r="H27" s="84" t="s">
        <v>199</v>
      </c>
      <c r="I27" s="92">
        <v>2</v>
      </c>
      <c r="J27" s="84" t="str">
        <f t="shared" si="2"/>
        <v>Uniform (0.11, 0.19)</v>
      </c>
      <c r="K27" s="131">
        <f t="shared" si="4"/>
        <v>0.1093988</v>
      </c>
      <c r="L27" s="131">
        <f t="shared" si="4"/>
        <v>0.19298979999999999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131">
        <v>0.1870839</v>
      </c>
      <c r="F28" s="131">
        <v>0.13608310000000001</v>
      </c>
      <c r="G28" s="131">
        <v>0.2516313</v>
      </c>
      <c r="H28" s="84" t="s">
        <v>199</v>
      </c>
      <c r="I28" s="92">
        <v>2</v>
      </c>
      <c r="J28" s="84" t="str">
        <f t="shared" si="2"/>
        <v>Uniform (0.14, 0.25)</v>
      </c>
      <c r="K28" s="131">
        <f t="shared" si="4"/>
        <v>0.13608310000000001</v>
      </c>
      <c r="L28" s="131">
        <f t="shared" si="4"/>
        <v>0.2516313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0.17360790000000001</v>
      </c>
      <c r="F29" s="131">
        <v>0.15018609999999999</v>
      </c>
      <c r="G29" s="131">
        <v>0.19982359999999999</v>
      </c>
      <c r="H29" s="84" t="s">
        <v>199</v>
      </c>
      <c r="I29" s="92">
        <v>2</v>
      </c>
      <c r="J29" s="84" t="str">
        <f t="shared" si="2"/>
        <v>Uniform (0.15, 0.2)</v>
      </c>
      <c r="K29" s="131">
        <f t="shared" si="4"/>
        <v>0.15018609999999999</v>
      </c>
      <c r="L29" s="131">
        <f t="shared" si="4"/>
        <v>0.19982359999999999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0.225024</v>
      </c>
      <c r="F30" s="131">
        <v>0.17287040000000001</v>
      </c>
      <c r="G30" s="131">
        <v>0.28744370000000002</v>
      </c>
      <c r="H30" s="84" t="s">
        <v>199</v>
      </c>
      <c r="I30" s="92">
        <v>2</v>
      </c>
      <c r="J30" s="84" t="str">
        <f t="shared" si="2"/>
        <v>Uniform (0.17, 0.29)</v>
      </c>
      <c r="K30" s="131">
        <f t="shared" si="4"/>
        <v>0.17287040000000001</v>
      </c>
      <c r="L30" s="131">
        <f t="shared" si="4"/>
        <v>0.28744370000000002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0.2861262</v>
      </c>
      <c r="F31" s="131">
        <v>0.231378</v>
      </c>
      <c r="G31" s="131">
        <v>0.3479643</v>
      </c>
      <c r="H31" s="84" t="s">
        <v>199</v>
      </c>
      <c r="I31" s="92">
        <v>2</v>
      </c>
      <c r="J31" s="84" t="str">
        <f t="shared" si="2"/>
        <v>Uniform (0.23, 0.35)</v>
      </c>
      <c r="K31" s="131">
        <f t="shared" si="4"/>
        <v>0.231378</v>
      </c>
      <c r="L31" s="131">
        <f t="shared" si="4"/>
        <v>0.3479643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131">
        <v>1</v>
      </c>
      <c r="F32" s="131">
        <v>1</v>
      </c>
      <c r="G32" s="131">
        <v>1</v>
      </c>
      <c r="H32" s="84" t="s">
        <v>199</v>
      </c>
      <c r="I32" s="92">
        <v>2</v>
      </c>
      <c r="J32" s="84" t="str">
        <f t="shared" si="2"/>
        <v>Uniform (1, 1)</v>
      </c>
      <c r="K32" s="131">
        <f t="shared" si="4"/>
        <v>1</v>
      </c>
      <c r="L32" s="131">
        <f t="shared" si="4"/>
        <v>1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131">
        <v>1</v>
      </c>
      <c r="F33" s="131">
        <v>1</v>
      </c>
      <c r="G33" s="131">
        <v>1</v>
      </c>
      <c r="H33" s="84" t="s">
        <v>199</v>
      </c>
      <c r="I33" s="92">
        <v>2</v>
      </c>
      <c r="J33" s="84" t="str">
        <f t="shared" si="2"/>
        <v>Uniform (1, 1)</v>
      </c>
      <c r="K33" s="131">
        <f t="shared" si="4"/>
        <v>1</v>
      </c>
      <c r="L33" s="131">
        <f t="shared" si="4"/>
        <v>1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131">
        <v>1</v>
      </c>
      <c r="F34" s="131">
        <v>1</v>
      </c>
      <c r="G34" s="131">
        <v>1</v>
      </c>
      <c r="H34" s="84" t="s">
        <v>199</v>
      </c>
      <c r="I34" s="92">
        <v>2</v>
      </c>
      <c r="J34" s="84" t="str">
        <f t="shared" si="2"/>
        <v>Uniform (1, 1)</v>
      </c>
      <c r="K34" s="131">
        <f t="shared" si="4"/>
        <v>1</v>
      </c>
      <c r="L34" s="131">
        <f t="shared" si="4"/>
        <v>1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131">
        <v>1</v>
      </c>
      <c r="F35" s="131">
        <v>1</v>
      </c>
      <c r="G35" s="131">
        <v>1</v>
      </c>
      <c r="H35" s="84" t="s">
        <v>199</v>
      </c>
      <c r="I35" s="92">
        <v>2</v>
      </c>
      <c r="J35" s="84" t="str">
        <f t="shared" si="2"/>
        <v>Uniform (1, 1)</v>
      </c>
      <c r="K35" s="131">
        <f t="shared" si="4"/>
        <v>1</v>
      </c>
      <c r="L35" s="131">
        <f t="shared" si="4"/>
        <v>1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131">
        <v>1</v>
      </c>
      <c r="F36" s="131">
        <v>1</v>
      </c>
      <c r="G36" s="131">
        <v>1</v>
      </c>
      <c r="H36" s="84" t="s">
        <v>199</v>
      </c>
      <c r="I36" s="92">
        <v>2</v>
      </c>
      <c r="J36" s="84" t="str">
        <f t="shared" si="2"/>
        <v>Uniform (1, 1)</v>
      </c>
      <c r="K36" s="131">
        <f t="shared" si="4"/>
        <v>1</v>
      </c>
      <c r="L36" s="131">
        <f t="shared" si="4"/>
        <v>1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279">
        <v>1</v>
      </c>
      <c r="F37" s="279">
        <v>1</v>
      </c>
      <c r="G37" s="279">
        <v>1</v>
      </c>
      <c r="H37" s="87" t="s">
        <v>199</v>
      </c>
      <c r="I37" s="93">
        <v>2</v>
      </c>
      <c r="J37" s="87" t="str">
        <f t="shared" si="2"/>
        <v>Uniform (1, 1)</v>
      </c>
      <c r="K37" s="279">
        <f t="shared" si="4"/>
        <v>1</v>
      </c>
      <c r="L37" s="279">
        <f t="shared" si="4"/>
        <v>1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2.78</v>
      </c>
      <c r="F38" s="53">
        <v>2.62</v>
      </c>
      <c r="G38" s="53">
        <v>2.96</v>
      </c>
      <c r="H38" s="133" t="s">
        <v>199</v>
      </c>
      <c r="I38" s="92">
        <v>2</v>
      </c>
      <c r="J38" s="84" t="str">
        <f t="shared" si="2"/>
        <v>Uniform (2.62, 2.96)</v>
      </c>
      <c r="K38" s="131">
        <f t="shared" si="4"/>
        <v>2.62</v>
      </c>
      <c r="L38" s="131">
        <f t="shared" si="4"/>
        <v>2.96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2.78</v>
      </c>
      <c r="F39" s="53">
        <v>2.62</v>
      </c>
      <c r="G39" s="53">
        <v>2.96</v>
      </c>
      <c r="H39" s="133" t="s">
        <v>199</v>
      </c>
      <c r="I39" s="92">
        <v>2</v>
      </c>
      <c r="J39" s="84" t="str">
        <f t="shared" si="2"/>
        <v>Uniform (2.62, 2.96)</v>
      </c>
      <c r="K39" s="131">
        <f t="shared" si="4"/>
        <v>2.62</v>
      </c>
      <c r="L39" s="131">
        <f t="shared" si="4"/>
        <v>2.96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2.78</v>
      </c>
      <c r="F40" s="53">
        <v>2.62</v>
      </c>
      <c r="G40" s="53">
        <v>2.96</v>
      </c>
      <c r="H40" s="133" t="s">
        <v>199</v>
      </c>
      <c r="I40" s="92">
        <v>2</v>
      </c>
      <c r="J40" s="84" t="str">
        <f t="shared" si="2"/>
        <v>Uniform (2.62, 2.96)</v>
      </c>
      <c r="K40" s="131">
        <f t="shared" si="4"/>
        <v>2.62</v>
      </c>
      <c r="L40" s="131">
        <f t="shared" si="4"/>
        <v>2.96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2.78</v>
      </c>
      <c r="F41" s="53">
        <v>2.62</v>
      </c>
      <c r="G41" s="53">
        <v>2.96</v>
      </c>
      <c r="H41" s="133" t="s">
        <v>199</v>
      </c>
      <c r="I41" s="92">
        <v>2</v>
      </c>
      <c r="J41" s="84" t="str">
        <f t="shared" si="2"/>
        <v>Uniform (2.62, 2.96)</v>
      </c>
      <c r="K41" s="131">
        <f t="shared" si="4"/>
        <v>2.62</v>
      </c>
      <c r="L41" s="131">
        <f t="shared" si="4"/>
        <v>2.96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131">
        <v>2.78</v>
      </c>
      <c r="F42" s="131">
        <v>2.62</v>
      </c>
      <c r="G42" s="131">
        <v>2.96</v>
      </c>
      <c r="H42" s="133" t="s">
        <v>199</v>
      </c>
      <c r="I42" s="92">
        <v>2</v>
      </c>
      <c r="J42" s="84" t="str">
        <f t="shared" si="2"/>
        <v>Uniform (2.62, 2.96)</v>
      </c>
      <c r="K42" s="131">
        <f t="shared" si="4"/>
        <v>2.62</v>
      </c>
      <c r="L42" s="131">
        <f t="shared" si="4"/>
        <v>2.96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2.78</v>
      </c>
      <c r="F43" s="131">
        <v>2.62</v>
      </c>
      <c r="G43" s="131">
        <v>2.96</v>
      </c>
      <c r="H43" s="84" t="s">
        <v>199</v>
      </c>
      <c r="I43" s="92">
        <v>2</v>
      </c>
      <c r="J43" s="84" t="str">
        <f t="shared" si="2"/>
        <v>Uniform (2.62, 2.96)</v>
      </c>
      <c r="K43" s="131">
        <f t="shared" si="4"/>
        <v>2.62</v>
      </c>
      <c r="L43" s="131">
        <f t="shared" si="4"/>
        <v>2.96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131">
        <v>0.14616570000000001</v>
      </c>
      <c r="F44" s="131">
        <v>0.12207949999999999</v>
      </c>
      <c r="G44" s="131">
        <v>0.17406189999999999</v>
      </c>
      <c r="H44" s="84" t="s">
        <v>199</v>
      </c>
      <c r="I44" s="92">
        <v>2</v>
      </c>
      <c r="J44" s="84" t="str">
        <f t="shared" si="2"/>
        <v>Uniform (0.12, 0.17)</v>
      </c>
      <c r="K44" s="131">
        <f t="shared" si="4"/>
        <v>0.12207949999999999</v>
      </c>
      <c r="L44" s="131">
        <f t="shared" si="4"/>
        <v>0.17406189999999999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131">
        <v>0.2457638</v>
      </c>
      <c r="F45" s="131">
        <v>0.15878729999999999</v>
      </c>
      <c r="G45" s="131">
        <v>0.35999399999999998</v>
      </c>
      <c r="H45" s="84" t="s">
        <v>199</v>
      </c>
      <c r="I45" s="92">
        <v>2</v>
      </c>
      <c r="J45" s="84" t="str">
        <f t="shared" si="2"/>
        <v>Uniform (0.16, 0.36)</v>
      </c>
      <c r="K45" s="131">
        <f t="shared" si="4"/>
        <v>0.15878729999999999</v>
      </c>
      <c r="L45" s="131">
        <f t="shared" si="4"/>
        <v>0.35999399999999998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131">
        <v>0.1118193</v>
      </c>
      <c r="F46" s="131">
        <v>9.0792999999999999E-2</v>
      </c>
      <c r="G46" s="131">
        <v>0.1369814</v>
      </c>
      <c r="H46" s="84" t="s">
        <v>199</v>
      </c>
      <c r="I46" s="92">
        <v>2</v>
      </c>
      <c r="J46" s="84" t="str">
        <f t="shared" si="2"/>
        <v>Uniform (0.09, 0.14)</v>
      </c>
      <c r="K46" s="131">
        <f t="shared" si="4"/>
        <v>9.0792999999999999E-2</v>
      </c>
      <c r="L46" s="131">
        <f t="shared" si="4"/>
        <v>0.1369814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0.1727532</v>
      </c>
      <c r="F47" s="131">
        <v>0.15630620000000001</v>
      </c>
      <c r="G47" s="131">
        <v>0.19053999999999999</v>
      </c>
      <c r="H47" s="84" t="s">
        <v>199</v>
      </c>
      <c r="I47" s="92">
        <v>2</v>
      </c>
      <c r="J47" s="84" t="str">
        <f t="shared" si="2"/>
        <v>Uniform (0.16, 0.19)</v>
      </c>
      <c r="K47" s="131">
        <f t="shared" si="4"/>
        <v>0.15630620000000001</v>
      </c>
      <c r="L47" s="131">
        <f t="shared" si="4"/>
        <v>0.19053999999999999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0.25868590000000002</v>
      </c>
      <c r="F48" s="131">
        <v>0.18704090000000001</v>
      </c>
      <c r="G48" s="131">
        <v>0.34609109999999998</v>
      </c>
      <c r="H48" s="84" t="s">
        <v>199</v>
      </c>
      <c r="I48" s="92">
        <v>2</v>
      </c>
      <c r="J48" s="84" t="str">
        <f t="shared" si="2"/>
        <v>Uniform (0.19, 0.35)</v>
      </c>
      <c r="K48" s="131">
        <f t="shared" si="4"/>
        <v>0.18704090000000001</v>
      </c>
      <c r="L48" s="131">
        <f t="shared" si="4"/>
        <v>0.34609109999999998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0.20160600000000001</v>
      </c>
      <c r="F49" s="131">
        <v>0.1741162</v>
      </c>
      <c r="G49" s="131">
        <v>0.23221549999999999</v>
      </c>
      <c r="H49" s="84" t="s">
        <v>199</v>
      </c>
      <c r="I49" s="92">
        <v>2</v>
      </c>
      <c r="J49" s="84" t="str">
        <f t="shared" si="2"/>
        <v>Uniform (0.17, 0.23)</v>
      </c>
      <c r="K49" s="131">
        <f t="shared" si="4"/>
        <v>0.1741162</v>
      </c>
      <c r="L49" s="131">
        <f t="shared" si="4"/>
        <v>0.23221549999999999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131">
        <v>0.97189999999999999</v>
      </c>
      <c r="F50" s="131">
        <v>0.97189999999999999</v>
      </c>
      <c r="G50" s="131">
        <v>0.97189999999999999</v>
      </c>
      <c r="H50" s="84" t="s">
        <v>199</v>
      </c>
      <c r="I50" s="92">
        <v>2</v>
      </c>
      <c r="J50" s="84" t="str">
        <f t="shared" si="2"/>
        <v>Uniform (0.97, 0.97)</v>
      </c>
      <c r="K50" s="131">
        <f t="shared" si="4"/>
        <v>0.97189999999999999</v>
      </c>
      <c r="L50" s="131">
        <f t="shared" si="4"/>
        <v>0.97189999999999999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131">
        <v>0.97189999999999999</v>
      </c>
      <c r="F51" s="131">
        <v>0.97189999999999999</v>
      </c>
      <c r="G51" s="131">
        <v>0.97189999999999999</v>
      </c>
      <c r="H51" s="84" t="s">
        <v>199</v>
      </c>
      <c r="I51" s="92">
        <v>2</v>
      </c>
      <c r="J51" s="84" t="str">
        <f t="shared" si="2"/>
        <v>Uniform (0.97, 0.97)</v>
      </c>
      <c r="K51" s="131">
        <f t="shared" si="4"/>
        <v>0.97189999999999999</v>
      </c>
      <c r="L51" s="131">
        <f t="shared" si="4"/>
        <v>0.97189999999999999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131">
        <v>0.97189999999999999</v>
      </c>
      <c r="F52" s="131">
        <v>0.97189999999999999</v>
      </c>
      <c r="G52" s="131">
        <v>0.97189999999999999</v>
      </c>
      <c r="H52" s="84" t="s">
        <v>199</v>
      </c>
      <c r="I52" s="92">
        <v>2</v>
      </c>
      <c r="J52" s="84" t="str">
        <f t="shared" si="2"/>
        <v>Uniform (0.97, 0.97)</v>
      </c>
      <c r="K52" s="131">
        <f t="shared" si="4"/>
        <v>0.97189999999999999</v>
      </c>
      <c r="L52" s="131">
        <f t="shared" si="4"/>
        <v>0.97189999999999999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131">
        <v>0.97189999999999999</v>
      </c>
      <c r="F53" s="131">
        <v>0.97189999999999999</v>
      </c>
      <c r="G53" s="131">
        <v>0.97189999999999999</v>
      </c>
      <c r="H53" s="84" t="s">
        <v>199</v>
      </c>
      <c r="I53" s="92">
        <v>2</v>
      </c>
      <c r="J53" s="84" t="str">
        <f t="shared" si="2"/>
        <v>Uniform (0.97, 0.97)</v>
      </c>
      <c r="K53" s="131">
        <f t="shared" si="4"/>
        <v>0.97189999999999999</v>
      </c>
      <c r="L53" s="131">
        <f t="shared" si="4"/>
        <v>0.97189999999999999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131">
        <v>0.97189999999999999</v>
      </c>
      <c r="F54" s="131">
        <v>0.97189999999999999</v>
      </c>
      <c r="G54" s="131">
        <v>0.97189999999999999</v>
      </c>
      <c r="H54" s="84" t="s">
        <v>199</v>
      </c>
      <c r="I54" s="92">
        <v>2</v>
      </c>
      <c r="J54" s="84" t="str">
        <f t="shared" si="2"/>
        <v>Uniform (0.97, 0.97)</v>
      </c>
      <c r="K54" s="131">
        <f t="shared" si="4"/>
        <v>0.97189999999999999</v>
      </c>
      <c r="L54" s="131">
        <f t="shared" si="4"/>
        <v>0.97189999999999999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279">
        <v>0.97189999999999999</v>
      </c>
      <c r="F55" s="279">
        <v>0.97189999999999999</v>
      </c>
      <c r="G55" s="279">
        <v>0.97189999999999999</v>
      </c>
      <c r="H55" s="87" t="s">
        <v>199</v>
      </c>
      <c r="I55" s="93">
        <v>2</v>
      </c>
      <c r="J55" s="87" t="str">
        <f t="shared" si="2"/>
        <v>Uniform (0.97, 0.97)</v>
      </c>
      <c r="K55" s="279">
        <f t="shared" si="4"/>
        <v>0.97189999999999999</v>
      </c>
      <c r="L55" s="279">
        <f t="shared" si="4"/>
        <v>0.97189999999999999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2.78</v>
      </c>
      <c r="F56" s="53">
        <v>2.62</v>
      </c>
      <c r="G56" s="53">
        <v>2.96</v>
      </c>
      <c r="H56" s="133" t="s">
        <v>199</v>
      </c>
      <c r="I56" s="92">
        <v>2</v>
      </c>
      <c r="J56" s="84" t="str">
        <f t="shared" si="2"/>
        <v>Uniform (2.62, 2.96)</v>
      </c>
      <c r="K56" s="131">
        <f t="shared" si="4"/>
        <v>2.62</v>
      </c>
      <c r="L56" s="131">
        <f t="shared" si="4"/>
        <v>2.96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2.78</v>
      </c>
      <c r="F57" s="53">
        <v>2.62</v>
      </c>
      <c r="G57" s="53">
        <v>2.96</v>
      </c>
      <c r="H57" s="133" t="s">
        <v>199</v>
      </c>
      <c r="I57" s="92">
        <v>2</v>
      </c>
      <c r="J57" s="84" t="str">
        <f t="shared" si="2"/>
        <v>Uniform (2.62, 2.96)</v>
      </c>
      <c r="K57" s="131">
        <f t="shared" si="4"/>
        <v>2.62</v>
      </c>
      <c r="L57" s="131">
        <f t="shared" si="4"/>
        <v>2.96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2.78</v>
      </c>
      <c r="F58" s="53">
        <v>2.62</v>
      </c>
      <c r="G58" s="53">
        <v>2.96</v>
      </c>
      <c r="H58" s="133" t="s">
        <v>199</v>
      </c>
      <c r="I58" s="92">
        <v>2</v>
      </c>
      <c r="J58" s="84" t="str">
        <f t="shared" si="2"/>
        <v>Uniform (2.62, 2.96)</v>
      </c>
      <c r="K58" s="131">
        <f t="shared" si="4"/>
        <v>2.62</v>
      </c>
      <c r="L58" s="131">
        <f t="shared" si="4"/>
        <v>2.96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131">
        <v>2.78</v>
      </c>
      <c r="F59" s="131">
        <v>2.62</v>
      </c>
      <c r="G59" s="131">
        <v>2.96</v>
      </c>
      <c r="H59" s="84" t="s">
        <v>199</v>
      </c>
      <c r="I59" s="92">
        <v>2</v>
      </c>
      <c r="J59" s="84" t="str">
        <f t="shared" si="2"/>
        <v>Uniform (2.62, 2.96)</v>
      </c>
      <c r="K59" s="131">
        <f t="shared" si="4"/>
        <v>2.62</v>
      </c>
      <c r="L59" s="131">
        <f t="shared" si="4"/>
        <v>2.96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131">
        <v>2.78</v>
      </c>
      <c r="F60" s="131">
        <v>2.62</v>
      </c>
      <c r="G60" s="131">
        <v>2.96</v>
      </c>
      <c r="H60" s="84" t="s">
        <v>199</v>
      </c>
      <c r="I60" s="92">
        <v>2</v>
      </c>
      <c r="J60" s="84" t="str">
        <f t="shared" si="2"/>
        <v>Uniform (2.62, 2.96)</v>
      </c>
      <c r="K60" s="131">
        <f t="shared" si="4"/>
        <v>2.62</v>
      </c>
      <c r="L60" s="131">
        <f t="shared" si="4"/>
        <v>2.96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2.78</v>
      </c>
      <c r="F61" s="131">
        <v>2.62</v>
      </c>
      <c r="G61" s="131">
        <v>2.96</v>
      </c>
      <c r="H61" s="84" t="s">
        <v>199</v>
      </c>
      <c r="I61" s="92">
        <v>2</v>
      </c>
      <c r="J61" s="84" t="str">
        <f t="shared" si="2"/>
        <v>Uniform (2.62, 2.96)</v>
      </c>
      <c r="K61" s="131">
        <f t="shared" si="4"/>
        <v>2.62</v>
      </c>
      <c r="L61" s="131">
        <f t="shared" si="4"/>
        <v>2.96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131">
        <v>0.1716686</v>
      </c>
      <c r="F62" s="131">
        <v>0.15682679999999999</v>
      </c>
      <c r="G62" s="131">
        <v>0.1876024</v>
      </c>
      <c r="H62" s="84" t="s">
        <v>199</v>
      </c>
      <c r="I62" s="92">
        <v>2</v>
      </c>
      <c r="J62" s="84" t="str">
        <f t="shared" si="2"/>
        <v>Uniform (0.16, 0.19)</v>
      </c>
      <c r="K62" s="131">
        <f t="shared" si="4"/>
        <v>0.15682679999999999</v>
      </c>
      <c r="L62" s="131">
        <f t="shared" si="4"/>
        <v>0.1876024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131">
        <v>0.26263219999999998</v>
      </c>
      <c r="F63" s="131">
        <v>0.2267132</v>
      </c>
      <c r="G63" s="131">
        <v>0.30201929999999999</v>
      </c>
      <c r="H63" s="84" t="s">
        <v>199</v>
      </c>
      <c r="I63" s="92">
        <v>2</v>
      </c>
      <c r="J63" s="84" t="str">
        <f t="shared" si="2"/>
        <v>Uniform (0.23, 0.3)</v>
      </c>
      <c r="K63" s="131">
        <f t="shared" si="4"/>
        <v>0.2267132</v>
      </c>
      <c r="L63" s="131">
        <f t="shared" si="4"/>
        <v>0.30201929999999999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131">
        <v>0.1146117</v>
      </c>
      <c r="F64" s="131">
        <v>9.1025999999999996E-2</v>
      </c>
      <c r="G64" s="131">
        <v>0.1433449</v>
      </c>
      <c r="H64" s="84" t="s">
        <v>199</v>
      </c>
      <c r="I64" s="92">
        <v>2</v>
      </c>
      <c r="J64" s="84" t="str">
        <f t="shared" si="2"/>
        <v>Uniform (0.09, 0.14)</v>
      </c>
      <c r="K64" s="131">
        <f t="shared" si="4"/>
        <v>9.1025999999999996E-2</v>
      </c>
      <c r="L64" s="131">
        <f t="shared" si="4"/>
        <v>0.1433449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0.1860089</v>
      </c>
      <c r="F65" s="131">
        <v>0.17168829999999999</v>
      </c>
      <c r="G65" s="131">
        <v>0.20123389999999999</v>
      </c>
      <c r="H65" s="84" t="s">
        <v>199</v>
      </c>
      <c r="I65" s="92">
        <v>2</v>
      </c>
      <c r="J65" s="84" t="str">
        <f t="shared" si="2"/>
        <v>Uniform (0.17, 0.2)</v>
      </c>
      <c r="K65" s="131">
        <f t="shared" si="4"/>
        <v>0.17168829999999999</v>
      </c>
      <c r="L65" s="131">
        <f t="shared" si="4"/>
        <v>0.20123389999999999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0.27581080000000002</v>
      </c>
      <c r="F66" s="131">
        <v>0.24636179999999999</v>
      </c>
      <c r="G66" s="131">
        <v>0.30734430000000001</v>
      </c>
      <c r="H66" s="84" t="s">
        <v>199</v>
      </c>
      <c r="I66" s="92">
        <v>2</v>
      </c>
      <c r="J66" s="84" t="str">
        <f t="shared" si="2"/>
        <v>Uniform (0.25, 0.31)</v>
      </c>
      <c r="K66" s="131">
        <f t="shared" si="4"/>
        <v>0.24636179999999999</v>
      </c>
      <c r="L66" s="131">
        <f t="shared" si="4"/>
        <v>0.30734430000000001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0.1822588</v>
      </c>
      <c r="F67" s="131">
        <v>0.15829109999999999</v>
      </c>
      <c r="G67" s="131">
        <v>0.20895449999999999</v>
      </c>
      <c r="H67" s="84" t="s">
        <v>199</v>
      </c>
      <c r="I67" s="92">
        <v>2</v>
      </c>
      <c r="J67" s="84" t="str">
        <f t="shared" si="2"/>
        <v>Uniform (0.16, 0.21)</v>
      </c>
      <c r="K67" s="131">
        <f t="shared" si="4"/>
        <v>0.15829109999999999</v>
      </c>
      <c r="L67" s="131">
        <f t="shared" si="4"/>
        <v>0.20895449999999999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131">
        <v>0.98419999999999996</v>
      </c>
      <c r="F68" s="131">
        <v>0.98419999999999996</v>
      </c>
      <c r="G68" s="131">
        <v>0.98419999999999996</v>
      </c>
      <c r="H68" s="84" t="s">
        <v>199</v>
      </c>
      <c r="I68" s="92">
        <v>2</v>
      </c>
      <c r="J68" s="84" t="str">
        <f t="shared" si="2"/>
        <v>Uniform (0.98, 0.98)</v>
      </c>
      <c r="K68" s="131">
        <f t="shared" si="4"/>
        <v>0.98419999999999996</v>
      </c>
      <c r="L68" s="131">
        <f t="shared" si="4"/>
        <v>0.98419999999999996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131">
        <v>0.98419999999999996</v>
      </c>
      <c r="F69" s="131">
        <v>0.98419999999999996</v>
      </c>
      <c r="G69" s="131">
        <v>0.98419999999999996</v>
      </c>
      <c r="H69" s="84" t="s">
        <v>199</v>
      </c>
      <c r="I69" s="92">
        <v>2</v>
      </c>
      <c r="J69" s="84" t="str">
        <f t="shared" si="2"/>
        <v>Uniform (0.98, 0.98)</v>
      </c>
      <c r="K69" s="131">
        <f t="shared" si="4"/>
        <v>0.98419999999999996</v>
      </c>
      <c r="L69" s="131">
        <f t="shared" si="4"/>
        <v>0.98419999999999996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131">
        <v>0.98419999999999996</v>
      </c>
      <c r="F70" s="131">
        <v>0.98419999999999996</v>
      </c>
      <c r="G70" s="131">
        <v>0.98419999999999996</v>
      </c>
      <c r="H70" s="84" t="s">
        <v>199</v>
      </c>
      <c r="I70" s="92">
        <v>2</v>
      </c>
      <c r="J70" s="84" t="str">
        <f t="shared" si="2"/>
        <v>Uniform (0.98, 0.98)</v>
      </c>
      <c r="K70" s="131">
        <f t="shared" si="4"/>
        <v>0.98419999999999996</v>
      </c>
      <c r="L70" s="131">
        <f t="shared" si="4"/>
        <v>0.98419999999999996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131">
        <v>0.98419999999999996</v>
      </c>
      <c r="F71" s="131">
        <v>0.98419999999999996</v>
      </c>
      <c r="G71" s="131">
        <v>0.98419999999999996</v>
      </c>
      <c r="H71" s="84" t="s">
        <v>199</v>
      </c>
      <c r="I71" s="92">
        <v>2</v>
      </c>
      <c r="J71" s="84" t="str">
        <f t="shared" si="2"/>
        <v>Uniform (0.98, 0.98)</v>
      </c>
      <c r="K71" s="131">
        <f t="shared" si="4"/>
        <v>0.98419999999999996</v>
      </c>
      <c r="L71" s="131">
        <f t="shared" si="4"/>
        <v>0.98419999999999996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131">
        <v>0.98419999999999996</v>
      </c>
      <c r="F72" s="131">
        <v>0.98419999999999996</v>
      </c>
      <c r="G72" s="131">
        <v>0.98419999999999996</v>
      </c>
      <c r="H72" s="84" t="s">
        <v>199</v>
      </c>
      <c r="I72" s="92">
        <v>2</v>
      </c>
      <c r="J72" s="84" t="str">
        <f t="shared" si="2"/>
        <v>Uniform (0.98, 0.98)</v>
      </c>
      <c r="K72" s="131">
        <f t="shared" si="4"/>
        <v>0.98419999999999996</v>
      </c>
      <c r="L72" s="131">
        <f t="shared" si="4"/>
        <v>0.98419999999999996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279">
        <v>0.98419999999999996</v>
      </c>
      <c r="F73" s="279">
        <v>0.98419999999999996</v>
      </c>
      <c r="G73" s="279">
        <v>0.98419999999999996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(0.98, 0.98)</v>
      </c>
      <c r="K73" s="279">
        <f t="shared" si="4"/>
        <v>0.98419999999999996</v>
      </c>
      <c r="L73" s="279">
        <f t="shared" si="4"/>
        <v>0.98419999999999996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2.78</v>
      </c>
      <c r="F74" s="53">
        <v>2.62</v>
      </c>
      <c r="G74" s="53">
        <v>2.96</v>
      </c>
      <c r="H74" s="133" t="s">
        <v>199</v>
      </c>
      <c r="I74" s="92">
        <v>2</v>
      </c>
      <c r="J74" s="84" t="str">
        <f t="shared" si="5"/>
        <v>Uniform (2.62, 2.96)</v>
      </c>
      <c r="K74" s="131">
        <f t="shared" si="4"/>
        <v>2.62</v>
      </c>
      <c r="L74" s="131">
        <f t="shared" si="4"/>
        <v>2.96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2.78</v>
      </c>
      <c r="F75" s="53">
        <v>2.62</v>
      </c>
      <c r="G75" s="53">
        <v>2.96</v>
      </c>
      <c r="H75" s="133" t="s">
        <v>199</v>
      </c>
      <c r="I75" s="92">
        <v>2</v>
      </c>
      <c r="J75" s="84" t="str">
        <f t="shared" si="5"/>
        <v>Uniform (2.62, 2.96)</v>
      </c>
      <c r="K75" s="131">
        <f t="shared" si="4"/>
        <v>2.62</v>
      </c>
      <c r="L75" s="131">
        <f t="shared" si="4"/>
        <v>2.96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2.78</v>
      </c>
      <c r="F76" s="53">
        <v>2.62</v>
      </c>
      <c r="G76" s="53">
        <v>2.96</v>
      </c>
      <c r="H76" s="133" t="s">
        <v>199</v>
      </c>
      <c r="I76" s="92">
        <v>2</v>
      </c>
      <c r="J76" s="84" t="str">
        <f t="shared" si="5"/>
        <v>Uniform (2.62, 2.96)</v>
      </c>
      <c r="K76" s="131">
        <f t="shared" si="4"/>
        <v>2.62</v>
      </c>
      <c r="L76" s="131">
        <f t="shared" si="4"/>
        <v>2.96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2.78</v>
      </c>
      <c r="F77" s="53">
        <v>2.62</v>
      </c>
      <c r="G77" s="53">
        <v>2.96</v>
      </c>
      <c r="H77" s="133" t="s">
        <v>199</v>
      </c>
      <c r="I77" s="92">
        <v>2</v>
      </c>
      <c r="J77" s="84" t="str">
        <f t="shared" si="5"/>
        <v>Uniform (2.62, 2.96)</v>
      </c>
      <c r="K77" s="131">
        <f t="shared" si="4"/>
        <v>2.62</v>
      </c>
      <c r="L77" s="131">
        <f t="shared" si="4"/>
        <v>2.96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131">
        <v>2.78</v>
      </c>
      <c r="F78" s="131">
        <v>2.62</v>
      </c>
      <c r="G78" s="131">
        <v>2.96</v>
      </c>
      <c r="H78" s="84" t="s">
        <v>199</v>
      </c>
      <c r="I78" s="92">
        <v>2</v>
      </c>
      <c r="J78" s="84" t="str">
        <f t="shared" si="5"/>
        <v>Uniform (2.62, 2.96)</v>
      </c>
      <c r="K78" s="131">
        <f t="shared" si="4"/>
        <v>2.62</v>
      </c>
      <c r="L78" s="131">
        <f t="shared" si="4"/>
        <v>2.96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2.78</v>
      </c>
      <c r="F79" s="131">
        <v>2.62</v>
      </c>
      <c r="G79" s="131">
        <v>2.96</v>
      </c>
      <c r="H79" s="84" t="s">
        <v>199</v>
      </c>
      <c r="I79" s="92">
        <v>2</v>
      </c>
      <c r="J79" s="84" t="str">
        <f t="shared" si="5"/>
        <v>Uniform (2.62, 2.96)</v>
      </c>
      <c r="K79" s="131">
        <f t="shared" si="4"/>
        <v>2.62</v>
      </c>
      <c r="L79" s="131">
        <f t="shared" si="4"/>
        <v>2.96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131">
        <v>0.1632497</v>
      </c>
      <c r="F80" s="131">
        <v>0.13550470000000001</v>
      </c>
      <c r="G80" s="131">
        <v>0.1953917</v>
      </c>
      <c r="H80" s="84" t="s">
        <v>199</v>
      </c>
      <c r="I80" s="92">
        <v>2</v>
      </c>
      <c r="J80" s="84" t="str">
        <f t="shared" si="5"/>
        <v>Uniform (0.14, 0.2)</v>
      </c>
      <c r="K80" s="131">
        <f t="shared" si="4"/>
        <v>0.13550470000000001</v>
      </c>
      <c r="L80" s="131">
        <f t="shared" si="4"/>
        <v>0.1953917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131">
        <v>0.14631530000000001</v>
      </c>
      <c r="F81" s="131">
        <v>0.1093988</v>
      </c>
      <c r="G81" s="131">
        <v>0.19298979999999999</v>
      </c>
      <c r="H81" s="84" t="s">
        <v>199</v>
      </c>
      <c r="I81" s="92">
        <v>2</v>
      </c>
      <c r="J81" s="84" t="str">
        <f t="shared" si="5"/>
        <v>Uniform (0.11, 0.19)</v>
      </c>
      <c r="K81" s="131">
        <f t="shared" si="4"/>
        <v>0.1093988</v>
      </c>
      <c r="L81" s="131">
        <f t="shared" si="4"/>
        <v>0.19298979999999999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131">
        <v>0.1870839</v>
      </c>
      <c r="F82" s="131">
        <v>0.13608310000000001</v>
      </c>
      <c r="G82" s="131">
        <v>0.2516313</v>
      </c>
      <c r="H82" s="84" t="s">
        <v>199</v>
      </c>
      <c r="I82" s="92">
        <v>2</v>
      </c>
      <c r="J82" s="84" t="str">
        <f t="shared" si="5"/>
        <v>Uniform (0.14, 0.25)</v>
      </c>
      <c r="K82" s="131">
        <f t="shared" si="4"/>
        <v>0.13608310000000001</v>
      </c>
      <c r="L82" s="131">
        <f t="shared" si="4"/>
        <v>0.2516313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0.17360790000000001</v>
      </c>
      <c r="F83" s="131">
        <v>0.15018609999999999</v>
      </c>
      <c r="G83" s="131">
        <v>0.19982359999999999</v>
      </c>
      <c r="H83" s="84" t="s">
        <v>199</v>
      </c>
      <c r="I83" s="92">
        <v>2</v>
      </c>
      <c r="J83" s="84" t="str">
        <f t="shared" si="5"/>
        <v>Uniform (0.15, 0.2)</v>
      </c>
      <c r="K83" s="131">
        <f t="shared" si="4"/>
        <v>0.15018609999999999</v>
      </c>
      <c r="L83" s="131">
        <f t="shared" si="4"/>
        <v>0.19982359999999999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0.225024</v>
      </c>
      <c r="F84" s="131">
        <v>0.17287040000000001</v>
      </c>
      <c r="G84" s="131">
        <v>0.28744370000000002</v>
      </c>
      <c r="H84" s="84" t="s">
        <v>199</v>
      </c>
      <c r="I84" s="92">
        <v>2</v>
      </c>
      <c r="J84" s="84" t="str">
        <f t="shared" si="5"/>
        <v>Uniform (0.17, 0.29)</v>
      </c>
      <c r="K84" s="131">
        <f t="shared" si="4"/>
        <v>0.17287040000000001</v>
      </c>
      <c r="L84" s="131">
        <f t="shared" si="4"/>
        <v>0.28744370000000002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0.2861262</v>
      </c>
      <c r="F85" s="131">
        <v>0.231378</v>
      </c>
      <c r="G85" s="131">
        <v>0.3479643</v>
      </c>
      <c r="H85" s="84" t="s">
        <v>199</v>
      </c>
      <c r="I85" s="92">
        <v>2</v>
      </c>
      <c r="J85" s="84" t="str">
        <f t="shared" si="5"/>
        <v>Uniform (0.23, 0.35)</v>
      </c>
      <c r="K85" s="131">
        <f t="shared" si="4"/>
        <v>0.231378</v>
      </c>
      <c r="L85" s="131">
        <f t="shared" si="4"/>
        <v>0.3479643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131">
        <v>1</v>
      </c>
      <c r="F86" s="131">
        <v>1</v>
      </c>
      <c r="G86" s="131">
        <v>1</v>
      </c>
      <c r="H86" s="84" t="s">
        <v>199</v>
      </c>
      <c r="I86" s="92">
        <v>2</v>
      </c>
      <c r="J86" s="84" t="str">
        <f t="shared" si="5"/>
        <v>Uniform (1, 1)</v>
      </c>
      <c r="K86" s="131">
        <f t="shared" si="4"/>
        <v>1</v>
      </c>
      <c r="L86" s="131">
        <f t="shared" si="4"/>
        <v>1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131">
        <v>1</v>
      </c>
      <c r="F87" s="131">
        <v>1</v>
      </c>
      <c r="G87" s="131">
        <v>1</v>
      </c>
      <c r="H87" s="84" t="s">
        <v>199</v>
      </c>
      <c r="I87" s="92">
        <v>2</v>
      </c>
      <c r="J87" s="84" t="str">
        <f t="shared" si="5"/>
        <v>Uniform (1, 1)</v>
      </c>
      <c r="K87" s="131">
        <f t="shared" si="4"/>
        <v>1</v>
      </c>
      <c r="L87" s="131">
        <f t="shared" si="4"/>
        <v>1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131">
        <v>1</v>
      </c>
      <c r="F88" s="131">
        <v>1</v>
      </c>
      <c r="G88" s="131">
        <v>1</v>
      </c>
      <c r="H88" s="84" t="s">
        <v>199</v>
      </c>
      <c r="I88" s="92">
        <v>2</v>
      </c>
      <c r="J88" s="84" t="str">
        <f t="shared" si="5"/>
        <v>Uniform (1, 1)</v>
      </c>
      <c r="K88" s="131">
        <f t="shared" si="4"/>
        <v>1</v>
      </c>
      <c r="L88" s="131">
        <f t="shared" si="4"/>
        <v>1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131">
        <v>1</v>
      </c>
      <c r="F89" s="131">
        <v>1</v>
      </c>
      <c r="G89" s="131">
        <v>1</v>
      </c>
      <c r="H89" s="84" t="s">
        <v>199</v>
      </c>
      <c r="I89" s="92">
        <v>2</v>
      </c>
      <c r="J89" s="84" t="str">
        <f t="shared" si="5"/>
        <v>Uniform (1, 1)</v>
      </c>
      <c r="K89" s="131">
        <f t="shared" ref="K89:L109" si="6">F89</f>
        <v>1</v>
      </c>
      <c r="L89" s="131">
        <f t="shared" si="6"/>
        <v>1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131">
        <v>1</v>
      </c>
      <c r="F90" s="131">
        <v>1</v>
      </c>
      <c r="G90" s="131">
        <v>1</v>
      </c>
      <c r="H90" s="84" t="s">
        <v>199</v>
      </c>
      <c r="I90" s="92">
        <v>2</v>
      </c>
      <c r="J90" s="84" t="str">
        <f t="shared" si="5"/>
        <v>Uniform (1, 1)</v>
      </c>
      <c r="K90" s="131">
        <f t="shared" si="6"/>
        <v>1</v>
      </c>
      <c r="L90" s="131">
        <f t="shared" si="6"/>
        <v>1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279">
        <v>1</v>
      </c>
      <c r="F91" s="279">
        <v>1</v>
      </c>
      <c r="G91" s="279">
        <v>1</v>
      </c>
      <c r="H91" s="87" t="s">
        <v>199</v>
      </c>
      <c r="I91" s="93">
        <v>2</v>
      </c>
      <c r="J91" s="87" t="str">
        <f t="shared" si="5"/>
        <v>Uniform (1, 1)</v>
      </c>
      <c r="K91" s="279">
        <f t="shared" si="6"/>
        <v>1</v>
      </c>
      <c r="L91" s="279">
        <f t="shared" si="6"/>
        <v>1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2.78</v>
      </c>
      <c r="F92" s="53">
        <v>2.62</v>
      </c>
      <c r="G92" s="53">
        <v>2.96</v>
      </c>
      <c r="H92" s="133" t="s">
        <v>199</v>
      </c>
      <c r="I92" s="92">
        <v>2</v>
      </c>
      <c r="J92" s="84" t="str">
        <f t="shared" si="5"/>
        <v>Uniform (2.62, 2.96)</v>
      </c>
      <c r="K92" s="131">
        <f t="shared" si="6"/>
        <v>2.62</v>
      </c>
      <c r="L92" s="131">
        <f t="shared" si="6"/>
        <v>2.96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2.78</v>
      </c>
      <c r="F93" s="53">
        <v>2.62</v>
      </c>
      <c r="G93" s="53">
        <v>2.96</v>
      </c>
      <c r="H93" s="133" t="s">
        <v>199</v>
      </c>
      <c r="I93" s="92">
        <v>2</v>
      </c>
      <c r="J93" s="84" t="str">
        <f t="shared" si="5"/>
        <v>Uniform (2.62, 2.96)</v>
      </c>
      <c r="K93" s="131">
        <f t="shared" si="6"/>
        <v>2.62</v>
      </c>
      <c r="L93" s="131">
        <f t="shared" si="6"/>
        <v>2.96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2.78</v>
      </c>
      <c r="F94" s="53">
        <v>2.62</v>
      </c>
      <c r="G94" s="53">
        <v>2.96</v>
      </c>
      <c r="H94" s="133" t="s">
        <v>199</v>
      </c>
      <c r="I94" s="92">
        <v>2</v>
      </c>
      <c r="J94" s="84" t="str">
        <f t="shared" si="5"/>
        <v>Uniform (2.62, 2.96)</v>
      </c>
      <c r="K94" s="131">
        <f t="shared" si="6"/>
        <v>2.62</v>
      </c>
      <c r="L94" s="131">
        <f t="shared" si="6"/>
        <v>2.96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2.78</v>
      </c>
      <c r="F95" s="53">
        <v>2.62</v>
      </c>
      <c r="G95" s="53">
        <v>2.96</v>
      </c>
      <c r="H95" s="133" t="s">
        <v>199</v>
      </c>
      <c r="I95" s="92">
        <v>2</v>
      </c>
      <c r="J95" s="84" t="str">
        <f t="shared" si="5"/>
        <v>Uniform (2.62, 2.96)</v>
      </c>
      <c r="K95" s="131">
        <f t="shared" si="6"/>
        <v>2.62</v>
      </c>
      <c r="L95" s="131">
        <f t="shared" si="6"/>
        <v>2.96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2.78</v>
      </c>
      <c r="F96" s="53">
        <v>2.62</v>
      </c>
      <c r="G96" s="53">
        <v>2.96</v>
      </c>
      <c r="H96" s="133" t="s">
        <v>199</v>
      </c>
      <c r="I96" s="92">
        <v>2</v>
      </c>
      <c r="J96" s="84" t="str">
        <f t="shared" si="5"/>
        <v>Uniform (2.62, 2.96)</v>
      </c>
      <c r="K96" s="131">
        <f t="shared" si="6"/>
        <v>2.62</v>
      </c>
      <c r="L96" s="131">
        <f t="shared" si="6"/>
        <v>2.96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2.78</v>
      </c>
      <c r="F97" s="131">
        <v>2.62</v>
      </c>
      <c r="G97" s="131">
        <v>2.96</v>
      </c>
      <c r="H97" s="133" t="s">
        <v>199</v>
      </c>
      <c r="I97" s="92">
        <v>2</v>
      </c>
      <c r="J97" s="84" t="str">
        <f t="shared" si="5"/>
        <v>Uniform (2.62, 2.96)</v>
      </c>
      <c r="K97" s="131">
        <f t="shared" si="6"/>
        <v>2.62</v>
      </c>
      <c r="L97" s="131">
        <f t="shared" si="6"/>
        <v>2.96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0.14616570000000001</v>
      </c>
      <c r="F98" s="53">
        <v>0.12207949999999999</v>
      </c>
      <c r="G98" s="53">
        <v>0.17406189999999999</v>
      </c>
      <c r="H98" s="133" t="s">
        <v>199</v>
      </c>
      <c r="I98" s="92">
        <v>2</v>
      </c>
      <c r="J98" s="84" t="str">
        <f t="shared" si="5"/>
        <v>Uniform (0.12, 0.17)</v>
      </c>
      <c r="K98" s="131">
        <f t="shared" si="6"/>
        <v>0.12207949999999999</v>
      </c>
      <c r="L98" s="131">
        <f t="shared" si="6"/>
        <v>0.17406189999999999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0.2457638</v>
      </c>
      <c r="F99" s="53">
        <v>0.15878729999999999</v>
      </c>
      <c r="G99" s="53">
        <v>0.35999399999999998</v>
      </c>
      <c r="H99" s="133" t="s">
        <v>199</v>
      </c>
      <c r="I99" s="92">
        <v>2</v>
      </c>
      <c r="J99" s="84" t="str">
        <f t="shared" si="5"/>
        <v>Uniform (0.16, 0.36)</v>
      </c>
      <c r="K99" s="131">
        <f t="shared" si="6"/>
        <v>0.15878729999999999</v>
      </c>
      <c r="L99" s="131">
        <f t="shared" si="6"/>
        <v>0.35999399999999998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0.1118193</v>
      </c>
      <c r="F100" s="53">
        <v>9.0792999999999999E-2</v>
      </c>
      <c r="G100" s="53">
        <v>0.1369814</v>
      </c>
      <c r="H100" s="133" t="s">
        <v>199</v>
      </c>
      <c r="I100" s="92">
        <v>2</v>
      </c>
      <c r="J100" s="84" t="str">
        <f t="shared" si="5"/>
        <v>Uniform (0.09, 0.14)</v>
      </c>
      <c r="K100" s="131">
        <f t="shared" si="6"/>
        <v>9.0792999999999999E-2</v>
      </c>
      <c r="L100" s="131">
        <f t="shared" si="6"/>
        <v>0.1369814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53">
        <v>0.1727532</v>
      </c>
      <c r="F101" s="53">
        <v>0.15630620000000001</v>
      </c>
      <c r="G101" s="53">
        <v>0.19053999999999999</v>
      </c>
      <c r="H101" s="133" t="s">
        <v>199</v>
      </c>
      <c r="I101" s="92">
        <v>2</v>
      </c>
      <c r="J101" s="84" t="str">
        <f t="shared" si="5"/>
        <v>Uniform (0.16, 0.19)</v>
      </c>
      <c r="K101" s="131">
        <f t="shared" si="6"/>
        <v>0.15630620000000001</v>
      </c>
      <c r="L101" s="131">
        <f t="shared" si="6"/>
        <v>0.19053999999999999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53">
        <v>0.25868590000000002</v>
      </c>
      <c r="F102" s="53">
        <v>0.18704090000000001</v>
      </c>
      <c r="G102" s="53">
        <v>0.34609109999999998</v>
      </c>
      <c r="H102" s="133" t="s">
        <v>199</v>
      </c>
      <c r="I102" s="92">
        <v>2</v>
      </c>
      <c r="J102" s="84" t="str">
        <f t="shared" si="5"/>
        <v>Uniform (0.19, 0.35)</v>
      </c>
      <c r="K102" s="131">
        <f t="shared" si="6"/>
        <v>0.18704090000000001</v>
      </c>
      <c r="L102" s="131">
        <f t="shared" si="6"/>
        <v>0.34609109999999998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53">
        <v>0.20160600000000001</v>
      </c>
      <c r="F103" s="53">
        <v>0.1741162</v>
      </c>
      <c r="G103" s="53">
        <v>0.23221549999999999</v>
      </c>
      <c r="H103" s="133" t="s">
        <v>199</v>
      </c>
      <c r="I103" s="92">
        <v>2</v>
      </c>
      <c r="J103" s="84" t="str">
        <f t="shared" si="5"/>
        <v>Uniform (0.17, 0.23)</v>
      </c>
      <c r="K103" s="131">
        <f t="shared" si="6"/>
        <v>0.1741162</v>
      </c>
      <c r="L103" s="131">
        <f t="shared" si="6"/>
        <v>0.23221549999999999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131">
        <v>0.97189999999999999</v>
      </c>
      <c r="F104" s="131">
        <v>0.97189999999999999</v>
      </c>
      <c r="G104" s="131">
        <v>0.97189999999999999</v>
      </c>
      <c r="H104" s="133" t="s">
        <v>199</v>
      </c>
      <c r="I104" s="92">
        <v>2</v>
      </c>
      <c r="J104" s="84" t="str">
        <f t="shared" si="5"/>
        <v>Uniform (0.97, 0.97)</v>
      </c>
      <c r="K104" s="131">
        <f t="shared" si="6"/>
        <v>0.97189999999999999</v>
      </c>
      <c r="L104" s="131">
        <f t="shared" si="6"/>
        <v>0.97189999999999999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131">
        <v>0.97189999999999999</v>
      </c>
      <c r="F105" s="131">
        <v>0.97189999999999999</v>
      </c>
      <c r="G105" s="131">
        <v>0.97189999999999999</v>
      </c>
      <c r="H105" s="133" t="s">
        <v>199</v>
      </c>
      <c r="I105" s="92">
        <v>2</v>
      </c>
      <c r="J105" s="84" t="str">
        <f t="shared" si="5"/>
        <v>Uniform (0.97, 0.97)</v>
      </c>
      <c r="K105" s="131">
        <f t="shared" si="6"/>
        <v>0.97189999999999999</v>
      </c>
      <c r="L105" s="131">
        <f t="shared" si="6"/>
        <v>0.97189999999999999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131">
        <v>0.97189999999999999</v>
      </c>
      <c r="F106" s="131">
        <v>0.97189999999999999</v>
      </c>
      <c r="G106" s="131">
        <v>0.97189999999999999</v>
      </c>
      <c r="H106" s="133" t="s">
        <v>199</v>
      </c>
      <c r="I106" s="92">
        <v>2</v>
      </c>
      <c r="J106" s="84" t="str">
        <f t="shared" si="5"/>
        <v>Uniform (0.97, 0.97)</v>
      </c>
      <c r="K106" s="131">
        <f t="shared" si="6"/>
        <v>0.97189999999999999</v>
      </c>
      <c r="L106" s="131">
        <f t="shared" si="6"/>
        <v>0.97189999999999999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131">
        <v>0.97189999999999999</v>
      </c>
      <c r="F107" s="131">
        <v>0.97189999999999999</v>
      </c>
      <c r="G107" s="131">
        <v>0.97189999999999999</v>
      </c>
      <c r="H107" s="133" t="s">
        <v>199</v>
      </c>
      <c r="I107" s="92">
        <v>2</v>
      </c>
      <c r="J107" s="84" t="str">
        <f t="shared" si="5"/>
        <v>Uniform (0.97, 0.97)</v>
      </c>
      <c r="K107" s="131">
        <f t="shared" si="6"/>
        <v>0.97189999999999999</v>
      </c>
      <c r="L107" s="131">
        <f t="shared" si="6"/>
        <v>0.97189999999999999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131">
        <v>0.97189999999999999</v>
      </c>
      <c r="F108" s="131">
        <v>0.97189999999999999</v>
      </c>
      <c r="G108" s="131">
        <v>0.97189999999999999</v>
      </c>
      <c r="H108" s="133" t="s">
        <v>199</v>
      </c>
      <c r="I108" s="92">
        <v>2</v>
      </c>
      <c r="J108" s="84" t="str">
        <f t="shared" si="5"/>
        <v>Uniform (0.97, 0.97)</v>
      </c>
      <c r="K108" s="131">
        <f t="shared" si="6"/>
        <v>0.97189999999999999</v>
      </c>
      <c r="L108" s="131">
        <f t="shared" si="6"/>
        <v>0.97189999999999999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131">
        <v>0.97189999999999999</v>
      </c>
      <c r="F109" s="131">
        <v>0.97189999999999999</v>
      </c>
      <c r="G109" s="131">
        <v>0.97189999999999999</v>
      </c>
      <c r="H109" s="133" t="s">
        <v>199</v>
      </c>
      <c r="I109" s="92">
        <v>2</v>
      </c>
      <c r="J109" s="84" t="str">
        <f t="shared" si="5"/>
        <v>Uniform (0.97, 0.97)</v>
      </c>
      <c r="K109" s="131">
        <f t="shared" si="6"/>
        <v>0.97189999999999999</v>
      </c>
      <c r="L109" s="131">
        <f t="shared" si="6"/>
        <v>0.97189999999999999</v>
      </c>
      <c r="M109" s="84" t="s">
        <v>17</v>
      </c>
    </row>
    <row r="110" spans="1:13" x14ac:dyDescent="0.25">
      <c r="E110" s="84"/>
      <c r="F110" s="84"/>
    </row>
    <row r="111" spans="1:13" x14ac:dyDescent="0.25">
      <c r="E111" s="84"/>
      <c r="F111" s="84"/>
    </row>
    <row r="112" spans="1:13" x14ac:dyDescent="0.25">
      <c r="E112" s="84"/>
      <c r="F112" s="84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12"/>
  <sheetViews>
    <sheetView zoomScale="80" zoomScaleNormal="80" workbookViewId="0">
      <selection activeCell="D43" sqref="D43"/>
    </sheetView>
  </sheetViews>
  <sheetFormatPr defaultRowHeight="15" x14ac:dyDescent="0.25"/>
  <cols>
    <col min="1" max="1" width="7.140625" style="133" customWidth="1"/>
    <col min="2" max="3" width="9.140625" style="133"/>
    <col min="4" max="4" width="14.7109375" style="133" customWidth="1"/>
    <col min="5" max="7" width="11.28515625" style="133" customWidth="1"/>
    <col min="8" max="8" width="6.42578125" style="133" customWidth="1"/>
    <col min="9" max="9" width="7" style="133" customWidth="1"/>
    <col min="10" max="10" width="20.42578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4.5199999999999996</v>
      </c>
      <c r="F2" s="53">
        <v>3.57</v>
      </c>
      <c r="G2" s="53">
        <v>5.72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(3.57, 5.72)</v>
      </c>
      <c r="K2" s="131">
        <f t="shared" ref="K2:L7" si="1">F2</f>
        <v>3.57</v>
      </c>
      <c r="L2" s="131">
        <f t="shared" si="1"/>
        <v>5.72</v>
      </c>
      <c r="M2" s="84" t="s">
        <v>17</v>
      </c>
      <c r="O2" s="133" t="s">
        <v>24</v>
      </c>
      <c r="P2" s="82" t="s">
        <v>1947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4.5199999999999996</v>
      </c>
      <c r="F3" s="53">
        <v>3.57</v>
      </c>
      <c r="G3" s="53">
        <v>5.72</v>
      </c>
      <c r="H3" s="133" t="s">
        <v>199</v>
      </c>
      <c r="I3" s="92">
        <v>2</v>
      </c>
      <c r="J3" s="84" t="str">
        <f t="shared" si="0"/>
        <v>Uniform (3.57, 5.72)</v>
      </c>
      <c r="K3" s="131">
        <f t="shared" si="1"/>
        <v>3.57</v>
      </c>
      <c r="L3" s="131">
        <f t="shared" si="1"/>
        <v>5.72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4.5199999999999996</v>
      </c>
      <c r="F4" s="53">
        <v>3.57</v>
      </c>
      <c r="G4" s="53">
        <v>5.72</v>
      </c>
      <c r="H4" s="133" t="s">
        <v>199</v>
      </c>
      <c r="I4" s="92">
        <v>2</v>
      </c>
      <c r="J4" s="84" t="str">
        <f t="shared" si="0"/>
        <v>Uniform (3.57, 5.72)</v>
      </c>
      <c r="K4" s="131">
        <f t="shared" si="1"/>
        <v>3.57</v>
      </c>
      <c r="L4" s="131">
        <f t="shared" si="1"/>
        <v>5.72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131">
        <v>4.5199999999999996</v>
      </c>
      <c r="F5" s="131">
        <v>3.57</v>
      </c>
      <c r="G5" s="131">
        <v>5.72</v>
      </c>
      <c r="H5" s="133" t="s">
        <v>199</v>
      </c>
      <c r="I5" s="92">
        <v>2</v>
      </c>
      <c r="J5" s="84" t="str">
        <f t="shared" si="0"/>
        <v>Uniform (3.57, 5.72)</v>
      </c>
      <c r="K5" s="131">
        <f t="shared" si="1"/>
        <v>3.57</v>
      </c>
      <c r="L5" s="131">
        <f t="shared" si="1"/>
        <v>5.72</v>
      </c>
      <c r="M5" s="84" t="s">
        <v>17</v>
      </c>
      <c r="N5" s="84"/>
      <c r="O5" s="84"/>
      <c r="P5" s="84"/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131">
        <v>4.5199999999999996</v>
      </c>
      <c r="F6" s="131">
        <v>3.57</v>
      </c>
      <c r="G6" s="131">
        <v>5.72</v>
      </c>
      <c r="H6" s="84" t="s">
        <v>199</v>
      </c>
      <c r="I6" s="92">
        <v>2</v>
      </c>
      <c r="J6" s="84" t="str">
        <f t="shared" si="0"/>
        <v>Uniform (3.57, 5.72)</v>
      </c>
      <c r="K6" s="131">
        <f t="shared" si="1"/>
        <v>3.57</v>
      </c>
      <c r="L6" s="131">
        <f t="shared" si="1"/>
        <v>5.72</v>
      </c>
      <c r="M6" s="84" t="s">
        <v>17</v>
      </c>
      <c r="N6" s="84"/>
      <c r="O6" s="84"/>
      <c r="P6" s="84"/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4.5199999999999996</v>
      </c>
      <c r="F7" s="131">
        <v>3.57</v>
      </c>
      <c r="G7" s="131">
        <v>5.72</v>
      </c>
      <c r="H7" s="84" t="s">
        <v>199</v>
      </c>
      <c r="I7" s="92">
        <v>2</v>
      </c>
      <c r="J7" s="84" t="str">
        <f t="shared" si="0"/>
        <v>Uniform (3.57, 5.72)</v>
      </c>
      <c r="K7" s="131">
        <f t="shared" si="1"/>
        <v>3.57</v>
      </c>
      <c r="L7" s="131">
        <f t="shared" si="1"/>
        <v>5.72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0.54</v>
      </c>
      <c r="F8" s="53">
        <v>0.54</v>
      </c>
      <c r="G8" s="53">
        <v>0.54</v>
      </c>
      <c r="H8" s="84" t="s">
        <v>199</v>
      </c>
      <c r="I8" s="92">
        <v>2</v>
      </c>
      <c r="J8" s="84" t="str">
        <f>"Uniform ("&amp;ROUND(F8,2)&amp;", "&amp;ROUND(G8,2)&amp;")"</f>
        <v>Uniform (0.54, 0.54)</v>
      </c>
      <c r="K8" s="131">
        <f>F8</f>
        <v>0.54</v>
      </c>
      <c r="L8" s="131">
        <f>G8</f>
        <v>0.54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0.54</v>
      </c>
      <c r="F9" s="53">
        <v>0.54</v>
      </c>
      <c r="G9" s="53">
        <v>0.54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(0.54, 0.54)</v>
      </c>
      <c r="K9" s="131">
        <f t="shared" ref="K9:L24" si="3">F9</f>
        <v>0.54</v>
      </c>
      <c r="L9" s="131">
        <f t="shared" si="3"/>
        <v>0.54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0.54</v>
      </c>
      <c r="F10" s="53">
        <v>0.54</v>
      </c>
      <c r="G10" s="53">
        <v>0.54</v>
      </c>
      <c r="H10" s="84" t="s">
        <v>199</v>
      </c>
      <c r="I10" s="92">
        <v>2</v>
      </c>
      <c r="J10" s="84" t="str">
        <f t="shared" si="2"/>
        <v>Uniform (0.54, 0.54)</v>
      </c>
      <c r="K10" s="131">
        <f t="shared" si="3"/>
        <v>0.54</v>
      </c>
      <c r="L10" s="131">
        <f t="shared" si="3"/>
        <v>0.54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0.54</v>
      </c>
      <c r="F11" s="131">
        <v>0.54</v>
      </c>
      <c r="G11" s="131">
        <v>0.54</v>
      </c>
      <c r="H11" s="84" t="s">
        <v>199</v>
      </c>
      <c r="I11" s="92">
        <v>2</v>
      </c>
      <c r="J11" s="84" t="str">
        <f t="shared" si="2"/>
        <v>Uniform (0.54, 0.54)</v>
      </c>
      <c r="K11" s="131">
        <f t="shared" si="3"/>
        <v>0.54</v>
      </c>
      <c r="L11" s="131">
        <f t="shared" si="3"/>
        <v>0.54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0.54</v>
      </c>
      <c r="F12" s="131">
        <v>0.54</v>
      </c>
      <c r="G12" s="131">
        <v>0.54</v>
      </c>
      <c r="H12" s="84" t="s">
        <v>199</v>
      </c>
      <c r="I12" s="92">
        <v>2</v>
      </c>
      <c r="J12" s="84" t="str">
        <f t="shared" si="2"/>
        <v>Uniform (0.54, 0.54)</v>
      </c>
      <c r="K12" s="131">
        <f t="shared" si="3"/>
        <v>0.54</v>
      </c>
      <c r="L12" s="131">
        <f t="shared" si="3"/>
        <v>0.54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0.54</v>
      </c>
      <c r="F13" s="131">
        <v>0.54</v>
      </c>
      <c r="G13" s="131">
        <v>0.54</v>
      </c>
      <c r="H13" s="84" t="s">
        <v>199</v>
      </c>
      <c r="I13" s="92">
        <v>2</v>
      </c>
      <c r="J13" s="84" t="str">
        <f t="shared" si="2"/>
        <v>Uniform (0.54, 0.54)</v>
      </c>
      <c r="K13" s="131">
        <f t="shared" si="3"/>
        <v>0.54</v>
      </c>
      <c r="L13" s="131">
        <f t="shared" si="3"/>
        <v>0.54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0.14000000000000001</v>
      </c>
      <c r="G14" s="53">
        <v>0.40400000000000003</v>
      </c>
      <c r="H14" s="84" t="s">
        <v>199</v>
      </c>
      <c r="I14" s="92">
        <v>2</v>
      </c>
      <c r="J14" s="84" t="str">
        <f t="shared" si="2"/>
        <v>Uniform (0.14, 0.4)</v>
      </c>
      <c r="K14" s="131">
        <f t="shared" si="3"/>
        <v>0.14000000000000001</v>
      </c>
      <c r="L14" s="131">
        <f t="shared" si="3"/>
        <v>0.40400000000000003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0.14000000000000001</v>
      </c>
      <c r="G15" s="53">
        <v>0.40400000000000003</v>
      </c>
      <c r="H15" s="84" t="s">
        <v>199</v>
      </c>
      <c r="I15" s="92">
        <v>2</v>
      </c>
      <c r="J15" s="84" t="str">
        <f t="shared" si="2"/>
        <v>Uniform (0.14, 0.4)</v>
      </c>
      <c r="K15" s="131">
        <f t="shared" si="3"/>
        <v>0.14000000000000001</v>
      </c>
      <c r="L15" s="131">
        <f t="shared" si="3"/>
        <v>0.40400000000000003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0.14000000000000001</v>
      </c>
      <c r="G16" s="53">
        <v>0.40400000000000003</v>
      </c>
      <c r="H16" s="84" t="s">
        <v>199</v>
      </c>
      <c r="I16" s="92">
        <v>2</v>
      </c>
      <c r="J16" s="84" t="str">
        <f t="shared" si="2"/>
        <v>Uniform (0.14, 0.4)</v>
      </c>
      <c r="K16" s="131">
        <f t="shared" si="3"/>
        <v>0.14000000000000001</v>
      </c>
      <c r="L16" s="131">
        <f t="shared" si="3"/>
        <v>0.40400000000000003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131">
        <v>0.14000000000000001</v>
      </c>
      <c r="G17" s="131">
        <v>0.40400000000000003</v>
      </c>
      <c r="H17" s="84" t="s">
        <v>199</v>
      </c>
      <c r="I17" s="92">
        <v>2</v>
      </c>
      <c r="J17" s="84" t="str">
        <f t="shared" si="2"/>
        <v>Uniform (0.14, 0.4)</v>
      </c>
      <c r="K17" s="131">
        <f t="shared" si="3"/>
        <v>0.14000000000000001</v>
      </c>
      <c r="L17" s="131">
        <f t="shared" si="3"/>
        <v>0.40400000000000003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0.14000000000000001</v>
      </c>
      <c r="G18" s="131">
        <v>0.40400000000000003</v>
      </c>
      <c r="H18" s="84" t="s">
        <v>199</v>
      </c>
      <c r="I18" s="92">
        <v>2</v>
      </c>
      <c r="J18" s="84" t="str">
        <f t="shared" si="2"/>
        <v>Uniform (0.14, 0.4)</v>
      </c>
      <c r="K18" s="131">
        <f t="shared" si="3"/>
        <v>0.14000000000000001</v>
      </c>
      <c r="L18" s="131">
        <f t="shared" si="3"/>
        <v>0.40400000000000003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0.14000000000000001</v>
      </c>
      <c r="G19" s="279">
        <v>0.40400000000000003</v>
      </c>
      <c r="H19" s="87" t="s">
        <v>199</v>
      </c>
      <c r="I19" s="93">
        <v>2</v>
      </c>
      <c r="J19" s="87" t="str">
        <f t="shared" si="2"/>
        <v>Uniform (0.14, 0.4)</v>
      </c>
      <c r="K19" s="279">
        <f t="shared" si="3"/>
        <v>0.14000000000000001</v>
      </c>
      <c r="L19" s="279">
        <f t="shared" si="3"/>
        <v>0.40400000000000003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4.5199999999999996</v>
      </c>
      <c r="F20" s="53">
        <v>3.57</v>
      </c>
      <c r="G20" s="53">
        <v>5.72</v>
      </c>
      <c r="H20" s="133" t="s">
        <v>199</v>
      </c>
      <c r="I20" s="92">
        <v>2</v>
      </c>
      <c r="J20" s="84" t="str">
        <f t="shared" si="2"/>
        <v>Uniform (3.57, 5.72)</v>
      </c>
      <c r="K20" s="131">
        <f t="shared" si="3"/>
        <v>3.57</v>
      </c>
      <c r="L20" s="131">
        <f t="shared" si="3"/>
        <v>5.72</v>
      </c>
      <c r="M20" s="84" t="s">
        <v>17</v>
      </c>
    </row>
    <row r="21" spans="1:16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131">
        <v>4.5199999999999996</v>
      </c>
      <c r="F21" s="131">
        <v>3.57</v>
      </c>
      <c r="G21" s="131">
        <v>5.72</v>
      </c>
      <c r="H21" s="84" t="s">
        <v>199</v>
      </c>
      <c r="I21" s="92">
        <v>2</v>
      </c>
      <c r="J21" s="84" t="str">
        <f t="shared" si="2"/>
        <v>Uniform (3.57, 5.72)</v>
      </c>
      <c r="K21" s="131">
        <f t="shared" si="3"/>
        <v>3.57</v>
      </c>
      <c r="L21" s="131">
        <f t="shared" si="3"/>
        <v>5.72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131">
        <v>4.5199999999999996</v>
      </c>
      <c r="F22" s="131">
        <v>3.57</v>
      </c>
      <c r="G22" s="131">
        <v>5.72</v>
      </c>
      <c r="H22" s="84" t="s">
        <v>199</v>
      </c>
      <c r="I22" s="92">
        <v>2</v>
      </c>
      <c r="J22" s="84" t="str">
        <f t="shared" si="2"/>
        <v>Uniform (3.57, 5.72)</v>
      </c>
      <c r="K22" s="131">
        <f t="shared" si="3"/>
        <v>3.57</v>
      </c>
      <c r="L22" s="131">
        <f t="shared" si="3"/>
        <v>5.72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131">
        <v>4.5199999999999996</v>
      </c>
      <c r="F23" s="131">
        <v>3.57</v>
      </c>
      <c r="G23" s="131">
        <v>5.72</v>
      </c>
      <c r="H23" s="84" t="s">
        <v>199</v>
      </c>
      <c r="I23" s="92">
        <v>2</v>
      </c>
      <c r="J23" s="84" t="str">
        <f t="shared" si="2"/>
        <v>Uniform (3.57, 5.72)</v>
      </c>
      <c r="K23" s="131">
        <f t="shared" si="3"/>
        <v>3.57</v>
      </c>
      <c r="L23" s="131">
        <f t="shared" si="3"/>
        <v>5.72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131">
        <v>4.5199999999999996</v>
      </c>
      <c r="F24" s="131">
        <v>3.57</v>
      </c>
      <c r="G24" s="131">
        <v>5.72</v>
      </c>
      <c r="H24" s="84" t="s">
        <v>199</v>
      </c>
      <c r="I24" s="92">
        <v>2</v>
      </c>
      <c r="J24" s="84" t="str">
        <f t="shared" si="2"/>
        <v>Uniform (3.57, 5.72)</v>
      </c>
      <c r="K24" s="131">
        <f t="shared" si="3"/>
        <v>3.57</v>
      </c>
      <c r="L24" s="131">
        <f t="shared" si="3"/>
        <v>5.72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4.5199999999999996</v>
      </c>
      <c r="F25" s="131">
        <v>3.57</v>
      </c>
      <c r="G25" s="131">
        <v>5.72</v>
      </c>
      <c r="H25" s="84" t="s">
        <v>199</v>
      </c>
      <c r="I25" s="92">
        <v>2</v>
      </c>
      <c r="J25" s="84" t="str">
        <f t="shared" si="2"/>
        <v>Uniform (3.57, 5.72)</v>
      </c>
      <c r="K25" s="131">
        <f t="shared" ref="K25:L88" si="4">F25</f>
        <v>3.57</v>
      </c>
      <c r="L25" s="131">
        <f t="shared" si="4"/>
        <v>5.72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53">
        <v>0.54</v>
      </c>
      <c r="F26" s="53">
        <v>0.54</v>
      </c>
      <c r="G26" s="53">
        <v>0.54</v>
      </c>
      <c r="H26" s="84" t="s">
        <v>199</v>
      </c>
      <c r="I26" s="92">
        <v>2</v>
      </c>
      <c r="J26" s="84" t="str">
        <f t="shared" si="2"/>
        <v>Uniform (0.54, 0.54)</v>
      </c>
      <c r="K26" s="131">
        <f t="shared" si="4"/>
        <v>0.54</v>
      </c>
      <c r="L26" s="131">
        <f t="shared" si="4"/>
        <v>0.54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53">
        <v>0.54</v>
      </c>
      <c r="F27" s="53">
        <v>0.54</v>
      </c>
      <c r="G27" s="53">
        <v>0.54</v>
      </c>
      <c r="H27" s="84" t="s">
        <v>199</v>
      </c>
      <c r="I27" s="92">
        <v>2</v>
      </c>
      <c r="J27" s="84" t="str">
        <f t="shared" si="2"/>
        <v>Uniform (0.54, 0.54)</v>
      </c>
      <c r="K27" s="131">
        <f t="shared" si="4"/>
        <v>0.54</v>
      </c>
      <c r="L27" s="131">
        <f t="shared" si="4"/>
        <v>0.54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53">
        <v>0.54</v>
      </c>
      <c r="F28" s="53">
        <v>0.54</v>
      </c>
      <c r="G28" s="53">
        <v>0.54</v>
      </c>
      <c r="H28" s="84" t="s">
        <v>199</v>
      </c>
      <c r="I28" s="92">
        <v>2</v>
      </c>
      <c r="J28" s="84" t="str">
        <f t="shared" si="2"/>
        <v>Uniform (0.54, 0.54)</v>
      </c>
      <c r="K28" s="131">
        <f t="shared" si="4"/>
        <v>0.54</v>
      </c>
      <c r="L28" s="131">
        <f t="shared" si="4"/>
        <v>0.54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0.54</v>
      </c>
      <c r="F29" s="131">
        <v>0.54</v>
      </c>
      <c r="G29" s="131">
        <v>0.54</v>
      </c>
      <c r="H29" s="84" t="s">
        <v>199</v>
      </c>
      <c r="I29" s="92">
        <v>2</v>
      </c>
      <c r="J29" s="84" t="str">
        <f t="shared" si="2"/>
        <v>Uniform (0.54, 0.54)</v>
      </c>
      <c r="K29" s="131">
        <f t="shared" si="4"/>
        <v>0.54</v>
      </c>
      <c r="L29" s="131">
        <f t="shared" si="4"/>
        <v>0.54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0.54</v>
      </c>
      <c r="F30" s="131">
        <v>0.54</v>
      </c>
      <c r="G30" s="131">
        <v>0.54</v>
      </c>
      <c r="H30" s="84" t="s">
        <v>199</v>
      </c>
      <c r="I30" s="92">
        <v>2</v>
      </c>
      <c r="J30" s="84" t="str">
        <f t="shared" si="2"/>
        <v>Uniform (0.54, 0.54)</v>
      </c>
      <c r="K30" s="131">
        <f t="shared" si="4"/>
        <v>0.54</v>
      </c>
      <c r="L30" s="131">
        <f t="shared" si="4"/>
        <v>0.54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0.54</v>
      </c>
      <c r="F31" s="131">
        <v>0.54</v>
      </c>
      <c r="G31" s="131">
        <v>0.54</v>
      </c>
      <c r="H31" s="84" t="s">
        <v>199</v>
      </c>
      <c r="I31" s="92">
        <v>2</v>
      </c>
      <c r="J31" s="84" t="str">
        <f t="shared" si="2"/>
        <v>Uniform (0.54, 0.54)</v>
      </c>
      <c r="K31" s="131">
        <f t="shared" si="4"/>
        <v>0.54</v>
      </c>
      <c r="L31" s="131">
        <f t="shared" si="4"/>
        <v>0.54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131">
        <v>0.14000000000000001</v>
      </c>
      <c r="G32" s="131">
        <v>0.40400000000000003</v>
      </c>
      <c r="H32" s="84" t="s">
        <v>199</v>
      </c>
      <c r="I32" s="92">
        <v>2</v>
      </c>
      <c r="J32" s="84" t="str">
        <f t="shared" si="2"/>
        <v>Uniform (0.14, 0.4)</v>
      </c>
      <c r="K32" s="131">
        <f t="shared" si="4"/>
        <v>0.14000000000000001</v>
      </c>
      <c r="L32" s="131">
        <f t="shared" si="4"/>
        <v>0.40400000000000003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131">
        <v>0.14000000000000001</v>
      </c>
      <c r="G33" s="131">
        <v>0.40400000000000003</v>
      </c>
      <c r="H33" s="84" t="s">
        <v>199</v>
      </c>
      <c r="I33" s="92">
        <v>2</v>
      </c>
      <c r="J33" s="84" t="str">
        <f t="shared" si="2"/>
        <v>Uniform (0.14, 0.4)</v>
      </c>
      <c r="K33" s="131">
        <f t="shared" si="4"/>
        <v>0.14000000000000001</v>
      </c>
      <c r="L33" s="131">
        <f t="shared" si="4"/>
        <v>0.40400000000000003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131">
        <v>0.14000000000000001</v>
      </c>
      <c r="G34" s="131">
        <v>0.40400000000000003</v>
      </c>
      <c r="H34" s="84" t="s">
        <v>199</v>
      </c>
      <c r="I34" s="92">
        <v>2</v>
      </c>
      <c r="J34" s="84" t="str">
        <f t="shared" si="2"/>
        <v>Uniform (0.14, 0.4)</v>
      </c>
      <c r="K34" s="131">
        <f t="shared" si="4"/>
        <v>0.14000000000000001</v>
      </c>
      <c r="L34" s="131">
        <f t="shared" si="4"/>
        <v>0.40400000000000003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131">
        <v>0.14000000000000001</v>
      </c>
      <c r="G35" s="131">
        <v>0.40400000000000003</v>
      </c>
      <c r="H35" s="84" t="s">
        <v>199</v>
      </c>
      <c r="I35" s="92">
        <v>2</v>
      </c>
      <c r="J35" s="84" t="str">
        <f t="shared" si="2"/>
        <v>Uniform (0.14, 0.4)</v>
      </c>
      <c r="K35" s="131">
        <f t="shared" si="4"/>
        <v>0.14000000000000001</v>
      </c>
      <c r="L35" s="131">
        <f t="shared" si="4"/>
        <v>0.40400000000000003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131">
        <v>0.14000000000000001</v>
      </c>
      <c r="G36" s="131">
        <v>0.40400000000000003</v>
      </c>
      <c r="H36" s="84" t="s">
        <v>199</v>
      </c>
      <c r="I36" s="92">
        <v>2</v>
      </c>
      <c r="J36" s="84" t="str">
        <f t="shared" si="2"/>
        <v>Uniform (0.14, 0.4)</v>
      </c>
      <c r="K36" s="131">
        <f t="shared" si="4"/>
        <v>0.14000000000000001</v>
      </c>
      <c r="L36" s="131">
        <f t="shared" si="4"/>
        <v>0.40400000000000003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0.14000000000000001</v>
      </c>
      <c r="G37" s="279">
        <v>0.40400000000000003</v>
      </c>
      <c r="H37" s="87" t="s">
        <v>199</v>
      </c>
      <c r="I37" s="93">
        <v>2</v>
      </c>
      <c r="J37" s="87" t="str">
        <f t="shared" si="2"/>
        <v>Uniform (0.14, 0.4)</v>
      </c>
      <c r="K37" s="279">
        <f t="shared" si="4"/>
        <v>0.14000000000000001</v>
      </c>
      <c r="L37" s="279">
        <f t="shared" si="4"/>
        <v>0.40400000000000003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4.5199999999999996</v>
      </c>
      <c r="F38" s="53">
        <v>3.57</v>
      </c>
      <c r="G38" s="53">
        <v>5.72</v>
      </c>
      <c r="H38" s="133" t="s">
        <v>199</v>
      </c>
      <c r="I38" s="92">
        <v>2</v>
      </c>
      <c r="J38" s="84" t="str">
        <f t="shared" si="2"/>
        <v>Uniform (3.57, 5.72)</v>
      </c>
      <c r="K38" s="131">
        <f t="shared" si="4"/>
        <v>3.57</v>
      </c>
      <c r="L38" s="131">
        <f t="shared" si="4"/>
        <v>5.72</v>
      </c>
      <c r="M38" s="84" t="s">
        <v>17</v>
      </c>
    </row>
    <row r="39" spans="1:16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4.5199999999999996</v>
      </c>
      <c r="F39" s="53">
        <v>3.57</v>
      </c>
      <c r="G39" s="53">
        <v>5.72</v>
      </c>
      <c r="H39" s="133" t="s">
        <v>199</v>
      </c>
      <c r="I39" s="92">
        <v>2</v>
      </c>
      <c r="J39" s="84" t="str">
        <f t="shared" si="2"/>
        <v>Uniform (3.57, 5.72)</v>
      </c>
      <c r="K39" s="131">
        <f t="shared" si="4"/>
        <v>3.57</v>
      </c>
      <c r="L39" s="131">
        <f t="shared" si="4"/>
        <v>5.72</v>
      </c>
      <c r="M39" s="84" t="s">
        <v>17</v>
      </c>
    </row>
    <row r="40" spans="1:16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4.5199999999999996</v>
      </c>
      <c r="F40" s="53">
        <v>3.57</v>
      </c>
      <c r="G40" s="53">
        <v>5.72</v>
      </c>
      <c r="H40" s="133" t="s">
        <v>199</v>
      </c>
      <c r="I40" s="92">
        <v>2</v>
      </c>
      <c r="J40" s="84" t="str">
        <f t="shared" si="2"/>
        <v>Uniform (3.57, 5.72)</v>
      </c>
      <c r="K40" s="131">
        <f t="shared" si="4"/>
        <v>3.57</v>
      </c>
      <c r="L40" s="131">
        <f t="shared" si="4"/>
        <v>5.72</v>
      </c>
      <c r="M40" s="84" t="s">
        <v>17</v>
      </c>
    </row>
    <row r="41" spans="1:16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4.5199999999999996</v>
      </c>
      <c r="F41" s="53">
        <v>3.57</v>
      </c>
      <c r="G41" s="53">
        <v>5.72</v>
      </c>
      <c r="H41" s="133" t="s">
        <v>199</v>
      </c>
      <c r="I41" s="92">
        <v>2</v>
      </c>
      <c r="J41" s="84" t="str">
        <f t="shared" si="2"/>
        <v>Uniform (3.57, 5.72)</v>
      </c>
      <c r="K41" s="131">
        <f t="shared" si="4"/>
        <v>3.57</v>
      </c>
      <c r="L41" s="131">
        <f t="shared" si="4"/>
        <v>5.72</v>
      </c>
      <c r="M41" s="84" t="s">
        <v>17</v>
      </c>
    </row>
    <row r="42" spans="1:16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131">
        <v>4.5199999999999996</v>
      </c>
      <c r="F42" s="131">
        <v>3.57</v>
      </c>
      <c r="G42" s="131">
        <v>5.72</v>
      </c>
      <c r="H42" s="133" t="s">
        <v>199</v>
      </c>
      <c r="I42" s="92">
        <v>2</v>
      </c>
      <c r="J42" s="84" t="str">
        <f t="shared" si="2"/>
        <v>Uniform (3.57, 5.72)</v>
      </c>
      <c r="K42" s="131">
        <f t="shared" si="4"/>
        <v>3.57</v>
      </c>
      <c r="L42" s="131">
        <f t="shared" si="4"/>
        <v>5.72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4.5199999999999996</v>
      </c>
      <c r="F43" s="131">
        <v>3.57</v>
      </c>
      <c r="G43" s="131">
        <v>5.72</v>
      </c>
      <c r="H43" s="84" t="s">
        <v>199</v>
      </c>
      <c r="I43" s="92">
        <v>2</v>
      </c>
      <c r="J43" s="84" t="str">
        <f t="shared" si="2"/>
        <v>Uniform (3.57, 5.72)</v>
      </c>
      <c r="K43" s="131">
        <f t="shared" si="4"/>
        <v>3.57</v>
      </c>
      <c r="L43" s="131">
        <f t="shared" si="4"/>
        <v>5.72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53">
        <v>0.54</v>
      </c>
      <c r="F44" s="53">
        <v>0.54</v>
      </c>
      <c r="G44" s="53">
        <v>0.54</v>
      </c>
      <c r="H44" s="84" t="s">
        <v>199</v>
      </c>
      <c r="I44" s="92">
        <v>2</v>
      </c>
      <c r="J44" s="84" t="str">
        <f t="shared" si="2"/>
        <v>Uniform (0.54, 0.54)</v>
      </c>
      <c r="K44" s="131">
        <f t="shared" si="4"/>
        <v>0.54</v>
      </c>
      <c r="L44" s="131">
        <f t="shared" si="4"/>
        <v>0.54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53">
        <v>0.54</v>
      </c>
      <c r="F45" s="53">
        <v>0.54</v>
      </c>
      <c r="G45" s="53">
        <v>0.54</v>
      </c>
      <c r="H45" s="84" t="s">
        <v>199</v>
      </c>
      <c r="I45" s="92">
        <v>2</v>
      </c>
      <c r="J45" s="84" t="str">
        <f t="shared" si="2"/>
        <v>Uniform (0.54, 0.54)</v>
      </c>
      <c r="K45" s="131">
        <f t="shared" si="4"/>
        <v>0.54</v>
      </c>
      <c r="L45" s="131">
        <f t="shared" si="4"/>
        <v>0.54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53">
        <v>0.54</v>
      </c>
      <c r="F46" s="53">
        <v>0.54</v>
      </c>
      <c r="G46" s="53">
        <v>0.54</v>
      </c>
      <c r="H46" s="84" t="s">
        <v>199</v>
      </c>
      <c r="I46" s="92">
        <v>2</v>
      </c>
      <c r="J46" s="84" t="str">
        <f t="shared" si="2"/>
        <v>Uniform (0.54, 0.54)</v>
      </c>
      <c r="K46" s="131">
        <f t="shared" si="4"/>
        <v>0.54</v>
      </c>
      <c r="L46" s="131">
        <f t="shared" si="4"/>
        <v>0.54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0.54</v>
      </c>
      <c r="F47" s="131">
        <v>0.54</v>
      </c>
      <c r="G47" s="131">
        <v>0.54</v>
      </c>
      <c r="H47" s="84" t="s">
        <v>199</v>
      </c>
      <c r="I47" s="92">
        <v>2</v>
      </c>
      <c r="J47" s="84" t="str">
        <f t="shared" si="2"/>
        <v>Uniform (0.54, 0.54)</v>
      </c>
      <c r="K47" s="131">
        <f t="shared" si="4"/>
        <v>0.54</v>
      </c>
      <c r="L47" s="131">
        <f t="shared" si="4"/>
        <v>0.54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0.54</v>
      </c>
      <c r="F48" s="131">
        <v>0.54</v>
      </c>
      <c r="G48" s="131">
        <v>0.54</v>
      </c>
      <c r="H48" s="84" t="s">
        <v>199</v>
      </c>
      <c r="I48" s="92">
        <v>2</v>
      </c>
      <c r="J48" s="84" t="str">
        <f t="shared" si="2"/>
        <v>Uniform (0.54, 0.54)</v>
      </c>
      <c r="K48" s="131">
        <f t="shared" si="4"/>
        <v>0.54</v>
      </c>
      <c r="L48" s="131">
        <f t="shared" si="4"/>
        <v>0.54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0.54</v>
      </c>
      <c r="F49" s="131">
        <v>0.54</v>
      </c>
      <c r="G49" s="131">
        <v>0.54</v>
      </c>
      <c r="H49" s="84" t="s">
        <v>199</v>
      </c>
      <c r="I49" s="92">
        <v>2</v>
      </c>
      <c r="J49" s="84" t="str">
        <f t="shared" si="2"/>
        <v>Uniform (0.54, 0.54)</v>
      </c>
      <c r="K49" s="131">
        <f t="shared" si="4"/>
        <v>0.54</v>
      </c>
      <c r="L49" s="131">
        <f t="shared" si="4"/>
        <v>0.54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0.14000000000000001</v>
      </c>
      <c r="G50" s="53">
        <v>0.40400000000000003</v>
      </c>
      <c r="H50" s="84" t="s">
        <v>199</v>
      </c>
      <c r="I50" s="92">
        <v>2</v>
      </c>
      <c r="J50" s="84" t="str">
        <f t="shared" si="2"/>
        <v>Uniform (0.14, 0.4)</v>
      </c>
      <c r="K50" s="131">
        <f t="shared" si="4"/>
        <v>0.14000000000000001</v>
      </c>
      <c r="L50" s="131">
        <f t="shared" si="4"/>
        <v>0.40400000000000003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0.14000000000000001</v>
      </c>
      <c r="G51" s="53">
        <v>0.40400000000000003</v>
      </c>
      <c r="H51" s="84" t="s">
        <v>199</v>
      </c>
      <c r="I51" s="92">
        <v>2</v>
      </c>
      <c r="J51" s="84" t="str">
        <f t="shared" si="2"/>
        <v>Uniform (0.14, 0.4)</v>
      </c>
      <c r="K51" s="131">
        <f t="shared" si="4"/>
        <v>0.14000000000000001</v>
      </c>
      <c r="L51" s="131">
        <f t="shared" si="4"/>
        <v>0.40400000000000003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0.14000000000000001</v>
      </c>
      <c r="G52" s="53">
        <v>0.40400000000000003</v>
      </c>
      <c r="H52" s="84" t="s">
        <v>199</v>
      </c>
      <c r="I52" s="92">
        <v>2</v>
      </c>
      <c r="J52" s="84" t="str">
        <f t="shared" si="2"/>
        <v>Uniform (0.14, 0.4)</v>
      </c>
      <c r="K52" s="131">
        <f t="shared" si="4"/>
        <v>0.14000000000000001</v>
      </c>
      <c r="L52" s="131">
        <f t="shared" si="4"/>
        <v>0.40400000000000003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0.14000000000000001</v>
      </c>
      <c r="G53" s="53">
        <v>0.40400000000000003</v>
      </c>
      <c r="H53" s="84" t="s">
        <v>199</v>
      </c>
      <c r="I53" s="92">
        <v>2</v>
      </c>
      <c r="J53" s="84" t="str">
        <f t="shared" si="2"/>
        <v>Uniform (0.14, 0.4)</v>
      </c>
      <c r="K53" s="131">
        <f t="shared" si="4"/>
        <v>0.14000000000000001</v>
      </c>
      <c r="L53" s="131">
        <f t="shared" si="4"/>
        <v>0.40400000000000003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131">
        <v>0.14000000000000001</v>
      </c>
      <c r="G54" s="131">
        <v>0.40400000000000003</v>
      </c>
      <c r="H54" s="84" t="s">
        <v>199</v>
      </c>
      <c r="I54" s="92">
        <v>2</v>
      </c>
      <c r="J54" s="84" t="str">
        <f t="shared" si="2"/>
        <v>Uniform (0.14, 0.4)</v>
      </c>
      <c r="K54" s="131">
        <f t="shared" si="4"/>
        <v>0.14000000000000001</v>
      </c>
      <c r="L54" s="131">
        <f t="shared" si="4"/>
        <v>0.40400000000000003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0.14000000000000001</v>
      </c>
      <c r="G55" s="279">
        <v>0.40400000000000003</v>
      </c>
      <c r="H55" s="87" t="s">
        <v>199</v>
      </c>
      <c r="I55" s="93">
        <v>2</v>
      </c>
      <c r="J55" s="87" t="str">
        <f t="shared" si="2"/>
        <v>Uniform (0.14, 0.4)</v>
      </c>
      <c r="K55" s="279">
        <f t="shared" si="4"/>
        <v>0.14000000000000001</v>
      </c>
      <c r="L55" s="279">
        <f t="shared" si="4"/>
        <v>0.40400000000000003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4.5199999999999996</v>
      </c>
      <c r="F56" s="53">
        <v>3.57</v>
      </c>
      <c r="G56" s="53">
        <v>5.72</v>
      </c>
      <c r="H56" s="133" t="s">
        <v>199</v>
      </c>
      <c r="I56" s="92">
        <v>2</v>
      </c>
      <c r="J56" s="84" t="str">
        <f t="shared" si="2"/>
        <v>Uniform (3.57, 5.72)</v>
      </c>
      <c r="K56" s="131">
        <f t="shared" si="4"/>
        <v>3.57</v>
      </c>
      <c r="L56" s="131">
        <f t="shared" si="4"/>
        <v>5.72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4.5199999999999996</v>
      </c>
      <c r="F57" s="53">
        <v>3.57</v>
      </c>
      <c r="G57" s="53">
        <v>5.72</v>
      </c>
      <c r="H57" s="133" t="s">
        <v>199</v>
      </c>
      <c r="I57" s="92">
        <v>2</v>
      </c>
      <c r="J57" s="84" t="str">
        <f t="shared" si="2"/>
        <v>Uniform (3.57, 5.72)</v>
      </c>
      <c r="K57" s="131">
        <f t="shared" si="4"/>
        <v>3.57</v>
      </c>
      <c r="L57" s="131">
        <f t="shared" si="4"/>
        <v>5.72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4.5199999999999996</v>
      </c>
      <c r="F58" s="53">
        <v>3.57</v>
      </c>
      <c r="G58" s="53">
        <v>5.72</v>
      </c>
      <c r="H58" s="133" t="s">
        <v>199</v>
      </c>
      <c r="I58" s="92">
        <v>2</v>
      </c>
      <c r="J58" s="84" t="str">
        <f t="shared" si="2"/>
        <v>Uniform (3.57, 5.72)</v>
      </c>
      <c r="K58" s="131">
        <f t="shared" si="4"/>
        <v>3.57</v>
      </c>
      <c r="L58" s="131">
        <f t="shared" si="4"/>
        <v>5.72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131">
        <v>4.5199999999999996</v>
      </c>
      <c r="F59" s="131">
        <v>3.57</v>
      </c>
      <c r="G59" s="131">
        <v>5.72</v>
      </c>
      <c r="H59" s="84" t="s">
        <v>199</v>
      </c>
      <c r="I59" s="92">
        <v>2</v>
      </c>
      <c r="J59" s="84" t="str">
        <f t="shared" si="2"/>
        <v>Uniform (3.57, 5.72)</v>
      </c>
      <c r="K59" s="131">
        <f t="shared" si="4"/>
        <v>3.57</v>
      </c>
      <c r="L59" s="131">
        <f t="shared" si="4"/>
        <v>5.72</v>
      </c>
      <c r="M59" s="84" t="s">
        <v>17</v>
      </c>
      <c r="N59" s="84"/>
      <c r="O59" s="84"/>
      <c r="P59" s="84"/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131">
        <v>4.5199999999999996</v>
      </c>
      <c r="F60" s="131">
        <v>3.57</v>
      </c>
      <c r="G60" s="131">
        <v>5.72</v>
      </c>
      <c r="H60" s="84" t="s">
        <v>199</v>
      </c>
      <c r="I60" s="92">
        <v>2</v>
      </c>
      <c r="J60" s="84" t="str">
        <f t="shared" si="2"/>
        <v>Uniform (3.57, 5.72)</v>
      </c>
      <c r="K60" s="131">
        <f t="shared" si="4"/>
        <v>3.57</v>
      </c>
      <c r="L60" s="131">
        <f t="shared" si="4"/>
        <v>5.72</v>
      </c>
      <c r="M60" s="84" t="s">
        <v>17</v>
      </c>
      <c r="N60" s="84"/>
      <c r="O60" s="84"/>
      <c r="P60" s="84"/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4.5199999999999996</v>
      </c>
      <c r="F61" s="131">
        <v>3.57</v>
      </c>
      <c r="G61" s="131">
        <v>5.72</v>
      </c>
      <c r="H61" s="84" t="s">
        <v>199</v>
      </c>
      <c r="I61" s="92">
        <v>2</v>
      </c>
      <c r="J61" s="84" t="str">
        <f t="shared" si="2"/>
        <v>Uniform (3.57, 5.72)</v>
      </c>
      <c r="K61" s="131">
        <f t="shared" si="4"/>
        <v>3.57</v>
      </c>
      <c r="L61" s="131">
        <f t="shared" si="4"/>
        <v>5.72</v>
      </c>
      <c r="M61" s="84" t="s">
        <v>17</v>
      </c>
      <c r="N61" s="84"/>
      <c r="O61" s="84"/>
      <c r="P61" s="84"/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53">
        <v>0.54</v>
      </c>
      <c r="F62" s="53">
        <v>0.54</v>
      </c>
      <c r="G62" s="53">
        <v>0.54</v>
      </c>
      <c r="H62" s="84" t="s">
        <v>199</v>
      </c>
      <c r="I62" s="92">
        <v>2</v>
      </c>
      <c r="J62" s="84" t="str">
        <f t="shared" si="2"/>
        <v>Uniform (0.54, 0.54)</v>
      </c>
      <c r="K62" s="131">
        <f t="shared" si="4"/>
        <v>0.54</v>
      </c>
      <c r="L62" s="131">
        <f t="shared" si="4"/>
        <v>0.54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53">
        <v>0.54</v>
      </c>
      <c r="F63" s="53">
        <v>0.54</v>
      </c>
      <c r="G63" s="53">
        <v>0.54</v>
      </c>
      <c r="H63" s="84" t="s">
        <v>199</v>
      </c>
      <c r="I63" s="92">
        <v>2</v>
      </c>
      <c r="J63" s="84" t="str">
        <f t="shared" si="2"/>
        <v>Uniform (0.54, 0.54)</v>
      </c>
      <c r="K63" s="131">
        <f t="shared" si="4"/>
        <v>0.54</v>
      </c>
      <c r="L63" s="131">
        <f t="shared" si="4"/>
        <v>0.54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53">
        <v>0.54</v>
      </c>
      <c r="F64" s="53">
        <v>0.54</v>
      </c>
      <c r="G64" s="53">
        <v>0.54</v>
      </c>
      <c r="H64" s="84" t="s">
        <v>199</v>
      </c>
      <c r="I64" s="92">
        <v>2</v>
      </c>
      <c r="J64" s="84" t="str">
        <f t="shared" si="2"/>
        <v>Uniform (0.54, 0.54)</v>
      </c>
      <c r="K64" s="131">
        <f t="shared" si="4"/>
        <v>0.54</v>
      </c>
      <c r="L64" s="131">
        <f t="shared" si="4"/>
        <v>0.54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0.54</v>
      </c>
      <c r="F65" s="131">
        <v>0.54</v>
      </c>
      <c r="G65" s="131">
        <v>0.54</v>
      </c>
      <c r="H65" s="84" t="s">
        <v>199</v>
      </c>
      <c r="I65" s="92">
        <v>2</v>
      </c>
      <c r="J65" s="84" t="str">
        <f t="shared" si="2"/>
        <v>Uniform (0.54, 0.54)</v>
      </c>
      <c r="K65" s="131">
        <f t="shared" si="4"/>
        <v>0.54</v>
      </c>
      <c r="L65" s="131">
        <f t="shared" si="4"/>
        <v>0.54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0.54</v>
      </c>
      <c r="F66" s="131">
        <v>0.54</v>
      </c>
      <c r="G66" s="131">
        <v>0.54</v>
      </c>
      <c r="H66" s="84" t="s">
        <v>199</v>
      </c>
      <c r="I66" s="92">
        <v>2</v>
      </c>
      <c r="J66" s="84" t="str">
        <f t="shared" si="2"/>
        <v>Uniform (0.54, 0.54)</v>
      </c>
      <c r="K66" s="131">
        <f t="shared" si="4"/>
        <v>0.54</v>
      </c>
      <c r="L66" s="131">
        <f t="shared" si="4"/>
        <v>0.54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0.54</v>
      </c>
      <c r="F67" s="131">
        <v>0.54</v>
      </c>
      <c r="G67" s="131">
        <v>0.54</v>
      </c>
      <c r="H67" s="84" t="s">
        <v>199</v>
      </c>
      <c r="I67" s="92">
        <v>2</v>
      </c>
      <c r="J67" s="84" t="str">
        <f t="shared" si="2"/>
        <v>Uniform (0.54, 0.54)</v>
      </c>
      <c r="K67" s="131">
        <f t="shared" si="4"/>
        <v>0.54</v>
      </c>
      <c r="L67" s="131">
        <f t="shared" si="4"/>
        <v>0.54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131">
        <v>0.14000000000000001</v>
      </c>
      <c r="G68" s="131">
        <v>0.40400000000000003</v>
      </c>
      <c r="H68" s="84" t="s">
        <v>199</v>
      </c>
      <c r="I68" s="92">
        <v>2</v>
      </c>
      <c r="J68" s="84" t="str">
        <f t="shared" si="2"/>
        <v>Uniform (0.14, 0.4)</v>
      </c>
      <c r="K68" s="131">
        <f t="shared" si="4"/>
        <v>0.14000000000000001</v>
      </c>
      <c r="L68" s="131">
        <f t="shared" si="4"/>
        <v>0.40400000000000003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131">
        <v>0.14000000000000001</v>
      </c>
      <c r="G69" s="131">
        <v>0.40400000000000003</v>
      </c>
      <c r="H69" s="84" t="s">
        <v>199</v>
      </c>
      <c r="I69" s="92">
        <v>2</v>
      </c>
      <c r="J69" s="84" t="str">
        <f t="shared" si="2"/>
        <v>Uniform (0.14, 0.4)</v>
      </c>
      <c r="K69" s="131">
        <f t="shared" si="4"/>
        <v>0.14000000000000001</v>
      </c>
      <c r="L69" s="131">
        <f t="shared" si="4"/>
        <v>0.40400000000000003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131">
        <v>0.14000000000000001</v>
      </c>
      <c r="G70" s="131">
        <v>0.40400000000000003</v>
      </c>
      <c r="H70" s="84" t="s">
        <v>199</v>
      </c>
      <c r="I70" s="92">
        <v>2</v>
      </c>
      <c r="J70" s="84" t="str">
        <f t="shared" si="2"/>
        <v>Uniform (0.14, 0.4)</v>
      </c>
      <c r="K70" s="131">
        <f t="shared" si="4"/>
        <v>0.14000000000000001</v>
      </c>
      <c r="L70" s="131">
        <f t="shared" si="4"/>
        <v>0.40400000000000003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0.14000000000000001</v>
      </c>
      <c r="G71" s="53">
        <v>0.40400000000000003</v>
      </c>
      <c r="H71" s="84" t="s">
        <v>199</v>
      </c>
      <c r="I71" s="92">
        <v>2</v>
      </c>
      <c r="J71" s="84" t="str">
        <f t="shared" si="2"/>
        <v>Uniform (0.14, 0.4)</v>
      </c>
      <c r="K71" s="131">
        <f t="shared" si="4"/>
        <v>0.14000000000000001</v>
      </c>
      <c r="L71" s="131">
        <f t="shared" si="4"/>
        <v>0.40400000000000003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53">
        <v>0.14000000000000001</v>
      </c>
      <c r="G72" s="53">
        <v>0.40400000000000003</v>
      </c>
      <c r="H72" s="84" t="s">
        <v>199</v>
      </c>
      <c r="I72" s="92">
        <v>2</v>
      </c>
      <c r="J72" s="84" t="str">
        <f t="shared" si="2"/>
        <v>Uniform (0.14, 0.4)</v>
      </c>
      <c r="K72" s="131">
        <f t="shared" si="4"/>
        <v>0.14000000000000001</v>
      </c>
      <c r="L72" s="131">
        <f t="shared" si="4"/>
        <v>0.40400000000000003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0.14000000000000001</v>
      </c>
      <c r="G73" s="279">
        <v>0.40400000000000003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(0.14, 0.4)</v>
      </c>
      <c r="K73" s="279">
        <f t="shared" si="4"/>
        <v>0.14000000000000001</v>
      </c>
      <c r="L73" s="279">
        <f t="shared" si="4"/>
        <v>0.40400000000000003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4.5199999999999996</v>
      </c>
      <c r="F74" s="53">
        <v>3.57</v>
      </c>
      <c r="G74" s="53">
        <v>5.72</v>
      </c>
      <c r="H74" s="133" t="s">
        <v>199</v>
      </c>
      <c r="I74" s="92">
        <v>2</v>
      </c>
      <c r="J74" s="84" t="str">
        <f t="shared" si="5"/>
        <v>Uniform (3.57, 5.72)</v>
      </c>
      <c r="K74" s="131">
        <f t="shared" si="4"/>
        <v>3.57</v>
      </c>
      <c r="L74" s="131">
        <f t="shared" si="4"/>
        <v>5.72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4.5199999999999996</v>
      </c>
      <c r="F75" s="53">
        <v>3.57</v>
      </c>
      <c r="G75" s="53">
        <v>5.72</v>
      </c>
      <c r="H75" s="133" t="s">
        <v>199</v>
      </c>
      <c r="I75" s="92">
        <v>2</v>
      </c>
      <c r="J75" s="84" t="str">
        <f t="shared" si="5"/>
        <v>Uniform (3.57, 5.72)</v>
      </c>
      <c r="K75" s="131">
        <f t="shared" si="4"/>
        <v>3.57</v>
      </c>
      <c r="L75" s="131">
        <f t="shared" si="4"/>
        <v>5.72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4.5199999999999996</v>
      </c>
      <c r="F76" s="53">
        <v>3.57</v>
      </c>
      <c r="G76" s="53">
        <v>5.72</v>
      </c>
      <c r="H76" s="133" t="s">
        <v>199</v>
      </c>
      <c r="I76" s="92">
        <v>2</v>
      </c>
      <c r="J76" s="84" t="str">
        <f t="shared" si="5"/>
        <v>Uniform (3.57, 5.72)</v>
      </c>
      <c r="K76" s="131">
        <f t="shared" si="4"/>
        <v>3.57</v>
      </c>
      <c r="L76" s="131">
        <f t="shared" si="4"/>
        <v>5.72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4.5199999999999996</v>
      </c>
      <c r="F77" s="53">
        <v>3.57</v>
      </c>
      <c r="G77" s="53">
        <v>5.72</v>
      </c>
      <c r="H77" s="133" t="s">
        <v>199</v>
      </c>
      <c r="I77" s="92">
        <v>2</v>
      </c>
      <c r="J77" s="84" t="str">
        <f t="shared" si="5"/>
        <v>Uniform (3.57, 5.72)</v>
      </c>
      <c r="K77" s="131">
        <f t="shared" si="4"/>
        <v>3.57</v>
      </c>
      <c r="L77" s="131">
        <f t="shared" si="4"/>
        <v>5.72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131">
        <v>4.5199999999999996</v>
      </c>
      <c r="F78" s="131">
        <v>3.57</v>
      </c>
      <c r="G78" s="131">
        <v>5.72</v>
      </c>
      <c r="H78" s="84" t="s">
        <v>199</v>
      </c>
      <c r="I78" s="92">
        <v>2</v>
      </c>
      <c r="J78" s="84" t="str">
        <f t="shared" si="5"/>
        <v>Uniform (3.57, 5.72)</v>
      </c>
      <c r="K78" s="131">
        <f t="shared" si="4"/>
        <v>3.57</v>
      </c>
      <c r="L78" s="131">
        <f t="shared" si="4"/>
        <v>5.72</v>
      </c>
      <c r="M78" s="84" t="s">
        <v>17</v>
      </c>
      <c r="N78" s="84"/>
      <c r="O78" s="84"/>
      <c r="P78" s="84"/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4.5199999999999996</v>
      </c>
      <c r="F79" s="131">
        <v>3.57</v>
      </c>
      <c r="G79" s="131">
        <v>5.72</v>
      </c>
      <c r="H79" s="84" t="s">
        <v>199</v>
      </c>
      <c r="I79" s="92">
        <v>2</v>
      </c>
      <c r="J79" s="84" t="str">
        <f t="shared" si="5"/>
        <v>Uniform (3.57, 5.72)</v>
      </c>
      <c r="K79" s="131">
        <f t="shared" si="4"/>
        <v>3.57</v>
      </c>
      <c r="L79" s="131">
        <f t="shared" si="4"/>
        <v>5.72</v>
      </c>
      <c r="M79" s="84" t="s">
        <v>17</v>
      </c>
      <c r="N79" s="84"/>
      <c r="O79" s="84"/>
      <c r="P79" s="84"/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53">
        <v>0.54</v>
      </c>
      <c r="F80" s="53">
        <v>0.54</v>
      </c>
      <c r="G80" s="53">
        <v>0.54</v>
      </c>
      <c r="H80" s="84" t="s">
        <v>199</v>
      </c>
      <c r="I80" s="92">
        <v>2</v>
      </c>
      <c r="J80" s="84" t="str">
        <f t="shared" si="5"/>
        <v>Uniform (0.54, 0.54)</v>
      </c>
      <c r="K80" s="131">
        <f t="shared" si="4"/>
        <v>0.54</v>
      </c>
      <c r="L80" s="131">
        <f t="shared" si="4"/>
        <v>0.54</v>
      </c>
      <c r="M80" s="84" t="s">
        <v>17</v>
      </c>
      <c r="N80" s="84"/>
      <c r="O80" s="84"/>
      <c r="P80" s="84"/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53">
        <v>0.54</v>
      </c>
      <c r="F81" s="53">
        <v>0.54</v>
      </c>
      <c r="G81" s="53">
        <v>0.54</v>
      </c>
      <c r="H81" s="84" t="s">
        <v>199</v>
      </c>
      <c r="I81" s="92">
        <v>2</v>
      </c>
      <c r="J81" s="84" t="str">
        <f t="shared" si="5"/>
        <v>Uniform (0.54, 0.54)</v>
      </c>
      <c r="K81" s="131">
        <f t="shared" si="4"/>
        <v>0.54</v>
      </c>
      <c r="L81" s="131">
        <f t="shared" si="4"/>
        <v>0.54</v>
      </c>
      <c r="M81" s="84" t="s">
        <v>17</v>
      </c>
      <c r="N81" s="84"/>
      <c r="O81" s="84"/>
      <c r="P81" s="84"/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53">
        <v>0.54</v>
      </c>
      <c r="F82" s="53">
        <v>0.54</v>
      </c>
      <c r="G82" s="53">
        <v>0.54</v>
      </c>
      <c r="H82" s="84" t="s">
        <v>199</v>
      </c>
      <c r="I82" s="92">
        <v>2</v>
      </c>
      <c r="J82" s="84" t="str">
        <f t="shared" si="5"/>
        <v>Uniform (0.54, 0.54)</v>
      </c>
      <c r="K82" s="131">
        <f t="shared" si="4"/>
        <v>0.54</v>
      </c>
      <c r="L82" s="131">
        <f t="shared" si="4"/>
        <v>0.54</v>
      </c>
      <c r="M82" s="84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0.54</v>
      </c>
      <c r="F83" s="131">
        <v>0.54</v>
      </c>
      <c r="G83" s="131">
        <v>0.54</v>
      </c>
      <c r="H83" s="84" t="s">
        <v>199</v>
      </c>
      <c r="I83" s="92">
        <v>2</v>
      </c>
      <c r="J83" s="84" t="str">
        <f t="shared" si="5"/>
        <v>Uniform (0.54, 0.54)</v>
      </c>
      <c r="K83" s="131">
        <f t="shared" si="4"/>
        <v>0.54</v>
      </c>
      <c r="L83" s="131">
        <f t="shared" si="4"/>
        <v>0.54</v>
      </c>
      <c r="M83" s="84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0.54</v>
      </c>
      <c r="F84" s="131">
        <v>0.54</v>
      </c>
      <c r="G84" s="131">
        <v>0.54</v>
      </c>
      <c r="H84" s="84" t="s">
        <v>199</v>
      </c>
      <c r="I84" s="92">
        <v>2</v>
      </c>
      <c r="J84" s="84" t="str">
        <f t="shared" si="5"/>
        <v>Uniform (0.54, 0.54)</v>
      </c>
      <c r="K84" s="131">
        <f t="shared" si="4"/>
        <v>0.54</v>
      </c>
      <c r="L84" s="131">
        <f t="shared" si="4"/>
        <v>0.54</v>
      </c>
      <c r="M84" s="84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0.54</v>
      </c>
      <c r="F85" s="131">
        <v>0.54</v>
      </c>
      <c r="G85" s="131">
        <v>0.54</v>
      </c>
      <c r="H85" s="84" t="s">
        <v>199</v>
      </c>
      <c r="I85" s="92">
        <v>2</v>
      </c>
      <c r="J85" s="84" t="str">
        <f t="shared" si="5"/>
        <v>Uniform (0.54, 0.54)</v>
      </c>
      <c r="K85" s="131">
        <f t="shared" si="4"/>
        <v>0.54</v>
      </c>
      <c r="L85" s="131">
        <f t="shared" si="4"/>
        <v>0.54</v>
      </c>
      <c r="M85" s="84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131">
        <v>0.14000000000000001</v>
      </c>
      <c r="G86" s="131">
        <v>0.40400000000000003</v>
      </c>
      <c r="H86" s="84" t="s">
        <v>199</v>
      </c>
      <c r="I86" s="92">
        <v>2</v>
      </c>
      <c r="J86" s="84" t="str">
        <f t="shared" si="5"/>
        <v>Uniform (0.14, 0.4)</v>
      </c>
      <c r="K86" s="131">
        <f t="shared" si="4"/>
        <v>0.14000000000000001</v>
      </c>
      <c r="L86" s="131">
        <f t="shared" si="4"/>
        <v>0.40400000000000003</v>
      </c>
      <c r="M86" s="84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131">
        <v>0.14000000000000001</v>
      </c>
      <c r="G87" s="131">
        <v>0.40400000000000003</v>
      </c>
      <c r="H87" s="84" t="s">
        <v>199</v>
      </c>
      <c r="I87" s="92">
        <v>2</v>
      </c>
      <c r="J87" s="84" t="str">
        <f t="shared" si="5"/>
        <v>Uniform (0.14, 0.4)</v>
      </c>
      <c r="K87" s="131">
        <f t="shared" si="4"/>
        <v>0.14000000000000001</v>
      </c>
      <c r="L87" s="131">
        <f t="shared" si="4"/>
        <v>0.40400000000000003</v>
      </c>
      <c r="M87" s="84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131">
        <v>0.14000000000000001</v>
      </c>
      <c r="G88" s="131">
        <v>0.40400000000000003</v>
      </c>
      <c r="H88" s="84" t="s">
        <v>199</v>
      </c>
      <c r="I88" s="92">
        <v>2</v>
      </c>
      <c r="J88" s="84" t="str">
        <f t="shared" si="5"/>
        <v>Uniform (0.14, 0.4)</v>
      </c>
      <c r="K88" s="131">
        <f t="shared" si="4"/>
        <v>0.14000000000000001</v>
      </c>
      <c r="L88" s="131">
        <f t="shared" si="4"/>
        <v>0.40400000000000003</v>
      </c>
      <c r="M88" s="84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131">
        <v>0.14000000000000001</v>
      </c>
      <c r="G89" s="131">
        <v>0.40400000000000003</v>
      </c>
      <c r="H89" s="84" t="s">
        <v>199</v>
      </c>
      <c r="I89" s="92">
        <v>2</v>
      </c>
      <c r="J89" s="84" t="str">
        <f t="shared" si="5"/>
        <v>Uniform (0.14, 0.4)</v>
      </c>
      <c r="K89" s="131">
        <f t="shared" ref="K89:L109" si="6">F89</f>
        <v>0.14000000000000001</v>
      </c>
      <c r="L89" s="131">
        <f t="shared" si="6"/>
        <v>0.40400000000000003</v>
      </c>
      <c r="M89" s="84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53">
        <v>0.14000000000000001</v>
      </c>
      <c r="G90" s="53">
        <v>0.40400000000000003</v>
      </c>
      <c r="H90" s="84" t="s">
        <v>199</v>
      </c>
      <c r="I90" s="92">
        <v>2</v>
      </c>
      <c r="J90" s="84" t="str">
        <f t="shared" si="5"/>
        <v>Uniform (0.14, 0.4)</v>
      </c>
      <c r="K90" s="131">
        <f t="shared" si="6"/>
        <v>0.14000000000000001</v>
      </c>
      <c r="L90" s="131">
        <f t="shared" si="6"/>
        <v>0.40400000000000003</v>
      </c>
      <c r="M90" s="84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0.14000000000000001</v>
      </c>
      <c r="G91" s="279">
        <v>0.40400000000000003</v>
      </c>
      <c r="H91" s="87" t="s">
        <v>199</v>
      </c>
      <c r="I91" s="93">
        <v>2</v>
      </c>
      <c r="J91" s="87" t="str">
        <f t="shared" si="5"/>
        <v>Uniform (0.14, 0.4)</v>
      </c>
      <c r="K91" s="279">
        <f t="shared" si="6"/>
        <v>0.14000000000000001</v>
      </c>
      <c r="L91" s="279">
        <f t="shared" si="6"/>
        <v>0.40400000000000003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4.5199999999999996</v>
      </c>
      <c r="F92" s="53">
        <v>3.57</v>
      </c>
      <c r="G92" s="53">
        <v>5.72</v>
      </c>
      <c r="H92" s="133" t="s">
        <v>199</v>
      </c>
      <c r="I92" s="92">
        <v>2</v>
      </c>
      <c r="J92" s="84" t="str">
        <f t="shared" si="5"/>
        <v>Uniform (3.57, 5.72)</v>
      </c>
      <c r="K92" s="131">
        <f t="shared" si="6"/>
        <v>3.57</v>
      </c>
      <c r="L92" s="131">
        <f t="shared" si="6"/>
        <v>5.72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4.5199999999999996</v>
      </c>
      <c r="F93" s="53">
        <v>3.57</v>
      </c>
      <c r="G93" s="53">
        <v>5.72</v>
      </c>
      <c r="H93" s="133" t="s">
        <v>199</v>
      </c>
      <c r="I93" s="92">
        <v>2</v>
      </c>
      <c r="J93" s="84" t="str">
        <f t="shared" si="5"/>
        <v>Uniform (3.57, 5.72)</v>
      </c>
      <c r="K93" s="131">
        <f t="shared" si="6"/>
        <v>3.57</v>
      </c>
      <c r="L93" s="131">
        <f t="shared" si="6"/>
        <v>5.72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4.5199999999999996</v>
      </c>
      <c r="F94" s="53">
        <v>3.57</v>
      </c>
      <c r="G94" s="53">
        <v>5.72</v>
      </c>
      <c r="H94" s="133" t="s">
        <v>199</v>
      </c>
      <c r="I94" s="92">
        <v>2</v>
      </c>
      <c r="J94" s="84" t="str">
        <f t="shared" si="5"/>
        <v>Uniform (3.57, 5.72)</v>
      </c>
      <c r="K94" s="131">
        <f t="shared" si="6"/>
        <v>3.57</v>
      </c>
      <c r="L94" s="131">
        <f t="shared" si="6"/>
        <v>5.72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4.5199999999999996</v>
      </c>
      <c r="F95" s="53">
        <v>3.57</v>
      </c>
      <c r="G95" s="53">
        <v>5.72</v>
      </c>
      <c r="H95" s="133" t="s">
        <v>199</v>
      </c>
      <c r="I95" s="92">
        <v>2</v>
      </c>
      <c r="J95" s="84" t="str">
        <f t="shared" si="5"/>
        <v>Uniform (3.57, 5.72)</v>
      </c>
      <c r="K95" s="131">
        <f t="shared" si="6"/>
        <v>3.57</v>
      </c>
      <c r="L95" s="131">
        <f t="shared" si="6"/>
        <v>5.72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4.5199999999999996</v>
      </c>
      <c r="F96" s="53">
        <v>3.57</v>
      </c>
      <c r="G96" s="53">
        <v>5.72</v>
      </c>
      <c r="H96" s="133" t="s">
        <v>199</v>
      </c>
      <c r="I96" s="92">
        <v>2</v>
      </c>
      <c r="J96" s="84" t="str">
        <f t="shared" si="5"/>
        <v>Uniform (3.57, 5.72)</v>
      </c>
      <c r="K96" s="131">
        <f t="shared" si="6"/>
        <v>3.57</v>
      </c>
      <c r="L96" s="131">
        <f t="shared" si="6"/>
        <v>5.72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4.5199999999999996</v>
      </c>
      <c r="F97" s="131">
        <v>3.57</v>
      </c>
      <c r="G97" s="131">
        <v>5.72</v>
      </c>
      <c r="H97" s="133" t="s">
        <v>199</v>
      </c>
      <c r="I97" s="92">
        <v>2</v>
      </c>
      <c r="J97" s="84" t="str">
        <f t="shared" si="5"/>
        <v>Uniform (3.57, 5.72)</v>
      </c>
      <c r="K97" s="131">
        <f t="shared" si="6"/>
        <v>3.57</v>
      </c>
      <c r="L97" s="131">
        <f t="shared" si="6"/>
        <v>5.72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0.54</v>
      </c>
      <c r="F98" s="53">
        <v>0.54</v>
      </c>
      <c r="G98" s="53">
        <v>0.54</v>
      </c>
      <c r="H98" s="133" t="s">
        <v>199</v>
      </c>
      <c r="I98" s="92">
        <v>2</v>
      </c>
      <c r="J98" s="84" t="str">
        <f t="shared" si="5"/>
        <v>Uniform (0.54, 0.54)</v>
      </c>
      <c r="K98" s="131">
        <f t="shared" si="6"/>
        <v>0.54</v>
      </c>
      <c r="L98" s="131">
        <f t="shared" si="6"/>
        <v>0.54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0.54</v>
      </c>
      <c r="F99" s="53">
        <v>0.54</v>
      </c>
      <c r="G99" s="53">
        <v>0.54</v>
      </c>
      <c r="H99" s="133" t="s">
        <v>199</v>
      </c>
      <c r="I99" s="92">
        <v>2</v>
      </c>
      <c r="J99" s="84" t="str">
        <f t="shared" si="5"/>
        <v>Uniform (0.54, 0.54)</v>
      </c>
      <c r="K99" s="131">
        <f t="shared" si="6"/>
        <v>0.54</v>
      </c>
      <c r="L99" s="131">
        <f t="shared" si="6"/>
        <v>0.54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0.54</v>
      </c>
      <c r="F100" s="53">
        <v>0.54</v>
      </c>
      <c r="G100" s="53">
        <v>0.54</v>
      </c>
      <c r="H100" s="133" t="s">
        <v>199</v>
      </c>
      <c r="I100" s="92">
        <v>2</v>
      </c>
      <c r="J100" s="84" t="str">
        <f t="shared" si="5"/>
        <v>Uniform (0.54, 0.54)</v>
      </c>
      <c r="K100" s="131">
        <f t="shared" si="6"/>
        <v>0.54</v>
      </c>
      <c r="L100" s="131">
        <f t="shared" si="6"/>
        <v>0.54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131">
        <v>0.54</v>
      </c>
      <c r="F101" s="131">
        <v>0.54</v>
      </c>
      <c r="G101" s="131">
        <v>0.54</v>
      </c>
      <c r="H101" s="133" t="s">
        <v>199</v>
      </c>
      <c r="I101" s="92">
        <v>2</v>
      </c>
      <c r="J101" s="84" t="str">
        <f t="shared" si="5"/>
        <v>Uniform (0.54, 0.54)</v>
      </c>
      <c r="K101" s="131">
        <f t="shared" si="6"/>
        <v>0.54</v>
      </c>
      <c r="L101" s="131">
        <f t="shared" si="6"/>
        <v>0.54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131">
        <v>0.54</v>
      </c>
      <c r="F102" s="131">
        <v>0.54</v>
      </c>
      <c r="G102" s="131">
        <v>0.54</v>
      </c>
      <c r="H102" s="133" t="s">
        <v>199</v>
      </c>
      <c r="I102" s="92">
        <v>2</v>
      </c>
      <c r="J102" s="84" t="str">
        <f t="shared" si="5"/>
        <v>Uniform (0.54, 0.54)</v>
      </c>
      <c r="K102" s="131">
        <f t="shared" si="6"/>
        <v>0.54</v>
      </c>
      <c r="L102" s="131">
        <f t="shared" si="6"/>
        <v>0.54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131">
        <v>0.54</v>
      </c>
      <c r="F103" s="131">
        <v>0.54</v>
      </c>
      <c r="G103" s="131">
        <v>0.54</v>
      </c>
      <c r="H103" s="133" t="s">
        <v>199</v>
      </c>
      <c r="I103" s="92">
        <v>2</v>
      </c>
      <c r="J103" s="84" t="str">
        <f t="shared" si="5"/>
        <v>Uniform (0.54, 0.54)</v>
      </c>
      <c r="K103" s="131">
        <f t="shared" si="6"/>
        <v>0.54</v>
      </c>
      <c r="L103" s="131">
        <f t="shared" si="6"/>
        <v>0.54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0.14000000000000001</v>
      </c>
      <c r="G104" s="53">
        <v>0.40400000000000003</v>
      </c>
      <c r="H104" s="133" t="s">
        <v>199</v>
      </c>
      <c r="I104" s="92">
        <v>2</v>
      </c>
      <c r="J104" s="84" t="str">
        <f t="shared" si="5"/>
        <v>Uniform (0.14, 0.4)</v>
      </c>
      <c r="K104" s="131">
        <f t="shared" si="6"/>
        <v>0.14000000000000001</v>
      </c>
      <c r="L104" s="131">
        <f t="shared" si="6"/>
        <v>0.40400000000000003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0.14000000000000001</v>
      </c>
      <c r="G105" s="53">
        <v>0.40400000000000003</v>
      </c>
      <c r="H105" s="133" t="s">
        <v>199</v>
      </c>
      <c r="I105" s="92">
        <v>2</v>
      </c>
      <c r="J105" s="84" t="str">
        <f t="shared" si="5"/>
        <v>Uniform (0.14, 0.4)</v>
      </c>
      <c r="K105" s="131">
        <f t="shared" si="6"/>
        <v>0.14000000000000001</v>
      </c>
      <c r="L105" s="131">
        <f t="shared" si="6"/>
        <v>0.40400000000000003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0.14000000000000001</v>
      </c>
      <c r="G106" s="53">
        <v>0.40400000000000003</v>
      </c>
      <c r="H106" s="133" t="s">
        <v>199</v>
      </c>
      <c r="I106" s="92">
        <v>2</v>
      </c>
      <c r="J106" s="84" t="str">
        <f t="shared" si="5"/>
        <v>Uniform (0.14, 0.4)</v>
      </c>
      <c r="K106" s="131">
        <f t="shared" si="6"/>
        <v>0.14000000000000001</v>
      </c>
      <c r="L106" s="131">
        <f t="shared" si="6"/>
        <v>0.40400000000000003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131">
        <v>0.14000000000000001</v>
      </c>
      <c r="G107" s="53">
        <v>0.40400000000000003</v>
      </c>
      <c r="H107" s="133" t="s">
        <v>199</v>
      </c>
      <c r="I107" s="92">
        <v>2</v>
      </c>
      <c r="J107" s="84" t="str">
        <f t="shared" si="5"/>
        <v>Uniform (0.14, 0.4)</v>
      </c>
      <c r="K107" s="131">
        <f t="shared" si="6"/>
        <v>0.14000000000000001</v>
      </c>
      <c r="L107" s="131">
        <f t="shared" si="6"/>
        <v>0.40400000000000003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131">
        <v>0.14000000000000001</v>
      </c>
      <c r="G108" s="53">
        <v>0.40400000000000003</v>
      </c>
      <c r="H108" s="133" t="s">
        <v>199</v>
      </c>
      <c r="I108" s="92">
        <v>2</v>
      </c>
      <c r="J108" s="84" t="str">
        <f t="shared" si="5"/>
        <v>Uniform (0.14, 0.4)</v>
      </c>
      <c r="K108" s="131">
        <f t="shared" si="6"/>
        <v>0.14000000000000001</v>
      </c>
      <c r="L108" s="131">
        <f t="shared" si="6"/>
        <v>0.40400000000000003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4">
        <v>0.9</v>
      </c>
      <c r="F109" s="131">
        <v>0.14000000000000001</v>
      </c>
      <c r="G109" s="53">
        <v>0.40400000000000003</v>
      </c>
      <c r="H109" s="133" t="s">
        <v>199</v>
      </c>
      <c r="I109" s="92">
        <v>2</v>
      </c>
      <c r="J109" s="84" t="str">
        <f t="shared" si="5"/>
        <v>Uniform (0.14, 0.4)</v>
      </c>
      <c r="K109" s="131">
        <f t="shared" si="6"/>
        <v>0.14000000000000001</v>
      </c>
      <c r="L109" s="131">
        <f t="shared" si="6"/>
        <v>0.40400000000000003</v>
      </c>
      <c r="M109" s="84" t="s">
        <v>17</v>
      </c>
    </row>
    <row r="110" spans="1:13" x14ac:dyDescent="0.25">
      <c r="E110" s="84"/>
      <c r="F110" s="84"/>
    </row>
    <row r="111" spans="1:13" x14ac:dyDescent="0.25">
      <c r="E111" s="84"/>
      <c r="F111" s="84"/>
    </row>
    <row r="112" spans="1:13" x14ac:dyDescent="0.25">
      <c r="E112" s="84"/>
      <c r="F112" s="84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109"/>
  <sheetViews>
    <sheetView zoomScale="80" zoomScaleNormal="80" workbookViewId="0">
      <selection activeCell="E14" sqref="E14:E19"/>
    </sheetView>
  </sheetViews>
  <sheetFormatPr defaultRowHeight="15" x14ac:dyDescent="0.25"/>
  <cols>
    <col min="1" max="1" width="7.140625" style="133" customWidth="1"/>
    <col min="2" max="3" width="9.140625" style="133"/>
    <col min="4" max="4" width="15.140625" style="133" customWidth="1"/>
    <col min="5" max="9" width="11.28515625" style="133" customWidth="1"/>
    <col min="10" max="10" width="17.8554687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21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21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1.41</v>
      </c>
      <c r="F2" s="133">
        <v>1.1000000000000001</v>
      </c>
      <c r="G2" s="133">
        <v>1.6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(1.1, 1.6)</v>
      </c>
      <c r="K2" s="131">
        <f t="shared" ref="K2:L7" si="1">F2</f>
        <v>1.1000000000000001</v>
      </c>
      <c r="L2" s="131">
        <f t="shared" si="1"/>
        <v>1.6</v>
      </c>
      <c r="M2" s="84" t="s">
        <v>17</v>
      </c>
      <c r="O2" s="133" t="s">
        <v>24</v>
      </c>
      <c r="P2" s="82"/>
      <c r="Q2" s="53"/>
    </row>
    <row r="3" spans="1:21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1.41</v>
      </c>
      <c r="F3" s="133">
        <v>1.1000000000000001</v>
      </c>
      <c r="G3" s="133">
        <v>1.6</v>
      </c>
      <c r="H3" s="133" t="s">
        <v>199</v>
      </c>
      <c r="I3" s="92">
        <v>2</v>
      </c>
      <c r="J3" s="84" t="str">
        <f t="shared" si="0"/>
        <v>Uniform (1.1, 1.6)</v>
      </c>
      <c r="K3" s="131">
        <f t="shared" si="1"/>
        <v>1.1000000000000001</v>
      </c>
      <c r="L3" s="131">
        <f t="shared" si="1"/>
        <v>1.6</v>
      </c>
      <c r="M3" s="84" t="s">
        <v>17</v>
      </c>
      <c r="Q3" s="53"/>
    </row>
    <row r="4" spans="1:21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1.41</v>
      </c>
      <c r="F4" s="133">
        <v>1.1000000000000001</v>
      </c>
      <c r="G4" s="133">
        <v>1.6</v>
      </c>
      <c r="H4" s="133" t="s">
        <v>199</v>
      </c>
      <c r="I4" s="92">
        <v>2</v>
      </c>
      <c r="J4" s="84" t="str">
        <f t="shared" si="0"/>
        <v>Uniform (1.1, 1.6)</v>
      </c>
      <c r="K4" s="131">
        <f t="shared" si="1"/>
        <v>1.1000000000000001</v>
      </c>
      <c r="L4" s="131">
        <f t="shared" si="1"/>
        <v>1.6</v>
      </c>
      <c r="M4" s="84" t="s">
        <v>17</v>
      </c>
      <c r="Q4" s="53"/>
    </row>
    <row r="5" spans="1:21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53">
        <v>1.41</v>
      </c>
      <c r="F5" s="133">
        <v>1.1000000000000001</v>
      </c>
      <c r="G5" s="133">
        <v>1.6</v>
      </c>
      <c r="H5" s="133" t="s">
        <v>199</v>
      </c>
      <c r="I5" s="92">
        <v>2</v>
      </c>
      <c r="J5" s="84" t="str">
        <f t="shared" si="0"/>
        <v>Uniform (1.1, 1.6)</v>
      </c>
      <c r="K5" s="131">
        <f t="shared" si="1"/>
        <v>1.1000000000000001</v>
      </c>
      <c r="L5" s="131">
        <f t="shared" si="1"/>
        <v>1.6</v>
      </c>
      <c r="M5" s="84" t="s">
        <v>17</v>
      </c>
      <c r="N5" s="84"/>
      <c r="O5" s="84"/>
      <c r="P5" s="84"/>
      <c r="Q5" s="53"/>
    </row>
    <row r="6" spans="1:21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53">
        <v>1.41</v>
      </c>
      <c r="F6" s="133">
        <v>1.1000000000000001</v>
      </c>
      <c r="G6" s="133">
        <v>1.6</v>
      </c>
      <c r="H6" s="84" t="s">
        <v>199</v>
      </c>
      <c r="I6" s="92">
        <v>2</v>
      </c>
      <c r="J6" s="84" t="str">
        <f t="shared" si="0"/>
        <v>Uniform (1.1, 1.6)</v>
      </c>
      <c r="K6" s="131">
        <f t="shared" si="1"/>
        <v>1.1000000000000001</v>
      </c>
      <c r="L6" s="131">
        <f t="shared" si="1"/>
        <v>1.6</v>
      </c>
      <c r="M6" s="84" t="s">
        <v>17</v>
      </c>
      <c r="N6" s="84"/>
      <c r="O6" s="84"/>
      <c r="P6" s="84"/>
      <c r="Q6" s="53"/>
    </row>
    <row r="7" spans="1:21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1.41</v>
      </c>
      <c r="F7" s="84">
        <v>1.1000000000000001</v>
      </c>
      <c r="G7" s="84">
        <v>1.6</v>
      </c>
      <c r="H7" s="84" t="s">
        <v>199</v>
      </c>
      <c r="I7" s="92">
        <v>2</v>
      </c>
      <c r="J7" s="84" t="str">
        <f t="shared" si="0"/>
        <v>Uniform (1.1, 1.6)</v>
      </c>
      <c r="K7" s="131">
        <f t="shared" si="1"/>
        <v>1.1000000000000001</v>
      </c>
      <c r="L7" s="131">
        <f t="shared" si="1"/>
        <v>1.6</v>
      </c>
      <c r="M7" s="84" t="s">
        <v>17</v>
      </c>
      <c r="N7" s="84"/>
      <c r="O7" s="84"/>
      <c r="P7" s="84"/>
      <c r="Q7" s="131"/>
      <c r="R7" s="84"/>
      <c r="S7" s="84"/>
      <c r="T7" s="84"/>
      <c r="U7" s="84"/>
    </row>
    <row r="8" spans="1:21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0.86</v>
      </c>
      <c r="F8" s="53">
        <v>0.86</v>
      </c>
      <c r="G8" s="53">
        <v>0.86</v>
      </c>
      <c r="H8" s="84" t="s">
        <v>199</v>
      </c>
      <c r="I8" s="92">
        <v>2</v>
      </c>
      <c r="J8" s="84" t="str">
        <f>"Uniform ("&amp;ROUND(F8,2)&amp;", "&amp;ROUND(G8,2)&amp;")"</f>
        <v>Uniform (0.86, 0.86)</v>
      </c>
      <c r="K8" s="131">
        <f>F8</f>
        <v>0.86</v>
      </c>
      <c r="L8" s="131">
        <f>G8</f>
        <v>0.86</v>
      </c>
      <c r="M8" s="84" t="s">
        <v>17</v>
      </c>
      <c r="N8" s="84"/>
      <c r="O8" s="84"/>
      <c r="P8" s="84"/>
      <c r="Q8" s="84"/>
      <c r="R8" s="84"/>
      <c r="S8" s="84"/>
      <c r="T8" s="84"/>
      <c r="U8" s="84"/>
    </row>
    <row r="9" spans="1:21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0.86</v>
      </c>
      <c r="F9" s="53">
        <v>0.86</v>
      </c>
      <c r="G9" s="53">
        <v>0.86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(0.86, 0.86)</v>
      </c>
      <c r="K9" s="131">
        <f t="shared" ref="K9:L24" si="3">F9</f>
        <v>0.86</v>
      </c>
      <c r="L9" s="131">
        <f t="shared" si="3"/>
        <v>0.86</v>
      </c>
      <c r="M9" s="84" t="s">
        <v>17</v>
      </c>
      <c r="N9" s="84"/>
      <c r="O9" s="84"/>
      <c r="P9" s="84"/>
      <c r="Q9" s="84"/>
      <c r="R9" s="84"/>
      <c r="S9" s="84"/>
      <c r="T9" s="84"/>
      <c r="U9" s="84"/>
    </row>
    <row r="10" spans="1:21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0.86</v>
      </c>
      <c r="F10" s="53">
        <v>0.86</v>
      </c>
      <c r="G10" s="53">
        <v>0.86</v>
      </c>
      <c r="H10" s="84" t="s">
        <v>199</v>
      </c>
      <c r="I10" s="92">
        <v>2</v>
      </c>
      <c r="J10" s="84" t="str">
        <f t="shared" si="2"/>
        <v>Uniform (0.86, 0.86)</v>
      </c>
      <c r="K10" s="131">
        <f t="shared" si="3"/>
        <v>0.86</v>
      </c>
      <c r="L10" s="131">
        <f t="shared" si="3"/>
        <v>0.86</v>
      </c>
      <c r="M10" s="84" t="s">
        <v>17</v>
      </c>
      <c r="N10" s="84"/>
      <c r="O10" s="84"/>
      <c r="P10" s="84"/>
      <c r="Q10" s="84"/>
      <c r="R10" s="84"/>
      <c r="S10" s="84"/>
      <c r="T10" s="84"/>
      <c r="U10" s="84"/>
    </row>
    <row r="11" spans="1:21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0.86</v>
      </c>
      <c r="F11" s="131">
        <v>0.86</v>
      </c>
      <c r="G11" s="131">
        <v>0.86</v>
      </c>
      <c r="H11" s="84" t="s">
        <v>199</v>
      </c>
      <c r="I11" s="92">
        <v>2</v>
      </c>
      <c r="J11" s="84" t="str">
        <f t="shared" si="2"/>
        <v>Uniform (0.86, 0.86)</v>
      </c>
      <c r="K11" s="131">
        <f t="shared" si="3"/>
        <v>0.86</v>
      </c>
      <c r="L11" s="131">
        <f t="shared" si="3"/>
        <v>0.86</v>
      </c>
      <c r="M11" s="84" t="s">
        <v>17</v>
      </c>
      <c r="N11" s="84"/>
      <c r="O11" s="84"/>
      <c r="P11" s="84"/>
      <c r="Q11" s="84"/>
      <c r="R11" s="84"/>
      <c r="S11" s="84"/>
      <c r="T11" s="84"/>
      <c r="U11" s="84"/>
    </row>
    <row r="12" spans="1:21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0.86</v>
      </c>
      <c r="F12" s="131">
        <v>0.86</v>
      </c>
      <c r="G12" s="131">
        <v>0.86</v>
      </c>
      <c r="H12" s="84" t="s">
        <v>199</v>
      </c>
      <c r="I12" s="92">
        <v>2</v>
      </c>
      <c r="J12" s="84" t="str">
        <f t="shared" si="2"/>
        <v>Uniform (0.86, 0.86)</v>
      </c>
      <c r="K12" s="131">
        <f t="shared" si="3"/>
        <v>0.86</v>
      </c>
      <c r="L12" s="131">
        <f t="shared" si="3"/>
        <v>0.86</v>
      </c>
      <c r="M12" s="84" t="s">
        <v>17</v>
      </c>
      <c r="N12" s="84"/>
      <c r="O12" s="84"/>
      <c r="P12" s="84"/>
      <c r="Q12" s="84"/>
      <c r="R12" s="84"/>
      <c r="S12" s="84"/>
      <c r="T12" s="84"/>
      <c r="U12" s="84"/>
    </row>
    <row r="13" spans="1:21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0.86</v>
      </c>
      <c r="F13" s="131">
        <v>0.86</v>
      </c>
      <c r="G13" s="131">
        <v>0.86</v>
      </c>
      <c r="H13" s="84" t="s">
        <v>199</v>
      </c>
      <c r="I13" s="92">
        <v>2</v>
      </c>
      <c r="J13" s="84" t="str">
        <f t="shared" si="2"/>
        <v>Uniform (0.86, 0.86)</v>
      </c>
      <c r="K13" s="131">
        <f t="shared" si="3"/>
        <v>0.86</v>
      </c>
      <c r="L13" s="131">
        <f t="shared" si="3"/>
        <v>0.86</v>
      </c>
      <c r="M13" s="84" t="s">
        <v>17</v>
      </c>
      <c r="N13" s="84"/>
      <c r="O13" s="84"/>
      <c r="P13" s="84"/>
      <c r="Q13" s="84"/>
      <c r="R13" s="84"/>
      <c r="S13" s="84"/>
      <c r="T13" s="84"/>
      <c r="U13" s="84"/>
    </row>
    <row r="14" spans="1:21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133">
        <v>0.59899999999999998</v>
      </c>
      <c r="G14" s="133">
        <v>0.71399999999999997</v>
      </c>
      <c r="H14" s="84" t="s">
        <v>199</v>
      </c>
      <c r="I14" s="92">
        <v>2</v>
      </c>
      <c r="J14" s="84" t="str">
        <f t="shared" si="2"/>
        <v>Uniform (0.6, 0.71)</v>
      </c>
      <c r="K14" s="131">
        <f t="shared" si="3"/>
        <v>0.59899999999999998</v>
      </c>
      <c r="L14" s="131">
        <f t="shared" si="3"/>
        <v>0.71399999999999997</v>
      </c>
      <c r="M14" s="84" t="s">
        <v>17</v>
      </c>
      <c r="N14" s="84"/>
      <c r="O14" s="84"/>
      <c r="P14" s="84"/>
      <c r="Q14" s="84"/>
      <c r="R14" s="84"/>
      <c r="S14" s="84"/>
      <c r="T14" s="84"/>
      <c r="U14" s="84"/>
    </row>
    <row r="15" spans="1:21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133">
        <v>0.59899999999999998</v>
      </c>
      <c r="G15" s="133">
        <v>0.71399999999999997</v>
      </c>
      <c r="H15" s="84" t="s">
        <v>199</v>
      </c>
      <c r="I15" s="92">
        <v>2</v>
      </c>
      <c r="J15" s="84" t="str">
        <f t="shared" si="2"/>
        <v>Uniform (0.6, 0.71)</v>
      </c>
      <c r="K15" s="131">
        <f t="shared" si="3"/>
        <v>0.59899999999999998</v>
      </c>
      <c r="L15" s="131">
        <f t="shared" si="3"/>
        <v>0.71399999999999997</v>
      </c>
      <c r="M15" s="84" t="s">
        <v>17</v>
      </c>
      <c r="N15" s="84"/>
      <c r="O15" s="84"/>
      <c r="P15" s="84"/>
      <c r="Q15" s="84"/>
      <c r="R15" s="84"/>
      <c r="S15" s="84"/>
      <c r="T15" s="84"/>
      <c r="U15" s="84"/>
    </row>
    <row r="16" spans="1:21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133">
        <v>0.59899999999999998</v>
      </c>
      <c r="G16" s="133">
        <v>0.71399999999999997</v>
      </c>
      <c r="H16" s="84" t="s">
        <v>199</v>
      </c>
      <c r="I16" s="92">
        <v>2</v>
      </c>
      <c r="J16" s="84" t="str">
        <f t="shared" si="2"/>
        <v>Uniform (0.6, 0.71)</v>
      </c>
      <c r="K16" s="131">
        <f t="shared" si="3"/>
        <v>0.59899999999999998</v>
      </c>
      <c r="L16" s="131">
        <f t="shared" si="3"/>
        <v>0.71399999999999997</v>
      </c>
      <c r="M16" s="84" t="s">
        <v>17</v>
      </c>
      <c r="Q16" s="84"/>
      <c r="R16" s="84"/>
      <c r="S16" s="84"/>
      <c r="T16" s="84"/>
      <c r="U16" s="84"/>
    </row>
    <row r="17" spans="1:21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84">
        <v>0.59899999999999998</v>
      </c>
      <c r="G17" s="84">
        <v>0.71399999999999997</v>
      </c>
      <c r="H17" s="84" t="s">
        <v>199</v>
      </c>
      <c r="I17" s="92">
        <v>2</v>
      </c>
      <c r="J17" s="84" t="str">
        <f t="shared" si="2"/>
        <v>Uniform (0.6, 0.71)</v>
      </c>
      <c r="K17" s="131">
        <f t="shared" si="3"/>
        <v>0.59899999999999998</v>
      </c>
      <c r="L17" s="131">
        <f t="shared" si="3"/>
        <v>0.71399999999999997</v>
      </c>
      <c r="M17" s="84" t="s">
        <v>17</v>
      </c>
      <c r="Q17" s="84"/>
      <c r="R17" s="84"/>
      <c r="S17" s="84"/>
      <c r="T17" s="84"/>
      <c r="U17" s="84"/>
    </row>
    <row r="18" spans="1:21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84">
        <v>0.59899999999999998</v>
      </c>
      <c r="G18" s="84">
        <v>0.71399999999999997</v>
      </c>
      <c r="H18" s="84" t="s">
        <v>199</v>
      </c>
      <c r="I18" s="92">
        <v>2</v>
      </c>
      <c r="J18" s="84" t="str">
        <f t="shared" si="2"/>
        <v>Uniform (0.6, 0.71)</v>
      </c>
      <c r="K18" s="131">
        <f t="shared" si="3"/>
        <v>0.59899999999999998</v>
      </c>
      <c r="L18" s="131">
        <f t="shared" si="3"/>
        <v>0.71399999999999997</v>
      </c>
      <c r="M18" s="84" t="s">
        <v>17</v>
      </c>
    </row>
    <row r="19" spans="1:21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87">
        <v>0.59899999999999998</v>
      </c>
      <c r="G19" s="87">
        <v>0.71399999999999997</v>
      </c>
      <c r="H19" s="87" t="s">
        <v>199</v>
      </c>
      <c r="I19" s="93">
        <v>2</v>
      </c>
      <c r="J19" s="87" t="str">
        <f t="shared" si="2"/>
        <v>Uniform (0.6, 0.71)</v>
      </c>
      <c r="K19" s="279">
        <f t="shared" si="3"/>
        <v>0.59899999999999998</v>
      </c>
      <c r="L19" s="279">
        <f t="shared" si="3"/>
        <v>0.71399999999999997</v>
      </c>
      <c r="M19" s="87" t="s">
        <v>17</v>
      </c>
      <c r="N19" s="87"/>
      <c r="O19" s="87"/>
      <c r="P19" s="87"/>
    </row>
    <row r="20" spans="1:21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1.41</v>
      </c>
      <c r="F20" s="133">
        <v>1.1000000000000001</v>
      </c>
      <c r="G20" s="133">
        <v>1.6</v>
      </c>
      <c r="H20" s="133" t="s">
        <v>199</v>
      </c>
      <c r="I20" s="92">
        <v>2</v>
      </c>
      <c r="J20" s="84" t="str">
        <f t="shared" si="2"/>
        <v>Uniform (1.1, 1.6)</v>
      </c>
      <c r="K20" s="131">
        <f t="shared" si="3"/>
        <v>1.1000000000000001</v>
      </c>
      <c r="L20" s="131">
        <f t="shared" si="3"/>
        <v>1.6</v>
      </c>
      <c r="M20" s="84" t="s">
        <v>17</v>
      </c>
    </row>
    <row r="21" spans="1:21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53">
        <v>1.41</v>
      </c>
      <c r="F21" s="133">
        <v>1.1000000000000001</v>
      </c>
      <c r="G21" s="133">
        <v>1.6</v>
      </c>
      <c r="H21" s="84" t="s">
        <v>199</v>
      </c>
      <c r="I21" s="92">
        <v>2</v>
      </c>
      <c r="J21" s="84" t="str">
        <f t="shared" si="2"/>
        <v>Uniform (1.1, 1.6)</v>
      </c>
      <c r="K21" s="131">
        <f t="shared" si="3"/>
        <v>1.1000000000000001</v>
      </c>
      <c r="L21" s="131">
        <f t="shared" si="3"/>
        <v>1.6</v>
      </c>
      <c r="M21" s="84" t="s">
        <v>17</v>
      </c>
    </row>
    <row r="22" spans="1:21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53">
        <v>1.41</v>
      </c>
      <c r="F22" s="133">
        <v>1.1000000000000001</v>
      </c>
      <c r="G22" s="133">
        <v>1.6</v>
      </c>
      <c r="H22" s="84" t="s">
        <v>199</v>
      </c>
      <c r="I22" s="92">
        <v>2</v>
      </c>
      <c r="J22" s="84" t="str">
        <f t="shared" si="2"/>
        <v>Uniform (1.1, 1.6)</v>
      </c>
      <c r="K22" s="131">
        <f t="shared" si="3"/>
        <v>1.1000000000000001</v>
      </c>
      <c r="L22" s="131">
        <f t="shared" si="3"/>
        <v>1.6</v>
      </c>
      <c r="M22" s="84" t="s">
        <v>17</v>
      </c>
    </row>
    <row r="23" spans="1:21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53">
        <v>1.41</v>
      </c>
      <c r="F23" s="133">
        <v>1.1000000000000001</v>
      </c>
      <c r="G23" s="133">
        <v>1.6</v>
      </c>
      <c r="H23" s="84" t="s">
        <v>199</v>
      </c>
      <c r="I23" s="92">
        <v>2</v>
      </c>
      <c r="J23" s="84" t="str">
        <f t="shared" si="2"/>
        <v>Uniform (1.1, 1.6)</v>
      </c>
      <c r="K23" s="131">
        <f t="shared" si="3"/>
        <v>1.1000000000000001</v>
      </c>
      <c r="L23" s="131">
        <f t="shared" si="3"/>
        <v>1.6</v>
      </c>
      <c r="M23" s="84" t="s">
        <v>17</v>
      </c>
      <c r="N23" s="84"/>
      <c r="O23" s="84"/>
      <c r="P23" s="84"/>
      <c r="Q23" s="84"/>
    </row>
    <row r="24" spans="1:21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53">
        <v>1.41</v>
      </c>
      <c r="F24" s="133">
        <v>1.1000000000000001</v>
      </c>
      <c r="G24" s="133">
        <v>1.6</v>
      </c>
      <c r="H24" s="84" t="s">
        <v>199</v>
      </c>
      <c r="I24" s="92">
        <v>2</v>
      </c>
      <c r="J24" s="84" t="str">
        <f t="shared" si="2"/>
        <v>Uniform (1.1, 1.6)</v>
      </c>
      <c r="K24" s="131">
        <f t="shared" si="3"/>
        <v>1.1000000000000001</v>
      </c>
      <c r="L24" s="131">
        <f t="shared" si="3"/>
        <v>1.6</v>
      </c>
      <c r="M24" s="84" t="s">
        <v>17</v>
      </c>
      <c r="N24" s="84"/>
      <c r="O24" s="84"/>
      <c r="P24" s="84"/>
      <c r="Q24" s="84"/>
    </row>
    <row r="25" spans="1:21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1.41</v>
      </c>
      <c r="F25" s="84">
        <v>1.1000000000000001</v>
      </c>
      <c r="G25" s="84">
        <v>1.6</v>
      </c>
      <c r="H25" s="84" t="s">
        <v>199</v>
      </c>
      <c r="I25" s="92">
        <v>2</v>
      </c>
      <c r="J25" s="84" t="str">
        <f t="shared" si="2"/>
        <v>Uniform (1.1, 1.6)</v>
      </c>
      <c r="K25" s="131">
        <f t="shared" ref="K25:L88" si="4">F25</f>
        <v>1.1000000000000001</v>
      </c>
      <c r="L25" s="131">
        <f t="shared" si="4"/>
        <v>1.6</v>
      </c>
      <c r="M25" s="84" t="s">
        <v>17</v>
      </c>
      <c r="N25" s="84"/>
      <c r="O25" s="84"/>
      <c r="P25" s="84"/>
      <c r="Q25" s="84"/>
    </row>
    <row r="26" spans="1:21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53">
        <v>0.86</v>
      </c>
      <c r="F26" s="53">
        <v>0.86</v>
      </c>
      <c r="G26" s="53">
        <v>0.86</v>
      </c>
      <c r="H26" s="84" t="s">
        <v>199</v>
      </c>
      <c r="I26" s="92">
        <v>2</v>
      </c>
      <c r="J26" s="84" t="str">
        <f t="shared" si="2"/>
        <v>Uniform (0.86, 0.86)</v>
      </c>
      <c r="K26" s="131">
        <f t="shared" si="4"/>
        <v>0.86</v>
      </c>
      <c r="L26" s="131">
        <f t="shared" si="4"/>
        <v>0.86</v>
      </c>
      <c r="M26" s="84" t="s">
        <v>17</v>
      </c>
      <c r="N26" s="84"/>
      <c r="O26" s="84"/>
      <c r="P26" s="84"/>
      <c r="Q26" s="84"/>
    </row>
    <row r="27" spans="1:21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53">
        <v>0.86</v>
      </c>
      <c r="F27" s="53">
        <v>0.86</v>
      </c>
      <c r="G27" s="53">
        <v>0.86</v>
      </c>
      <c r="H27" s="84" t="s">
        <v>199</v>
      </c>
      <c r="I27" s="92">
        <v>2</v>
      </c>
      <c r="J27" s="84" t="str">
        <f t="shared" si="2"/>
        <v>Uniform (0.86, 0.86)</v>
      </c>
      <c r="K27" s="131">
        <f t="shared" si="4"/>
        <v>0.86</v>
      </c>
      <c r="L27" s="131">
        <f t="shared" si="4"/>
        <v>0.86</v>
      </c>
      <c r="M27" s="84" t="s">
        <v>17</v>
      </c>
      <c r="N27" s="84"/>
      <c r="O27" s="84"/>
      <c r="P27" s="84"/>
      <c r="Q27" s="84"/>
    </row>
    <row r="28" spans="1:21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53">
        <v>0.86</v>
      </c>
      <c r="F28" s="53">
        <v>0.86</v>
      </c>
      <c r="G28" s="53">
        <v>0.86</v>
      </c>
      <c r="H28" s="84" t="s">
        <v>199</v>
      </c>
      <c r="I28" s="92">
        <v>2</v>
      </c>
      <c r="J28" s="84" t="str">
        <f t="shared" si="2"/>
        <v>Uniform (0.86, 0.86)</v>
      </c>
      <c r="K28" s="131">
        <f t="shared" si="4"/>
        <v>0.86</v>
      </c>
      <c r="L28" s="131">
        <f t="shared" si="4"/>
        <v>0.86</v>
      </c>
      <c r="M28" s="84" t="s">
        <v>17</v>
      </c>
      <c r="N28" s="84"/>
      <c r="O28" s="84"/>
      <c r="P28" s="84"/>
      <c r="Q28" s="84"/>
    </row>
    <row r="29" spans="1:21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0.86</v>
      </c>
      <c r="F29" s="131">
        <v>0.86</v>
      </c>
      <c r="G29" s="131">
        <v>0.86</v>
      </c>
      <c r="H29" s="84" t="s">
        <v>199</v>
      </c>
      <c r="I29" s="92">
        <v>2</v>
      </c>
      <c r="J29" s="84" t="str">
        <f t="shared" si="2"/>
        <v>Uniform (0.86, 0.86)</v>
      </c>
      <c r="K29" s="131">
        <f t="shared" si="4"/>
        <v>0.86</v>
      </c>
      <c r="L29" s="131">
        <f t="shared" si="4"/>
        <v>0.86</v>
      </c>
      <c r="M29" s="84" t="s">
        <v>17</v>
      </c>
      <c r="N29" s="84"/>
      <c r="O29" s="84"/>
      <c r="P29" s="84"/>
      <c r="Q29" s="84"/>
    </row>
    <row r="30" spans="1:21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0.86</v>
      </c>
      <c r="F30" s="131">
        <v>0.86</v>
      </c>
      <c r="G30" s="131">
        <v>0.86</v>
      </c>
      <c r="H30" s="84" t="s">
        <v>199</v>
      </c>
      <c r="I30" s="92">
        <v>2</v>
      </c>
      <c r="J30" s="84" t="str">
        <f t="shared" si="2"/>
        <v>Uniform (0.86, 0.86)</v>
      </c>
      <c r="K30" s="131">
        <f t="shared" si="4"/>
        <v>0.86</v>
      </c>
      <c r="L30" s="131">
        <f t="shared" si="4"/>
        <v>0.86</v>
      </c>
      <c r="M30" s="84" t="s">
        <v>17</v>
      </c>
      <c r="N30" s="84"/>
      <c r="O30" s="84"/>
      <c r="P30" s="84"/>
      <c r="Q30" s="84"/>
    </row>
    <row r="31" spans="1:21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0.86</v>
      </c>
      <c r="F31" s="131">
        <v>0.86</v>
      </c>
      <c r="G31" s="131">
        <v>0.86</v>
      </c>
      <c r="H31" s="84" t="s">
        <v>199</v>
      </c>
      <c r="I31" s="92">
        <v>2</v>
      </c>
      <c r="J31" s="84" t="str">
        <f t="shared" si="2"/>
        <v>Uniform (0.86, 0.86)</v>
      </c>
      <c r="K31" s="131">
        <f t="shared" si="4"/>
        <v>0.86</v>
      </c>
      <c r="L31" s="131">
        <f t="shared" si="4"/>
        <v>0.86</v>
      </c>
      <c r="M31" s="84" t="s">
        <v>17</v>
      </c>
      <c r="N31" s="84"/>
      <c r="O31" s="84"/>
      <c r="P31" s="84"/>
      <c r="Q31" s="84"/>
    </row>
    <row r="32" spans="1:21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84">
        <v>0.59899999999999998</v>
      </c>
      <c r="G32" s="84">
        <v>0.71399999999999997</v>
      </c>
      <c r="H32" s="84" t="s">
        <v>199</v>
      </c>
      <c r="I32" s="92">
        <v>2</v>
      </c>
      <c r="J32" s="84" t="str">
        <f t="shared" si="2"/>
        <v>Uniform (0.6, 0.71)</v>
      </c>
      <c r="K32" s="131">
        <f t="shared" si="4"/>
        <v>0.59899999999999998</v>
      </c>
      <c r="L32" s="131">
        <f t="shared" si="4"/>
        <v>0.71399999999999997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84">
        <v>0.59899999999999998</v>
      </c>
      <c r="G33" s="84">
        <v>0.71399999999999997</v>
      </c>
      <c r="H33" s="84" t="s">
        <v>199</v>
      </c>
      <c r="I33" s="92">
        <v>2</v>
      </c>
      <c r="J33" s="84" t="str">
        <f t="shared" si="2"/>
        <v>Uniform (0.6, 0.71)</v>
      </c>
      <c r="K33" s="131">
        <f t="shared" si="4"/>
        <v>0.59899999999999998</v>
      </c>
      <c r="L33" s="131">
        <f t="shared" si="4"/>
        <v>0.71399999999999997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84">
        <v>0.59899999999999998</v>
      </c>
      <c r="G34" s="84">
        <v>0.71399999999999997</v>
      </c>
      <c r="H34" s="84" t="s">
        <v>199</v>
      </c>
      <c r="I34" s="92">
        <v>2</v>
      </c>
      <c r="J34" s="84" t="str">
        <f t="shared" si="2"/>
        <v>Uniform (0.6, 0.71)</v>
      </c>
      <c r="K34" s="131">
        <f t="shared" si="4"/>
        <v>0.59899999999999998</v>
      </c>
      <c r="L34" s="131">
        <f t="shared" si="4"/>
        <v>0.71399999999999997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84">
        <v>0.59899999999999998</v>
      </c>
      <c r="G35" s="84">
        <v>0.71399999999999997</v>
      </c>
      <c r="H35" s="84" t="s">
        <v>199</v>
      </c>
      <c r="I35" s="92">
        <v>2</v>
      </c>
      <c r="J35" s="84" t="str">
        <f t="shared" si="2"/>
        <v>Uniform (0.6, 0.71)</v>
      </c>
      <c r="K35" s="131">
        <f t="shared" si="4"/>
        <v>0.59899999999999998</v>
      </c>
      <c r="L35" s="131">
        <f t="shared" si="4"/>
        <v>0.71399999999999997</v>
      </c>
      <c r="M35" s="84" t="s">
        <v>17</v>
      </c>
      <c r="N35" s="84"/>
      <c r="O35" s="84"/>
      <c r="P35" s="84"/>
      <c r="Q35" s="84"/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84">
        <v>0.59899999999999998</v>
      </c>
      <c r="G36" s="84">
        <v>0.71399999999999997</v>
      </c>
      <c r="H36" s="84" t="s">
        <v>199</v>
      </c>
      <c r="I36" s="92">
        <v>2</v>
      </c>
      <c r="J36" s="84" t="str">
        <f t="shared" si="2"/>
        <v>Uniform (0.6, 0.71)</v>
      </c>
      <c r="K36" s="131">
        <f t="shared" si="4"/>
        <v>0.59899999999999998</v>
      </c>
      <c r="L36" s="131">
        <f t="shared" si="4"/>
        <v>0.71399999999999997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87">
        <v>0.59899999999999998</v>
      </c>
      <c r="G37" s="87">
        <v>0.71399999999999997</v>
      </c>
      <c r="H37" s="87" t="s">
        <v>199</v>
      </c>
      <c r="I37" s="93">
        <v>2</v>
      </c>
      <c r="J37" s="87" t="str">
        <f t="shared" si="2"/>
        <v>Uniform (0.6, 0.71)</v>
      </c>
      <c r="K37" s="279">
        <f t="shared" si="4"/>
        <v>0.59899999999999998</v>
      </c>
      <c r="L37" s="279">
        <f t="shared" si="4"/>
        <v>0.71399999999999997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1.41</v>
      </c>
      <c r="F38" s="133">
        <v>1.1000000000000001</v>
      </c>
      <c r="G38" s="133">
        <v>1.6</v>
      </c>
      <c r="H38" s="133" t="s">
        <v>199</v>
      </c>
      <c r="I38" s="92">
        <v>2</v>
      </c>
      <c r="J38" s="84" t="str">
        <f t="shared" si="2"/>
        <v>Uniform (1.1, 1.6)</v>
      </c>
      <c r="K38" s="131">
        <f t="shared" si="4"/>
        <v>1.1000000000000001</v>
      </c>
      <c r="L38" s="131">
        <f t="shared" si="4"/>
        <v>1.6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1.41</v>
      </c>
      <c r="F39" s="133">
        <v>1.1000000000000001</v>
      </c>
      <c r="G39" s="133">
        <v>1.6</v>
      </c>
      <c r="H39" s="133" t="s">
        <v>199</v>
      </c>
      <c r="I39" s="92">
        <v>2</v>
      </c>
      <c r="J39" s="84" t="str">
        <f t="shared" si="2"/>
        <v>Uniform (1.1, 1.6)</v>
      </c>
      <c r="K39" s="131">
        <f t="shared" si="4"/>
        <v>1.1000000000000001</v>
      </c>
      <c r="L39" s="131">
        <f t="shared" si="4"/>
        <v>1.6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1.41</v>
      </c>
      <c r="F40" s="133">
        <v>1.1000000000000001</v>
      </c>
      <c r="G40" s="133">
        <v>1.6</v>
      </c>
      <c r="H40" s="133" t="s">
        <v>199</v>
      </c>
      <c r="I40" s="92">
        <v>2</v>
      </c>
      <c r="J40" s="84" t="str">
        <f t="shared" si="2"/>
        <v>Uniform (1.1, 1.6)</v>
      </c>
      <c r="K40" s="131">
        <f t="shared" si="4"/>
        <v>1.1000000000000001</v>
      </c>
      <c r="L40" s="131">
        <f t="shared" si="4"/>
        <v>1.6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1.41</v>
      </c>
      <c r="F41" s="133">
        <v>1.1000000000000001</v>
      </c>
      <c r="G41" s="133">
        <v>1.6</v>
      </c>
      <c r="H41" s="133" t="s">
        <v>199</v>
      </c>
      <c r="I41" s="92">
        <v>2</v>
      </c>
      <c r="J41" s="84" t="str">
        <f t="shared" si="2"/>
        <v>Uniform (1.1, 1.6)</v>
      </c>
      <c r="K41" s="131">
        <f t="shared" si="4"/>
        <v>1.1000000000000001</v>
      </c>
      <c r="L41" s="131">
        <f t="shared" si="4"/>
        <v>1.6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53">
        <v>1.41</v>
      </c>
      <c r="F42" s="133">
        <v>1.1000000000000001</v>
      </c>
      <c r="G42" s="133">
        <v>1.6</v>
      </c>
      <c r="H42" s="133" t="s">
        <v>199</v>
      </c>
      <c r="I42" s="92">
        <v>2</v>
      </c>
      <c r="J42" s="84" t="str">
        <f t="shared" si="2"/>
        <v>Uniform (1.1, 1.6)</v>
      </c>
      <c r="K42" s="131">
        <f t="shared" si="4"/>
        <v>1.1000000000000001</v>
      </c>
      <c r="L42" s="131">
        <f t="shared" si="4"/>
        <v>1.6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1.41</v>
      </c>
      <c r="F43" s="84">
        <v>1.1000000000000001</v>
      </c>
      <c r="G43" s="84">
        <v>1.6</v>
      </c>
      <c r="H43" s="84" t="s">
        <v>199</v>
      </c>
      <c r="I43" s="92">
        <v>2</v>
      </c>
      <c r="J43" s="84" t="str">
        <f t="shared" si="2"/>
        <v>Uniform (1.1, 1.6)</v>
      </c>
      <c r="K43" s="131">
        <f t="shared" si="4"/>
        <v>1.1000000000000001</v>
      </c>
      <c r="L43" s="131">
        <f t="shared" si="4"/>
        <v>1.6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53">
        <v>0.86</v>
      </c>
      <c r="F44" s="53">
        <v>0.86</v>
      </c>
      <c r="G44" s="53">
        <v>0.86</v>
      </c>
      <c r="H44" s="84" t="s">
        <v>199</v>
      </c>
      <c r="I44" s="92">
        <v>2</v>
      </c>
      <c r="J44" s="84" t="str">
        <f t="shared" si="2"/>
        <v>Uniform (0.86, 0.86)</v>
      </c>
      <c r="K44" s="131">
        <f t="shared" si="4"/>
        <v>0.86</v>
      </c>
      <c r="L44" s="131">
        <f t="shared" si="4"/>
        <v>0.86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53">
        <v>0.86</v>
      </c>
      <c r="F45" s="53">
        <v>0.86</v>
      </c>
      <c r="G45" s="53">
        <v>0.86</v>
      </c>
      <c r="H45" s="84" t="s">
        <v>199</v>
      </c>
      <c r="I45" s="92">
        <v>2</v>
      </c>
      <c r="J45" s="84" t="str">
        <f t="shared" si="2"/>
        <v>Uniform (0.86, 0.86)</v>
      </c>
      <c r="K45" s="131">
        <f t="shared" si="4"/>
        <v>0.86</v>
      </c>
      <c r="L45" s="131">
        <f t="shared" si="4"/>
        <v>0.86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53">
        <v>0.86</v>
      </c>
      <c r="F46" s="53">
        <v>0.86</v>
      </c>
      <c r="G46" s="53">
        <v>0.86</v>
      </c>
      <c r="H46" s="84" t="s">
        <v>199</v>
      </c>
      <c r="I46" s="92">
        <v>2</v>
      </c>
      <c r="J46" s="84" t="str">
        <f t="shared" si="2"/>
        <v>Uniform (0.86, 0.86)</v>
      </c>
      <c r="K46" s="131">
        <f t="shared" si="4"/>
        <v>0.86</v>
      </c>
      <c r="L46" s="131">
        <f t="shared" si="4"/>
        <v>0.86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0.86</v>
      </c>
      <c r="F47" s="131">
        <v>0.86</v>
      </c>
      <c r="G47" s="131">
        <v>0.86</v>
      </c>
      <c r="H47" s="84" t="s">
        <v>199</v>
      </c>
      <c r="I47" s="92">
        <v>2</v>
      </c>
      <c r="J47" s="84" t="str">
        <f t="shared" si="2"/>
        <v>Uniform (0.86, 0.86)</v>
      </c>
      <c r="K47" s="131">
        <f t="shared" si="4"/>
        <v>0.86</v>
      </c>
      <c r="L47" s="131">
        <f t="shared" si="4"/>
        <v>0.86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0.86</v>
      </c>
      <c r="F48" s="131">
        <v>0.86</v>
      </c>
      <c r="G48" s="131">
        <v>0.86</v>
      </c>
      <c r="H48" s="84" t="s">
        <v>199</v>
      </c>
      <c r="I48" s="92">
        <v>2</v>
      </c>
      <c r="J48" s="84" t="str">
        <f t="shared" si="2"/>
        <v>Uniform (0.86, 0.86)</v>
      </c>
      <c r="K48" s="131">
        <f t="shared" si="4"/>
        <v>0.86</v>
      </c>
      <c r="L48" s="131">
        <f t="shared" si="4"/>
        <v>0.86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0.86</v>
      </c>
      <c r="F49" s="131">
        <v>0.86</v>
      </c>
      <c r="G49" s="131">
        <v>0.86</v>
      </c>
      <c r="H49" s="84" t="s">
        <v>199</v>
      </c>
      <c r="I49" s="92">
        <v>2</v>
      </c>
      <c r="J49" s="84" t="str">
        <f t="shared" si="2"/>
        <v>Uniform (0.86, 0.86)</v>
      </c>
      <c r="K49" s="131">
        <f t="shared" si="4"/>
        <v>0.86</v>
      </c>
      <c r="L49" s="131">
        <f t="shared" si="4"/>
        <v>0.86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133">
        <v>0.59899999999999998</v>
      </c>
      <c r="G50" s="133">
        <v>0.71399999999999997</v>
      </c>
      <c r="H50" s="84" t="s">
        <v>199</v>
      </c>
      <c r="I50" s="92">
        <v>2</v>
      </c>
      <c r="J50" s="84" t="str">
        <f t="shared" si="2"/>
        <v>Uniform (0.6, 0.71)</v>
      </c>
      <c r="K50" s="131">
        <f t="shared" si="4"/>
        <v>0.59899999999999998</v>
      </c>
      <c r="L50" s="131">
        <f t="shared" si="4"/>
        <v>0.71399999999999997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133">
        <v>0.59899999999999998</v>
      </c>
      <c r="G51" s="133">
        <v>0.71399999999999997</v>
      </c>
      <c r="H51" s="84" t="s">
        <v>199</v>
      </c>
      <c r="I51" s="92">
        <v>2</v>
      </c>
      <c r="J51" s="84" t="str">
        <f t="shared" si="2"/>
        <v>Uniform (0.6, 0.71)</v>
      </c>
      <c r="K51" s="131">
        <f t="shared" si="4"/>
        <v>0.59899999999999998</v>
      </c>
      <c r="L51" s="131">
        <f t="shared" si="4"/>
        <v>0.71399999999999997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133">
        <v>0.59899999999999998</v>
      </c>
      <c r="G52" s="133">
        <v>0.71399999999999997</v>
      </c>
      <c r="H52" s="84" t="s">
        <v>199</v>
      </c>
      <c r="I52" s="92">
        <v>2</v>
      </c>
      <c r="J52" s="84" t="str">
        <f t="shared" si="2"/>
        <v>Uniform (0.6, 0.71)</v>
      </c>
      <c r="K52" s="131">
        <f t="shared" si="4"/>
        <v>0.59899999999999998</v>
      </c>
      <c r="L52" s="131">
        <f t="shared" si="4"/>
        <v>0.71399999999999997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133">
        <v>0.59899999999999998</v>
      </c>
      <c r="G53" s="133">
        <v>0.71399999999999997</v>
      </c>
      <c r="H53" s="84" t="s">
        <v>199</v>
      </c>
      <c r="I53" s="92">
        <v>2</v>
      </c>
      <c r="J53" s="84" t="str">
        <f t="shared" si="2"/>
        <v>Uniform (0.6, 0.71)</v>
      </c>
      <c r="K53" s="131">
        <f t="shared" si="4"/>
        <v>0.59899999999999998</v>
      </c>
      <c r="L53" s="131">
        <f t="shared" si="4"/>
        <v>0.71399999999999997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84">
        <v>0.59899999999999998</v>
      </c>
      <c r="G54" s="84">
        <v>0.71399999999999997</v>
      </c>
      <c r="H54" s="84" t="s">
        <v>199</v>
      </c>
      <c r="I54" s="92">
        <v>2</v>
      </c>
      <c r="J54" s="84" t="str">
        <f t="shared" si="2"/>
        <v>Uniform (0.6, 0.71)</v>
      </c>
      <c r="K54" s="131">
        <f t="shared" si="4"/>
        <v>0.59899999999999998</v>
      </c>
      <c r="L54" s="131">
        <f t="shared" si="4"/>
        <v>0.71399999999999997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87">
        <v>0.59899999999999998</v>
      </c>
      <c r="G55" s="87">
        <v>0.71399999999999997</v>
      </c>
      <c r="H55" s="87" t="s">
        <v>199</v>
      </c>
      <c r="I55" s="93">
        <v>2</v>
      </c>
      <c r="J55" s="87" t="str">
        <f t="shared" si="2"/>
        <v>Uniform (0.6, 0.71)</v>
      </c>
      <c r="K55" s="279">
        <f t="shared" si="4"/>
        <v>0.59899999999999998</v>
      </c>
      <c r="L55" s="279">
        <f t="shared" si="4"/>
        <v>0.71399999999999997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1.41</v>
      </c>
      <c r="F56" s="133">
        <v>1.1000000000000001</v>
      </c>
      <c r="G56" s="133">
        <v>1.6</v>
      </c>
      <c r="H56" s="133" t="s">
        <v>199</v>
      </c>
      <c r="I56" s="92">
        <v>2</v>
      </c>
      <c r="J56" s="84" t="str">
        <f t="shared" si="2"/>
        <v>Uniform (1.1, 1.6)</v>
      </c>
      <c r="K56" s="131">
        <f t="shared" si="4"/>
        <v>1.1000000000000001</v>
      </c>
      <c r="L56" s="131">
        <f t="shared" si="4"/>
        <v>1.6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1.41</v>
      </c>
      <c r="F57" s="133">
        <v>1.1000000000000001</v>
      </c>
      <c r="G57" s="133">
        <v>1.6</v>
      </c>
      <c r="H57" s="133" t="s">
        <v>199</v>
      </c>
      <c r="I57" s="92">
        <v>2</v>
      </c>
      <c r="J57" s="84" t="str">
        <f t="shared" si="2"/>
        <v>Uniform (1.1, 1.6)</v>
      </c>
      <c r="K57" s="131">
        <f t="shared" si="4"/>
        <v>1.1000000000000001</v>
      </c>
      <c r="L57" s="131">
        <f t="shared" si="4"/>
        <v>1.6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1.41</v>
      </c>
      <c r="F58" s="133">
        <v>1.1000000000000001</v>
      </c>
      <c r="G58" s="133">
        <v>1.6</v>
      </c>
      <c r="H58" s="133" t="s">
        <v>199</v>
      </c>
      <c r="I58" s="92">
        <v>2</v>
      </c>
      <c r="J58" s="84" t="str">
        <f t="shared" si="2"/>
        <v>Uniform (1.1, 1.6)</v>
      </c>
      <c r="K58" s="131">
        <f t="shared" si="4"/>
        <v>1.1000000000000001</v>
      </c>
      <c r="L58" s="131">
        <f t="shared" si="4"/>
        <v>1.6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53">
        <v>1.41</v>
      </c>
      <c r="F59" s="133">
        <v>1.1000000000000001</v>
      </c>
      <c r="G59" s="133">
        <v>1.6</v>
      </c>
      <c r="H59" s="84" t="s">
        <v>199</v>
      </c>
      <c r="I59" s="92">
        <v>2</v>
      </c>
      <c r="J59" s="84" t="str">
        <f t="shared" si="2"/>
        <v>Uniform (1.1, 1.6)</v>
      </c>
      <c r="K59" s="131">
        <f t="shared" si="4"/>
        <v>1.1000000000000001</v>
      </c>
      <c r="L59" s="131">
        <f t="shared" si="4"/>
        <v>1.6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53">
        <v>1.41</v>
      </c>
      <c r="F60" s="133">
        <v>1.1000000000000001</v>
      </c>
      <c r="G60" s="133">
        <v>1.6</v>
      </c>
      <c r="H60" s="84" t="s">
        <v>199</v>
      </c>
      <c r="I60" s="92">
        <v>2</v>
      </c>
      <c r="J60" s="84" t="str">
        <f t="shared" si="2"/>
        <v>Uniform (1.1, 1.6)</v>
      </c>
      <c r="K60" s="131">
        <f t="shared" si="4"/>
        <v>1.1000000000000001</v>
      </c>
      <c r="L60" s="131">
        <f t="shared" si="4"/>
        <v>1.6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1.41</v>
      </c>
      <c r="F61" s="84">
        <v>1.1000000000000001</v>
      </c>
      <c r="G61" s="84">
        <v>1.6</v>
      </c>
      <c r="H61" s="84" t="s">
        <v>199</v>
      </c>
      <c r="I61" s="92">
        <v>2</v>
      </c>
      <c r="J61" s="84" t="str">
        <f t="shared" si="2"/>
        <v>Uniform (1.1, 1.6)</v>
      </c>
      <c r="K61" s="131">
        <f t="shared" si="4"/>
        <v>1.1000000000000001</v>
      </c>
      <c r="L61" s="131">
        <f t="shared" si="4"/>
        <v>1.6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53">
        <v>0.86</v>
      </c>
      <c r="F62" s="53">
        <v>0.86</v>
      </c>
      <c r="G62" s="53">
        <v>0.86</v>
      </c>
      <c r="H62" s="84" t="s">
        <v>199</v>
      </c>
      <c r="I62" s="92">
        <v>2</v>
      </c>
      <c r="J62" s="84" t="str">
        <f t="shared" si="2"/>
        <v>Uniform (0.86, 0.86)</v>
      </c>
      <c r="K62" s="131">
        <f t="shared" si="4"/>
        <v>0.86</v>
      </c>
      <c r="L62" s="131">
        <f t="shared" si="4"/>
        <v>0.86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53">
        <v>0.86</v>
      </c>
      <c r="F63" s="53">
        <v>0.86</v>
      </c>
      <c r="G63" s="53">
        <v>0.86</v>
      </c>
      <c r="H63" s="84" t="s">
        <v>199</v>
      </c>
      <c r="I63" s="92">
        <v>2</v>
      </c>
      <c r="J63" s="84" t="str">
        <f t="shared" si="2"/>
        <v>Uniform (0.86, 0.86)</v>
      </c>
      <c r="K63" s="131">
        <f t="shared" si="4"/>
        <v>0.86</v>
      </c>
      <c r="L63" s="131">
        <f t="shared" si="4"/>
        <v>0.86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53">
        <v>0.86</v>
      </c>
      <c r="F64" s="53">
        <v>0.86</v>
      </c>
      <c r="G64" s="53">
        <v>0.86</v>
      </c>
      <c r="H64" s="84" t="s">
        <v>199</v>
      </c>
      <c r="I64" s="92">
        <v>2</v>
      </c>
      <c r="J64" s="84" t="str">
        <f t="shared" si="2"/>
        <v>Uniform (0.86, 0.86)</v>
      </c>
      <c r="K64" s="131">
        <f t="shared" si="4"/>
        <v>0.86</v>
      </c>
      <c r="L64" s="131">
        <f t="shared" si="4"/>
        <v>0.86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0.86</v>
      </c>
      <c r="F65" s="131">
        <v>0.86</v>
      </c>
      <c r="G65" s="131">
        <v>0.86</v>
      </c>
      <c r="H65" s="84" t="s">
        <v>199</v>
      </c>
      <c r="I65" s="92">
        <v>2</v>
      </c>
      <c r="J65" s="84" t="str">
        <f t="shared" si="2"/>
        <v>Uniform (0.86, 0.86)</v>
      </c>
      <c r="K65" s="131">
        <f t="shared" si="4"/>
        <v>0.86</v>
      </c>
      <c r="L65" s="131">
        <f t="shared" si="4"/>
        <v>0.86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0.86</v>
      </c>
      <c r="F66" s="131">
        <v>0.86</v>
      </c>
      <c r="G66" s="131">
        <v>0.86</v>
      </c>
      <c r="H66" s="84" t="s">
        <v>199</v>
      </c>
      <c r="I66" s="92">
        <v>2</v>
      </c>
      <c r="J66" s="84" t="str">
        <f t="shared" si="2"/>
        <v>Uniform (0.86, 0.86)</v>
      </c>
      <c r="K66" s="131">
        <f t="shared" si="4"/>
        <v>0.86</v>
      </c>
      <c r="L66" s="131">
        <f t="shared" si="4"/>
        <v>0.86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0.86</v>
      </c>
      <c r="F67" s="131">
        <v>0.86</v>
      </c>
      <c r="G67" s="131">
        <v>0.86</v>
      </c>
      <c r="H67" s="84" t="s">
        <v>199</v>
      </c>
      <c r="I67" s="92">
        <v>2</v>
      </c>
      <c r="J67" s="84" t="str">
        <f t="shared" si="2"/>
        <v>Uniform (0.86, 0.86)</v>
      </c>
      <c r="K67" s="131">
        <f t="shared" si="4"/>
        <v>0.86</v>
      </c>
      <c r="L67" s="131">
        <f t="shared" si="4"/>
        <v>0.86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84">
        <v>0.59899999999999998</v>
      </c>
      <c r="G68" s="84">
        <v>0.71399999999999997</v>
      </c>
      <c r="H68" s="84" t="s">
        <v>199</v>
      </c>
      <c r="I68" s="92">
        <v>2</v>
      </c>
      <c r="J68" s="84" t="str">
        <f t="shared" si="2"/>
        <v>Uniform (0.6, 0.71)</v>
      </c>
      <c r="K68" s="131">
        <f t="shared" si="4"/>
        <v>0.59899999999999998</v>
      </c>
      <c r="L68" s="131">
        <f t="shared" si="4"/>
        <v>0.71399999999999997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84">
        <v>0.59899999999999998</v>
      </c>
      <c r="G69" s="84">
        <v>0.71399999999999997</v>
      </c>
      <c r="H69" s="84" t="s">
        <v>199</v>
      </c>
      <c r="I69" s="92">
        <v>2</v>
      </c>
      <c r="J69" s="84" t="str">
        <f t="shared" si="2"/>
        <v>Uniform (0.6, 0.71)</v>
      </c>
      <c r="K69" s="131">
        <f t="shared" si="4"/>
        <v>0.59899999999999998</v>
      </c>
      <c r="L69" s="131">
        <f t="shared" si="4"/>
        <v>0.71399999999999997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84">
        <v>0.59899999999999998</v>
      </c>
      <c r="G70" s="84">
        <v>0.71399999999999997</v>
      </c>
      <c r="H70" s="84" t="s">
        <v>199</v>
      </c>
      <c r="I70" s="92">
        <v>2</v>
      </c>
      <c r="J70" s="84" t="str">
        <f t="shared" si="2"/>
        <v>Uniform (0.6, 0.71)</v>
      </c>
      <c r="K70" s="131">
        <f t="shared" si="4"/>
        <v>0.59899999999999998</v>
      </c>
      <c r="L70" s="131">
        <f t="shared" si="4"/>
        <v>0.71399999999999997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133">
        <v>0.59899999999999998</v>
      </c>
      <c r="G71" s="133">
        <v>0.71399999999999997</v>
      </c>
      <c r="H71" s="84" t="s">
        <v>199</v>
      </c>
      <c r="I71" s="92">
        <v>2</v>
      </c>
      <c r="J71" s="84" t="str">
        <f t="shared" si="2"/>
        <v>Uniform (0.6, 0.71)</v>
      </c>
      <c r="K71" s="131">
        <f t="shared" si="4"/>
        <v>0.59899999999999998</v>
      </c>
      <c r="L71" s="131">
        <f t="shared" si="4"/>
        <v>0.71399999999999997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133">
        <v>0.59899999999999998</v>
      </c>
      <c r="G72" s="133">
        <v>0.71399999999999997</v>
      </c>
      <c r="H72" s="84" t="s">
        <v>199</v>
      </c>
      <c r="I72" s="92">
        <v>2</v>
      </c>
      <c r="J72" s="84" t="str">
        <f t="shared" si="2"/>
        <v>Uniform (0.6, 0.71)</v>
      </c>
      <c r="K72" s="131">
        <f t="shared" si="4"/>
        <v>0.59899999999999998</v>
      </c>
      <c r="L72" s="131">
        <f t="shared" si="4"/>
        <v>0.71399999999999997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87">
        <v>0.59899999999999998</v>
      </c>
      <c r="G73" s="87">
        <v>0.71399999999999997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(0.6, 0.71)</v>
      </c>
      <c r="K73" s="279">
        <f t="shared" si="4"/>
        <v>0.59899999999999998</v>
      </c>
      <c r="L73" s="279">
        <f t="shared" si="4"/>
        <v>0.71399999999999997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1.41</v>
      </c>
      <c r="F74" s="133">
        <v>1.1000000000000001</v>
      </c>
      <c r="G74" s="133">
        <v>1.6</v>
      </c>
      <c r="H74" s="133" t="s">
        <v>199</v>
      </c>
      <c r="I74" s="92">
        <v>2</v>
      </c>
      <c r="J74" s="84" t="str">
        <f t="shared" si="5"/>
        <v>Uniform (1.1, 1.6)</v>
      </c>
      <c r="K74" s="131">
        <f t="shared" si="4"/>
        <v>1.1000000000000001</v>
      </c>
      <c r="L74" s="131">
        <f t="shared" si="4"/>
        <v>1.6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1.41</v>
      </c>
      <c r="F75" s="133">
        <v>1.1000000000000001</v>
      </c>
      <c r="G75" s="133">
        <v>1.6</v>
      </c>
      <c r="H75" s="133" t="s">
        <v>199</v>
      </c>
      <c r="I75" s="92">
        <v>2</v>
      </c>
      <c r="J75" s="84" t="str">
        <f t="shared" si="5"/>
        <v>Uniform (1.1, 1.6)</v>
      </c>
      <c r="K75" s="131">
        <f t="shared" si="4"/>
        <v>1.1000000000000001</v>
      </c>
      <c r="L75" s="131">
        <f t="shared" si="4"/>
        <v>1.6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1.41</v>
      </c>
      <c r="F76" s="133">
        <v>1.1000000000000001</v>
      </c>
      <c r="G76" s="133">
        <v>1.6</v>
      </c>
      <c r="H76" s="133" t="s">
        <v>199</v>
      </c>
      <c r="I76" s="92">
        <v>2</v>
      </c>
      <c r="J76" s="84" t="str">
        <f t="shared" si="5"/>
        <v>Uniform (1.1, 1.6)</v>
      </c>
      <c r="K76" s="131">
        <f t="shared" si="4"/>
        <v>1.1000000000000001</v>
      </c>
      <c r="L76" s="131">
        <f t="shared" si="4"/>
        <v>1.6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1.41</v>
      </c>
      <c r="F77" s="133">
        <v>1.1000000000000001</v>
      </c>
      <c r="G77" s="133">
        <v>1.6</v>
      </c>
      <c r="H77" s="133" t="s">
        <v>199</v>
      </c>
      <c r="I77" s="92">
        <v>2</v>
      </c>
      <c r="J77" s="84" t="str">
        <f t="shared" si="5"/>
        <v>Uniform (1.1, 1.6)</v>
      </c>
      <c r="K77" s="131">
        <f t="shared" si="4"/>
        <v>1.1000000000000001</v>
      </c>
      <c r="L77" s="131">
        <f t="shared" si="4"/>
        <v>1.6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53">
        <v>1.41</v>
      </c>
      <c r="F78" s="133">
        <v>1.1000000000000001</v>
      </c>
      <c r="G78" s="133">
        <v>1.6</v>
      </c>
      <c r="H78" s="84" t="s">
        <v>199</v>
      </c>
      <c r="I78" s="92">
        <v>2</v>
      </c>
      <c r="J78" s="84" t="str">
        <f t="shared" si="5"/>
        <v>Uniform (1.1, 1.6)</v>
      </c>
      <c r="K78" s="131">
        <f t="shared" si="4"/>
        <v>1.1000000000000001</v>
      </c>
      <c r="L78" s="131">
        <f t="shared" si="4"/>
        <v>1.6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1.41</v>
      </c>
      <c r="F79" s="84">
        <v>1.1000000000000001</v>
      </c>
      <c r="G79" s="84">
        <v>1.6</v>
      </c>
      <c r="H79" s="84" t="s">
        <v>199</v>
      </c>
      <c r="I79" s="92">
        <v>2</v>
      </c>
      <c r="J79" s="84" t="str">
        <f t="shared" si="5"/>
        <v>Uniform (1.1, 1.6)</v>
      </c>
      <c r="K79" s="131">
        <f t="shared" si="4"/>
        <v>1.1000000000000001</v>
      </c>
      <c r="L79" s="131">
        <f t="shared" si="4"/>
        <v>1.6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53">
        <v>0.86</v>
      </c>
      <c r="F80" s="53">
        <v>0.86</v>
      </c>
      <c r="G80" s="53">
        <v>0.86</v>
      </c>
      <c r="H80" s="84" t="s">
        <v>199</v>
      </c>
      <c r="I80" s="92">
        <v>2</v>
      </c>
      <c r="J80" s="84" t="str">
        <f t="shared" si="5"/>
        <v>Uniform (0.86, 0.86)</v>
      </c>
      <c r="K80" s="131">
        <f t="shared" si="4"/>
        <v>0.86</v>
      </c>
      <c r="L80" s="131">
        <f t="shared" si="4"/>
        <v>0.86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53">
        <v>0.86</v>
      </c>
      <c r="F81" s="53">
        <v>0.86</v>
      </c>
      <c r="G81" s="53">
        <v>0.86</v>
      </c>
      <c r="H81" s="84" t="s">
        <v>199</v>
      </c>
      <c r="I81" s="92">
        <v>2</v>
      </c>
      <c r="J81" s="84" t="str">
        <f t="shared" si="5"/>
        <v>Uniform (0.86, 0.86)</v>
      </c>
      <c r="K81" s="131">
        <f t="shared" si="4"/>
        <v>0.86</v>
      </c>
      <c r="L81" s="131">
        <f t="shared" si="4"/>
        <v>0.86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53">
        <v>0.86</v>
      </c>
      <c r="F82" s="53">
        <v>0.86</v>
      </c>
      <c r="G82" s="53">
        <v>0.86</v>
      </c>
      <c r="H82" s="84" t="s">
        <v>199</v>
      </c>
      <c r="I82" s="92">
        <v>2</v>
      </c>
      <c r="J82" s="84" t="str">
        <f t="shared" si="5"/>
        <v>Uniform (0.86, 0.86)</v>
      </c>
      <c r="K82" s="131">
        <f t="shared" si="4"/>
        <v>0.86</v>
      </c>
      <c r="L82" s="131">
        <f t="shared" si="4"/>
        <v>0.86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0.86</v>
      </c>
      <c r="F83" s="131">
        <v>0.86</v>
      </c>
      <c r="G83" s="131">
        <v>0.86</v>
      </c>
      <c r="H83" s="84" t="s">
        <v>199</v>
      </c>
      <c r="I83" s="92">
        <v>2</v>
      </c>
      <c r="J83" s="84" t="str">
        <f t="shared" si="5"/>
        <v>Uniform (0.86, 0.86)</v>
      </c>
      <c r="K83" s="131">
        <f t="shared" si="4"/>
        <v>0.86</v>
      </c>
      <c r="L83" s="131">
        <f t="shared" si="4"/>
        <v>0.86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0.86</v>
      </c>
      <c r="F84" s="131">
        <v>0.86</v>
      </c>
      <c r="G84" s="131">
        <v>0.86</v>
      </c>
      <c r="H84" s="84" t="s">
        <v>199</v>
      </c>
      <c r="I84" s="92">
        <v>2</v>
      </c>
      <c r="J84" s="84" t="str">
        <f t="shared" si="5"/>
        <v>Uniform (0.86, 0.86)</v>
      </c>
      <c r="K84" s="131">
        <f t="shared" si="4"/>
        <v>0.86</v>
      </c>
      <c r="L84" s="131">
        <f t="shared" si="4"/>
        <v>0.86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0.86</v>
      </c>
      <c r="F85" s="131">
        <v>0.86</v>
      </c>
      <c r="G85" s="131">
        <v>0.86</v>
      </c>
      <c r="H85" s="84" t="s">
        <v>199</v>
      </c>
      <c r="I85" s="92">
        <v>2</v>
      </c>
      <c r="J85" s="84" t="str">
        <f t="shared" si="5"/>
        <v>Uniform (0.86, 0.86)</v>
      </c>
      <c r="K85" s="131">
        <f t="shared" si="4"/>
        <v>0.86</v>
      </c>
      <c r="L85" s="131">
        <f t="shared" si="4"/>
        <v>0.86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84">
        <v>0.59899999999999998</v>
      </c>
      <c r="G86" s="84">
        <v>0.71399999999999997</v>
      </c>
      <c r="H86" s="84" t="s">
        <v>199</v>
      </c>
      <c r="I86" s="92">
        <v>2</v>
      </c>
      <c r="J86" s="84" t="str">
        <f t="shared" si="5"/>
        <v>Uniform (0.6, 0.71)</v>
      </c>
      <c r="K86" s="131">
        <f t="shared" si="4"/>
        <v>0.59899999999999998</v>
      </c>
      <c r="L86" s="131">
        <f t="shared" si="4"/>
        <v>0.71399999999999997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84">
        <v>0.59899999999999998</v>
      </c>
      <c r="G87" s="84">
        <v>0.71399999999999997</v>
      </c>
      <c r="H87" s="84" t="s">
        <v>199</v>
      </c>
      <c r="I87" s="92">
        <v>2</v>
      </c>
      <c r="J87" s="84" t="str">
        <f t="shared" si="5"/>
        <v>Uniform (0.6, 0.71)</v>
      </c>
      <c r="K87" s="131">
        <f t="shared" si="4"/>
        <v>0.59899999999999998</v>
      </c>
      <c r="L87" s="131">
        <f t="shared" si="4"/>
        <v>0.71399999999999997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84">
        <v>0.59899999999999998</v>
      </c>
      <c r="G88" s="84">
        <v>0.71399999999999997</v>
      </c>
      <c r="H88" s="84" t="s">
        <v>199</v>
      </c>
      <c r="I88" s="92">
        <v>2</v>
      </c>
      <c r="J88" s="84" t="str">
        <f t="shared" si="5"/>
        <v>Uniform (0.6, 0.71)</v>
      </c>
      <c r="K88" s="131">
        <f t="shared" si="4"/>
        <v>0.59899999999999998</v>
      </c>
      <c r="L88" s="131">
        <f t="shared" si="4"/>
        <v>0.71399999999999997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84">
        <v>0.59899999999999998</v>
      </c>
      <c r="G89" s="84">
        <v>0.71399999999999997</v>
      </c>
      <c r="H89" s="84" t="s">
        <v>199</v>
      </c>
      <c r="I89" s="92">
        <v>2</v>
      </c>
      <c r="J89" s="84" t="str">
        <f t="shared" si="5"/>
        <v>Uniform (0.6, 0.71)</v>
      </c>
      <c r="K89" s="131">
        <f t="shared" ref="K89:L109" si="6">F89</f>
        <v>0.59899999999999998</v>
      </c>
      <c r="L89" s="131">
        <f t="shared" si="6"/>
        <v>0.71399999999999997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133">
        <v>0.59899999999999998</v>
      </c>
      <c r="G90" s="133">
        <v>0.71399999999999997</v>
      </c>
      <c r="H90" s="84" t="s">
        <v>199</v>
      </c>
      <c r="I90" s="92">
        <v>2</v>
      </c>
      <c r="J90" s="84" t="str">
        <f t="shared" si="5"/>
        <v>Uniform (0.6, 0.71)</v>
      </c>
      <c r="K90" s="131">
        <f t="shared" si="6"/>
        <v>0.59899999999999998</v>
      </c>
      <c r="L90" s="131">
        <f t="shared" si="6"/>
        <v>0.71399999999999997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87">
        <v>0.59899999999999998</v>
      </c>
      <c r="G91" s="87">
        <v>0.71399999999999997</v>
      </c>
      <c r="H91" s="87" t="s">
        <v>199</v>
      </c>
      <c r="I91" s="93">
        <v>2</v>
      </c>
      <c r="J91" s="87" t="str">
        <f t="shared" si="5"/>
        <v>Uniform (0.6, 0.71)</v>
      </c>
      <c r="K91" s="279">
        <f t="shared" si="6"/>
        <v>0.59899999999999998</v>
      </c>
      <c r="L91" s="279">
        <f t="shared" si="6"/>
        <v>0.71399999999999997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1.41</v>
      </c>
      <c r="F92" s="133">
        <v>1.1000000000000001</v>
      </c>
      <c r="G92" s="133">
        <v>1.6</v>
      </c>
      <c r="H92" s="133" t="s">
        <v>199</v>
      </c>
      <c r="I92" s="92">
        <v>2</v>
      </c>
      <c r="J92" s="84" t="str">
        <f t="shared" si="5"/>
        <v>Uniform (1.1, 1.6)</v>
      </c>
      <c r="K92" s="131">
        <f t="shared" si="6"/>
        <v>1.1000000000000001</v>
      </c>
      <c r="L92" s="131">
        <f t="shared" si="6"/>
        <v>1.6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1.41</v>
      </c>
      <c r="F93" s="133">
        <v>1.1000000000000001</v>
      </c>
      <c r="G93" s="133">
        <v>1.6</v>
      </c>
      <c r="H93" s="133" t="s">
        <v>199</v>
      </c>
      <c r="I93" s="92">
        <v>2</v>
      </c>
      <c r="J93" s="84" t="str">
        <f t="shared" si="5"/>
        <v>Uniform (1.1, 1.6)</v>
      </c>
      <c r="K93" s="131">
        <f t="shared" si="6"/>
        <v>1.1000000000000001</v>
      </c>
      <c r="L93" s="131">
        <f t="shared" si="6"/>
        <v>1.6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1.41</v>
      </c>
      <c r="F94" s="133">
        <v>1.1000000000000001</v>
      </c>
      <c r="G94" s="133">
        <v>1.6</v>
      </c>
      <c r="H94" s="133" t="s">
        <v>199</v>
      </c>
      <c r="I94" s="92">
        <v>2</v>
      </c>
      <c r="J94" s="84" t="str">
        <f t="shared" si="5"/>
        <v>Uniform (1.1, 1.6)</v>
      </c>
      <c r="K94" s="131">
        <f t="shared" si="6"/>
        <v>1.1000000000000001</v>
      </c>
      <c r="L94" s="131">
        <f t="shared" si="6"/>
        <v>1.6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1.41</v>
      </c>
      <c r="F95" s="133">
        <v>1.1000000000000001</v>
      </c>
      <c r="G95" s="133">
        <v>1.6</v>
      </c>
      <c r="H95" s="133" t="s">
        <v>199</v>
      </c>
      <c r="I95" s="92">
        <v>2</v>
      </c>
      <c r="J95" s="84" t="str">
        <f t="shared" si="5"/>
        <v>Uniform (1.1, 1.6)</v>
      </c>
      <c r="K95" s="131">
        <f t="shared" si="6"/>
        <v>1.1000000000000001</v>
      </c>
      <c r="L95" s="131">
        <f t="shared" si="6"/>
        <v>1.6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1.41</v>
      </c>
      <c r="F96" s="133">
        <v>1.1000000000000001</v>
      </c>
      <c r="G96" s="133">
        <v>1.6</v>
      </c>
      <c r="H96" s="133" t="s">
        <v>199</v>
      </c>
      <c r="I96" s="92">
        <v>2</v>
      </c>
      <c r="J96" s="84" t="str">
        <f t="shared" si="5"/>
        <v>Uniform (1.1, 1.6)</v>
      </c>
      <c r="K96" s="131">
        <f t="shared" si="6"/>
        <v>1.1000000000000001</v>
      </c>
      <c r="L96" s="131">
        <f t="shared" si="6"/>
        <v>1.6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1.41</v>
      </c>
      <c r="F97" s="84">
        <v>1.1000000000000001</v>
      </c>
      <c r="G97" s="84">
        <v>1.6</v>
      </c>
      <c r="H97" s="133" t="s">
        <v>199</v>
      </c>
      <c r="I97" s="92">
        <v>2</v>
      </c>
      <c r="J97" s="84" t="str">
        <f t="shared" si="5"/>
        <v>Uniform (1.1, 1.6)</v>
      </c>
      <c r="K97" s="131">
        <f t="shared" si="6"/>
        <v>1.1000000000000001</v>
      </c>
      <c r="L97" s="131">
        <f t="shared" si="6"/>
        <v>1.6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0.86</v>
      </c>
      <c r="F98" s="53">
        <v>0.86</v>
      </c>
      <c r="G98" s="53">
        <v>0.86</v>
      </c>
      <c r="H98" s="133" t="s">
        <v>199</v>
      </c>
      <c r="I98" s="92">
        <v>2</v>
      </c>
      <c r="J98" s="84" t="str">
        <f t="shared" si="5"/>
        <v>Uniform (0.86, 0.86)</v>
      </c>
      <c r="K98" s="131">
        <f t="shared" si="6"/>
        <v>0.86</v>
      </c>
      <c r="L98" s="131">
        <f t="shared" si="6"/>
        <v>0.86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0.86</v>
      </c>
      <c r="F99" s="53">
        <v>0.86</v>
      </c>
      <c r="G99" s="53">
        <v>0.86</v>
      </c>
      <c r="H99" s="133" t="s">
        <v>199</v>
      </c>
      <c r="I99" s="92">
        <v>2</v>
      </c>
      <c r="J99" s="84" t="str">
        <f t="shared" si="5"/>
        <v>Uniform (0.86, 0.86)</v>
      </c>
      <c r="K99" s="131">
        <f t="shared" si="6"/>
        <v>0.86</v>
      </c>
      <c r="L99" s="131">
        <f t="shared" si="6"/>
        <v>0.86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0.86</v>
      </c>
      <c r="F100" s="53">
        <v>0.86</v>
      </c>
      <c r="G100" s="53">
        <v>0.86</v>
      </c>
      <c r="H100" s="133" t="s">
        <v>199</v>
      </c>
      <c r="I100" s="92">
        <v>2</v>
      </c>
      <c r="J100" s="84" t="str">
        <f t="shared" si="5"/>
        <v>Uniform (0.86, 0.86)</v>
      </c>
      <c r="K100" s="131">
        <f t="shared" si="6"/>
        <v>0.86</v>
      </c>
      <c r="L100" s="131">
        <f t="shared" si="6"/>
        <v>0.86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131">
        <v>0.86</v>
      </c>
      <c r="F101" s="131">
        <v>0.86</v>
      </c>
      <c r="G101" s="131">
        <v>0.86</v>
      </c>
      <c r="H101" s="133" t="s">
        <v>199</v>
      </c>
      <c r="I101" s="92">
        <v>2</v>
      </c>
      <c r="J101" s="84" t="str">
        <f t="shared" si="5"/>
        <v>Uniform (0.86, 0.86)</v>
      </c>
      <c r="K101" s="131">
        <f t="shared" si="6"/>
        <v>0.86</v>
      </c>
      <c r="L101" s="131">
        <f t="shared" si="6"/>
        <v>0.86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131">
        <v>0.86</v>
      </c>
      <c r="F102" s="131">
        <v>0.86</v>
      </c>
      <c r="G102" s="131">
        <v>0.86</v>
      </c>
      <c r="H102" s="133" t="s">
        <v>199</v>
      </c>
      <c r="I102" s="92">
        <v>2</v>
      </c>
      <c r="J102" s="84" t="str">
        <f t="shared" si="5"/>
        <v>Uniform (0.86, 0.86)</v>
      </c>
      <c r="K102" s="131">
        <f t="shared" si="6"/>
        <v>0.86</v>
      </c>
      <c r="L102" s="131">
        <f t="shared" si="6"/>
        <v>0.86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131">
        <v>0.86</v>
      </c>
      <c r="F103" s="131">
        <v>0.86</v>
      </c>
      <c r="G103" s="131">
        <v>0.86</v>
      </c>
      <c r="H103" s="133" t="s">
        <v>199</v>
      </c>
      <c r="I103" s="92">
        <v>2</v>
      </c>
      <c r="J103" s="84" t="str">
        <f t="shared" si="5"/>
        <v>Uniform (0.86, 0.86)</v>
      </c>
      <c r="K103" s="131">
        <f t="shared" si="6"/>
        <v>0.86</v>
      </c>
      <c r="L103" s="131">
        <f t="shared" si="6"/>
        <v>0.86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133">
        <v>0.59899999999999998</v>
      </c>
      <c r="G104" s="133">
        <v>0.71399999999999997</v>
      </c>
      <c r="H104" s="133" t="s">
        <v>199</v>
      </c>
      <c r="I104" s="92">
        <v>2</v>
      </c>
      <c r="J104" s="84" t="str">
        <f t="shared" si="5"/>
        <v>Uniform (0.6, 0.71)</v>
      </c>
      <c r="K104" s="131">
        <f t="shared" si="6"/>
        <v>0.59899999999999998</v>
      </c>
      <c r="L104" s="131">
        <f t="shared" si="6"/>
        <v>0.71399999999999997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133">
        <v>0.59899999999999998</v>
      </c>
      <c r="G105" s="133">
        <v>0.71399999999999997</v>
      </c>
      <c r="H105" s="133" t="s">
        <v>199</v>
      </c>
      <c r="I105" s="92">
        <v>2</v>
      </c>
      <c r="J105" s="84" t="str">
        <f t="shared" si="5"/>
        <v>Uniform (0.6, 0.71)</v>
      </c>
      <c r="K105" s="131">
        <f t="shared" si="6"/>
        <v>0.59899999999999998</v>
      </c>
      <c r="L105" s="131">
        <f t="shared" si="6"/>
        <v>0.71399999999999997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133">
        <v>0.59899999999999998</v>
      </c>
      <c r="G106" s="133">
        <v>0.71399999999999997</v>
      </c>
      <c r="H106" s="133" t="s">
        <v>199</v>
      </c>
      <c r="I106" s="92">
        <v>2</v>
      </c>
      <c r="J106" s="84" t="str">
        <f t="shared" si="5"/>
        <v>Uniform (0.6, 0.71)</v>
      </c>
      <c r="K106" s="131">
        <f t="shared" si="6"/>
        <v>0.59899999999999998</v>
      </c>
      <c r="L106" s="131">
        <f t="shared" si="6"/>
        <v>0.71399999999999997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84">
        <v>0.59899999999999998</v>
      </c>
      <c r="G107" s="133">
        <v>0.71399999999999997</v>
      </c>
      <c r="H107" s="133" t="s">
        <v>199</v>
      </c>
      <c r="I107" s="92">
        <v>2</v>
      </c>
      <c r="J107" s="84" t="str">
        <f t="shared" si="5"/>
        <v>Uniform (0.6, 0.71)</v>
      </c>
      <c r="K107" s="131">
        <f t="shared" si="6"/>
        <v>0.59899999999999998</v>
      </c>
      <c r="L107" s="131">
        <f t="shared" si="6"/>
        <v>0.71399999999999997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84">
        <v>0.59899999999999998</v>
      </c>
      <c r="G108" s="133">
        <v>0.71399999999999997</v>
      </c>
      <c r="H108" s="133" t="s">
        <v>199</v>
      </c>
      <c r="I108" s="92">
        <v>2</v>
      </c>
      <c r="J108" s="84" t="str">
        <f t="shared" si="5"/>
        <v>Uniform (0.6, 0.71)</v>
      </c>
      <c r="K108" s="131">
        <f t="shared" si="6"/>
        <v>0.59899999999999998</v>
      </c>
      <c r="L108" s="131">
        <f t="shared" si="6"/>
        <v>0.71399999999999997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7">
        <v>0.9</v>
      </c>
      <c r="F109" s="84">
        <v>0.59899999999999998</v>
      </c>
      <c r="G109" s="133">
        <v>0.71399999999999997</v>
      </c>
      <c r="H109" s="133" t="s">
        <v>199</v>
      </c>
      <c r="I109" s="92">
        <v>2</v>
      </c>
      <c r="J109" s="84" t="str">
        <f t="shared" si="5"/>
        <v>Uniform (0.6, 0.71)</v>
      </c>
      <c r="K109" s="131">
        <f t="shared" si="6"/>
        <v>0.59899999999999998</v>
      </c>
      <c r="L109" s="131">
        <f t="shared" si="6"/>
        <v>0.71399999999999997</v>
      </c>
      <c r="M109" s="84" t="s">
        <v>17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09"/>
  <sheetViews>
    <sheetView zoomScale="80" zoomScaleNormal="80" workbookViewId="0">
      <selection activeCell="F14" sqref="F14:F19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18" width="12.42578125" style="133" customWidth="1"/>
    <col min="19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E2" s="133" t="s">
        <v>1946</v>
      </c>
      <c r="F2" s="53">
        <v>1.1000000000000001</v>
      </c>
      <c r="G2" s="133">
        <v>1.07</v>
      </c>
      <c r="H2" s="133">
        <v>1.1299999999999999</v>
      </c>
      <c r="I2" s="133" t="s">
        <v>199</v>
      </c>
      <c r="J2" s="92">
        <v>2</v>
      </c>
      <c r="K2" s="84" t="str">
        <f t="shared" ref="K2:K7" si="0">"Uniform ("&amp;ROUND(G2,2)&amp;", "&amp;ROUND(H2,2)&amp;")"</f>
        <v>Uniform (1.07, 1.13)</v>
      </c>
      <c r="L2" s="131">
        <f t="shared" ref="L2:M7" si="1">G2</f>
        <v>1.07</v>
      </c>
      <c r="M2" s="131">
        <f t="shared" si="1"/>
        <v>1.1299999999999999</v>
      </c>
      <c r="N2" s="84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12</v>
      </c>
      <c r="C3" s="133" t="s">
        <v>13</v>
      </c>
      <c r="E3" s="133" t="s">
        <v>1946</v>
      </c>
      <c r="F3" s="53">
        <v>1.1000000000000001</v>
      </c>
      <c r="G3" s="133">
        <v>1.07</v>
      </c>
      <c r="H3" s="133">
        <v>1.1299999999999999</v>
      </c>
      <c r="I3" s="133" t="s">
        <v>199</v>
      </c>
      <c r="J3" s="92">
        <v>2</v>
      </c>
      <c r="K3" s="84" t="str">
        <f t="shared" si="0"/>
        <v>Uniform (1.07, 1.13)</v>
      </c>
      <c r="L3" s="131">
        <f t="shared" si="1"/>
        <v>1.07</v>
      </c>
      <c r="M3" s="131">
        <f t="shared" si="1"/>
        <v>1.1299999999999999</v>
      </c>
      <c r="N3" s="84" t="s">
        <v>17</v>
      </c>
    </row>
    <row r="4" spans="1:17" x14ac:dyDescent="0.25">
      <c r="A4" s="81" t="s">
        <v>2</v>
      </c>
      <c r="B4" s="133" t="s">
        <v>12</v>
      </c>
      <c r="C4" s="133" t="s">
        <v>14</v>
      </c>
      <c r="E4" s="133" t="s">
        <v>1946</v>
      </c>
      <c r="F4" s="53">
        <v>1.1000000000000001</v>
      </c>
      <c r="G4" s="133">
        <v>1.07</v>
      </c>
      <c r="H4" s="133">
        <v>1.1299999999999999</v>
      </c>
      <c r="I4" s="133" t="s">
        <v>199</v>
      </c>
      <c r="J4" s="92">
        <v>2</v>
      </c>
      <c r="K4" s="84" t="str">
        <f t="shared" si="0"/>
        <v>Uniform (1.07, 1.13)</v>
      </c>
      <c r="L4" s="131">
        <f t="shared" si="1"/>
        <v>1.07</v>
      </c>
      <c r="M4" s="131">
        <f t="shared" si="1"/>
        <v>1.1299999999999999</v>
      </c>
      <c r="N4" s="84" t="s">
        <v>17</v>
      </c>
    </row>
    <row r="5" spans="1:17" x14ac:dyDescent="0.25">
      <c r="A5" s="86" t="s">
        <v>2</v>
      </c>
      <c r="B5" s="84" t="s">
        <v>15</v>
      </c>
      <c r="C5" s="84" t="s">
        <v>11</v>
      </c>
      <c r="D5" s="84"/>
      <c r="E5" s="84" t="s">
        <v>1946</v>
      </c>
      <c r="F5" s="53">
        <v>1.1000000000000001</v>
      </c>
      <c r="G5" s="133">
        <v>1.07</v>
      </c>
      <c r="H5" s="133">
        <v>1.1299999999999999</v>
      </c>
      <c r="I5" s="133" t="s">
        <v>199</v>
      </c>
      <c r="J5" s="92">
        <v>2</v>
      </c>
      <c r="K5" s="84" t="str">
        <f t="shared" si="0"/>
        <v>Uniform (1.07, 1.13)</v>
      </c>
      <c r="L5" s="131">
        <f t="shared" si="1"/>
        <v>1.07</v>
      </c>
      <c r="M5" s="131">
        <f t="shared" si="1"/>
        <v>1.1299999999999999</v>
      </c>
      <c r="N5" s="84" t="s">
        <v>17</v>
      </c>
    </row>
    <row r="6" spans="1:17" x14ac:dyDescent="0.25">
      <c r="A6" s="86" t="s">
        <v>2</v>
      </c>
      <c r="B6" s="84" t="s">
        <v>15</v>
      </c>
      <c r="C6" s="84" t="s">
        <v>13</v>
      </c>
      <c r="D6" s="84"/>
      <c r="E6" s="84" t="s">
        <v>1946</v>
      </c>
      <c r="F6" s="53">
        <v>1.1000000000000001</v>
      </c>
      <c r="G6" s="133">
        <v>1.07</v>
      </c>
      <c r="H6" s="133">
        <v>1.1299999999999999</v>
      </c>
      <c r="I6" s="84" t="s">
        <v>199</v>
      </c>
      <c r="J6" s="92">
        <v>2</v>
      </c>
      <c r="K6" s="84" t="str">
        <f t="shared" si="0"/>
        <v>Uniform (1.07, 1.13)</v>
      </c>
      <c r="L6" s="131">
        <f t="shared" si="1"/>
        <v>1.07</v>
      </c>
      <c r="M6" s="131">
        <f t="shared" si="1"/>
        <v>1.1299999999999999</v>
      </c>
      <c r="N6" s="84" t="s">
        <v>17</v>
      </c>
    </row>
    <row r="7" spans="1:17" x14ac:dyDescent="0.25">
      <c r="A7" s="86" t="s">
        <v>2</v>
      </c>
      <c r="B7" s="84" t="s">
        <v>15</v>
      </c>
      <c r="C7" s="84" t="s">
        <v>14</v>
      </c>
      <c r="D7" s="84"/>
      <c r="E7" s="84" t="s">
        <v>1946</v>
      </c>
      <c r="F7" s="131">
        <v>1.1000000000000001</v>
      </c>
      <c r="G7" s="84">
        <v>1.07</v>
      </c>
      <c r="H7" s="84">
        <v>1.1299999999999999</v>
      </c>
      <c r="I7" s="84" t="s">
        <v>199</v>
      </c>
      <c r="J7" s="92">
        <v>2</v>
      </c>
      <c r="K7" s="84" t="str">
        <f t="shared" si="0"/>
        <v>Uniform (1.07, 1.13)</v>
      </c>
      <c r="L7" s="131">
        <f t="shared" si="1"/>
        <v>1.07</v>
      </c>
      <c r="M7" s="131">
        <f t="shared" si="1"/>
        <v>1.1299999999999999</v>
      </c>
      <c r="N7" s="84" t="s">
        <v>17</v>
      </c>
      <c r="O7" s="84"/>
      <c r="P7" s="84"/>
      <c r="Q7" s="84"/>
    </row>
    <row r="8" spans="1:17" x14ac:dyDescent="0.25">
      <c r="A8" s="86" t="s">
        <v>2</v>
      </c>
      <c r="B8" s="84" t="s">
        <v>12</v>
      </c>
      <c r="C8" s="84" t="s">
        <v>11</v>
      </c>
      <c r="D8" s="84"/>
      <c r="E8" s="85" t="s">
        <v>1948</v>
      </c>
      <c r="F8" s="53">
        <v>0.3769345085579584</v>
      </c>
      <c r="G8" s="53">
        <v>0.3769345085579584</v>
      </c>
      <c r="H8" s="53">
        <v>0.3769345085579584</v>
      </c>
      <c r="I8" s="84" t="s">
        <v>199</v>
      </c>
      <c r="J8" s="92">
        <v>2</v>
      </c>
      <c r="K8" s="84" t="str">
        <f>"Uniform ("&amp;ROUND(G8,2)&amp;", "&amp;ROUND(H8,2)&amp;")"</f>
        <v>Uniform (0.38, 0.38)</v>
      </c>
      <c r="L8" s="131">
        <f>G8</f>
        <v>0.3769345085579584</v>
      </c>
      <c r="M8" s="131">
        <f>H8</f>
        <v>0.3769345085579584</v>
      </c>
      <c r="N8" s="84" t="s">
        <v>17</v>
      </c>
      <c r="O8" s="84"/>
      <c r="P8" s="84"/>
      <c r="Q8" s="84"/>
    </row>
    <row r="9" spans="1:17" x14ac:dyDescent="0.25">
      <c r="A9" s="86" t="s">
        <v>2</v>
      </c>
      <c r="B9" s="84" t="s">
        <v>12</v>
      </c>
      <c r="C9" s="84" t="s">
        <v>13</v>
      </c>
      <c r="D9" s="84"/>
      <c r="E9" s="85" t="s">
        <v>1948</v>
      </c>
      <c r="F9" s="53">
        <v>0.3769345085579584</v>
      </c>
      <c r="G9" s="53">
        <v>0.3769345085579584</v>
      </c>
      <c r="H9" s="53">
        <v>0.3769345085579584</v>
      </c>
      <c r="I9" s="84" t="s">
        <v>199</v>
      </c>
      <c r="J9" s="92">
        <v>2</v>
      </c>
      <c r="K9" s="84" t="str">
        <f t="shared" ref="K9:K72" si="2">"Uniform ("&amp;ROUND(G9,2)&amp;", "&amp;ROUND(H9,2)&amp;")"</f>
        <v>Uniform (0.38, 0.38)</v>
      </c>
      <c r="L9" s="131">
        <f t="shared" ref="L9:M24" si="3">G9</f>
        <v>0.3769345085579584</v>
      </c>
      <c r="M9" s="131">
        <f t="shared" si="3"/>
        <v>0.3769345085579584</v>
      </c>
      <c r="N9" s="84" t="s">
        <v>17</v>
      </c>
      <c r="O9" s="84"/>
      <c r="P9" s="84"/>
      <c r="Q9" s="84"/>
    </row>
    <row r="10" spans="1:17" x14ac:dyDescent="0.25">
      <c r="A10" s="86" t="s">
        <v>2</v>
      </c>
      <c r="B10" s="84" t="s">
        <v>12</v>
      </c>
      <c r="C10" s="84" t="s">
        <v>14</v>
      </c>
      <c r="D10" s="84"/>
      <c r="E10" s="85" t="s">
        <v>1948</v>
      </c>
      <c r="F10" s="53">
        <v>0.3769345085579584</v>
      </c>
      <c r="G10" s="53">
        <v>0.3769345085579584</v>
      </c>
      <c r="H10" s="53">
        <v>0.3769345085579584</v>
      </c>
      <c r="I10" s="84" t="s">
        <v>199</v>
      </c>
      <c r="J10" s="92">
        <v>2</v>
      </c>
      <c r="K10" s="84" t="str">
        <f t="shared" si="2"/>
        <v>Uniform (0.38, 0.38)</v>
      </c>
      <c r="L10" s="131">
        <f t="shared" si="3"/>
        <v>0.3769345085579584</v>
      </c>
      <c r="M10" s="131">
        <f t="shared" si="3"/>
        <v>0.3769345085579584</v>
      </c>
      <c r="N10" s="84" t="s">
        <v>17</v>
      </c>
      <c r="O10" s="84"/>
      <c r="P10" s="84"/>
      <c r="Q10" s="84"/>
    </row>
    <row r="11" spans="1:17" x14ac:dyDescent="0.25">
      <c r="A11" s="86" t="s">
        <v>2</v>
      </c>
      <c r="B11" s="84" t="s">
        <v>15</v>
      </c>
      <c r="C11" s="84" t="s">
        <v>11</v>
      </c>
      <c r="D11" s="84"/>
      <c r="E11" s="85" t="s">
        <v>1948</v>
      </c>
      <c r="F11" s="131">
        <v>0.3769345085579584</v>
      </c>
      <c r="G11" s="131">
        <v>0.3769345085579584</v>
      </c>
      <c r="H11" s="131">
        <v>0.3769345085579584</v>
      </c>
      <c r="I11" s="84" t="s">
        <v>199</v>
      </c>
      <c r="J11" s="92">
        <v>2</v>
      </c>
      <c r="K11" s="84" t="str">
        <f t="shared" si="2"/>
        <v>Uniform (0.38, 0.38)</v>
      </c>
      <c r="L11" s="131">
        <f t="shared" si="3"/>
        <v>0.3769345085579584</v>
      </c>
      <c r="M11" s="131">
        <f t="shared" si="3"/>
        <v>0.3769345085579584</v>
      </c>
      <c r="N11" s="84" t="s">
        <v>17</v>
      </c>
      <c r="O11" s="84"/>
      <c r="P11" s="84"/>
      <c r="Q11" s="84"/>
    </row>
    <row r="12" spans="1:17" x14ac:dyDescent="0.25">
      <c r="A12" s="86" t="s">
        <v>2</v>
      </c>
      <c r="B12" s="84" t="s">
        <v>15</v>
      </c>
      <c r="C12" s="84" t="s">
        <v>13</v>
      </c>
      <c r="D12" s="84"/>
      <c r="E12" s="85" t="s">
        <v>1948</v>
      </c>
      <c r="F12" s="131">
        <v>0.3769345085579584</v>
      </c>
      <c r="G12" s="131">
        <v>0.3769345085579584</v>
      </c>
      <c r="H12" s="131">
        <v>0.3769345085579584</v>
      </c>
      <c r="I12" s="84" t="s">
        <v>199</v>
      </c>
      <c r="J12" s="92">
        <v>2</v>
      </c>
      <c r="K12" s="84" t="str">
        <f t="shared" si="2"/>
        <v>Uniform (0.38, 0.38)</v>
      </c>
      <c r="L12" s="131">
        <f t="shared" si="3"/>
        <v>0.3769345085579584</v>
      </c>
      <c r="M12" s="131">
        <f t="shared" si="3"/>
        <v>0.3769345085579584</v>
      </c>
      <c r="N12" s="84" t="s">
        <v>17</v>
      </c>
      <c r="O12" s="84"/>
      <c r="P12" s="84"/>
      <c r="Q12" s="84"/>
    </row>
    <row r="13" spans="1:17" x14ac:dyDescent="0.25">
      <c r="A13" s="86" t="s">
        <v>2</v>
      </c>
      <c r="B13" s="84" t="s">
        <v>15</v>
      </c>
      <c r="C13" s="84" t="s">
        <v>14</v>
      </c>
      <c r="D13" s="84"/>
      <c r="E13" s="85" t="s">
        <v>1948</v>
      </c>
      <c r="F13" s="131">
        <v>0.3769345085579584</v>
      </c>
      <c r="G13" s="131">
        <v>0.3769345085579584</v>
      </c>
      <c r="H13" s="131">
        <v>0.3769345085579584</v>
      </c>
      <c r="I13" s="84" t="s">
        <v>199</v>
      </c>
      <c r="J13" s="92">
        <v>2</v>
      </c>
      <c r="K13" s="84" t="str">
        <f t="shared" si="2"/>
        <v>Uniform (0.38, 0.38)</v>
      </c>
      <c r="L13" s="131">
        <f t="shared" si="3"/>
        <v>0.3769345085579584</v>
      </c>
      <c r="M13" s="131">
        <f t="shared" si="3"/>
        <v>0.3769345085579584</v>
      </c>
      <c r="N13" s="84" t="s">
        <v>17</v>
      </c>
      <c r="O13" s="84"/>
      <c r="P13" s="84"/>
      <c r="Q13" s="84"/>
    </row>
    <row r="14" spans="1:17" x14ac:dyDescent="0.25">
      <c r="A14" s="86" t="s">
        <v>2</v>
      </c>
      <c r="B14" s="84" t="s">
        <v>12</v>
      </c>
      <c r="C14" s="84" t="s">
        <v>11</v>
      </c>
      <c r="D14" s="84"/>
      <c r="E14" s="85" t="s">
        <v>1949</v>
      </c>
      <c r="F14" s="374">
        <v>0.9</v>
      </c>
      <c r="G14" s="133">
        <v>0.19991399999999998</v>
      </c>
      <c r="H14" s="133">
        <v>0.32962200000000003</v>
      </c>
      <c r="I14" s="84" t="s">
        <v>199</v>
      </c>
      <c r="J14" s="92">
        <v>2</v>
      </c>
      <c r="K14" s="84" t="str">
        <f t="shared" si="2"/>
        <v>Uniform (0.2, 0.33)</v>
      </c>
      <c r="L14" s="131">
        <f t="shared" si="3"/>
        <v>0.19991399999999998</v>
      </c>
      <c r="M14" s="131">
        <f t="shared" si="3"/>
        <v>0.32962200000000003</v>
      </c>
      <c r="N14" s="84" t="s">
        <v>17</v>
      </c>
      <c r="O14" s="84"/>
      <c r="P14" s="84"/>
      <c r="Q14" s="84"/>
    </row>
    <row r="15" spans="1:17" x14ac:dyDescent="0.25">
      <c r="A15" s="86" t="s">
        <v>2</v>
      </c>
      <c r="B15" s="84" t="s">
        <v>12</v>
      </c>
      <c r="C15" s="84" t="s">
        <v>13</v>
      </c>
      <c r="D15" s="84"/>
      <c r="E15" s="85" t="s">
        <v>1949</v>
      </c>
      <c r="F15" s="374">
        <v>0.9</v>
      </c>
      <c r="G15" s="133">
        <v>0.19991399999999998</v>
      </c>
      <c r="H15" s="133">
        <v>0.32962200000000003</v>
      </c>
      <c r="I15" s="84" t="s">
        <v>199</v>
      </c>
      <c r="J15" s="92">
        <v>2</v>
      </c>
      <c r="K15" s="84" t="str">
        <f t="shared" si="2"/>
        <v>Uniform (0.2, 0.33)</v>
      </c>
      <c r="L15" s="131">
        <f t="shared" si="3"/>
        <v>0.19991399999999998</v>
      </c>
      <c r="M15" s="131">
        <f t="shared" si="3"/>
        <v>0.32962200000000003</v>
      </c>
      <c r="N15" s="84" t="s">
        <v>17</v>
      </c>
      <c r="O15" s="84"/>
      <c r="P15" s="84"/>
      <c r="Q15" s="84"/>
    </row>
    <row r="16" spans="1:17" x14ac:dyDescent="0.25">
      <c r="A16" s="86" t="s">
        <v>2</v>
      </c>
      <c r="B16" s="84" t="s">
        <v>12</v>
      </c>
      <c r="C16" s="84" t="s">
        <v>14</v>
      </c>
      <c r="D16" s="84"/>
      <c r="E16" s="85" t="s">
        <v>1949</v>
      </c>
      <c r="F16" s="374">
        <v>0.9</v>
      </c>
      <c r="G16" s="133">
        <v>0.19991399999999998</v>
      </c>
      <c r="H16" s="133">
        <v>0.32962200000000003</v>
      </c>
      <c r="I16" s="84" t="s">
        <v>199</v>
      </c>
      <c r="J16" s="92">
        <v>2</v>
      </c>
      <c r="K16" s="84" t="str">
        <f t="shared" si="2"/>
        <v>Uniform (0.2, 0.33)</v>
      </c>
      <c r="L16" s="131">
        <f t="shared" si="3"/>
        <v>0.19991399999999998</v>
      </c>
      <c r="M16" s="131">
        <f t="shared" si="3"/>
        <v>0.32962200000000003</v>
      </c>
      <c r="N16" s="84" t="s">
        <v>17</v>
      </c>
    </row>
    <row r="17" spans="1:18" x14ac:dyDescent="0.25">
      <c r="A17" s="86" t="s">
        <v>2</v>
      </c>
      <c r="B17" s="84" t="s">
        <v>15</v>
      </c>
      <c r="C17" s="84" t="s">
        <v>11</v>
      </c>
      <c r="D17" s="84"/>
      <c r="E17" s="85" t="s">
        <v>1949</v>
      </c>
      <c r="F17" s="374">
        <v>0.9</v>
      </c>
      <c r="G17" s="84">
        <v>0.19991399999999998</v>
      </c>
      <c r="H17" s="84">
        <v>0.32962200000000003</v>
      </c>
      <c r="I17" s="84" t="s">
        <v>199</v>
      </c>
      <c r="J17" s="92">
        <v>2</v>
      </c>
      <c r="K17" s="84" t="str">
        <f t="shared" si="2"/>
        <v>Uniform (0.2, 0.33)</v>
      </c>
      <c r="L17" s="131">
        <f t="shared" si="3"/>
        <v>0.19991399999999998</v>
      </c>
      <c r="M17" s="131">
        <f t="shared" si="3"/>
        <v>0.32962200000000003</v>
      </c>
      <c r="N17" s="84" t="s">
        <v>17</v>
      </c>
    </row>
    <row r="18" spans="1:18" x14ac:dyDescent="0.25">
      <c r="A18" s="86" t="s">
        <v>2</v>
      </c>
      <c r="B18" s="84" t="s">
        <v>15</v>
      </c>
      <c r="C18" s="84" t="s">
        <v>13</v>
      </c>
      <c r="D18" s="84"/>
      <c r="E18" s="85" t="s">
        <v>1949</v>
      </c>
      <c r="F18" s="374">
        <v>0.9</v>
      </c>
      <c r="G18" s="84">
        <v>0.19991399999999998</v>
      </c>
      <c r="H18" s="84">
        <v>0.32962200000000003</v>
      </c>
      <c r="I18" s="84" t="s">
        <v>199</v>
      </c>
      <c r="J18" s="92">
        <v>2</v>
      </c>
      <c r="K18" s="84" t="str">
        <f t="shared" si="2"/>
        <v>Uniform (0.2, 0.33)</v>
      </c>
      <c r="L18" s="131">
        <f t="shared" si="3"/>
        <v>0.19991399999999998</v>
      </c>
      <c r="M18" s="131">
        <f t="shared" si="3"/>
        <v>0.32962200000000003</v>
      </c>
      <c r="N18" s="84" t="s">
        <v>17</v>
      </c>
    </row>
    <row r="19" spans="1:18" x14ac:dyDescent="0.25">
      <c r="A19" s="80" t="s">
        <v>2</v>
      </c>
      <c r="B19" s="87" t="s">
        <v>15</v>
      </c>
      <c r="C19" s="87" t="s">
        <v>14</v>
      </c>
      <c r="D19" s="87"/>
      <c r="E19" s="91" t="s">
        <v>1949</v>
      </c>
      <c r="F19" s="377">
        <v>0.9</v>
      </c>
      <c r="G19" s="87">
        <v>0.19991399999999998</v>
      </c>
      <c r="H19" s="87">
        <v>0.32962200000000003</v>
      </c>
      <c r="I19" s="87" t="s">
        <v>199</v>
      </c>
      <c r="J19" s="93">
        <v>2</v>
      </c>
      <c r="K19" s="87" t="str">
        <f t="shared" si="2"/>
        <v>Uniform (0.2, 0.33)</v>
      </c>
      <c r="L19" s="279">
        <f t="shared" si="3"/>
        <v>0.19991399999999998</v>
      </c>
      <c r="M19" s="279">
        <f t="shared" si="3"/>
        <v>0.32962200000000003</v>
      </c>
      <c r="N19" s="87" t="s">
        <v>17</v>
      </c>
      <c r="O19" s="87"/>
      <c r="P19" s="87"/>
      <c r="Q19" s="87"/>
    </row>
    <row r="20" spans="1:18" x14ac:dyDescent="0.25">
      <c r="A20" s="81" t="s">
        <v>3</v>
      </c>
      <c r="B20" s="133" t="s">
        <v>12</v>
      </c>
      <c r="C20" s="133" t="s">
        <v>11</v>
      </c>
      <c r="E20" s="133" t="s">
        <v>1946</v>
      </c>
      <c r="F20" s="53">
        <v>1.1000000000000001</v>
      </c>
      <c r="G20" s="133">
        <v>1.07</v>
      </c>
      <c r="H20" s="133">
        <v>1.1299999999999999</v>
      </c>
      <c r="I20" s="133" t="s">
        <v>199</v>
      </c>
      <c r="J20" s="92">
        <v>2</v>
      </c>
      <c r="K20" s="84" t="str">
        <f t="shared" si="2"/>
        <v>Uniform (1.07, 1.13)</v>
      </c>
      <c r="L20" s="131">
        <f t="shared" si="3"/>
        <v>1.07</v>
      </c>
      <c r="M20" s="131">
        <f t="shared" si="3"/>
        <v>1.1299999999999999</v>
      </c>
      <c r="N20" s="84" t="s">
        <v>17</v>
      </c>
    </row>
    <row r="21" spans="1:18" x14ac:dyDescent="0.25">
      <c r="A21" s="86" t="s">
        <v>3</v>
      </c>
      <c r="B21" s="84" t="s">
        <v>12</v>
      </c>
      <c r="C21" s="84" t="s">
        <v>13</v>
      </c>
      <c r="D21" s="84"/>
      <c r="E21" s="84" t="s">
        <v>1946</v>
      </c>
      <c r="F21" s="53">
        <v>1.1000000000000001</v>
      </c>
      <c r="G21" s="133">
        <v>1.07</v>
      </c>
      <c r="H21" s="133">
        <v>1.1299999999999999</v>
      </c>
      <c r="I21" s="84" t="s">
        <v>199</v>
      </c>
      <c r="J21" s="92">
        <v>2</v>
      </c>
      <c r="K21" s="84" t="str">
        <f t="shared" si="2"/>
        <v>Uniform (1.07, 1.13)</v>
      </c>
      <c r="L21" s="131">
        <f t="shared" si="3"/>
        <v>1.07</v>
      </c>
      <c r="M21" s="131">
        <f t="shared" si="3"/>
        <v>1.1299999999999999</v>
      </c>
      <c r="N21" s="84" t="s">
        <v>17</v>
      </c>
    </row>
    <row r="22" spans="1:18" x14ac:dyDescent="0.25">
      <c r="A22" s="86" t="s">
        <v>3</v>
      </c>
      <c r="B22" s="84" t="s">
        <v>12</v>
      </c>
      <c r="C22" s="84" t="s">
        <v>14</v>
      </c>
      <c r="D22" s="84"/>
      <c r="E22" s="84" t="s">
        <v>1946</v>
      </c>
      <c r="F22" s="53">
        <v>1.1000000000000001</v>
      </c>
      <c r="G22" s="133">
        <v>1.07</v>
      </c>
      <c r="H22" s="133">
        <v>1.1299999999999999</v>
      </c>
      <c r="I22" s="84" t="s">
        <v>199</v>
      </c>
      <c r="J22" s="92">
        <v>2</v>
      </c>
      <c r="K22" s="84" t="str">
        <f t="shared" si="2"/>
        <v>Uniform (1.07, 1.13)</v>
      </c>
      <c r="L22" s="131">
        <f t="shared" si="3"/>
        <v>1.07</v>
      </c>
      <c r="M22" s="131">
        <f t="shared" si="3"/>
        <v>1.1299999999999999</v>
      </c>
      <c r="N22" s="84" t="s">
        <v>17</v>
      </c>
    </row>
    <row r="23" spans="1:18" x14ac:dyDescent="0.25">
      <c r="A23" s="86" t="s">
        <v>3</v>
      </c>
      <c r="B23" s="84" t="s">
        <v>15</v>
      </c>
      <c r="C23" s="84" t="s">
        <v>11</v>
      </c>
      <c r="D23" s="84"/>
      <c r="E23" s="84" t="s">
        <v>1946</v>
      </c>
      <c r="F23" s="53">
        <v>1.1000000000000001</v>
      </c>
      <c r="G23" s="133">
        <v>1.07</v>
      </c>
      <c r="H23" s="133">
        <v>1.1299999999999999</v>
      </c>
      <c r="I23" s="84" t="s">
        <v>199</v>
      </c>
      <c r="J23" s="92">
        <v>2</v>
      </c>
      <c r="K23" s="84" t="str">
        <f t="shared" si="2"/>
        <v>Uniform (1.07, 1.13)</v>
      </c>
      <c r="L23" s="131">
        <f t="shared" si="3"/>
        <v>1.07</v>
      </c>
      <c r="M23" s="131">
        <f t="shared" si="3"/>
        <v>1.1299999999999999</v>
      </c>
      <c r="N23" s="84" t="s">
        <v>17</v>
      </c>
    </row>
    <row r="24" spans="1:18" x14ac:dyDescent="0.25">
      <c r="A24" s="86" t="s">
        <v>3</v>
      </c>
      <c r="B24" s="84" t="s">
        <v>15</v>
      </c>
      <c r="C24" s="84" t="s">
        <v>13</v>
      </c>
      <c r="D24" s="84"/>
      <c r="E24" s="84" t="s">
        <v>1946</v>
      </c>
      <c r="F24" s="53">
        <v>1.1000000000000001</v>
      </c>
      <c r="G24" s="133">
        <v>1.07</v>
      </c>
      <c r="H24" s="133">
        <v>1.1299999999999999</v>
      </c>
      <c r="I24" s="84" t="s">
        <v>199</v>
      </c>
      <c r="J24" s="92">
        <v>2</v>
      </c>
      <c r="K24" s="84" t="str">
        <f t="shared" si="2"/>
        <v>Uniform (1.07, 1.13)</v>
      </c>
      <c r="L24" s="131">
        <f t="shared" si="3"/>
        <v>1.07</v>
      </c>
      <c r="M24" s="131">
        <f t="shared" si="3"/>
        <v>1.1299999999999999</v>
      </c>
      <c r="N24" s="84" t="s">
        <v>17</v>
      </c>
      <c r="O24" s="84"/>
      <c r="P24" s="84"/>
      <c r="Q24" s="84"/>
      <c r="R24" s="84"/>
    </row>
    <row r="25" spans="1:18" x14ac:dyDescent="0.25">
      <c r="A25" s="86" t="s">
        <v>3</v>
      </c>
      <c r="B25" s="84" t="s">
        <v>15</v>
      </c>
      <c r="C25" s="84" t="s">
        <v>14</v>
      </c>
      <c r="D25" s="84"/>
      <c r="E25" s="84" t="s">
        <v>1946</v>
      </c>
      <c r="F25" s="131">
        <v>1.1000000000000001</v>
      </c>
      <c r="G25" s="84">
        <v>1.07</v>
      </c>
      <c r="H25" s="84">
        <v>1.1299999999999999</v>
      </c>
      <c r="I25" s="84" t="s">
        <v>199</v>
      </c>
      <c r="J25" s="92">
        <v>2</v>
      </c>
      <c r="K25" s="84" t="str">
        <f t="shared" si="2"/>
        <v>Uniform (1.07, 1.13)</v>
      </c>
      <c r="L25" s="131">
        <f t="shared" ref="L25:M88" si="4">G25</f>
        <v>1.07</v>
      </c>
      <c r="M25" s="131">
        <f t="shared" si="4"/>
        <v>1.1299999999999999</v>
      </c>
      <c r="N25" s="84" t="s">
        <v>17</v>
      </c>
      <c r="O25" s="84"/>
      <c r="P25" s="84"/>
      <c r="Q25" s="84"/>
      <c r="R25" s="84"/>
    </row>
    <row r="26" spans="1:18" x14ac:dyDescent="0.25">
      <c r="A26" s="86" t="s">
        <v>3</v>
      </c>
      <c r="B26" s="84" t="s">
        <v>12</v>
      </c>
      <c r="C26" s="84" t="s">
        <v>11</v>
      </c>
      <c r="D26" s="84"/>
      <c r="E26" s="85" t="s">
        <v>1948</v>
      </c>
      <c r="F26" s="131">
        <v>0.70646434328275254</v>
      </c>
      <c r="G26" s="131">
        <v>0.70646434328275254</v>
      </c>
      <c r="H26" s="131">
        <v>0.70646434328275254</v>
      </c>
      <c r="I26" s="84" t="s">
        <v>199</v>
      </c>
      <c r="J26" s="92">
        <v>2</v>
      </c>
      <c r="K26" s="84" t="str">
        <f t="shared" si="2"/>
        <v>Uniform (0.71, 0.71)</v>
      </c>
      <c r="L26" s="131">
        <f t="shared" si="4"/>
        <v>0.70646434328275254</v>
      </c>
      <c r="M26" s="131">
        <f t="shared" si="4"/>
        <v>0.70646434328275254</v>
      </c>
      <c r="N26" s="84" t="s">
        <v>17</v>
      </c>
      <c r="O26" s="84"/>
      <c r="P26" s="84"/>
      <c r="Q26" s="84"/>
      <c r="R26" s="84"/>
    </row>
    <row r="27" spans="1:18" x14ac:dyDescent="0.25">
      <c r="A27" s="86" t="s">
        <v>3</v>
      </c>
      <c r="B27" s="84" t="s">
        <v>12</v>
      </c>
      <c r="C27" s="84" t="s">
        <v>13</v>
      </c>
      <c r="D27" s="84"/>
      <c r="E27" s="85" t="s">
        <v>1948</v>
      </c>
      <c r="F27" s="131">
        <v>0.70646434328275254</v>
      </c>
      <c r="G27" s="131">
        <v>0.70646434328275254</v>
      </c>
      <c r="H27" s="131">
        <v>0.70646434328275254</v>
      </c>
      <c r="I27" s="84" t="s">
        <v>199</v>
      </c>
      <c r="J27" s="92">
        <v>2</v>
      </c>
      <c r="K27" s="84" t="str">
        <f t="shared" si="2"/>
        <v>Uniform (0.71, 0.71)</v>
      </c>
      <c r="L27" s="131">
        <f t="shared" si="4"/>
        <v>0.70646434328275254</v>
      </c>
      <c r="M27" s="131">
        <f t="shared" si="4"/>
        <v>0.70646434328275254</v>
      </c>
      <c r="N27" s="84" t="s">
        <v>17</v>
      </c>
      <c r="O27" s="84"/>
      <c r="P27" s="84"/>
      <c r="Q27" s="84"/>
      <c r="R27" s="84"/>
    </row>
    <row r="28" spans="1:18" x14ac:dyDescent="0.25">
      <c r="A28" s="86" t="s">
        <v>3</v>
      </c>
      <c r="B28" s="84" t="s">
        <v>12</v>
      </c>
      <c r="C28" s="84" t="s">
        <v>14</v>
      </c>
      <c r="D28" s="84"/>
      <c r="E28" s="85" t="s">
        <v>1948</v>
      </c>
      <c r="F28" s="131">
        <v>0.70646434328275254</v>
      </c>
      <c r="G28" s="131">
        <v>0.70646434328275254</v>
      </c>
      <c r="H28" s="131">
        <v>0.70646434328275254</v>
      </c>
      <c r="I28" s="84" t="s">
        <v>199</v>
      </c>
      <c r="J28" s="92">
        <v>2</v>
      </c>
      <c r="K28" s="84" t="str">
        <f t="shared" si="2"/>
        <v>Uniform (0.71, 0.71)</v>
      </c>
      <c r="L28" s="131">
        <f t="shared" si="4"/>
        <v>0.70646434328275254</v>
      </c>
      <c r="M28" s="131">
        <f t="shared" si="4"/>
        <v>0.70646434328275254</v>
      </c>
      <c r="N28" s="84" t="s">
        <v>17</v>
      </c>
      <c r="O28" s="84"/>
      <c r="P28" s="84"/>
      <c r="Q28" s="84"/>
      <c r="R28" s="84"/>
    </row>
    <row r="29" spans="1:18" x14ac:dyDescent="0.25">
      <c r="A29" s="86" t="s">
        <v>3</v>
      </c>
      <c r="B29" s="84" t="s">
        <v>15</v>
      </c>
      <c r="C29" s="84" t="s">
        <v>11</v>
      </c>
      <c r="D29" s="84"/>
      <c r="E29" s="85" t="s">
        <v>1948</v>
      </c>
      <c r="F29" s="131">
        <v>0.70646434328275254</v>
      </c>
      <c r="G29" s="131">
        <v>0.70646434328275254</v>
      </c>
      <c r="H29" s="131">
        <v>0.70646434328275254</v>
      </c>
      <c r="I29" s="84" t="s">
        <v>199</v>
      </c>
      <c r="J29" s="92">
        <v>2</v>
      </c>
      <c r="K29" s="84" t="str">
        <f t="shared" si="2"/>
        <v>Uniform (0.71, 0.71)</v>
      </c>
      <c r="L29" s="131">
        <f t="shared" si="4"/>
        <v>0.70646434328275254</v>
      </c>
      <c r="M29" s="131">
        <f t="shared" si="4"/>
        <v>0.70646434328275254</v>
      </c>
      <c r="N29" s="84" t="s">
        <v>17</v>
      </c>
      <c r="O29" s="84"/>
      <c r="P29" s="84"/>
      <c r="Q29" s="84"/>
      <c r="R29" s="84"/>
    </row>
    <row r="30" spans="1:18" x14ac:dyDescent="0.25">
      <c r="A30" s="86" t="s">
        <v>3</v>
      </c>
      <c r="B30" s="84" t="s">
        <v>15</v>
      </c>
      <c r="C30" s="84" t="s">
        <v>13</v>
      </c>
      <c r="D30" s="84"/>
      <c r="E30" s="85" t="s">
        <v>1948</v>
      </c>
      <c r="F30" s="131">
        <v>0.70646434328275254</v>
      </c>
      <c r="G30" s="131">
        <v>0.70646434328275254</v>
      </c>
      <c r="H30" s="131">
        <v>0.70646434328275254</v>
      </c>
      <c r="I30" s="84" t="s">
        <v>199</v>
      </c>
      <c r="J30" s="92">
        <v>2</v>
      </c>
      <c r="K30" s="84" t="str">
        <f t="shared" si="2"/>
        <v>Uniform (0.71, 0.71)</v>
      </c>
      <c r="L30" s="131">
        <f t="shared" si="4"/>
        <v>0.70646434328275254</v>
      </c>
      <c r="M30" s="131">
        <f t="shared" si="4"/>
        <v>0.70646434328275254</v>
      </c>
      <c r="N30" s="84" t="s">
        <v>17</v>
      </c>
      <c r="O30" s="84"/>
      <c r="P30" s="84"/>
      <c r="Q30" s="84"/>
      <c r="R30" s="84"/>
    </row>
    <row r="31" spans="1:18" x14ac:dyDescent="0.25">
      <c r="A31" s="86" t="s">
        <v>3</v>
      </c>
      <c r="B31" s="84" t="s">
        <v>15</v>
      </c>
      <c r="C31" s="84" t="s">
        <v>14</v>
      </c>
      <c r="D31" s="84"/>
      <c r="E31" s="85" t="s">
        <v>1948</v>
      </c>
      <c r="F31" s="131">
        <v>0.70646434328275254</v>
      </c>
      <c r="G31" s="131">
        <v>0.70646434328275254</v>
      </c>
      <c r="H31" s="131">
        <v>0.70646434328275254</v>
      </c>
      <c r="I31" s="84" t="s">
        <v>199</v>
      </c>
      <c r="J31" s="92">
        <v>2</v>
      </c>
      <c r="K31" s="84" t="str">
        <f t="shared" si="2"/>
        <v>Uniform (0.71, 0.71)</v>
      </c>
      <c r="L31" s="131">
        <f t="shared" si="4"/>
        <v>0.70646434328275254</v>
      </c>
      <c r="M31" s="131">
        <f t="shared" si="4"/>
        <v>0.70646434328275254</v>
      </c>
      <c r="N31" s="84" t="s">
        <v>17</v>
      </c>
      <c r="O31" s="84"/>
      <c r="P31" s="84"/>
      <c r="Q31" s="84"/>
      <c r="R31" s="84"/>
    </row>
    <row r="32" spans="1:18" x14ac:dyDescent="0.25">
      <c r="A32" s="86" t="s">
        <v>3</v>
      </c>
      <c r="B32" s="84" t="s">
        <v>12</v>
      </c>
      <c r="C32" s="84" t="s">
        <v>11</v>
      </c>
      <c r="D32" s="84"/>
      <c r="E32" s="85" t="s">
        <v>1949</v>
      </c>
      <c r="F32" s="374">
        <v>0.9</v>
      </c>
      <c r="G32" s="84">
        <v>0.19991399999999998</v>
      </c>
      <c r="H32" s="84">
        <v>0.32962200000000003</v>
      </c>
      <c r="I32" s="84" t="s">
        <v>199</v>
      </c>
      <c r="J32" s="92">
        <v>2</v>
      </c>
      <c r="K32" s="84" t="str">
        <f t="shared" si="2"/>
        <v>Uniform (0.2, 0.33)</v>
      </c>
      <c r="L32" s="131">
        <f t="shared" si="4"/>
        <v>0.19991399999999998</v>
      </c>
      <c r="M32" s="131">
        <f t="shared" si="4"/>
        <v>0.32962200000000003</v>
      </c>
      <c r="N32" s="84" t="s">
        <v>17</v>
      </c>
      <c r="O32" s="84"/>
      <c r="P32" s="84"/>
      <c r="Q32" s="84"/>
      <c r="R32" s="84"/>
    </row>
    <row r="33" spans="1:18" x14ac:dyDescent="0.25">
      <c r="A33" s="86" t="s">
        <v>3</v>
      </c>
      <c r="B33" s="84" t="s">
        <v>12</v>
      </c>
      <c r="C33" s="84" t="s">
        <v>13</v>
      </c>
      <c r="D33" s="84"/>
      <c r="E33" s="85" t="s">
        <v>1949</v>
      </c>
      <c r="F33" s="374">
        <v>0.9</v>
      </c>
      <c r="G33" s="84">
        <v>0.19991399999999998</v>
      </c>
      <c r="H33" s="84">
        <v>0.32962200000000003</v>
      </c>
      <c r="I33" s="84" t="s">
        <v>199</v>
      </c>
      <c r="J33" s="92">
        <v>2</v>
      </c>
      <c r="K33" s="84" t="str">
        <f t="shared" si="2"/>
        <v>Uniform (0.2, 0.33)</v>
      </c>
      <c r="L33" s="131">
        <f t="shared" si="4"/>
        <v>0.19991399999999998</v>
      </c>
      <c r="M33" s="131">
        <f t="shared" si="4"/>
        <v>0.32962200000000003</v>
      </c>
      <c r="N33" s="84" t="s">
        <v>17</v>
      </c>
      <c r="O33" s="84"/>
      <c r="P33" s="84"/>
      <c r="Q33" s="84"/>
      <c r="R33" s="84"/>
    </row>
    <row r="34" spans="1:18" x14ac:dyDescent="0.25">
      <c r="A34" s="86" t="s">
        <v>3</v>
      </c>
      <c r="B34" s="84" t="s">
        <v>12</v>
      </c>
      <c r="C34" s="84" t="s">
        <v>14</v>
      </c>
      <c r="D34" s="84"/>
      <c r="E34" s="85" t="s">
        <v>1949</v>
      </c>
      <c r="F34" s="374">
        <v>0.9</v>
      </c>
      <c r="G34" s="84">
        <v>0.19991399999999998</v>
      </c>
      <c r="H34" s="84">
        <v>0.32962200000000003</v>
      </c>
      <c r="I34" s="84" t="s">
        <v>199</v>
      </c>
      <c r="J34" s="92">
        <v>2</v>
      </c>
      <c r="K34" s="84" t="str">
        <f t="shared" si="2"/>
        <v>Uniform (0.2, 0.33)</v>
      </c>
      <c r="L34" s="131">
        <f t="shared" si="4"/>
        <v>0.19991399999999998</v>
      </c>
      <c r="M34" s="131">
        <f t="shared" si="4"/>
        <v>0.32962200000000003</v>
      </c>
      <c r="N34" s="84" t="s">
        <v>17</v>
      </c>
      <c r="O34" s="84"/>
      <c r="P34" s="84"/>
      <c r="Q34" s="84"/>
      <c r="R34" s="84"/>
    </row>
    <row r="35" spans="1:18" x14ac:dyDescent="0.25">
      <c r="A35" s="86" t="s">
        <v>3</v>
      </c>
      <c r="B35" s="84" t="s">
        <v>15</v>
      </c>
      <c r="C35" s="84" t="s">
        <v>11</v>
      </c>
      <c r="D35" s="84"/>
      <c r="E35" s="85" t="s">
        <v>1949</v>
      </c>
      <c r="F35" s="374">
        <v>0.9</v>
      </c>
      <c r="G35" s="84">
        <v>0.19991399999999998</v>
      </c>
      <c r="H35" s="84">
        <v>0.32962200000000003</v>
      </c>
      <c r="I35" s="84" t="s">
        <v>199</v>
      </c>
      <c r="J35" s="92">
        <v>2</v>
      </c>
      <c r="K35" s="84" t="str">
        <f t="shared" si="2"/>
        <v>Uniform (0.2, 0.33)</v>
      </c>
      <c r="L35" s="131">
        <f t="shared" si="4"/>
        <v>0.19991399999999998</v>
      </c>
      <c r="M35" s="131">
        <f t="shared" si="4"/>
        <v>0.32962200000000003</v>
      </c>
      <c r="N35" s="84" t="s">
        <v>17</v>
      </c>
    </row>
    <row r="36" spans="1:18" x14ac:dyDescent="0.25">
      <c r="A36" s="86" t="s">
        <v>3</v>
      </c>
      <c r="B36" s="84" t="s">
        <v>15</v>
      </c>
      <c r="C36" s="84" t="s">
        <v>13</v>
      </c>
      <c r="D36" s="84"/>
      <c r="E36" s="85" t="s">
        <v>1949</v>
      </c>
      <c r="F36" s="374">
        <v>0.9</v>
      </c>
      <c r="G36" s="84">
        <v>0.19991399999999998</v>
      </c>
      <c r="H36" s="84">
        <v>0.32962200000000003</v>
      </c>
      <c r="I36" s="84" t="s">
        <v>199</v>
      </c>
      <c r="J36" s="92">
        <v>2</v>
      </c>
      <c r="K36" s="84" t="str">
        <f t="shared" si="2"/>
        <v>Uniform (0.2, 0.33)</v>
      </c>
      <c r="L36" s="131">
        <f t="shared" si="4"/>
        <v>0.19991399999999998</v>
      </c>
      <c r="M36" s="131">
        <f t="shared" si="4"/>
        <v>0.32962200000000003</v>
      </c>
      <c r="N36" s="84" t="s">
        <v>17</v>
      </c>
    </row>
    <row r="37" spans="1:18" x14ac:dyDescent="0.25">
      <c r="A37" s="80" t="s">
        <v>3</v>
      </c>
      <c r="B37" s="87" t="s">
        <v>15</v>
      </c>
      <c r="C37" s="87" t="s">
        <v>14</v>
      </c>
      <c r="D37" s="87"/>
      <c r="E37" s="91" t="s">
        <v>1949</v>
      </c>
      <c r="F37" s="377">
        <v>0.9</v>
      </c>
      <c r="G37" s="87">
        <v>0.19991399999999998</v>
      </c>
      <c r="H37" s="87">
        <v>0.32962200000000003</v>
      </c>
      <c r="I37" s="87" t="s">
        <v>199</v>
      </c>
      <c r="J37" s="93">
        <v>2</v>
      </c>
      <c r="K37" s="87" t="str">
        <f t="shared" si="2"/>
        <v>Uniform (0.2, 0.33)</v>
      </c>
      <c r="L37" s="279">
        <f t="shared" si="4"/>
        <v>0.19991399999999998</v>
      </c>
      <c r="M37" s="279">
        <f t="shared" si="4"/>
        <v>0.32962200000000003</v>
      </c>
      <c r="N37" s="87" t="s">
        <v>17</v>
      </c>
      <c r="O37" s="87"/>
      <c r="P37" s="87"/>
      <c r="Q37" s="87"/>
    </row>
    <row r="38" spans="1:18" x14ac:dyDescent="0.25">
      <c r="A38" s="81" t="s">
        <v>4</v>
      </c>
      <c r="B38" s="133" t="s">
        <v>12</v>
      </c>
      <c r="C38" s="133" t="s">
        <v>11</v>
      </c>
      <c r="E38" s="133" t="s">
        <v>1946</v>
      </c>
      <c r="F38" s="53">
        <v>1.1000000000000001</v>
      </c>
      <c r="G38" s="133">
        <v>1.07</v>
      </c>
      <c r="H38" s="133">
        <v>1.1299999999999999</v>
      </c>
      <c r="I38" s="133" t="s">
        <v>199</v>
      </c>
      <c r="J38" s="92">
        <v>2</v>
      </c>
      <c r="K38" s="84" t="str">
        <f t="shared" si="2"/>
        <v>Uniform (1.07, 1.13)</v>
      </c>
      <c r="L38" s="131">
        <f t="shared" si="4"/>
        <v>1.07</v>
      </c>
      <c r="M38" s="131">
        <f t="shared" si="4"/>
        <v>1.1299999999999999</v>
      </c>
      <c r="N38" s="84" t="s">
        <v>17</v>
      </c>
    </row>
    <row r="39" spans="1:18" x14ac:dyDescent="0.25">
      <c r="A39" s="81" t="s">
        <v>4</v>
      </c>
      <c r="B39" s="133" t="s">
        <v>12</v>
      </c>
      <c r="C39" s="133" t="s">
        <v>13</v>
      </c>
      <c r="E39" s="133" t="s">
        <v>1946</v>
      </c>
      <c r="F39" s="53">
        <v>1.1000000000000001</v>
      </c>
      <c r="G39" s="133">
        <v>1.07</v>
      </c>
      <c r="H39" s="133">
        <v>1.1299999999999999</v>
      </c>
      <c r="I39" s="133" t="s">
        <v>199</v>
      </c>
      <c r="J39" s="92">
        <v>2</v>
      </c>
      <c r="K39" s="84" t="str">
        <f t="shared" si="2"/>
        <v>Uniform (1.07, 1.13)</v>
      </c>
      <c r="L39" s="131">
        <f t="shared" si="4"/>
        <v>1.07</v>
      </c>
      <c r="M39" s="131">
        <f t="shared" si="4"/>
        <v>1.1299999999999999</v>
      </c>
      <c r="N39" s="84" t="s">
        <v>17</v>
      </c>
    </row>
    <row r="40" spans="1:18" x14ac:dyDescent="0.25">
      <c r="A40" s="81" t="s">
        <v>4</v>
      </c>
      <c r="B40" s="133" t="s">
        <v>12</v>
      </c>
      <c r="C40" s="133" t="s">
        <v>14</v>
      </c>
      <c r="E40" s="133" t="s">
        <v>1946</v>
      </c>
      <c r="F40" s="53">
        <v>1.1000000000000001</v>
      </c>
      <c r="G40" s="133">
        <v>1.07</v>
      </c>
      <c r="H40" s="133">
        <v>1.1299999999999999</v>
      </c>
      <c r="I40" s="133" t="s">
        <v>199</v>
      </c>
      <c r="J40" s="92">
        <v>2</v>
      </c>
      <c r="K40" s="84" t="str">
        <f t="shared" si="2"/>
        <v>Uniform (1.07, 1.13)</v>
      </c>
      <c r="L40" s="131">
        <f t="shared" si="4"/>
        <v>1.07</v>
      </c>
      <c r="M40" s="131">
        <f t="shared" si="4"/>
        <v>1.1299999999999999</v>
      </c>
      <c r="N40" s="84" t="s">
        <v>17</v>
      </c>
    </row>
    <row r="41" spans="1:18" x14ac:dyDescent="0.25">
      <c r="A41" s="81" t="s">
        <v>4</v>
      </c>
      <c r="B41" s="133" t="s">
        <v>15</v>
      </c>
      <c r="C41" s="133" t="s">
        <v>11</v>
      </c>
      <c r="E41" s="133" t="s">
        <v>1946</v>
      </c>
      <c r="F41" s="53">
        <v>1.1000000000000001</v>
      </c>
      <c r="G41" s="133">
        <v>1.07</v>
      </c>
      <c r="H41" s="133">
        <v>1.1299999999999999</v>
      </c>
      <c r="I41" s="133" t="s">
        <v>199</v>
      </c>
      <c r="J41" s="92">
        <v>2</v>
      </c>
      <c r="K41" s="84" t="str">
        <f t="shared" si="2"/>
        <v>Uniform (1.07, 1.13)</v>
      </c>
      <c r="L41" s="131">
        <f t="shared" si="4"/>
        <v>1.07</v>
      </c>
      <c r="M41" s="131">
        <f t="shared" si="4"/>
        <v>1.1299999999999999</v>
      </c>
      <c r="N41" s="84" t="s">
        <v>17</v>
      </c>
    </row>
    <row r="42" spans="1:18" x14ac:dyDescent="0.25">
      <c r="A42" s="86" t="s">
        <v>4</v>
      </c>
      <c r="B42" s="84" t="s">
        <v>15</v>
      </c>
      <c r="C42" s="84" t="s">
        <v>13</v>
      </c>
      <c r="D42" s="84"/>
      <c r="E42" s="84" t="s">
        <v>1946</v>
      </c>
      <c r="F42" s="53">
        <v>1.1000000000000001</v>
      </c>
      <c r="G42" s="133">
        <v>1.07</v>
      </c>
      <c r="H42" s="133">
        <v>1.1299999999999999</v>
      </c>
      <c r="I42" s="133" t="s">
        <v>199</v>
      </c>
      <c r="J42" s="92">
        <v>2</v>
      </c>
      <c r="K42" s="84" t="str">
        <f t="shared" si="2"/>
        <v>Uniform (1.07, 1.13)</v>
      </c>
      <c r="L42" s="131">
        <f t="shared" si="4"/>
        <v>1.07</v>
      </c>
      <c r="M42" s="131">
        <f t="shared" si="4"/>
        <v>1.1299999999999999</v>
      </c>
      <c r="N42" s="84" t="s">
        <v>17</v>
      </c>
    </row>
    <row r="43" spans="1:18" x14ac:dyDescent="0.25">
      <c r="A43" s="86" t="s">
        <v>4</v>
      </c>
      <c r="B43" s="84" t="s">
        <v>15</v>
      </c>
      <c r="C43" s="84" t="s">
        <v>14</v>
      </c>
      <c r="D43" s="84"/>
      <c r="E43" s="84" t="s">
        <v>1946</v>
      </c>
      <c r="F43" s="131">
        <v>1.1000000000000001</v>
      </c>
      <c r="G43" s="84">
        <v>1.07</v>
      </c>
      <c r="H43" s="84">
        <v>1.1299999999999999</v>
      </c>
      <c r="I43" s="84" t="s">
        <v>199</v>
      </c>
      <c r="J43" s="92">
        <v>2</v>
      </c>
      <c r="K43" s="84" t="str">
        <f t="shared" si="2"/>
        <v>Uniform (1.07, 1.13)</v>
      </c>
      <c r="L43" s="131">
        <f t="shared" si="4"/>
        <v>1.07</v>
      </c>
      <c r="M43" s="131">
        <f t="shared" si="4"/>
        <v>1.1299999999999999</v>
      </c>
      <c r="N43" s="84" t="s">
        <v>17</v>
      </c>
    </row>
    <row r="44" spans="1:18" x14ac:dyDescent="0.25">
      <c r="A44" s="86" t="s">
        <v>4</v>
      </c>
      <c r="B44" s="84" t="s">
        <v>12</v>
      </c>
      <c r="C44" s="84" t="s">
        <v>11</v>
      </c>
      <c r="D44" s="84"/>
      <c r="E44" s="84" t="s">
        <v>1948</v>
      </c>
      <c r="F44" s="131">
        <v>0.48740281174809602</v>
      </c>
      <c r="G44" s="131">
        <v>0.48740281174809602</v>
      </c>
      <c r="H44" s="131">
        <v>0.48740281174809602</v>
      </c>
      <c r="I44" s="84" t="s">
        <v>199</v>
      </c>
      <c r="J44" s="92">
        <v>2</v>
      </c>
      <c r="K44" s="84" t="str">
        <f t="shared" si="2"/>
        <v>Uniform (0.49, 0.49)</v>
      </c>
      <c r="L44" s="131">
        <f t="shared" si="4"/>
        <v>0.48740281174809602</v>
      </c>
      <c r="M44" s="131">
        <f t="shared" si="4"/>
        <v>0.48740281174809602</v>
      </c>
      <c r="N44" s="84" t="s">
        <v>17</v>
      </c>
    </row>
    <row r="45" spans="1:18" x14ac:dyDescent="0.25">
      <c r="A45" s="86" t="s">
        <v>4</v>
      </c>
      <c r="B45" s="84" t="s">
        <v>12</v>
      </c>
      <c r="C45" s="84" t="s">
        <v>13</v>
      </c>
      <c r="D45" s="84"/>
      <c r="E45" s="84" t="s">
        <v>1948</v>
      </c>
      <c r="F45" s="131">
        <v>0.48740281174809602</v>
      </c>
      <c r="G45" s="131">
        <v>0.48740281174809602</v>
      </c>
      <c r="H45" s="131">
        <v>0.48740281174809602</v>
      </c>
      <c r="I45" s="84" t="s">
        <v>199</v>
      </c>
      <c r="J45" s="92">
        <v>2</v>
      </c>
      <c r="K45" s="84" t="str">
        <f t="shared" si="2"/>
        <v>Uniform (0.49, 0.49)</v>
      </c>
      <c r="L45" s="131">
        <f t="shared" si="4"/>
        <v>0.48740281174809602</v>
      </c>
      <c r="M45" s="131">
        <f t="shared" si="4"/>
        <v>0.48740281174809602</v>
      </c>
      <c r="N45" s="84" t="s">
        <v>17</v>
      </c>
    </row>
    <row r="46" spans="1:18" x14ac:dyDescent="0.25">
      <c r="A46" s="86" t="s">
        <v>4</v>
      </c>
      <c r="B46" s="84" t="s">
        <v>12</v>
      </c>
      <c r="C46" s="84" t="s">
        <v>14</v>
      </c>
      <c r="D46" s="84"/>
      <c r="E46" s="84" t="s">
        <v>1948</v>
      </c>
      <c r="F46" s="131">
        <v>0.48740281174809602</v>
      </c>
      <c r="G46" s="131">
        <v>0.48740281174809602</v>
      </c>
      <c r="H46" s="131">
        <v>0.48740281174809602</v>
      </c>
      <c r="I46" s="84" t="s">
        <v>199</v>
      </c>
      <c r="J46" s="92">
        <v>2</v>
      </c>
      <c r="K46" s="84" t="str">
        <f t="shared" si="2"/>
        <v>Uniform (0.49, 0.49)</v>
      </c>
      <c r="L46" s="131">
        <f t="shared" si="4"/>
        <v>0.48740281174809602</v>
      </c>
      <c r="M46" s="131">
        <f t="shared" si="4"/>
        <v>0.48740281174809602</v>
      </c>
      <c r="N46" s="84" t="s">
        <v>17</v>
      </c>
    </row>
    <row r="47" spans="1:18" x14ac:dyDescent="0.25">
      <c r="A47" s="86" t="s">
        <v>4</v>
      </c>
      <c r="B47" s="84" t="s">
        <v>15</v>
      </c>
      <c r="C47" s="84" t="s">
        <v>11</v>
      </c>
      <c r="D47" s="84"/>
      <c r="E47" s="84" t="s">
        <v>1948</v>
      </c>
      <c r="F47" s="131">
        <v>0.48740281174809602</v>
      </c>
      <c r="G47" s="131">
        <v>0.48740281174809602</v>
      </c>
      <c r="H47" s="131">
        <v>0.48740281174809602</v>
      </c>
      <c r="I47" s="84" t="s">
        <v>199</v>
      </c>
      <c r="J47" s="92">
        <v>2</v>
      </c>
      <c r="K47" s="84" t="str">
        <f t="shared" si="2"/>
        <v>Uniform (0.49, 0.49)</v>
      </c>
      <c r="L47" s="131">
        <f t="shared" si="4"/>
        <v>0.48740281174809602</v>
      </c>
      <c r="M47" s="131">
        <f t="shared" si="4"/>
        <v>0.48740281174809602</v>
      </c>
      <c r="N47" s="84" t="s">
        <v>17</v>
      </c>
    </row>
    <row r="48" spans="1:18" x14ac:dyDescent="0.25">
      <c r="A48" s="86" t="s">
        <v>4</v>
      </c>
      <c r="B48" s="84" t="s">
        <v>15</v>
      </c>
      <c r="C48" s="84" t="s">
        <v>13</v>
      </c>
      <c r="D48" s="84"/>
      <c r="E48" s="84" t="s">
        <v>1948</v>
      </c>
      <c r="F48" s="131">
        <v>0.48740281174809602</v>
      </c>
      <c r="G48" s="131">
        <v>0.48740281174809602</v>
      </c>
      <c r="H48" s="131">
        <v>0.48740281174809602</v>
      </c>
      <c r="I48" s="84" t="s">
        <v>199</v>
      </c>
      <c r="J48" s="92">
        <v>2</v>
      </c>
      <c r="K48" s="84" t="str">
        <f t="shared" si="2"/>
        <v>Uniform (0.49, 0.49)</v>
      </c>
      <c r="L48" s="131">
        <f t="shared" si="4"/>
        <v>0.48740281174809602</v>
      </c>
      <c r="M48" s="131">
        <f t="shared" si="4"/>
        <v>0.48740281174809602</v>
      </c>
      <c r="N48" s="84" t="s">
        <v>17</v>
      </c>
    </row>
    <row r="49" spans="1:17" x14ac:dyDescent="0.25">
      <c r="A49" s="86" t="s">
        <v>4</v>
      </c>
      <c r="B49" s="84" t="s">
        <v>15</v>
      </c>
      <c r="C49" s="84" t="s">
        <v>14</v>
      </c>
      <c r="D49" s="84"/>
      <c r="E49" s="84" t="s">
        <v>1948</v>
      </c>
      <c r="F49" s="131">
        <v>0.48740281174809602</v>
      </c>
      <c r="G49" s="131">
        <v>0.48740281174809602</v>
      </c>
      <c r="H49" s="131">
        <v>0.48740281174809602</v>
      </c>
      <c r="I49" s="84" t="s">
        <v>199</v>
      </c>
      <c r="J49" s="92">
        <v>2</v>
      </c>
      <c r="K49" s="84" t="str">
        <f t="shared" si="2"/>
        <v>Uniform (0.49, 0.49)</v>
      </c>
      <c r="L49" s="131">
        <f t="shared" si="4"/>
        <v>0.48740281174809602</v>
      </c>
      <c r="M49" s="131">
        <f t="shared" si="4"/>
        <v>0.48740281174809602</v>
      </c>
      <c r="N49" s="84" t="s">
        <v>17</v>
      </c>
    </row>
    <row r="50" spans="1:17" x14ac:dyDescent="0.25">
      <c r="A50" s="86" t="s">
        <v>4</v>
      </c>
      <c r="B50" s="84" t="s">
        <v>12</v>
      </c>
      <c r="C50" s="84" t="s">
        <v>11</v>
      </c>
      <c r="D50" s="84"/>
      <c r="E50" s="84" t="s">
        <v>1949</v>
      </c>
      <c r="F50" s="374">
        <v>0.9</v>
      </c>
      <c r="G50" s="133">
        <v>0.19991399999999998</v>
      </c>
      <c r="H50" s="133">
        <v>0.32962200000000003</v>
      </c>
      <c r="I50" s="84" t="s">
        <v>199</v>
      </c>
      <c r="J50" s="92">
        <v>2</v>
      </c>
      <c r="K50" s="84" t="str">
        <f t="shared" si="2"/>
        <v>Uniform (0.2, 0.33)</v>
      </c>
      <c r="L50" s="131">
        <f t="shared" si="4"/>
        <v>0.19991399999999998</v>
      </c>
      <c r="M50" s="131">
        <f t="shared" si="4"/>
        <v>0.32962200000000003</v>
      </c>
      <c r="N50" s="84" t="s">
        <v>17</v>
      </c>
    </row>
    <row r="51" spans="1:17" x14ac:dyDescent="0.25">
      <c r="A51" s="86" t="s">
        <v>4</v>
      </c>
      <c r="B51" s="84" t="s">
        <v>12</v>
      </c>
      <c r="C51" s="84" t="s">
        <v>13</v>
      </c>
      <c r="D51" s="84"/>
      <c r="E51" s="84" t="s">
        <v>1949</v>
      </c>
      <c r="F51" s="374">
        <v>0.9</v>
      </c>
      <c r="G51" s="133">
        <v>0.19991399999999998</v>
      </c>
      <c r="H51" s="133">
        <v>0.32962200000000003</v>
      </c>
      <c r="I51" s="84" t="s">
        <v>199</v>
      </c>
      <c r="J51" s="92">
        <v>2</v>
      </c>
      <c r="K51" s="84" t="str">
        <f t="shared" si="2"/>
        <v>Uniform (0.2, 0.33)</v>
      </c>
      <c r="L51" s="131">
        <f t="shared" si="4"/>
        <v>0.19991399999999998</v>
      </c>
      <c r="M51" s="131">
        <f t="shared" si="4"/>
        <v>0.32962200000000003</v>
      </c>
      <c r="N51" s="84" t="s">
        <v>17</v>
      </c>
    </row>
    <row r="52" spans="1:17" x14ac:dyDescent="0.25">
      <c r="A52" s="86" t="s">
        <v>4</v>
      </c>
      <c r="B52" s="84" t="s">
        <v>12</v>
      </c>
      <c r="C52" s="84" t="s">
        <v>14</v>
      </c>
      <c r="D52" s="84"/>
      <c r="E52" s="84" t="s">
        <v>1949</v>
      </c>
      <c r="F52" s="374">
        <v>0.9</v>
      </c>
      <c r="G52" s="133">
        <v>0.19991399999999998</v>
      </c>
      <c r="H52" s="133">
        <v>0.32962200000000003</v>
      </c>
      <c r="I52" s="84" t="s">
        <v>199</v>
      </c>
      <c r="J52" s="92">
        <v>2</v>
      </c>
      <c r="K52" s="84" t="str">
        <f t="shared" si="2"/>
        <v>Uniform (0.2, 0.33)</v>
      </c>
      <c r="L52" s="131">
        <f t="shared" si="4"/>
        <v>0.19991399999999998</v>
      </c>
      <c r="M52" s="131">
        <f t="shared" si="4"/>
        <v>0.32962200000000003</v>
      </c>
      <c r="N52" s="84" t="s">
        <v>17</v>
      </c>
    </row>
    <row r="53" spans="1:17" x14ac:dyDescent="0.25">
      <c r="A53" s="86" t="s">
        <v>4</v>
      </c>
      <c r="B53" s="84" t="s">
        <v>15</v>
      </c>
      <c r="C53" s="84" t="s">
        <v>11</v>
      </c>
      <c r="D53" s="84"/>
      <c r="E53" s="84" t="s">
        <v>1949</v>
      </c>
      <c r="F53" s="374">
        <v>0.9</v>
      </c>
      <c r="G53" s="133">
        <v>0.19991399999999998</v>
      </c>
      <c r="H53" s="133">
        <v>0.32962200000000003</v>
      </c>
      <c r="I53" s="84" t="s">
        <v>199</v>
      </c>
      <c r="J53" s="92">
        <v>2</v>
      </c>
      <c r="K53" s="84" t="str">
        <f t="shared" si="2"/>
        <v>Uniform (0.2, 0.33)</v>
      </c>
      <c r="L53" s="131">
        <f t="shared" si="4"/>
        <v>0.19991399999999998</v>
      </c>
      <c r="M53" s="131">
        <f t="shared" si="4"/>
        <v>0.32962200000000003</v>
      </c>
      <c r="N53" s="84" t="s">
        <v>17</v>
      </c>
    </row>
    <row r="54" spans="1:17" x14ac:dyDescent="0.25">
      <c r="A54" s="86" t="s">
        <v>4</v>
      </c>
      <c r="B54" s="84" t="s">
        <v>15</v>
      </c>
      <c r="C54" s="84" t="s">
        <v>13</v>
      </c>
      <c r="D54" s="84"/>
      <c r="E54" s="84" t="s">
        <v>1949</v>
      </c>
      <c r="F54" s="374">
        <v>0.9</v>
      </c>
      <c r="G54" s="84">
        <v>0.19991399999999998</v>
      </c>
      <c r="H54" s="84">
        <v>0.32962200000000003</v>
      </c>
      <c r="I54" s="84" t="s">
        <v>199</v>
      </c>
      <c r="J54" s="92">
        <v>2</v>
      </c>
      <c r="K54" s="84" t="str">
        <f t="shared" si="2"/>
        <v>Uniform (0.2, 0.33)</v>
      </c>
      <c r="L54" s="131">
        <f t="shared" si="4"/>
        <v>0.19991399999999998</v>
      </c>
      <c r="M54" s="131">
        <f t="shared" si="4"/>
        <v>0.32962200000000003</v>
      </c>
      <c r="N54" s="84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/>
      <c r="E55" s="87" t="s">
        <v>1949</v>
      </c>
      <c r="F55" s="377">
        <v>0.9</v>
      </c>
      <c r="G55" s="87">
        <v>0.19991399999999998</v>
      </c>
      <c r="H55" s="87">
        <v>0.32962200000000003</v>
      </c>
      <c r="I55" s="87" t="s">
        <v>199</v>
      </c>
      <c r="J55" s="93">
        <v>2</v>
      </c>
      <c r="K55" s="87" t="str">
        <f t="shared" si="2"/>
        <v>Uniform (0.2, 0.33)</v>
      </c>
      <c r="L55" s="279">
        <f t="shared" si="4"/>
        <v>0.19991399999999998</v>
      </c>
      <c r="M55" s="279">
        <f t="shared" si="4"/>
        <v>0.32962200000000003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133" t="s">
        <v>12</v>
      </c>
      <c r="C56" s="133" t="s">
        <v>11</v>
      </c>
      <c r="E56" s="133" t="s">
        <v>1946</v>
      </c>
      <c r="F56" s="53">
        <v>1.1000000000000001</v>
      </c>
      <c r="G56" s="133">
        <v>1.07</v>
      </c>
      <c r="H56" s="133">
        <v>1.1299999999999999</v>
      </c>
      <c r="I56" s="133" t="s">
        <v>199</v>
      </c>
      <c r="J56" s="92">
        <v>2</v>
      </c>
      <c r="K56" s="84" t="str">
        <f t="shared" si="2"/>
        <v>Uniform (1.07, 1.13)</v>
      </c>
      <c r="L56" s="131">
        <f t="shared" si="4"/>
        <v>1.07</v>
      </c>
      <c r="M56" s="131">
        <f t="shared" si="4"/>
        <v>1.1299999999999999</v>
      </c>
      <c r="N56" s="84" t="s">
        <v>17</v>
      </c>
    </row>
    <row r="57" spans="1:17" x14ac:dyDescent="0.25">
      <c r="A57" s="81" t="s">
        <v>5</v>
      </c>
      <c r="B57" s="133" t="s">
        <v>12</v>
      </c>
      <c r="C57" s="133" t="s">
        <v>13</v>
      </c>
      <c r="E57" s="133" t="s">
        <v>1946</v>
      </c>
      <c r="F57" s="53">
        <v>1.1000000000000001</v>
      </c>
      <c r="G57" s="133">
        <v>1.07</v>
      </c>
      <c r="H57" s="133">
        <v>1.1299999999999999</v>
      </c>
      <c r="I57" s="133" t="s">
        <v>199</v>
      </c>
      <c r="J57" s="92">
        <v>2</v>
      </c>
      <c r="K57" s="84" t="str">
        <f t="shared" si="2"/>
        <v>Uniform (1.07, 1.13)</v>
      </c>
      <c r="L57" s="131">
        <f t="shared" si="4"/>
        <v>1.07</v>
      </c>
      <c r="M57" s="131">
        <f t="shared" si="4"/>
        <v>1.1299999999999999</v>
      </c>
      <c r="N57" s="84" t="s">
        <v>17</v>
      </c>
    </row>
    <row r="58" spans="1:17" x14ac:dyDescent="0.25">
      <c r="A58" s="81" t="s">
        <v>5</v>
      </c>
      <c r="B58" s="133" t="s">
        <v>12</v>
      </c>
      <c r="C58" s="133" t="s">
        <v>14</v>
      </c>
      <c r="E58" s="133" t="s">
        <v>1946</v>
      </c>
      <c r="F58" s="53">
        <v>1.1000000000000001</v>
      </c>
      <c r="G58" s="133">
        <v>1.07</v>
      </c>
      <c r="H58" s="133">
        <v>1.1299999999999999</v>
      </c>
      <c r="I58" s="133" t="s">
        <v>199</v>
      </c>
      <c r="J58" s="92">
        <v>2</v>
      </c>
      <c r="K58" s="84" t="str">
        <f t="shared" si="2"/>
        <v>Uniform (1.07, 1.13)</v>
      </c>
      <c r="L58" s="131">
        <f t="shared" si="4"/>
        <v>1.07</v>
      </c>
      <c r="M58" s="131">
        <f t="shared" si="4"/>
        <v>1.1299999999999999</v>
      </c>
      <c r="N58" s="84" t="s">
        <v>17</v>
      </c>
    </row>
    <row r="59" spans="1:17" x14ac:dyDescent="0.25">
      <c r="A59" s="81" t="s">
        <v>5</v>
      </c>
      <c r="B59" s="133" t="s">
        <v>15</v>
      </c>
      <c r="C59" s="84" t="s">
        <v>11</v>
      </c>
      <c r="D59" s="84"/>
      <c r="E59" s="84" t="s">
        <v>1946</v>
      </c>
      <c r="F59" s="53">
        <v>1.1000000000000001</v>
      </c>
      <c r="G59" s="133">
        <v>1.07</v>
      </c>
      <c r="H59" s="133">
        <v>1.1299999999999999</v>
      </c>
      <c r="I59" s="84" t="s">
        <v>199</v>
      </c>
      <c r="J59" s="92">
        <v>2</v>
      </c>
      <c r="K59" s="84" t="str">
        <f t="shared" si="2"/>
        <v>Uniform (1.07, 1.13)</v>
      </c>
      <c r="L59" s="131">
        <f t="shared" si="4"/>
        <v>1.07</v>
      </c>
      <c r="M59" s="131">
        <f t="shared" si="4"/>
        <v>1.1299999999999999</v>
      </c>
      <c r="N59" s="84" t="s">
        <v>17</v>
      </c>
    </row>
    <row r="60" spans="1:17" x14ac:dyDescent="0.25">
      <c r="A60" s="81" t="s">
        <v>5</v>
      </c>
      <c r="B60" s="84" t="s">
        <v>15</v>
      </c>
      <c r="C60" s="84" t="s">
        <v>13</v>
      </c>
      <c r="D60" s="84"/>
      <c r="E60" s="84" t="s">
        <v>1946</v>
      </c>
      <c r="F60" s="53">
        <v>1.1000000000000001</v>
      </c>
      <c r="G60" s="133">
        <v>1.07</v>
      </c>
      <c r="H60" s="133">
        <v>1.1299999999999999</v>
      </c>
      <c r="I60" s="84" t="s">
        <v>199</v>
      </c>
      <c r="J60" s="92">
        <v>2</v>
      </c>
      <c r="K60" s="84" t="str">
        <f t="shared" si="2"/>
        <v>Uniform (1.07, 1.13)</v>
      </c>
      <c r="L60" s="131">
        <f t="shared" si="4"/>
        <v>1.07</v>
      </c>
      <c r="M60" s="131">
        <f t="shared" si="4"/>
        <v>1.1299999999999999</v>
      </c>
      <c r="N60" s="84" t="s">
        <v>17</v>
      </c>
    </row>
    <row r="61" spans="1:17" x14ac:dyDescent="0.25">
      <c r="A61" s="86" t="s">
        <v>5</v>
      </c>
      <c r="B61" s="84" t="s">
        <v>15</v>
      </c>
      <c r="C61" s="84" t="s">
        <v>14</v>
      </c>
      <c r="D61" s="84"/>
      <c r="E61" s="84" t="s">
        <v>1946</v>
      </c>
      <c r="F61" s="131">
        <v>1.1000000000000001</v>
      </c>
      <c r="G61" s="84">
        <v>1.07</v>
      </c>
      <c r="H61" s="84">
        <v>1.1299999999999999</v>
      </c>
      <c r="I61" s="84" t="s">
        <v>199</v>
      </c>
      <c r="J61" s="92">
        <v>2</v>
      </c>
      <c r="K61" s="84" t="str">
        <f t="shared" si="2"/>
        <v>Uniform (1.07, 1.13)</v>
      </c>
      <c r="L61" s="131">
        <f t="shared" si="4"/>
        <v>1.07</v>
      </c>
      <c r="M61" s="131">
        <f t="shared" si="4"/>
        <v>1.1299999999999999</v>
      </c>
      <c r="N61" s="84" t="s">
        <v>17</v>
      </c>
    </row>
    <row r="62" spans="1:17" x14ac:dyDescent="0.25">
      <c r="A62" s="86" t="s">
        <v>5</v>
      </c>
      <c r="B62" s="84" t="s">
        <v>12</v>
      </c>
      <c r="C62" s="84" t="s">
        <v>11</v>
      </c>
      <c r="D62" s="84"/>
      <c r="E62" s="84" t="s">
        <v>1948</v>
      </c>
      <c r="F62" s="131">
        <v>0.50605519911924379</v>
      </c>
      <c r="G62" s="131">
        <v>0.50605519911924379</v>
      </c>
      <c r="H62" s="131">
        <v>0.50605519911924379</v>
      </c>
      <c r="I62" s="84" t="s">
        <v>199</v>
      </c>
      <c r="J62" s="92">
        <v>2</v>
      </c>
      <c r="K62" s="84" t="str">
        <f t="shared" si="2"/>
        <v>Uniform (0.51, 0.51)</v>
      </c>
      <c r="L62" s="131">
        <f t="shared" si="4"/>
        <v>0.50605519911924379</v>
      </c>
      <c r="M62" s="131">
        <f t="shared" si="4"/>
        <v>0.50605519911924379</v>
      </c>
      <c r="N62" s="84" t="s">
        <v>17</v>
      </c>
    </row>
    <row r="63" spans="1:17" x14ac:dyDescent="0.25">
      <c r="A63" s="86" t="s">
        <v>5</v>
      </c>
      <c r="B63" s="84" t="s">
        <v>12</v>
      </c>
      <c r="C63" s="84" t="s">
        <v>13</v>
      </c>
      <c r="D63" s="84"/>
      <c r="E63" s="84" t="s">
        <v>1948</v>
      </c>
      <c r="F63" s="131">
        <v>0.50605519911924379</v>
      </c>
      <c r="G63" s="131">
        <v>0.50605519911924379</v>
      </c>
      <c r="H63" s="131">
        <v>0.50605519911924379</v>
      </c>
      <c r="I63" s="84" t="s">
        <v>199</v>
      </c>
      <c r="J63" s="92">
        <v>2</v>
      </c>
      <c r="K63" s="84" t="str">
        <f t="shared" si="2"/>
        <v>Uniform (0.51, 0.51)</v>
      </c>
      <c r="L63" s="131">
        <f t="shared" si="4"/>
        <v>0.50605519911924379</v>
      </c>
      <c r="M63" s="131">
        <f t="shared" si="4"/>
        <v>0.50605519911924379</v>
      </c>
      <c r="N63" s="84" t="s">
        <v>17</v>
      </c>
    </row>
    <row r="64" spans="1:17" x14ac:dyDescent="0.25">
      <c r="A64" s="86" t="s">
        <v>5</v>
      </c>
      <c r="B64" s="84" t="s">
        <v>12</v>
      </c>
      <c r="C64" s="84" t="s">
        <v>14</v>
      </c>
      <c r="D64" s="84"/>
      <c r="E64" s="84" t="s">
        <v>1948</v>
      </c>
      <c r="F64" s="131">
        <v>0.50605519911924379</v>
      </c>
      <c r="G64" s="131">
        <v>0.50605519911924379</v>
      </c>
      <c r="H64" s="131">
        <v>0.50605519911924379</v>
      </c>
      <c r="I64" s="84" t="s">
        <v>199</v>
      </c>
      <c r="J64" s="92">
        <v>2</v>
      </c>
      <c r="K64" s="84" t="str">
        <f t="shared" si="2"/>
        <v>Uniform (0.51, 0.51)</v>
      </c>
      <c r="L64" s="131">
        <f t="shared" si="4"/>
        <v>0.50605519911924379</v>
      </c>
      <c r="M64" s="131">
        <f t="shared" si="4"/>
        <v>0.50605519911924379</v>
      </c>
      <c r="N64" s="84" t="s">
        <v>17</v>
      </c>
    </row>
    <row r="65" spans="1:17" x14ac:dyDescent="0.25">
      <c r="A65" s="86" t="s">
        <v>5</v>
      </c>
      <c r="B65" s="84" t="s">
        <v>15</v>
      </c>
      <c r="C65" s="84" t="s">
        <v>11</v>
      </c>
      <c r="D65" s="84"/>
      <c r="E65" s="84" t="s">
        <v>1948</v>
      </c>
      <c r="F65" s="131">
        <v>0.50605519911924379</v>
      </c>
      <c r="G65" s="131">
        <v>0.50605519911924379</v>
      </c>
      <c r="H65" s="131">
        <v>0.50605519911924379</v>
      </c>
      <c r="I65" s="84" t="s">
        <v>199</v>
      </c>
      <c r="J65" s="92">
        <v>2</v>
      </c>
      <c r="K65" s="84" t="str">
        <f t="shared" si="2"/>
        <v>Uniform (0.51, 0.51)</v>
      </c>
      <c r="L65" s="131">
        <f t="shared" si="4"/>
        <v>0.50605519911924379</v>
      </c>
      <c r="M65" s="131">
        <f t="shared" si="4"/>
        <v>0.50605519911924379</v>
      </c>
      <c r="N65" s="84" t="s">
        <v>17</v>
      </c>
    </row>
    <row r="66" spans="1:17" x14ac:dyDescent="0.25">
      <c r="A66" s="86" t="s">
        <v>5</v>
      </c>
      <c r="B66" s="84" t="s">
        <v>15</v>
      </c>
      <c r="C66" s="84" t="s">
        <v>13</v>
      </c>
      <c r="D66" s="84"/>
      <c r="E66" s="84" t="s">
        <v>1948</v>
      </c>
      <c r="F66" s="131">
        <v>0.50605519911924379</v>
      </c>
      <c r="G66" s="131">
        <v>0.50605519911924379</v>
      </c>
      <c r="H66" s="131">
        <v>0.50605519911924379</v>
      </c>
      <c r="I66" s="84" t="s">
        <v>199</v>
      </c>
      <c r="J66" s="92">
        <v>2</v>
      </c>
      <c r="K66" s="84" t="str">
        <f t="shared" si="2"/>
        <v>Uniform (0.51, 0.51)</v>
      </c>
      <c r="L66" s="131">
        <f t="shared" si="4"/>
        <v>0.50605519911924379</v>
      </c>
      <c r="M66" s="131">
        <f t="shared" si="4"/>
        <v>0.50605519911924379</v>
      </c>
      <c r="N66" s="84" t="s">
        <v>17</v>
      </c>
    </row>
    <row r="67" spans="1:17" x14ac:dyDescent="0.25">
      <c r="A67" s="86" t="s">
        <v>5</v>
      </c>
      <c r="B67" s="84" t="s">
        <v>15</v>
      </c>
      <c r="C67" s="84" t="s">
        <v>14</v>
      </c>
      <c r="D67" s="84"/>
      <c r="E67" s="84" t="s">
        <v>1948</v>
      </c>
      <c r="F67" s="131">
        <v>0.50605519911924379</v>
      </c>
      <c r="G67" s="131">
        <v>0.50605519911924379</v>
      </c>
      <c r="H67" s="131">
        <v>0.50605519911924379</v>
      </c>
      <c r="I67" s="84" t="s">
        <v>199</v>
      </c>
      <c r="J67" s="92">
        <v>2</v>
      </c>
      <c r="K67" s="84" t="str">
        <f t="shared" si="2"/>
        <v>Uniform (0.51, 0.51)</v>
      </c>
      <c r="L67" s="131">
        <f t="shared" si="4"/>
        <v>0.50605519911924379</v>
      </c>
      <c r="M67" s="131">
        <f t="shared" si="4"/>
        <v>0.50605519911924379</v>
      </c>
      <c r="N67" s="84" t="s">
        <v>17</v>
      </c>
    </row>
    <row r="68" spans="1:17" x14ac:dyDescent="0.25">
      <c r="A68" s="86" t="s">
        <v>5</v>
      </c>
      <c r="B68" s="84" t="s">
        <v>12</v>
      </c>
      <c r="C68" s="84" t="s">
        <v>11</v>
      </c>
      <c r="D68" s="84"/>
      <c r="E68" s="84" t="s">
        <v>1949</v>
      </c>
      <c r="F68" s="374">
        <v>0.9</v>
      </c>
      <c r="G68" s="84">
        <v>0.19991399999999998</v>
      </c>
      <c r="H68" s="84">
        <v>0.32962200000000003</v>
      </c>
      <c r="I68" s="84" t="s">
        <v>199</v>
      </c>
      <c r="J68" s="92">
        <v>2</v>
      </c>
      <c r="K68" s="84" t="str">
        <f t="shared" si="2"/>
        <v>Uniform (0.2, 0.33)</v>
      </c>
      <c r="L68" s="131">
        <f t="shared" si="4"/>
        <v>0.19991399999999998</v>
      </c>
      <c r="M68" s="131">
        <f t="shared" si="4"/>
        <v>0.32962200000000003</v>
      </c>
      <c r="N68" s="84" t="s">
        <v>17</v>
      </c>
    </row>
    <row r="69" spans="1:17" x14ac:dyDescent="0.25">
      <c r="A69" s="86" t="s">
        <v>5</v>
      </c>
      <c r="B69" s="84" t="s">
        <v>12</v>
      </c>
      <c r="C69" s="84" t="s">
        <v>13</v>
      </c>
      <c r="D69" s="84"/>
      <c r="E69" s="84" t="s">
        <v>1949</v>
      </c>
      <c r="F69" s="374">
        <v>0.9</v>
      </c>
      <c r="G69" s="84">
        <v>0.19991399999999998</v>
      </c>
      <c r="H69" s="84">
        <v>0.32962200000000003</v>
      </c>
      <c r="I69" s="84" t="s">
        <v>199</v>
      </c>
      <c r="J69" s="92">
        <v>2</v>
      </c>
      <c r="K69" s="84" t="str">
        <f t="shared" si="2"/>
        <v>Uniform (0.2, 0.33)</v>
      </c>
      <c r="L69" s="131">
        <f t="shared" si="4"/>
        <v>0.19991399999999998</v>
      </c>
      <c r="M69" s="131">
        <f t="shared" si="4"/>
        <v>0.32962200000000003</v>
      </c>
      <c r="N69" s="84" t="s">
        <v>17</v>
      </c>
    </row>
    <row r="70" spans="1:17" x14ac:dyDescent="0.25">
      <c r="A70" s="86" t="s">
        <v>5</v>
      </c>
      <c r="B70" s="84" t="s">
        <v>12</v>
      </c>
      <c r="C70" s="84" t="s">
        <v>14</v>
      </c>
      <c r="D70" s="84"/>
      <c r="E70" s="84" t="s">
        <v>1949</v>
      </c>
      <c r="F70" s="374">
        <v>0.9</v>
      </c>
      <c r="G70" s="84">
        <v>0.19991399999999998</v>
      </c>
      <c r="H70" s="84">
        <v>0.32962200000000003</v>
      </c>
      <c r="I70" s="84" t="s">
        <v>199</v>
      </c>
      <c r="J70" s="92">
        <v>2</v>
      </c>
      <c r="K70" s="84" t="str">
        <f t="shared" si="2"/>
        <v>Uniform (0.2, 0.33)</v>
      </c>
      <c r="L70" s="131">
        <f t="shared" si="4"/>
        <v>0.19991399999999998</v>
      </c>
      <c r="M70" s="131">
        <f t="shared" si="4"/>
        <v>0.32962200000000003</v>
      </c>
      <c r="N70" s="84" t="s">
        <v>17</v>
      </c>
    </row>
    <row r="71" spans="1:17" x14ac:dyDescent="0.25">
      <c r="A71" s="86" t="s">
        <v>5</v>
      </c>
      <c r="B71" s="84" t="s">
        <v>15</v>
      </c>
      <c r="C71" s="84" t="s">
        <v>11</v>
      </c>
      <c r="D71" s="84"/>
      <c r="E71" s="84" t="s">
        <v>1949</v>
      </c>
      <c r="F71" s="374">
        <v>0.9</v>
      </c>
      <c r="G71" s="133">
        <v>0.19991399999999998</v>
      </c>
      <c r="H71" s="133">
        <v>0.32962200000000003</v>
      </c>
      <c r="I71" s="84" t="s">
        <v>199</v>
      </c>
      <c r="J71" s="92">
        <v>2</v>
      </c>
      <c r="K71" s="84" t="str">
        <f t="shared" si="2"/>
        <v>Uniform (0.2, 0.33)</v>
      </c>
      <c r="L71" s="131">
        <f t="shared" si="4"/>
        <v>0.19991399999999998</v>
      </c>
      <c r="M71" s="131">
        <f t="shared" si="4"/>
        <v>0.32962200000000003</v>
      </c>
      <c r="N71" s="84" t="s">
        <v>17</v>
      </c>
    </row>
    <row r="72" spans="1:17" x14ac:dyDescent="0.25">
      <c r="A72" s="86" t="s">
        <v>5</v>
      </c>
      <c r="B72" s="84" t="s">
        <v>15</v>
      </c>
      <c r="C72" s="84" t="s">
        <v>13</v>
      </c>
      <c r="D72" s="84"/>
      <c r="E72" s="84" t="s">
        <v>1949</v>
      </c>
      <c r="F72" s="374">
        <v>0.9</v>
      </c>
      <c r="G72" s="133">
        <v>0.19991399999999998</v>
      </c>
      <c r="H72" s="133">
        <v>0.32962200000000003</v>
      </c>
      <c r="I72" s="84" t="s">
        <v>199</v>
      </c>
      <c r="J72" s="92">
        <v>2</v>
      </c>
      <c r="K72" s="84" t="str">
        <f t="shared" si="2"/>
        <v>Uniform (0.2, 0.33)</v>
      </c>
      <c r="L72" s="131">
        <f t="shared" si="4"/>
        <v>0.19991399999999998</v>
      </c>
      <c r="M72" s="131">
        <f t="shared" si="4"/>
        <v>0.32962200000000003</v>
      </c>
      <c r="N72" s="84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/>
      <c r="E73" s="87" t="s">
        <v>1949</v>
      </c>
      <c r="F73" s="377">
        <v>0.9</v>
      </c>
      <c r="G73" s="87">
        <v>0.19991399999999998</v>
      </c>
      <c r="H73" s="87">
        <v>0.32962200000000003</v>
      </c>
      <c r="I73" s="87" t="s">
        <v>199</v>
      </c>
      <c r="J73" s="93">
        <v>2</v>
      </c>
      <c r="K73" s="87" t="str">
        <f t="shared" ref="K73:K109" si="5">"Uniform ("&amp;ROUND(G73,2)&amp;", "&amp;ROUND(H73,2)&amp;")"</f>
        <v>Uniform (0.2, 0.33)</v>
      </c>
      <c r="L73" s="279">
        <f t="shared" si="4"/>
        <v>0.19991399999999998</v>
      </c>
      <c r="M73" s="279">
        <f t="shared" si="4"/>
        <v>0.32962200000000003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133" t="s">
        <v>12</v>
      </c>
      <c r="C74" s="133" t="s">
        <v>11</v>
      </c>
      <c r="E74" s="133" t="s">
        <v>1946</v>
      </c>
      <c r="F74" s="53">
        <v>1.1000000000000001</v>
      </c>
      <c r="G74" s="133">
        <v>1.07</v>
      </c>
      <c r="H74" s="133">
        <v>1.1299999999999999</v>
      </c>
      <c r="I74" s="133" t="s">
        <v>199</v>
      </c>
      <c r="J74" s="92">
        <v>2</v>
      </c>
      <c r="K74" s="84" t="str">
        <f t="shared" si="5"/>
        <v>Uniform (1.07, 1.13)</v>
      </c>
      <c r="L74" s="131">
        <f t="shared" si="4"/>
        <v>1.07</v>
      </c>
      <c r="M74" s="131">
        <f t="shared" si="4"/>
        <v>1.1299999999999999</v>
      </c>
      <c r="N74" s="84" t="s">
        <v>17</v>
      </c>
    </row>
    <row r="75" spans="1:17" x14ac:dyDescent="0.25">
      <c r="A75" s="81" t="s">
        <v>0</v>
      </c>
      <c r="B75" s="133" t="s">
        <v>12</v>
      </c>
      <c r="C75" s="133" t="s">
        <v>13</v>
      </c>
      <c r="E75" s="133" t="s">
        <v>1946</v>
      </c>
      <c r="F75" s="53">
        <v>1.1000000000000001</v>
      </c>
      <c r="G75" s="133">
        <v>1.07</v>
      </c>
      <c r="H75" s="133">
        <v>1.1299999999999999</v>
      </c>
      <c r="I75" s="133" t="s">
        <v>199</v>
      </c>
      <c r="J75" s="92">
        <v>2</v>
      </c>
      <c r="K75" s="84" t="str">
        <f t="shared" si="5"/>
        <v>Uniform (1.07, 1.13)</v>
      </c>
      <c r="L75" s="131">
        <f t="shared" si="4"/>
        <v>1.07</v>
      </c>
      <c r="M75" s="131">
        <f t="shared" si="4"/>
        <v>1.1299999999999999</v>
      </c>
      <c r="N75" s="84" t="s">
        <v>17</v>
      </c>
    </row>
    <row r="76" spans="1:17" x14ac:dyDescent="0.25">
      <c r="A76" s="81" t="s">
        <v>0</v>
      </c>
      <c r="B76" s="133" t="s">
        <v>12</v>
      </c>
      <c r="C76" s="133" t="s">
        <v>14</v>
      </c>
      <c r="E76" s="133" t="s">
        <v>1946</v>
      </c>
      <c r="F76" s="53">
        <v>1.1000000000000001</v>
      </c>
      <c r="G76" s="133">
        <v>1.07</v>
      </c>
      <c r="H76" s="133">
        <v>1.1299999999999999</v>
      </c>
      <c r="I76" s="133" t="s">
        <v>199</v>
      </c>
      <c r="J76" s="92">
        <v>2</v>
      </c>
      <c r="K76" s="84" t="str">
        <f t="shared" si="5"/>
        <v>Uniform (1.07, 1.13)</v>
      </c>
      <c r="L76" s="131">
        <f t="shared" si="4"/>
        <v>1.07</v>
      </c>
      <c r="M76" s="131">
        <f t="shared" si="4"/>
        <v>1.1299999999999999</v>
      </c>
      <c r="N76" s="84" t="s">
        <v>17</v>
      </c>
    </row>
    <row r="77" spans="1:17" x14ac:dyDescent="0.25">
      <c r="A77" s="81" t="s">
        <v>0</v>
      </c>
      <c r="B77" s="133" t="s">
        <v>15</v>
      </c>
      <c r="C77" s="133" t="s">
        <v>11</v>
      </c>
      <c r="E77" s="133" t="s">
        <v>1946</v>
      </c>
      <c r="F77" s="53">
        <v>1.1000000000000001</v>
      </c>
      <c r="G77" s="133">
        <v>1.07</v>
      </c>
      <c r="H77" s="133">
        <v>1.1299999999999999</v>
      </c>
      <c r="I77" s="133" t="s">
        <v>199</v>
      </c>
      <c r="J77" s="92">
        <v>2</v>
      </c>
      <c r="K77" s="84" t="str">
        <f t="shared" si="5"/>
        <v>Uniform (1.07, 1.13)</v>
      </c>
      <c r="L77" s="131">
        <f t="shared" si="4"/>
        <v>1.07</v>
      </c>
      <c r="M77" s="131">
        <f t="shared" si="4"/>
        <v>1.1299999999999999</v>
      </c>
      <c r="N77" s="84" t="s">
        <v>17</v>
      </c>
    </row>
    <row r="78" spans="1:17" x14ac:dyDescent="0.25">
      <c r="A78" s="81" t="s">
        <v>0</v>
      </c>
      <c r="B78" s="84" t="s">
        <v>15</v>
      </c>
      <c r="C78" s="84" t="s">
        <v>13</v>
      </c>
      <c r="D78" s="84"/>
      <c r="E78" s="84" t="s">
        <v>1946</v>
      </c>
      <c r="F78" s="53">
        <v>1.1000000000000001</v>
      </c>
      <c r="G78" s="133">
        <v>1.07</v>
      </c>
      <c r="H78" s="133">
        <v>1.1299999999999999</v>
      </c>
      <c r="I78" s="84" t="s">
        <v>199</v>
      </c>
      <c r="J78" s="92">
        <v>2</v>
      </c>
      <c r="K78" s="84" t="str">
        <f t="shared" si="5"/>
        <v>Uniform (1.07, 1.13)</v>
      </c>
      <c r="L78" s="131">
        <f t="shared" si="4"/>
        <v>1.07</v>
      </c>
      <c r="M78" s="131">
        <f t="shared" si="4"/>
        <v>1.1299999999999999</v>
      </c>
      <c r="N78" s="84" t="s">
        <v>17</v>
      </c>
    </row>
    <row r="79" spans="1:17" x14ac:dyDescent="0.25">
      <c r="A79" s="86" t="s">
        <v>0</v>
      </c>
      <c r="B79" s="84" t="s">
        <v>15</v>
      </c>
      <c r="C79" s="84" t="s">
        <v>14</v>
      </c>
      <c r="D79" s="84"/>
      <c r="E79" s="84" t="s">
        <v>1946</v>
      </c>
      <c r="F79" s="131">
        <v>1.1000000000000001</v>
      </c>
      <c r="G79" s="84">
        <v>1.07</v>
      </c>
      <c r="H79" s="84">
        <v>1.1299999999999999</v>
      </c>
      <c r="I79" s="84" t="s">
        <v>199</v>
      </c>
      <c r="J79" s="92">
        <v>2</v>
      </c>
      <c r="K79" s="84" t="str">
        <f t="shared" si="5"/>
        <v>Uniform (1.07, 1.13)</v>
      </c>
      <c r="L79" s="131">
        <f t="shared" si="4"/>
        <v>1.07</v>
      </c>
      <c r="M79" s="131">
        <f t="shared" si="4"/>
        <v>1.1299999999999999</v>
      </c>
      <c r="N79" s="84" t="s">
        <v>17</v>
      </c>
    </row>
    <row r="80" spans="1:17" x14ac:dyDescent="0.25">
      <c r="A80" s="86" t="s">
        <v>0</v>
      </c>
      <c r="B80" s="84" t="s">
        <v>12</v>
      </c>
      <c r="C80" s="84" t="s">
        <v>11</v>
      </c>
      <c r="D80" s="84"/>
      <c r="E80" s="84" t="s">
        <v>1948</v>
      </c>
      <c r="F80" s="131">
        <v>0.3911225552317838</v>
      </c>
      <c r="G80" s="131">
        <v>0.3911225552317838</v>
      </c>
      <c r="H80" s="131">
        <v>0.3911225552317838</v>
      </c>
      <c r="I80" s="84" t="s">
        <v>199</v>
      </c>
      <c r="J80" s="92">
        <v>2</v>
      </c>
      <c r="K80" s="84" t="str">
        <f t="shared" si="5"/>
        <v>Uniform (0.39, 0.39)</v>
      </c>
      <c r="L80" s="131">
        <f t="shared" si="4"/>
        <v>0.3911225552317838</v>
      </c>
      <c r="M80" s="131">
        <f t="shared" si="4"/>
        <v>0.3911225552317838</v>
      </c>
      <c r="N80" s="84" t="s">
        <v>17</v>
      </c>
    </row>
    <row r="81" spans="1:17" x14ac:dyDescent="0.25">
      <c r="A81" s="86" t="s">
        <v>0</v>
      </c>
      <c r="B81" s="84" t="s">
        <v>12</v>
      </c>
      <c r="C81" s="84" t="s">
        <v>13</v>
      </c>
      <c r="D81" s="84"/>
      <c r="E81" s="84" t="s">
        <v>1948</v>
      </c>
      <c r="F81" s="131">
        <v>0.3911225552317838</v>
      </c>
      <c r="G81" s="131">
        <v>0.3911225552317838</v>
      </c>
      <c r="H81" s="131">
        <v>0.3911225552317838</v>
      </c>
      <c r="I81" s="84" t="s">
        <v>199</v>
      </c>
      <c r="J81" s="92">
        <v>2</v>
      </c>
      <c r="K81" s="84" t="str">
        <f t="shared" si="5"/>
        <v>Uniform (0.39, 0.39)</v>
      </c>
      <c r="L81" s="131">
        <f t="shared" si="4"/>
        <v>0.3911225552317838</v>
      </c>
      <c r="M81" s="131">
        <f t="shared" si="4"/>
        <v>0.3911225552317838</v>
      </c>
      <c r="N81" s="84" t="s">
        <v>17</v>
      </c>
    </row>
    <row r="82" spans="1:17" x14ac:dyDescent="0.25">
      <c r="A82" s="86" t="s">
        <v>0</v>
      </c>
      <c r="B82" s="84" t="s">
        <v>12</v>
      </c>
      <c r="C82" s="84" t="s">
        <v>14</v>
      </c>
      <c r="D82" s="84"/>
      <c r="E82" s="84" t="s">
        <v>1948</v>
      </c>
      <c r="F82" s="131">
        <v>0.3911225552317838</v>
      </c>
      <c r="G82" s="131">
        <v>0.3911225552317838</v>
      </c>
      <c r="H82" s="131">
        <v>0.3911225552317838</v>
      </c>
      <c r="I82" s="84" t="s">
        <v>199</v>
      </c>
      <c r="J82" s="92">
        <v>2</v>
      </c>
      <c r="K82" s="84" t="str">
        <f t="shared" si="5"/>
        <v>Uniform (0.39, 0.39)</v>
      </c>
      <c r="L82" s="131">
        <f t="shared" si="4"/>
        <v>0.3911225552317838</v>
      </c>
      <c r="M82" s="131">
        <f t="shared" si="4"/>
        <v>0.3911225552317838</v>
      </c>
      <c r="N82" s="84" t="s">
        <v>17</v>
      </c>
    </row>
    <row r="83" spans="1:17" x14ac:dyDescent="0.25">
      <c r="A83" s="86" t="s">
        <v>0</v>
      </c>
      <c r="B83" s="84" t="s">
        <v>15</v>
      </c>
      <c r="C83" s="84" t="s">
        <v>11</v>
      </c>
      <c r="D83" s="84"/>
      <c r="E83" s="84" t="s">
        <v>1948</v>
      </c>
      <c r="F83" s="131">
        <v>0.3911225552317838</v>
      </c>
      <c r="G83" s="131">
        <v>0.3911225552317838</v>
      </c>
      <c r="H83" s="131">
        <v>0.3911225552317838</v>
      </c>
      <c r="I83" s="84" t="s">
        <v>199</v>
      </c>
      <c r="J83" s="92">
        <v>2</v>
      </c>
      <c r="K83" s="84" t="str">
        <f t="shared" si="5"/>
        <v>Uniform (0.39, 0.39)</v>
      </c>
      <c r="L83" s="131">
        <f t="shared" si="4"/>
        <v>0.3911225552317838</v>
      </c>
      <c r="M83" s="131">
        <f t="shared" si="4"/>
        <v>0.3911225552317838</v>
      </c>
      <c r="N83" s="84" t="s">
        <v>17</v>
      </c>
    </row>
    <row r="84" spans="1:17" x14ac:dyDescent="0.25">
      <c r="A84" s="86" t="s">
        <v>0</v>
      </c>
      <c r="B84" s="84" t="s">
        <v>15</v>
      </c>
      <c r="C84" s="84" t="s">
        <v>13</v>
      </c>
      <c r="D84" s="84"/>
      <c r="E84" s="84" t="s">
        <v>1948</v>
      </c>
      <c r="F84" s="131">
        <v>0.3911225552317838</v>
      </c>
      <c r="G84" s="131">
        <v>0.3911225552317838</v>
      </c>
      <c r="H84" s="131">
        <v>0.3911225552317838</v>
      </c>
      <c r="I84" s="84" t="s">
        <v>199</v>
      </c>
      <c r="J84" s="92">
        <v>2</v>
      </c>
      <c r="K84" s="84" t="str">
        <f t="shared" si="5"/>
        <v>Uniform (0.39, 0.39)</v>
      </c>
      <c r="L84" s="131">
        <f t="shared" si="4"/>
        <v>0.3911225552317838</v>
      </c>
      <c r="M84" s="131">
        <f t="shared" si="4"/>
        <v>0.3911225552317838</v>
      </c>
      <c r="N84" s="84" t="s">
        <v>17</v>
      </c>
    </row>
    <row r="85" spans="1:17" x14ac:dyDescent="0.25">
      <c r="A85" s="86" t="s">
        <v>0</v>
      </c>
      <c r="B85" s="84" t="s">
        <v>15</v>
      </c>
      <c r="C85" s="84" t="s">
        <v>14</v>
      </c>
      <c r="D85" s="84"/>
      <c r="E85" s="84" t="s">
        <v>1948</v>
      </c>
      <c r="F85" s="131">
        <v>0.3911225552317838</v>
      </c>
      <c r="G85" s="131">
        <v>0.3911225552317838</v>
      </c>
      <c r="H85" s="131">
        <v>0.3911225552317838</v>
      </c>
      <c r="I85" s="84" t="s">
        <v>199</v>
      </c>
      <c r="J85" s="92">
        <v>2</v>
      </c>
      <c r="K85" s="84" t="str">
        <f t="shared" si="5"/>
        <v>Uniform (0.39, 0.39)</v>
      </c>
      <c r="L85" s="131">
        <f t="shared" si="4"/>
        <v>0.3911225552317838</v>
      </c>
      <c r="M85" s="131">
        <f t="shared" si="4"/>
        <v>0.3911225552317838</v>
      </c>
      <c r="N85" s="84" t="s">
        <v>17</v>
      </c>
    </row>
    <row r="86" spans="1:17" x14ac:dyDescent="0.25">
      <c r="A86" s="86" t="s">
        <v>0</v>
      </c>
      <c r="B86" s="84" t="s">
        <v>12</v>
      </c>
      <c r="C86" s="84" t="s">
        <v>11</v>
      </c>
      <c r="D86" s="84"/>
      <c r="E86" s="84" t="s">
        <v>1949</v>
      </c>
      <c r="F86" s="374">
        <v>0.9</v>
      </c>
      <c r="G86" s="84">
        <v>0.19991399999999998</v>
      </c>
      <c r="H86" s="84">
        <v>0.32962200000000003</v>
      </c>
      <c r="I86" s="84" t="s">
        <v>199</v>
      </c>
      <c r="J86" s="92">
        <v>2</v>
      </c>
      <c r="K86" s="84" t="str">
        <f t="shared" si="5"/>
        <v>Uniform (0.2, 0.33)</v>
      </c>
      <c r="L86" s="131">
        <f t="shared" si="4"/>
        <v>0.19991399999999998</v>
      </c>
      <c r="M86" s="131">
        <f t="shared" si="4"/>
        <v>0.32962200000000003</v>
      </c>
      <c r="N86" s="84" t="s">
        <v>17</v>
      </c>
    </row>
    <row r="87" spans="1:17" x14ac:dyDescent="0.25">
      <c r="A87" s="86" t="s">
        <v>0</v>
      </c>
      <c r="B87" s="84" t="s">
        <v>12</v>
      </c>
      <c r="C87" s="84" t="s">
        <v>13</v>
      </c>
      <c r="D87" s="84"/>
      <c r="E87" s="84" t="s">
        <v>1949</v>
      </c>
      <c r="F87" s="374">
        <v>0.9</v>
      </c>
      <c r="G87" s="84">
        <v>0.19991399999999998</v>
      </c>
      <c r="H87" s="84">
        <v>0.32962200000000003</v>
      </c>
      <c r="I87" s="84" t="s">
        <v>199</v>
      </c>
      <c r="J87" s="92">
        <v>2</v>
      </c>
      <c r="K87" s="84" t="str">
        <f t="shared" si="5"/>
        <v>Uniform (0.2, 0.33)</v>
      </c>
      <c r="L87" s="131">
        <f t="shared" si="4"/>
        <v>0.19991399999999998</v>
      </c>
      <c r="M87" s="131">
        <f t="shared" si="4"/>
        <v>0.32962200000000003</v>
      </c>
      <c r="N87" s="84" t="s">
        <v>17</v>
      </c>
    </row>
    <row r="88" spans="1:17" x14ac:dyDescent="0.25">
      <c r="A88" s="86" t="s">
        <v>0</v>
      </c>
      <c r="B88" s="84" t="s">
        <v>12</v>
      </c>
      <c r="C88" s="84" t="s">
        <v>14</v>
      </c>
      <c r="D88" s="84"/>
      <c r="E88" s="84" t="s">
        <v>1949</v>
      </c>
      <c r="F88" s="374">
        <v>0.9</v>
      </c>
      <c r="G88" s="84">
        <v>0.19991399999999998</v>
      </c>
      <c r="H88" s="84">
        <v>0.32962200000000003</v>
      </c>
      <c r="I88" s="84" t="s">
        <v>199</v>
      </c>
      <c r="J88" s="92">
        <v>2</v>
      </c>
      <c r="K88" s="84" t="str">
        <f t="shared" si="5"/>
        <v>Uniform (0.2, 0.33)</v>
      </c>
      <c r="L88" s="131">
        <f t="shared" si="4"/>
        <v>0.19991399999999998</v>
      </c>
      <c r="M88" s="131">
        <f t="shared" si="4"/>
        <v>0.32962200000000003</v>
      </c>
      <c r="N88" s="84" t="s">
        <v>17</v>
      </c>
    </row>
    <row r="89" spans="1:17" x14ac:dyDescent="0.25">
      <c r="A89" s="86" t="s">
        <v>0</v>
      </c>
      <c r="B89" s="84" t="s">
        <v>15</v>
      </c>
      <c r="C89" s="84" t="s">
        <v>11</v>
      </c>
      <c r="D89" s="84"/>
      <c r="E89" s="84" t="s">
        <v>1949</v>
      </c>
      <c r="F89" s="374">
        <v>0.9</v>
      </c>
      <c r="G89" s="84">
        <v>0.19991399999999998</v>
      </c>
      <c r="H89" s="84">
        <v>0.32962200000000003</v>
      </c>
      <c r="I89" s="84" t="s">
        <v>199</v>
      </c>
      <c r="J89" s="92">
        <v>2</v>
      </c>
      <c r="K89" s="84" t="str">
        <f t="shared" si="5"/>
        <v>Uniform (0.2, 0.33)</v>
      </c>
      <c r="L89" s="131">
        <f t="shared" ref="L89:M109" si="6">G89</f>
        <v>0.19991399999999998</v>
      </c>
      <c r="M89" s="131">
        <f t="shared" si="6"/>
        <v>0.32962200000000003</v>
      </c>
      <c r="N89" s="84" t="s">
        <v>17</v>
      </c>
    </row>
    <row r="90" spans="1:17" x14ac:dyDescent="0.25">
      <c r="A90" s="86" t="s">
        <v>0</v>
      </c>
      <c r="B90" s="84" t="s">
        <v>15</v>
      </c>
      <c r="C90" s="84" t="s">
        <v>13</v>
      </c>
      <c r="D90" s="84"/>
      <c r="E90" s="84" t="s">
        <v>1949</v>
      </c>
      <c r="F90" s="374">
        <v>0.9</v>
      </c>
      <c r="G90" s="133">
        <v>0.19991399999999998</v>
      </c>
      <c r="H90" s="133">
        <v>0.32962200000000003</v>
      </c>
      <c r="I90" s="84" t="s">
        <v>199</v>
      </c>
      <c r="J90" s="92">
        <v>2</v>
      </c>
      <c r="K90" s="84" t="str">
        <f t="shared" si="5"/>
        <v>Uniform (0.2, 0.33)</v>
      </c>
      <c r="L90" s="131">
        <f t="shared" si="6"/>
        <v>0.19991399999999998</v>
      </c>
      <c r="M90" s="131">
        <f t="shared" si="6"/>
        <v>0.32962200000000003</v>
      </c>
      <c r="N90" s="84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/>
      <c r="E91" s="87" t="s">
        <v>1949</v>
      </c>
      <c r="F91" s="377">
        <v>0.9</v>
      </c>
      <c r="G91" s="87">
        <v>0.19991399999999998</v>
      </c>
      <c r="H91" s="87">
        <v>0.32962200000000003</v>
      </c>
      <c r="I91" s="87" t="s">
        <v>199</v>
      </c>
      <c r="J91" s="93">
        <v>2</v>
      </c>
      <c r="K91" s="87" t="str">
        <f t="shared" si="5"/>
        <v>Uniform (0.2, 0.33)</v>
      </c>
      <c r="L91" s="279">
        <f t="shared" si="6"/>
        <v>0.19991399999999998</v>
      </c>
      <c r="M91" s="279">
        <f t="shared" si="6"/>
        <v>0.32962200000000003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133" t="s">
        <v>12</v>
      </c>
      <c r="C92" s="133" t="s">
        <v>11</v>
      </c>
      <c r="E92" s="133" t="s">
        <v>1946</v>
      </c>
      <c r="F92" s="53">
        <v>1.1000000000000001</v>
      </c>
      <c r="G92" s="133">
        <v>1.07</v>
      </c>
      <c r="H92" s="133">
        <v>1.1299999999999999</v>
      </c>
      <c r="I92" s="133" t="s">
        <v>199</v>
      </c>
      <c r="J92" s="92">
        <v>2</v>
      </c>
      <c r="K92" s="84" t="str">
        <f t="shared" si="5"/>
        <v>Uniform (1.07, 1.13)</v>
      </c>
      <c r="L92" s="131">
        <f t="shared" si="6"/>
        <v>1.07</v>
      </c>
      <c r="M92" s="131">
        <f t="shared" si="6"/>
        <v>1.1299999999999999</v>
      </c>
      <c r="N92" s="84" t="s">
        <v>17</v>
      </c>
    </row>
    <row r="93" spans="1:17" x14ac:dyDescent="0.25">
      <c r="A93" s="81" t="s">
        <v>6</v>
      </c>
      <c r="B93" s="133" t="s">
        <v>12</v>
      </c>
      <c r="C93" s="133" t="s">
        <v>13</v>
      </c>
      <c r="E93" s="133" t="s">
        <v>1946</v>
      </c>
      <c r="F93" s="53">
        <v>1.1000000000000001</v>
      </c>
      <c r="G93" s="133">
        <v>1.07</v>
      </c>
      <c r="H93" s="133">
        <v>1.1299999999999999</v>
      </c>
      <c r="I93" s="133" t="s">
        <v>199</v>
      </c>
      <c r="J93" s="92">
        <v>2</v>
      </c>
      <c r="K93" s="84" t="str">
        <f t="shared" si="5"/>
        <v>Uniform (1.07, 1.13)</v>
      </c>
      <c r="L93" s="131">
        <f t="shared" si="6"/>
        <v>1.07</v>
      </c>
      <c r="M93" s="131">
        <f t="shared" si="6"/>
        <v>1.1299999999999999</v>
      </c>
      <c r="N93" s="84" t="s">
        <v>17</v>
      </c>
    </row>
    <row r="94" spans="1:17" x14ac:dyDescent="0.25">
      <c r="A94" s="81" t="s">
        <v>6</v>
      </c>
      <c r="B94" s="133" t="s">
        <v>12</v>
      </c>
      <c r="C94" s="133" t="s">
        <v>14</v>
      </c>
      <c r="E94" s="133" t="s">
        <v>1946</v>
      </c>
      <c r="F94" s="53">
        <v>1.1000000000000001</v>
      </c>
      <c r="G94" s="133">
        <v>1.07</v>
      </c>
      <c r="H94" s="133">
        <v>1.1299999999999999</v>
      </c>
      <c r="I94" s="133" t="s">
        <v>199</v>
      </c>
      <c r="J94" s="92">
        <v>2</v>
      </c>
      <c r="K94" s="84" t="str">
        <f t="shared" si="5"/>
        <v>Uniform (1.07, 1.13)</v>
      </c>
      <c r="L94" s="131">
        <f t="shared" si="6"/>
        <v>1.07</v>
      </c>
      <c r="M94" s="131">
        <f t="shared" si="6"/>
        <v>1.1299999999999999</v>
      </c>
      <c r="N94" s="84" t="s">
        <v>17</v>
      </c>
    </row>
    <row r="95" spans="1:17" x14ac:dyDescent="0.25">
      <c r="A95" s="81" t="s">
        <v>6</v>
      </c>
      <c r="B95" s="133" t="s">
        <v>15</v>
      </c>
      <c r="C95" s="133" t="s">
        <v>11</v>
      </c>
      <c r="E95" s="133" t="s">
        <v>1946</v>
      </c>
      <c r="F95" s="53">
        <v>1.1000000000000001</v>
      </c>
      <c r="G95" s="133">
        <v>1.07</v>
      </c>
      <c r="H95" s="133">
        <v>1.1299999999999999</v>
      </c>
      <c r="I95" s="133" t="s">
        <v>199</v>
      </c>
      <c r="J95" s="92">
        <v>2</v>
      </c>
      <c r="K95" s="84" t="str">
        <f t="shared" si="5"/>
        <v>Uniform (1.07, 1.13)</v>
      </c>
      <c r="L95" s="131">
        <f t="shared" si="6"/>
        <v>1.07</v>
      </c>
      <c r="M95" s="131">
        <f t="shared" si="6"/>
        <v>1.1299999999999999</v>
      </c>
      <c r="N95" s="84" t="s">
        <v>17</v>
      </c>
    </row>
    <row r="96" spans="1:17" x14ac:dyDescent="0.25">
      <c r="A96" s="81" t="s">
        <v>6</v>
      </c>
      <c r="B96" s="133" t="s">
        <v>15</v>
      </c>
      <c r="C96" s="133" t="s">
        <v>13</v>
      </c>
      <c r="E96" s="133" t="s">
        <v>1946</v>
      </c>
      <c r="F96" s="53">
        <v>1.1000000000000001</v>
      </c>
      <c r="G96" s="133">
        <v>1.07</v>
      </c>
      <c r="H96" s="133">
        <v>1.1299999999999999</v>
      </c>
      <c r="I96" s="133" t="s">
        <v>199</v>
      </c>
      <c r="J96" s="92">
        <v>2</v>
      </c>
      <c r="K96" s="84" t="str">
        <f t="shared" si="5"/>
        <v>Uniform (1.07, 1.13)</v>
      </c>
      <c r="L96" s="131">
        <f t="shared" si="6"/>
        <v>1.07</v>
      </c>
      <c r="M96" s="131">
        <f t="shared" si="6"/>
        <v>1.1299999999999999</v>
      </c>
      <c r="N96" s="84" t="s">
        <v>17</v>
      </c>
    </row>
    <row r="97" spans="1:14" x14ac:dyDescent="0.25">
      <c r="A97" s="81" t="s">
        <v>6</v>
      </c>
      <c r="B97" s="133" t="s">
        <v>15</v>
      </c>
      <c r="C97" s="133" t="s">
        <v>14</v>
      </c>
      <c r="E97" s="133" t="s">
        <v>1946</v>
      </c>
      <c r="F97" s="131">
        <v>1.1000000000000001</v>
      </c>
      <c r="G97" s="84">
        <v>1.07</v>
      </c>
      <c r="H97" s="84">
        <v>1.1299999999999999</v>
      </c>
      <c r="I97" s="133" t="s">
        <v>199</v>
      </c>
      <c r="J97" s="92">
        <v>2</v>
      </c>
      <c r="K97" s="84" t="str">
        <f t="shared" si="5"/>
        <v>Uniform (1.07, 1.13)</v>
      </c>
      <c r="L97" s="131">
        <f t="shared" si="6"/>
        <v>1.07</v>
      </c>
      <c r="M97" s="131">
        <f t="shared" si="6"/>
        <v>1.1299999999999999</v>
      </c>
      <c r="N97" s="84" t="s">
        <v>17</v>
      </c>
    </row>
    <row r="98" spans="1:14" x14ac:dyDescent="0.25">
      <c r="A98" s="81" t="s">
        <v>6</v>
      </c>
      <c r="B98" s="133" t="s">
        <v>12</v>
      </c>
      <c r="C98" s="133" t="s">
        <v>11</v>
      </c>
      <c r="E98" s="133" t="s">
        <v>1948</v>
      </c>
      <c r="F98" s="133">
        <v>0.75036775522212418</v>
      </c>
      <c r="G98" s="133">
        <v>0.75036775522212418</v>
      </c>
      <c r="H98" s="133">
        <v>0.75036775522212418</v>
      </c>
      <c r="I98" s="133" t="s">
        <v>199</v>
      </c>
      <c r="J98" s="92">
        <v>2</v>
      </c>
      <c r="K98" s="84" t="str">
        <f t="shared" si="5"/>
        <v>Uniform (0.75, 0.75)</v>
      </c>
      <c r="L98" s="131">
        <f t="shared" si="6"/>
        <v>0.75036775522212418</v>
      </c>
      <c r="M98" s="131">
        <f t="shared" si="6"/>
        <v>0.75036775522212418</v>
      </c>
      <c r="N98" s="84" t="s">
        <v>17</v>
      </c>
    </row>
    <row r="99" spans="1:14" x14ac:dyDescent="0.25">
      <c r="A99" s="81" t="s">
        <v>6</v>
      </c>
      <c r="B99" s="133" t="s">
        <v>12</v>
      </c>
      <c r="C99" s="133" t="s">
        <v>13</v>
      </c>
      <c r="E99" s="133" t="s">
        <v>1948</v>
      </c>
      <c r="F99" s="133">
        <v>0.75036775522212418</v>
      </c>
      <c r="G99" s="133">
        <v>0.75036775522212418</v>
      </c>
      <c r="H99" s="133">
        <v>0.75036775522212418</v>
      </c>
      <c r="I99" s="133" t="s">
        <v>199</v>
      </c>
      <c r="J99" s="92">
        <v>2</v>
      </c>
      <c r="K99" s="84" t="str">
        <f t="shared" si="5"/>
        <v>Uniform (0.75, 0.75)</v>
      </c>
      <c r="L99" s="131">
        <f t="shared" si="6"/>
        <v>0.75036775522212418</v>
      </c>
      <c r="M99" s="131">
        <f t="shared" si="6"/>
        <v>0.75036775522212418</v>
      </c>
      <c r="N99" s="84" t="s">
        <v>17</v>
      </c>
    </row>
    <row r="100" spans="1:14" x14ac:dyDescent="0.25">
      <c r="A100" s="81" t="s">
        <v>6</v>
      </c>
      <c r="B100" s="133" t="s">
        <v>12</v>
      </c>
      <c r="C100" s="133" t="s">
        <v>14</v>
      </c>
      <c r="E100" s="133" t="s">
        <v>1948</v>
      </c>
      <c r="F100" s="133">
        <v>0.75036775522212418</v>
      </c>
      <c r="G100" s="133">
        <v>0.75036775522212418</v>
      </c>
      <c r="H100" s="133">
        <v>0.75036775522212418</v>
      </c>
      <c r="I100" s="133" t="s">
        <v>199</v>
      </c>
      <c r="J100" s="92">
        <v>2</v>
      </c>
      <c r="K100" s="84" t="str">
        <f t="shared" si="5"/>
        <v>Uniform (0.75, 0.75)</v>
      </c>
      <c r="L100" s="131">
        <f t="shared" si="6"/>
        <v>0.75036775522212418</v>
      </c>
      <c r="M100" s="131">
        <f t="shared" si="6"/>
        <v>0.75036775522212418</v>
      </c>
      <c r="N100" s="84" t="s">
        <v>17</v>
      </c>
    </row>
    <row r="101" spans="1:14" x14ac:dyDescent="0.25">
      <c r="A101" s="81" t="s">
        <v>6</v>
      </c>
      <c r="B101" s="133" t="s">
        <v>15</v>
      </c>
      <c r="C101" s="133" t="s">
        <v>11</v>
      </c>
      <c r="E101" s="133" t="s">
        <v>1948</v>
      </c>
      <c r="F101" s="133">
        <v>0.75036775522212418</v>
      </c>
      <c r="G101" s="133">
        <v>0.75036775522212418</v>
      </c>
      <c r="H101" s="133">
        <v>0.75036775522212418</v>
      </c>
      <c r="I101" s="133" t="s">
        <v>199</v>
      </c>
      <c r="J101" s="92">
        <v>2</v>
      </c>
      <c r="K101" s="84" t="str">
        <f t="shared" si="5"/>
        <v>Uniform (0.75, 0.75)</v>
      </c>
      <c r="L101" s="131">
        <f t="shared" si="6"/>
        <v>0.75036775522212418</v>
      </c>
      <c r="M101" s="131">
        <f t="shared" si="6"/>
        <v>0.75036775522212418</v>
      </c>
      <c r="N101" s="84" t="s">
        <v>17</v>
      </c>
    </row>
    <row r="102" spans="1:14" x14ac:dyDescent="0.25">
      <c r="A102" s="81" t="s">
        <v>6</v>
      </c>
      <c r="B102" s="133" t="s">
        <v>15</v>
      </c>
      <c r="C102" s="133" t="s">
        <v>13</v>
      </c>
      <c r="E102" s="133" t="s">
        <v>1948</v>
      </c>
      <c r="F102" s="133">
        <v>0.75036775522212418</v>
      </c>
      <c r="G102" s="133">
        <v>0.75036775522212418</v>
      </c>
      <c r="H102" s="133">
        <v>0.75036775522212418</v>
      </c>
      <c r="I102" s="133" t="s">
        <v>199</v>
      </c>
      <c r="J102" s="92">
        <v>2</v>
      </c>
      <c r="K102" s="84" t="str">
        <f t="shared" si="5"/>
        <v>Uniform (0.75, 0.75)</v>
      </c>
      <c r="L102" s="131">
        <f t="shared" si="6"/>
        <v>0.75036775522212418</v>
      </c>
      <c r="M102" s="131">
        <f t="shared" si="6"/>
        <v>0.75036775522212418</v>
      </c>
      <c r="N102" s="84" t="s">
        <v>17</v>
      </c>
    </row>
    <row r="103" spans="1:14" x14ac:dyDescent="0.25">
      <c r="A103" s="81" t="s">
        <v>6</v>
      </c>
      <c r="B103" s="133" t="s">
        <v>15</v>
      </c>
      <c r="C103" s="133" t="s">
        <v>14</v>
      </c>
      <c r="E103" s="133" t="s">
        <v>1948</v>
      </c>
      <c r="F103" s="133">
        <v>0.75036775522212418</v>
      </c>
      <c r="G103" s="133">
        <v>0.75036775522212418</v>
      </c>
      <c r="H103" s="133">
        <v>0.75036775522212418</v>
      </c>
      <c r="I103" s="133" t="s">
        <v>199</v>
      </c>
      <c r="J103" s="92">
        <v>2</v>
      </c>
      <c r="K103" s="84" t="str">
        <f t="shared" si="5"/>
        <v>Uniform (0.75, 0.75)</v>
      </c>
      <c r="L103" s="131">
        <f t="shared" si="6"/>
        <v>0.75036775522212418</v>
      </c>
      <c r="M103" s="131">
        <f t="shared" si="6"/>
        <v>0.75036775522212418</v>
      </c>
      <c r="N103" s="84" t="s">
        <v>17</v>
      </c>
    </row>
    <row r="104" spans="1:14" x14ac:dyDescent="0.25">
      <c r="A104" s="81" t="s">
        <v>6</v>
      </c>
      <c r="B104" s="133" t="s">
        <v>12</v>
      </c>
      <c r="C104" s="133" t="s">
        <v>11</v>
      </c>
      <c r="E104" s="133" t="s">
        <v>1949</v>
      </c>
      <c r="F104" s="374">
        <v>0.9</v>
      </c>
      <c r="G104" s="133">
        <v>0.19991399999999998</v>
      </c>
      <c r="H104" s="133">
        <v>0.32962200000000003</v>
      </c>
      <c r="I104" s="133" t="s">
        <v>199</v>
      </c>
      <c r="J104" s="92">
        <v>2</v>
      </c>
      <c r="K104" s="84" t="str">
        <f t="shared" si="5"/>
        <v>Uniform (0.2, 0.33)</v>
      </c>
      <c r="L104" s="131">
        <f t="shared" si="6"/>
        <v>0.19991399999999998</v>
      </c>
      <c r="M104" s="131">
        <f t="shared" si="6"/>
        <v>0.32962200000000003</v>
      </c>
      <c r="N104" s="84" t="s">
        <v>17</v>
      </c>
    </row>
    <row r="105" spans="1:14" x14ac:dyDescent="0.25">
      <c r="A105" s="81" t="s">
        <v>6</v>
      </c>
      <c r="B105" s="133" t="s">
        <v>12</v>
      </c>
      <c r="C105" s="133" t="s">
        <v>13</v>
      </c>
      <c r="E105" s="133" t="s">
        <v>1949</v>
      </c>
      <c r="F105" s="374">
        <v>0.9</v>
      </c>
      <c r="G105" s="133">
        <v>0.19991399999999998</v>
      </c>
      <c r="H105" s="133">
        <v>0.32962200000000003</v>
      </c>
      <c r="I105" s="133" t="s">
        <v>199</v>
      </c>
      <c r="J105" s="92">
        <v>2</v>
      </c>
      <c r="K105" s="84" t="str">
        <f t="shared" si="5"/>
        <v>Uniform (0.2, 0.33)</v>
      </c>
      <c r="L105" s="131">
        <f t="shared" si="6"/>
        <v>0.19991399999999998</v>
      </c>
      <c r="M105" s="131">
        <f t="shared" si="6"/>
        <v>0.32962200000000003</v>
      </c>
      <c r="N105" s="84" t="s">
        <v>17</v>
      </c>
    </row>
    <row r="106" spans="1:14" x14ac:dyDescent="0.25">
      <c r="A106" s="81" t="s">
        <v>6</v>
      </c>
      <c r="B106" s="133" t="s">
        <v>12</v>
      </c>
      <c r="C106" s="133" t="s">
        <v>14</v>
      </c>
      <c r="E106" s="133" t="s">
        <v>1949</v>
      </c>
      <c r="F106" s="374">
        <v>0.9</v>
      </c>
      <c r="G106" s="133">
        <v>0.19991399999999998</v>
      </c>
      <c r="H106" s="133">
        <v>0.32962200000000003</v>
      </c>
      <c r="I106" s="133" t="s">
        <v>199</v>
      </c>
      <c r="J106" s="92">
        <v>2</v>
      </c>
      <c r="K106" s="84" t="str">
        <f t="shared" si="5"/>
        <v>Uniform (0.2, 0.33)</v>
      </c>
      <c r="L106" s="131">
        <f t="shared" si="6"/>
        <v>0.19991399999999998</v>
      </c>
      <c r="M106" s="131">
        <f t="shared" si="6"/>
        <v>0.32962200000000003</v>
      </c>
      <c r="N106" s="84" t="s">
        <v>17</v>
      </c>
    </row>
    <row r="107" spans="1:14" x14ac:dyDescent="0.25">
      <c r="A107" s="81" t="s">
        <v>6</v>
      </c>
      <c r="B107" s="133" t="s">
        <v>15</v>
      </c>
      <c r="C107" s="133" t="s">
        <v>11</v>
      </c>
      <c r="E107" s="133" t="s">
        <v>1949</v>
      </c>
      <c r="F107" s="374">
        <v>0.9</v>
      </c>
      <c r="G107" s="84">
        <v>0.19991399999999998</v>
      </c>
      <c r="H107" s="133">
        <v>0.32962200000000003</v>
      </c>
      <c r="I107" s="133" t="s">
        <v>199</v>
      </c>
      <c r="J107" s="92">
        <v>2</v>
      </c>
      <c r="K107" s="84" t="str">
        <f t="shared" si="5"/>
        <v>Uniform (0.2, 0.33)</v>
      </c>
      <c r="L107" s="131">
        <f t="shared" si="6"/>
        <v>0.19991399999999998</v>
      </c>
      <c r="M107" s="131">
        <f t="shared" si="6"/>
        <v>0.32962200000000003</v>
      </c>
      <c r="N107" s="84" t="s">
        <v>17</v>
      </c>
    </row>
    <row r="108" spans="1:14" x14ac:dyDescent="0.25">
      <c r="A108" s="81" t="s">
        <v>6</v>
      </c>
      <c r="B108" s="133" t="s">
        <v>15</v>
      </c>
      <c r="C108" s="133" t="s">
        <v>13</v>
      </c>
      <c r="E108" s="133" t="s">
        <v>1949</v>
      </c>
      <c r="F108" s="374">
        <v>0.9</v>
      </c>
      <c r="G108" s="84">
        <v>0.19991399999999998</v>
      </c>
      <c r="H108" s="133">
        <v>0.32962200000000003</v>
      </c>
      <c r="I108" s="133" t="s">
        <v>199</v>
      </c>
      <c r="J108" s="92">
        <v>2</v>
      </c>
      <c r="K108" s="84" t="str">
        <f t="shared" si="5"/>
        <v>Uniform (0.2, 0.33)</v>
      </c>
      <c r="L108" s="131">
        <f t="shared" si="6"/>
        <v>0.19991399999999998</v>
      </c>
      <c r="M108" s="131">
        <f t="shared" si="6"/>
        <v>0.32962200000000003</v>
      </c>
      <c r="N108" s="84" t="s">
        <v>17</v>
      </c>
    </row>
    <row r="109" spans="1:14" x14ac:dyDescent="0.25">
      <c r="A109" s="81" t="s">
        <v>6</v>
      </c>
      <c r="B109" s="133" t="s">
        <v>15</v>
      </c>
      <c r="C109" s="133" t="s">
        <v>14</v>
      </c>
      <c r="E109" s="133" t="s">
        <v>1949</v>
      </c>
      <c r="F109" s="374">
        <v>0.9</v>
      </c>
      <c r="G109" s="84">
        <v>0.19991399999999998</v>
      </c>
      <c r="H109" s="133">
        <v>0.32962200000000003</v>
      </c>
      <c r="I109" s="133" t="s">
        <v>199</v>
      </c>
      <c r="J109" s="92">
        <v>2</v>
      </c>
      <c r="K109" s="84" t="str">
        <f t="shared" si="5"/>
        <v>Uniform (0.2, 0.33)</v>
      </c>
      <c r="L109" s="131">
        <f t="shared" si="6"/>
        <v>0.19991399999999998</v>
      </c>
      <c r="M109" s="131">
        <f t="shared" si="6"/>
        <v>0.32962200000000003</v>
      </c>
      <c r="N109" s="84" t="s">
        <v>17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25"/>
  <sheetViews>
    <sheetView zoomScale="80" zoomScaleNormal="80" workbookViewId="0">
      <selection activeCell="L54" sqref="L54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 t="s">
        <v>1946</v>
      </c>
      <c r="F2" s="53">
        <v>1.32</v>
      </c>
      <c r="G2" s="53">
        <v>1.23</v>
      </c>
      <c r="H2" s="53">
        <v>1.42</v>
      </c>
      <c r="I2" s="133" t="s">
        <v>199</v>
      </c>
      <c r="J2" s="92">
        <v>2</v>
      </c>
      <c r="K2" s="84" t="s">
        <v>2032</v>
      </c>
      <c r="L2" s="131">
        <v>1.23</v>
      </c>
      <c r="M2" s="131">
        <v>1.42</v>
      </c>
      <c r="N2" s="84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 t="s">
        <v>1946</v>
      </c>
      <c r="F3" s="53">
        <v>1.32</v>
      </c>
      <c r="G3" s="53">
        <v>1.23</v>
      </c>
      <c r="H3" s="53">
        <v>1.42</v>
      </c>
      <c r="I3" s="133" t="s">
        <v>199</v>
      </c>
      <c r="J3" s="92">
        <v>2</v>
      </c>
      <c r="K3" s="84" t="s">
        <v>2032</v>
      </c>
      <c r="L3" s="131">
        <v>1.23</v>
      </c>
      <c r="M3" s="131">
        <v>1.42</v>
      </c>
      <c r="N3" s="84" t="s">
        <v>17</v>
      </c>
      <c r="Q3" s="82"/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 t="s">
        <v>1946</v>
      </c>
      <c r="F4" s="53">
        <v>1.32</v>
      </c>
      <c r="G4" s="53">
        <v>1.23</v>
      </c>
      <c r="H4" s="53">
        <v>1.42</v>
      </c>
      <c r="I4" s="133" t="s">
        <v>199</v>
      </c>
      <c r="J4" s="92">
        <v>2</v>
      </c>
      <c r="K4" s="84" t="s">
        <v>2032</v>
      </c>
      <c r="L4" s="131">
        <v>1.23</v>
      </c>
      <c r="M4" s="131">
        <v>1.42</v>
      </c>
      <c r="N4" s="84" t="s">
        <v>17</v>
      </c>
      <c r="Q4" s="82"/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 t="s">
        <v>1946</v>
      </c>
      <c r="F5" s="53">
        <v>1.32</v>
      </c>
      <c r="G5" s="53">
        <v>1.23</v>
      </c>
      <c r="H5" s="53">
        <v>1.42</v>
      </c>
      <c r="I5" s="133" t="s">
        <v>199</v>
      </c>
      <c r="J5" s="92">
        <v>2</v>
      </c>
      <c r="K5" s="84" t="s">
        <v>2032</v>
      </c>
      <c r="L5" s="131">
        <v>1.23</v>
      </c>
      <c r="M5" s="131">
        <v>1.42</v>
      </c>
      <c r="N5" s="84" t="s">
        <v>17</v>
      </c>
      <c r="Q5" s="82"/>
    </row>
    <row r="6" spans="1:17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 t="s">
        <v>1946</v>
      </c>
      <c r="F6" s="53">
        <v>1.32</v>
      </c>
      <c r="G6" s="53">
        <v>1.23</v>
      </c>
      <c r="H6" s="53">
        <v>1.42</v>
      </c>
      <c r="I6" s="133" t="s">
        <v>199</v>
      </c>
      <c r="J6" s="92">
        <v>2</v>
      </c>
      <c r="K6" s="84" t="s">
        <v>2032</v>
      </c>
      <c r="L6" s="131">
        <v>1.23</v>
      </c>
      <c r="M6" s="131">
        <v>1.42</v>
      </c>
      <c r="N6" s="84" t="s">
        <v>17</v>
      </c>
    </row>
    <row r="7" spans="1:17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 t="s">
        <v>1946</v>
      </c>
      <c r="F7" s="53">
        <v>1.32</v>
      </c>
      <c r="G7" s="53">
        <v>1.23</v>
      </c>
      <c r="H7" s="53">
        <v>1.42</v>
      </c>
      <c r="I7" s="133" t="s">
        <v>199</v>
      </c>
      <c r="J7" s="92">
        <v>2</v>
      </c>
      <c r="K7" s="84" t="s">
        <v>2032</v>
      </c>
      <c r="L7" s="131">
        <v>1.23</v>
      </c>
      <c r="M7" s="131">
        <v>1.42</v>
      </c>
      <c r="N7" s="84" t="s">
        <v>17</v>
      </c>
    </row>
    <row r="8" spans="1:17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 t="s">
        <v>1946</v>
      </c>
      <c r="F8" s="53">
        <v>1.32</v>
      </c>
      <c r="G8" s="53">
        <v>1.23</v>
      </c>
      <c r="H8" s="53">
        <v>1.42</v>
      </c>
      <c r="I8" s="133" t="s">
        <v>199</v>
      </c>
      <c r="J8" s="92">
        <v>2</v>
      </c>
      <c r="K8" s="84" t="s">
        <v>2032</v>
      </c>
      <c r="L8" s="131">
        <v>1.23</v>
      </c>
      <c r="M8" s="131">
        <v>1.42</v>
      </c>
      <c r="N8" s="84" t="s">
        <v>17</v>
      </c>
    </row>
    <row r="9" spans="1:17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 t="s">
        <v>1946</v>
      </c>
      <c r="F9" s="53">
        <v>1.32</v>
      </c>
      <c r="G9" s="53">
        <v>1.23</v>
      </c>
      <c r="H9" s="53">
        <v>1.42</v>
      </c>
      <c r="I9" s="133" t="s">
        <v>199</v>
      </c>
      <c r="J9" s="92">
        <v>2</v>
      </c>
      <c r="K9" s="84" t="s">
        <v>2032</v>
      </c>
      <c r="L9" s="131">
        <v>1.23</v>
      </c>
      <c r="M9" s="131">
        <v>1.42</v>
      </c>
      <c r="N9" s="84" t="s">
        <v>17</v>
      </c>
    </row>
    <row r="10" spans="1:17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 t="s">
        <v>1946</v>
      </c>
      <c r="F10" s="53">
        <v>1.32</v>
      </c>
      <c r="G10" s="53">
        <v>1.23</v>
      </c>
      <c r="H10" s="53">
        <v>1.42</v>
      </c>
      <c r="I10" s="133" t="s">
        <v>199</v>
      </c>
      <c r="J10" s="92">
        <v>2</v>
      </c>
      <c r="K10" s="84" t="s">
        <v>2032</v>
      </c>
      <c r="L10" s="131">
        <v>1.23</v>
      </c>
      <c r="M10" s="131">
        <v>1.42</v>
      </c>
      <c r="N10" s="84" t="s">
        <v>17</v>
      </c>
    </row>
    <row r="11" spans="1:17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 t="s">
        <v>1946</v>
      </c>
      <c r="F11" s="53">
        <v>1.32</v>
      </c>
      <c r="G11" s="53">
        <v>1.23</v>
      </c>
      <c r="H11" s="53">
        <v>1.42</v>
      </c>
      <c r="I11" s="133" t="s">
        <v>199</v>
      </c>
      <c r="J11" s="92">
        <v>2</v>
      </c>
      <c r="K11" s="84" t="s">
        <v>2032</v>
      </c>
      <c r="L11" s="131">
        <v>1.23</v>
      </c>
      <c r="M11" s="131">
        <v>1.42</v>
      </c>
      <c r="N11" s="84" t="s">
        <v>17</v>
      </c>
    </row>
    <row r="12" spans="1:17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 t="s">
        <v>1946</v>
      </c>
      <c r="F12" s="53">
        <v>1.32</v>
      </c>
      <c r="G12" s="53">
        <v>1.23</v>
      </c>
      <c r="H12" s="53">
        <v>1.42</v>
      </c>
      <c r="I12" s="133" t="s">
        <v>199</v>
      </c>
      <c r="J12" s="92">
        <v>2</v>
      </c>
      <c r="K12" s="84" t="s">
        <v>2032</v>
      </c>
      <c r="L12" s="131">
        <v>1.23</v>
      </c>
      <c r="M12" s="131">
        <v>1.42</v>
      </c>
      <c r="N12" s="84" t="s">
        <v>17</v>
      </c>
    </row>
    <row r="13" spans="1:17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 t="s">
        <v>1946</v>
      </c>
      <c r="F13" s="53">
        <v>1.32</v>
      </c>
      <c r="G13" s="53">
        <v>1.23</v>
      </c>
      <c r="H13" s="53">
        <v>1.42</v>
      </c>
      <c r="I13" s="133" t="s">
        <v>199</v>
      </c>
      <c r="J13" s="92">
        <v>2</v>
      </c>
      <c r="K13" s="84" t="s">
        <v>2032</v>
      </c>
      <c r="L13" s="131">
        <v>1.23</v>
      </c>
      <c r="M13" s="131">
        <v>1.42</v>
      </c>
      <c r="N13" s="84" t="s">
        <v>17</v>
      </c>
    </row>
    <row r="14" spans="1:17" x14ac:dyDescent="0.25">
      <c r="A14" s="86" t="s">
        <v>2</v>
      </c>
      <c r="B14" s="84" t="s">
        <v>15</v>
      </c>
      <c r="C14" s="84" t="s">
        <v>11</v>
      </c>
      <c r="D14" s="84" t="s">
        <v>18</v>
      </c>
      <c r="E14" s="84" t="s">
        <v>1946</v>
      </c>
      <c r="F14" s="53">
        <v>1.32</v>
      </c>
      <c r="G14" s="53">
        <v>1.23</v>
      </c>
      <c r="H14" s="53">
        <v>1.42</v>
      </c>
      <c r="I14" s="133" t="s">
        <v>199</v>
      </c>
      <c r="J14" s="92">
        <v>2</v>
      </c>
      <c r="K14" s="84" t="s">
        <v>2032</v>
      </c>
      <c r="L14" s="131">
        <v>1.23</v>
      </c>
      <c r="M14" s="131">
        <v>1.42</v>
      </c>
      <c r="N14" s="84" t="s">
        <v>17</v>
      </c>
    </row>
    <row r="15" spans="1:17" x14ac:dyDescent="0.25">
      <c r="A15" s="86" t="s">
        <v>2</v>
      </c>
      <c r="B15" s="84" t="s">
        <v>15</v>
      </c>
      <c r="C15" s="84" t="s">
        <v>11</v>
      </c>
      <c r="D15" s="84" t="s">
        <v>7</v>
      </c>
      <c r="E15" s="84" t="s">
        <v>1946</v>
      </c>
      <c r="F15" s="53">
        <v>1.32</v>
      </c>
      <c r="G15" s="53">
        <v>1.23</v>
      </c>
      <c r="H15" s="53">
        <v>1.42</v>
      </c>
      <c r="I15" s="133" t="s">
        <v>199</v>
      </c>
      <c r="J15" s="92">
        <v>2</v>
      </c>
      <c r="K15" s="84" t="s">
        <v>2032</v>
      </c>
      <c r="L15" s="131">
        <v>1.23</v>
      </c>
      <c r="M15" s="131">
        <v>1.42</v>
      </c>
      <c r="N15" s="84" t="s">
        <v>17</v>
      </c>
    </row>
    <row r="16" spans="1:17" x14ac:dyDescent="0.25">
      <c r="A16" s="86" t="s">
        <v>2</v>
      </c>
      <c r="B16" s="84" t="s">
        <v>15</v>
      </c>
      <c r="C16" s="84" t="s">
        <v>13</v>
      </c>
      <c r="D16" s="84" t="s">
        <v>18</v>
      </c>
      <c r="E16" s="84" t="s">
        <v>1946</v>
      </c>
      <c r="F16" s="53">
        <v>1.32</v>
      </c>
      <c r="G16" s="53">
        <v>1.23</v>
      </c>
      <c r="H16" s="53">
        <v>1.42</v>
      </c>
      <c r="I16" s="84" t="s">
        <v>199</v>
      </c>
      <c r="J16" s="92">
        <v>2</v>
      </c>
      <c r="K16" s="84" t="s">
        <v>2032</v>
      </c>
      <c r="L16" s="131">
        <v>1.23</v>
      </c>
      <c r="M16" s="131">
        <v>1.42</v>
      </c>
      <c r="N16" s="84" t="s">
        <v>17</v>
      </c>
    </row>
    <row r="17" spans="1:17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84" t="s">
        <v>1946</v>
      </c>
      <c r="F17" s="53">
        <v>1.32</v>
      </c>
      <c r="G17" s="53">
        <v>1.23</v>
      </c>
      <c r="H17" s="53">
        <v>1.42</v>
      </c>
      <c r="I17" s="84" t="s">
        <v>199</v>
      </c>
      <c r="J17" s="92">
        <v>2</v>
      </c>
      <c r="K17" s="84" t="s">
        <v>2032</v>
      </c>
      <c r="L17" s="131">
        <v>1.23</v>
      </c>
      <c r="M17" s="131">
        <v>1.42</v>
      </c>
      <c r="N17" s="84" t="s">
        <v>17</v>
      </c>
    </row>
    <row r="18" spans="1:17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84" t="s">
        <v>1946</v>
      </c>
      <c r="F18" s="131">
        <v>1.32</v>
      </c>
      <c r="G18" s="131">
        <v>1.23</v>
      </c>
      <c r="H18" s="131">
        <v>1.42</v>
      </c>
      <c r="I18" s="84" t="s">
        <v>199</v>
      </c>
      <c r="J18" s="92">
        <v>2</v>
      </c>
      <c r="K18" s="84" t="s">
        <v>2032</v>
      </c>
      <c r="L18" s="131">
        <v>1.23</v>
      </c>
      <c r="M18" s="131">
        <v>1.42</v>
      </c>
      <c r="N18" s="84" t="s">
        <v>17</v>
      </c>
      <c r="O18" s="84"/>
      <c r="P18" s="84"/>
      <c r="Q18" s="84"/>
    </row>
    <row r="19" spans="1:17" x14ac:dyDescent="0.25">
      <c r="A19" s="86" t="s">
        <v>2</v>
      </c>
      <c r="B19" s="84" t="s">
        <v>15</v>
      </c>
      <c r="C19" s="84" t="s">
        <v>14</v>
      </c>
      <c r="D19" s="84" t="s">
        <v>7</v>
      </c>
      <c r="E19" s="84" t="s">
        <v>1946</v>
      </c>
      <c r="F19" s="131">
        <v>1.32</v>
      </c>
      <c r="G19" s="131">
        <v>1.23</v>
      </c>
      <c r="H19" s="131">
        <v>1.42</v>
      </c>
      <c r="I19" s="84" t="s">
        <v>199</v>
      </c>
      <c r="J19" s="92">
        <v>2</v>
      </c>
      <c r="K19" s="84" t="s">
        <v>2032</v>
      </c>
      <c r="L19" s="131">
        <v>1.23</v>
      </c>
      <c r="M19" s="131">
        <v>1.42</v>
      </c>
      <c r="N19" s="84" t="s">
        <v>17</v>
      </c>
      <c r="O19" s="84"/>
      <c r="P19" s="84"/>
      <c r="Q19" s="84"/>
    </row>
    <row r="20" spans="1:17" x14ac:dyDescent="0.25">
      <c r="A20" s="86" t="s">
        <v>2</v>
      </c>
      <c r="B20" s="84" t="s">
        <v>12</v>
      </c>
      <c r="C20" s="84" t="s">
        <v>11</v>
      </c>
      <c r="D20" s="84" t="s">
        <v>18</v>
      </c>
      <c r="E20" s="85" t="s">
        <v>1948</v>
      </c>
      <c r="F20" s="53">
        <v>0.145360848561915</v>
      </c>
      <c r="G20" s="53">
        <v>0.11747687144306652</v>
      </c>
      <c r="H20" s="53">
        <v>0.17324483783032696</v>
      </c>
      <c r="I20" s="84" t="s">
        <v>199</v>
      </c>
      <c r="J20" s="92">
        <v>2</v>
      </c>
      <c r="K20" s="84" t="str">
        <f>"Uniform ("&amp;ROUND(G20,2)&amp;", "&amp;ROUND(H20,2)&amp;")"</f>
        <v>Uniform (0.12, 0.17)</v>
      </c>
      <c r="L20" s="131">
        <f>G20</f>
        <v>0.11747687144306652</v>
      </c>
      <c r="M20" s="131">
        <f>H20</f>
        <v>0.17324483783032696</v>
      </c>
      <c r="N20" s="84" t="s">
        <v>17</v>
      </c>
      <c r="O20" s="84"/>
      <c r="P20" s="84"/>
      <c r="Q20" s="84"/>
    </row>
    <row r="21" spans="1:17" x14ac:dyDescent="0.25">
      <c r="A21" s="86" t="s">
        <v>2</v>
      </c>
      <c r="B21" s="84" t="s">
        <v>12</v>
      </c>
      <c r="C21" s="84" t="s">
        <v>11</v>
      </c>
      <c r="D21" s="84" t="s">
        <v>8</v>
      </c>
      <c r="E21" s="85" t="s">
        <v>1948</v>
      </c>
      <c r="F21" s="53">
        <v>0.10794802733864327</v>
      </c>
      <c r="G21" s="53">
        <v>8.9686067590755356E-2</v>
      </c>
      <c r="H21" s="53">
        <v>0.12620998113077789</v>
      </c>
      <c r="I21" s="84" t="s">
        <v>199</v>
      </c>
      <c r="J21" s="92">
        <v>2</v>
      </c>
      <c r="K21" s="84" t="str">
        <f t="shared" ref="K21:K23" si="0">"Uniform ("&amp;ROUND(G21,2)&amp;", "&amp;ROUND(H21,2)&amp;")"</f>
        <v>Uniform (0.09, 0.13)</v>
      </c>
      <c r="L21" s="131">
        <f t="shared" ref="L21:L23" si="1">G21</f>
        <v>8.9686067590755356E-2</v>
      </c>
      <c r="M21" s="131">
        <f t="shared" ref="M21:M23" si="2">H21</f>
        <v>0.12620998113077789</v>
      </c>
      <c r="N21" s="84" t="s">
        <v>17</v>
      </c>
      <c r="O21" s="84"/>
      <c r="P21" s="84"/>
      <c r="Q21" s="84"/>
    </row>
    <row r="22" spans="1:17" x14ac:dyDescent="0.25">
      <c r="A22" s="86" t="s">
        <v>2</v>
      </c>
      <c r="B22" s="84" t="s">
        <v>12</v>
      </c>
      <c r="C22" s="84" t="s">
        <v>11</v>
      </c>
      <c r="D22" s="84" t="s">
        <v>29</v>
      </c>
      <c r="E22" s="85" t="s">
        <v>1948</v>
      </c>
      <c r="F22" s="53">
        <v>8.9235147786873317E-2</v>
      </c>
      <c r="G22" s="53">
        <v>5.1625025678999695E-2</v>
      </c>
      <c r="H22" s="53">
        <v>0.12864797393153635</v>
      </c>
      <c r="I22" s="84" t="s">
        <v>199</v>
      </c>
      <c r="J22" s="92">
        <v>2</v>
      </c>
      <c r="K22" s="84" t="str">
        <f t="shared" si="0"/>
        <v>Uniform (0.05, 0.13)</v>
      </c>
      <c r="L22" s="131">
        <f t="shared" si="1"/>
        <v>5.1625025678999695E-2</v>
      </c>
      <c r="M22" s="131">
        <f t="shared" si="2"/>
        <v>0.12864797393153635</v>
      </c>
      <c r="N22" s="84" t="s">
        <v>17</v>
      </c>
      <c r="O22" s="84"/>
      <c r="P22" s="84"/>
      <c r="Q22" s="84"/>
    </row>
    <row r="23" spans="1:17" x14ac:dyDescent="0.25">
      <c r="A23" s="86" t="s">
        <v>2</v>
      </c>
      <c r="B23" s="84" t="s">
        <v>12</v>
      </c>
      <c r="C23" s="84" t="s">
        <v>11</v>
      </c>
      <c r="D23" s="84" t="s">
        <v>7</v>
      </c>
      <c r="E23" s="85" t="s">
        <v>1948</v>
      </c>
      <c r="F23" s="53">
        <v>0.2006264319743972</v>
      </c>
      <c r="G23" s="53">
        <v>0.16270561248306087</v>
      </c>
      <c r="H23" s="53">
        <v>0.23854724877733932</v>
      </c>
      <c r="I23" s="84" t="s">
        <v>199</v>
      </c>
      <c r="J23" s="92">
        <v>2</v>
      </c>
      <c r="K23" s="84" t="str">
        <f t="shared" si="0"/>
        <v>Uniform (0.16, 0.24)</v>
      </c>
      <c r="L23" s="131">
        <f t="shared" si="1"/>
        <v>0.16270561248306087</v>
      </c>
      <c r="M23" s="131">
        <f t="shared" si="2"/>
        <v>0.23854724877733932</v>
      </c>
      <c r="N23" s="84" t="s">
        <v>17</v>
      </c>
      <c r="O23" s="84"/>
      <c r="P23" s="84"/>
      <c r="Q23" s="84"/>
    </row>
    <row r="24" spans="1:17" x14ac:dyDescent="0.25">
      <c r="A24" s="86" t="s">
        <v>2</v>
      </c>
      <c r="B24" s="84" t="s">
        <v>12</v>
      </c>
      <c r="C24" s="84" t="s">
        <v>13</v>
      </c>
      <c r="D24" s="84" t="s">
        <v>18</v>
      </c>
      <c r="E24" s="85" t="s">
        <v>1948</v>
      </c>
      <c r="F24" s="53">
        <v>0.145360848561915</v>
      </c>
      <c r="G24" s="53">
        <v>0.11747687144306652</v>
      </c>
      <c r="H24" s="53">
        <v>0.17324483783032696</v>
      </c>
      <c r="I24" s="84" t="s">
        <v>199</v>
      </c>
      <c r="J24" s="92">
        <v>2</v>
      </c>
      <c r="K24" s="84" t="str">
        <f t="shared" ref="K24:K27" si="3">"Uniform ("&amp;ROUND(G24,2)&amp;", "&amp;ROUND(H24,2)&amp;")"</f>
        <v>Uniform (0.12, 0.17)</v>
      </c>
      <c r="L24" s="131">
        <f t="shared" ref="L24:M27" si="4">G24</f>
        <v>0.11747687144306652</v>
      </c>
      <c r="M24" s="131">
        <f t="shared" si="4"/>
        <v>0.17324483783032696</v>
      </c>
      <c r="N24" s="84" t="s">
        <v>17</v>
      </c>
      <c r="O24" s="84"/>
      <c r="P24" s="84"/>
      <c r="Q24" s="84"/>
    </row>
    <row r="25" spans="1:17" x14ac:dyDescent="0.25">
      <c r="A25" s="86" t="s">
        <v>2</v>
      </c>
      <c r="B25" s="84" t="s">
        <v>12</v>
      </c>
      <c r="C25" s="84" t="s">
        <v>13</v>
      </c>
      <c r="D25" s="84" t="s">
        <v>8</v>
      </c>
      <c r="E25" s="85" t="s">
        <v>1948</v>
      </c>
      <c r="F25" s="53">
        <v>8.8890758279977028E-2</v>
      </c>
      <c r="G25" s="53">
        <v>7.6332725381059757E-2</v>
      </c>
      <c r="H25" s="53">
        <v>0.10144879329114995</v>
      </c>
      <c r="I25" s="84" t="s">
        <v>199</v>
      </c>
      <c r="J25" s="92">
        <v>2</v>
      </c>
      <c r="K25" s="84" t="str">
        <f t="shared" si="3"/>
        <v>Uniform (0.08, 0.1)</v>
      </c>
      <c r="L25" s="131">
        <f t="shared" si="4"/>
        <v>7.6332725381059757E-2</v>
      </c>
      <c r="M25" s="131">
        <f t="shared" si="4"/>
        <v>0.10144879329114995</v>
      </c>
      <c r="N25" s="84" t="s">
        <v>17</v>
      </c>
      <c r="O25" s="84"/>
      <c r="P25" s="84"/>
      <c r="Q25" s="84"/>
    </row>
    <row r="26" spans="1:17" x14ac:dyDescent="0.25">
      <c r="A26" s="86" t="s">
        <v>2</v>
      </c>
      <c r="B26" s="84" t="s">
        <v>12</v>
      </c>
      <c r="C26" s="84" t="s">
        <v>13</v>
      </c>
      <c r="D26" s="84" t="s">
        <v>29</v>
      </c>
      <c r="E26" s="85" t="s">
        <v>1948</v>
      </c>
      <c r="F26" s="53">
        <v>8.9235147786873317E-2</v>
      </c>
      <c r="G26" s="53">
        <v>5.1625025678999695E-2</v>
      </c>
      <c r="H26" s="53">
        <v>0.12864797393153635</v>
      </c>
      <c r="I26" s="84" t="s">
        <v>199</v>
      </c>
      <c r="J26" s="92">
        <v>2</v>
      </c>
      <c r="K26" s="84" t="str">
        <f t="shared" si="3"/>
        <v>Uniform (0.05, 0.13)</v>
      </c>
      <c r="L26" s="131">
        <f t="shared" si="4"/>
        <v>5.1625025678999695E-2</v>
      </c>
      <c r="M26" s="131">
        <f t="shared" si="4"/>
        <v>0.12864797393153635</v>
      </c>
      <c r="N26" s="84" t="s">
        <v>17</v>
      </c>
      <c r="O26" s="84"/>
      <c r="P26" s="84"/>
      <c r="Q26" s="84"/>
    </row>
    <row r="27" spans="1:17" x14ac:dyDescent="0.25">
      <c r="A27" s="86" t="s">
        <v>2</v>
      </c>
      <c r="B27" s="84" t="s">
        <v>12</v>
      </c>
      <c r="C27" s="84" t="s">
        <v>13</v>
      </c>
      <c r="D27" s="84" t="s">
        <v>7</v>
      </c>
      <c r="E27" s="85" t="s">
        <v>1948</v>
      </c>
      <c r="F27" s="53">
        <v>0.16069313259576123</v>
      </c>
      <c r="G27" s="53">
        <v>0.14280638982666291</v>
      </c>
      <c r="H27" s="53">
        <v>0.1785798682229425</v>
      </c>
      <c r="I27" s="84" t="s">
        <v>199</v>
      </c>
      <c r="J27" s="92">
        <v>2</v>
      </c>
      <c r="K27" s="84" t="str">
        <f t="shared" si="3"/>
        <v>Uniform (0.14, 0.18)</v>
      </c>
      <c r="L27" s="131">
        <f t="shared" si="4"/>
        <v>0.14280638982666291</v>
      </c>
      <c r="M27" s="131">
        <f t="shared" si="4"/>
        <v>0.1785798682229425</v>
      </c>
      <c r="N27" s="84" t="s">
        <v>17</v>
      </c>
      <c r="O27" s="84"/>
      <c r="P27" s="84"/>
      <c r="Q27" s="84"/>
    </row>
    <row r="28" spans="1:17" x14ac:dyDescent="0.25">
      <c r="A28" s="86" t="s">
        <v>2</v>
      </c>
      <c r="B28" s="84" t="s">
        <v>12</v>
      </c>
      <c r="C28" s="84" t="s">
        <v>14</v>
      </c>
      <c r="D28" s="84" t="s">
        <v>18</v>
      </c>
      <c r="E28" s="85" t="s">
        <v>1948</v>
      </c>
      <c r="F28" s="53">
        <v>0.145360848561915</v>
      </c>
      <c r="G28" s="53">
        <v>0.11747687144306652</v>
      </c>
      <c r="H28" s="53">
        <v>0.17324483783032696</v>
      </c>
      <c r="I28" s="84" t="s">
        <v>199</v>
      </c>
      <c r="J28" s="92">
        <v>2</v>
      </c>
      <c r="K28" s="84" t="str">
        <f t="shared" ref="K28:K91" si="5">"Uniform ("&amp;ROUND(G28,2)&amp;", "&amp;ROUND(H28,2)&amp;")"</f>
        <v>Uniform (0.12, 0.17)</v>
      </c>
      <c r="L28" s="131">
        <f t="shared" ref="L28:L91" si="6">G28</f>
        <v>0.11747687144306652</v>
      </c>
      <c r="M28" s="131">
        <f t="shared" ref="M28:M91" si="7">H28</f>
        <v>0.17324483783032696</v>
      </c>
      <c r="N28" s="84" t="s">
        <v>17</v>
      </c>
      <c r="O28" s="84"/>
      <c r="P28" s="84"/>
      <c r="Q28" s="84"/>
    </row>
    <row r="29" spans="1:17" x14ac:dyDescent="0.25">
      <c r="A29" s="86" t="s">
        <v>2</v>
      </c>
      <c r="B29" s="84" t="s">
        <v>12</v>
      </c>
      <c r="C29" s="84" t="s">
        <v>14</v>
      </c>
      <c r="D29" s="84" t="s">
        <v>8</v>
      </c>
      <c r="E29" s="85" t="s">
        <v>1948</v>
      </c>
      <c r="F29" s="53">
        <v>0.12327028995604422</v>
      </c>
      <c r="G29" s="53">
        <v>0.10593468635428412</v>
      </c>
      <c r="H29" s="53">
        <v>0.14060590949069898</v>
      </c>
      <c r="I29" s="84" t="s">
        <v>199</v>
      </c>
      <c r="J29" s="92">
        <v>2</v>
      </c>
      <c r="K29" s="84" t="str">
        <f t="shared" si="5"/>
        <v>Uniform (0.11, 0.14)</v>
      </c>
      <c r="L29" s="131">
        <f t="shared" si="6"/>
        <v>0.10593468635428412</v>
      </c>
      <c r="M29" s="131">
        <f t="shared" si="7"/>
        <v>0.14060590949069898</v>
      </c>
      <c r="N29" s="84" t="s">
        <v>17</v>
      </c>
      <c r="O29" s="84"/>
      <c r="P29" s="84"/>
      <c r="Q29" s="84"/>
    </row>
    <row r="30" spans="1:17" x14ac:dyDescent="0.25">
      <c r="A30" s="86" t="s">
        <v>2</v>
      </c>
      <c r="B30" s="84" t="s">
        <v>12</v>
      </c>
      <c r="C30" s="84" t="s">
        <v>14</v>
      </c>
      <c r="D30" s="84" t="s">
        <v>29</v>
      </c>
      <c r="E30" s="85" t="s">
        <v>1948</v>
      </c>
      <c r="F30" s="53">
        <v>8.9235147786873317E-2</v>
      </c>
      <c r="G30" s="53">
        <v>5.1625025678999695E-2</v>
      </c>
      <c r="H30" s="53">
        <v>0.12864797393153635</v>
      </c>
      <c r="I30" s="84" t="s">
        <v>199</v>
      </c>
      <c r="J30" s="92">
        <v>2</v>
      </c>
      <c r="K30" s="84" t="str">
        <f t="shared" si="5"/>
        <v>Uniform (0.05, 0.13)</v>
      </c>
      <c r="L30" s="131">
        <f t="shared" si="6"/>
        <v>5.1625025678999695E-2</v>
      </c>
      <c r="M30" s="131">
        <f t="shared" si="7"/>
        <v>0.12864797393153635</v>
      </c>
      <c r="N30" s="84" t="s">
        <v>17</v>
      </c>
      <c r="O30" s="84"/>
      <c r="P30" s="84"/>
      <c r="Q30" s="84"/>
    </row>
    <row r="31" spans="1:17" x14ac:dyDescent="0.25">
      <c r="A31" s="86" t="s">
        <v>2</v>
      </c>
      <c r="B31" s="84" t="s">
        <v>12</v>
      </c>
      <c r="C31" s="84" t="s">
        <v>14</v>
      </c>
      <c r="D31" s="84" t="s">
        <v>7</v>
      </c>
      <c r="E31" s="85" t="s">
        <v>1948</v>
      </c>
      <c r="F31" s="53">
        <v>0.2277264330934004</v>
      </c>
      <c r="G31" s="53">
        <v>0.20153845935050735</v>
      </c>
      <c r="H31" s="53">
        <v>0.25391441410823001</v>
      </c>
      <c r="I31" s="84" t="s">
        <v>199</v>
      </c>
      <c r="J31" s="92">
        <v>2</v>
      </c>
      <c r="K31" s="84" t="str">
        <f t="shared" si="5"/>
        <v>Uniform (0.2, 0.25)</v>
      </c>
      <c r="L31" s="131">
        <f t="shared" si="6"/>
        <v>0.20153845935050735</v>
      </c>
      <c r="M31" s="131">
        <f t="shared" si="7"/>
        <v>0.25391441410823001</v>
      </c>
      <c r="N31" s="84" t="s">
        <v>17</v>
      </c>
      <c r="O31" s="84"/>
      <c r="P31" s="84"/>
      <c r="Q31" s="84"/>
    </row>
    <row r="32" spans="1:17" x14ac:dyDescent="0.25">
      <c r="A32" s="86" t="s">
        <v>2</v>
      </c>
      <c r="B32" s="84" t="s">
        <v>15</v>
      </c>
      <c r="C32" s="84" t="s">
        <v>11</v>
      </c>
      <c r="D32" s="84" t="s">
        <v>18</v>
      </c>
      <c r="E32" s="85" t="s">
        <v>1948</v>
      </c>
      <c r="F32" s="131">
        <v>0.145360848561915</v>
      </c>
      <c r="G32" s="131">
        <v>0.11747687144306652</v>
      </c>
      <c r="H32" s="131">
        <v>0.17324483783032696</v>
      </c>
      <c r="I32" s="84" t="s">
        <v>199</v>
      </c>
      <c r="J32" s="92">
        <v>2</v>
      </c>
      <c r="K32" s="84" t="str">
        <f t="shared" si="5"/>
        <v>Uniform (0.12, 0.17)</v>
      </c>
      <c r="L32" s="131">
        <f t="shared" si="6"/>
        <v>0.11747687144306652</v>
      </c>
      <c r="M32" s="131">
        <f t="shared" si="7"/>
        <v>0.17324483783032696</v>
      </c>
      <c r="N32" s="84" t="s">
        <v>17</v>
      </c>
      <c r="O32" s="84"/>
      <c r="P32" s="84"/>
      <c r="Q32" s="84"/>
    </row>
    <row r="33" spans="1:17" x14ac:dyDescent="0.25">
      <c r="A33" s="86" t="s">
        <v>2</v>
      </c>
      <c r="B33" s="84" t="s">
        <v>15</v>
      </c>
      <c r="C33" s="84" t="s">
        <v>11</v>
      </c>
      <c r="D33" s="84" t="s">
        <v>7</v>
      </c>
      <c r="E33" s="85" t="s">
        <v>1948</v>
      </c>
      <c r="F33" s="131">
        <v>9.2288158708222726E-2</v>
      </c>
      <c r="G33" s="131">
        <v>5.4367328262683201E-2</v>
      </c>
      <c r="H33" s="131">
        <v>0.13020896828861331</v>
      </c>
      <c r="I33" s="84" t="s">
        <v>199</v>
      </c>
      <c r="J33" s="92">
        <v>2</v>
      </c>
      <c r="K33" s="84" t="str">
        <f t="shared" si="5"/>
        <v>Uniform (0.05, 0.13)</v>
      </c>
      <c r="L33" s="131">
        <f t="shared" si="6"/>
        <v>5.4367328262683201E-2</v>
      </c>
      <c r="M33" s="131">
        <f t="shared" si="7"/>
        <v>0.13020896828861331</v>
      </c>
      <c r="N33" s="84" t="s">
        <v>17</v>
      </c>
      <c r="O33" s="84"/>
      <c r="P33" s="84"/>
      <c r="Q33" s="84"/>
    </row>
    <row r="34" spans="1:17" x14ac:dyDescent="0.25">
      <c r="A34" s="86" t="s">
        <v>2</v>
      </c>
      <c r="B34" s="84" t="s">
        <v>15</v>
      </c>
      <c r="C34" s="84" t="s">
        <v>13</v>
      </c>
      <c r="D34" s="84" t="s">
        <v>18</v>
      </c>
      <c r="E34" s="85" t="s">
        <v>1948</v>
      </c>
      <c r="F34" s="131">
        <v>0.145360848561915</v>
      </c>
      <c r="G34" s="131">
        <v>0.11747687144306652</v>
      </c>
      <c r="H34" s="131">
        <v>0.17324483783032696</v>
      </c>
      <c r="I34" s="84" t="s">
        <v>199</v>
      </c>
      <c r="J34" s="92">
        <v>2</v>
      </c>
      <c r="K34" s="84" t="str">
        <f t="shared" si="5"/>
        <v>Uniform (0.12, 0.17)</v>
      </c>
      <c r="L34" s="131">
        <f t="shared" si="6"/>
        <v>0.11747687144306652</v>
      </c>
      <c r="M34" s="131">
        <f t="shared" si="7"/>
        <v>0.17324483783032696</v>
      </c>
      <c r="N34" s="84" t="s">
        <v>17</v>
      </c>
      <c r="O34" s="84"/>
      <c r="P34" s="84"/>
      <c r="Q34" s="84"/>
    </row>
    <row r="35" spans="1:17" x14ac:dyDescent="0.25">
      <c r="A35" s="86" t="s">
        <v>2</v>
      </c>
      <c r="B35" s="84" t="s">
        <v>15</v>
      </c>
      <c r="C35" s="84" t="s">
        <v>13</v>
      </c>
      <c r="D35" s="84" t="s">
        <v>7</v>
      </c>
      <c r="E35" s="85" t="s">
        <v>1948</v>
      </c>
      <c r="F35" s="131">
        <v>0.1193300800013337</v>
      </c>
      <c r="G35" s="131">
        <v>0.10360762839487035</v>
      </c>
      <c r="H35" s="131">
        <v>0.13505254016093574</v>
      </c>
      <c r="I35" s="84" t="s">
        <v>199</v>
      </c>
      <c r="J35" s="92">
        <v>2</v>
      </c>
      <c r="K35" s="84" t="str">
        <f t="shared" si="5"/>
        <v>Uniform (0.1, 0.14)</v>
      </c>
      <c r="L35" s="131">
        <f t="shared" si="6"/>
        <v>0.10360762839487035</v>
      </c>
      <c r="M35" s="131">
        <f t="shared" si="7"/>
        <v>0.13505254016093574</v>
      </c>
      <c r="N35" s="84" t="s">
        <v>17</v>
      </c>
      <c r="O35" s="84"/>
      <c r="P35" s="84"/>
      <c r="Q35" s="84"/>
    </row>
    <row r="36" spans="1:17" x14ac:dyDescent="0.25">
      <c r="A36" s="86" t="s">
        <v>2</v>
      </c>
      <c r="B36" s="84" t="s">
        <v>15</v>
      </c>
      <c r="C36" s="84" t="s">
        <v>14</v>
      </c>
      <c r="D36" s="84" t="s">
        <v>18</v>
      </c>
      <c r="E36" s="85" t="s">
        <v>1948</v>
      </c>
      <c r="F36" s="131">
        <v>0.145360848561915</v>
      </c>
      <c r="G36" s="131">
        <v>0.11747687144306652</v>
      </c>
      <c r="H36" s="131">
        <v>0.17324483783032696</v>
      </c>
      <c r="I36" s="84" t="s">
        <v>199</v>
      </c>
      <c r="J36" s="92">
        <v>2</v>
      </c>
      <c r="K36" s="84" t="str">
        <f t="shared" si="5"/>
        <v>Uniform (0.12, 0.17)</v>
      </c>
      <c r="L36" s="131">
        <f t="shared" si="6"/>
        <v>0.11747687144306652</v>
      </c>
      <c r="M36" s="131">
        <f t="shared" si="7"/>
        <v>0.17324483783032696</v>
      </c>
      <c r="N36" s="84" t="s">
        <v>17</v>
      </c>
      <c r="O36" s="84"/>
      <c r="P36" s="84"/>
      <c r="Q36" s="84"/>
    </row>
    <row r="37" spans="1:17" x14ac:dyDescent="0.25">
      <c r="A37" s="86" t="s">
        <v>2</v>
      </c>
      <c r="B37" s="84" t="s">
        <v>15</v>
      </c>
      <c r="C37" s="84" t="s">
        <v>14</v>
      </c>
      <c r="D37" s="84" t="s">
        <v>7</v>
      </c>
      <c r="E37" s="85" t="s">
        <v>1948</v>
      </c>
      <c r="F37" s="131">
        <v>0.12588704309911572</v>
      </c>
      <c r="G37" s="131">
        <v>8.5746786859075538E-2</v>
      </c>
      <c r="H37" s="131">
        <v>0.16602730113754227</v>
      </c>
      <c r="I37" s="84" t="s">
        <v>199</v>
      </c>
      <c r="J37" s="92">
        <v>2</v>
      </c>
      <c r="K37" s="84" t="str">
        <f t="shared" si="5"/>
        <v>Uniform (0.09, 0.17)</v>
      </c>
      <c r="L37" s="131">
        <f t="shared" si="6"/>
        <v>8.5746786859075538E-2</v>
      </c>
      <c r="M37" s="131">
        <f t="shared" si="7"/>
        <v>0.16602730113754227</v>
      </c>
      <c r="N37" s="84" t="s">
        <v>17</v>
      </c>
      <c r="O37" s="84"/>
      <c r="P37" s="84"/>
      <c r="Q37" s="84"/>
    </row>
    <row r="38" spans="1:17" x14ac:dyDescent="0.25">
      <c r="A38" s="86" t="s">
        <v>2</v>
      </c>
      <c r="B38" s="84" t="s">
        <v>12</v>
      </c>
      <c r="C38" s="84" t="s">
        <v>11</v>
      </c>
      <c r="D38" s="84" t="s">
        <v>18</v>
      </c>
      <c r="E38" s="85" t="s">
        <v>1949</v>
      </c>
      <c r="F38" s="374">
        <v>0.9</v>
      </c>
      <c r="G38" s="53">
        <v>0.59899999999999998</v>
      </c>
      <c r="H38" s="53">
        <v>0.71399999999999997</v>
      </c>
      <c r="I38" s="84" t="s">
        <v>199</v>
      </c>
      <c r="J38" s="92">
        <v>2</v>
      </c>
      <c r="K38" s="84" t="str">
        <f t="shared" si="5"/>
        <v>Uniform (0.6, 0.71)</v>
      </c>
      <c r="L38" s="131">
        <f t="shared" si="6"/>
        <v>0.59899999999999998</v>
      </c>
      <c r="M38" s="131">
        <f t="shared" si="7"/>
        <v>0.71399999999999997</v>
      </c>
      <c r="N38" s="84" t="s">
        <v>17</v>
      </c>
      <c r="O38" s="84"/>
      <c r="P38" s="84"/>
      <c r="Q38" s="84"/>
    </row>
    <row r="39" spans="1:17" x14ac:dyDescent="0.25">
      <c r="A39" s="86" t="s">
        <v>2</v>
      </c>
      <c r="B39" s="84" t="s">
        <v>12</v>
      </c>
      <c r="C39" s="84" t="s">
        <v>11</v>
      </c>
      <c r="D39" s="84" t="s">
        <v>8</v>
      </c>
      <c r="E39" s="85" t="s">
        <v>1949</v>
      </c>
      <c r="F39" s="374">
        <v>0.9</v>
      </c>
      <c r="G39" s="53">
        <v>0.59899999999999998</v>
      </c>
      <c r="H39" s="53">
        <v>0.71399999999999997</v>
      </c>
      <c r="I39" s="84" t="s">
        <v>199</v>
      </c>
      <c r="J39" s="92">
        <v>2</v>
      </c>
      <c r="K39" s="84" t="str">
        <f t="shared" si="5"/>
        <v>Uniform (0.6, 0.71)</v>
      </c>
      <c r="L39" s="131">
        <f t="shared" si="6"/>
        <v>0.59899999999999998</v>
      </c>
      <c r="M39" s="131">
        <f t="shared" si="7"/>
        <v>0.71399999999999997</v>
      </c>
      <c r="N39" s="84" t="s">
        <v>17</v>
      </c>
      <c r="O39" s="84"/>
      <c r="P39" s="84"/>
      <c r="Q39" s="84"/>
    </row>
    <row r="40" spans="1:17" x14ac:dyDescent="0.25">
      <c r="A40" s="86" t="s">
        <v>2</v>
      </c>
      <c r="B40" s="84" t="s">
        <v>12</v>
      </c>
      <c r="C40" s="84" t="s">
        <v>11</v>
      </c>
      <c r="D40" s="84" t="s">
        <v>29</v>
      </c>
      <c r="E40" s="85" t="s">
        <v>1949</v>
      </c>
      <c r="F40" s="374">
        <v>0.9</v>
      </c>
      <c r="G40" s="53">
        <v>0.59899999999999998</v>
      </c>
      <c r="H40" s="53">
        <v>0.71399999999999997</v>
      </c>
      <c r="I40" s="84" t="s">
        <v>199</v>
      </c>
      <c r="J40" s="92">
        <v>2</v>
      </c>
      <c r="K40" s="84" t="str">
        <f t="shared" si="5"/>
        <v>Uniform (0.6, 0.71)</v>
      </c>
      <c r="L40" s="131">
        <f t="shared" si="6"/>
        <v>0.59899999999999998</v>
      </c>
      <c r="M40" s="131">
        <f t="shared" si="7"/>
        <v>0.71399999999999997</v>
      </c>
      <c r="N40" s="84" t="s">
        <v>17</v>
      </c>
      <c r="O40" s="84"/>
      <c r="P40" s="84"/>
      <c r="Q40" s="84"/>
    </row>
    <row r="41" spans="1:17" x14ac:dyDescent="0.25">
      <c r="A41" s="86" t="s">
        <v>2</v>
      </c>
      <c r="B41" s="84" t="s">
        <v>12</v>
      </c>
      <c r="C41" s="84" t="s">
        <v>11</v>
      </c>
      <c r="D41" s="84" t="s">
        <v>7</v>
      </c>
      <c r="E41" s="85" t="s">
        <v>1949</v>
      </c>
      <c r="F41" s="374">
        <v>0.9</v>
      </c>
      <c r="G41" s="53">
        <v>0.59899999999999998</v>
      </c>
      <c r="H41" s="53">
        <v>0.71399999999999997</v>
      </c>
      <c r="I41" s="84" t="s">
        <v>199</v>
      </c>
      <c r="J41" s="92">
        <v>2</v>
      </c>
      <c r="K41" s="84" t="str">
        <f t="shared" si="5"/>
        <v>Uniform (0.6, 0.71)</v>
      </c>
      <c r="L41" s="131">
        <f t="shared" si="6"/>
        <v>0.59899999999999998</v>
      </c>
      <c r="M41" s="131">
        <f t="shared" si="7"/>
        <v>0.71399999999999997</v>
      </c>
      <c r="N41" s="84" t="s">
        <v>17</v>
      </c>
      <c r="O41" s="84"/>
      <c r="P41" s="84"/>
      <c r="Q41" s="84"/>
    </row>
    <row r="42" spans="1:17" x14ac:dyDescent="0.25">
      <c r="A42" s="86" t="s">
        <v>2</v>
      </c>
      <c r="B42" s="84" t="s">
        <v>12</v>
      </c>
      <c r="C42" s="84" t="s">
        <v>13</v>
      </c>
      <c r="D42" s="84" t="s">
        <v>18</v>
      </c>
      <c r="E42" s="85" t="s">
        <v>1949</v>
      </c>
      <c r="F42" s="374">
        <v>0.9</v>
      </c>
      <c r="G42" s="53">
        <v>0.59899999999999998</v>
      </c>
      <c r="H42" s="53">
        <v>0.71399999999999997</v>
      </c>
      <c r="I42" s="84" t="s">
        <v>199</v>
      </c>
      <c r="J42" s="92">
        <v>2</v>
      </c>
      <c r="K42" s="84" t="str">
        <f t="shared" si="5"/>
        <v>Uniform (0.6, 0.71)</v>
      </c>
      <c r="L42" s="131">
        <f t="shared" si="6"/>
        <v>0.59899999999999998</v>
      </c>
      <c r="M42" s="131">
        <f t="shared" si="7"/>
        <v>0.71399999999999997</v>
      </c>
      <c r="N42" s="84" t="s">
        <v>17</v>
      </c>
      <c r="O42" s="84"/>
      <c r="P42" s="84"/>
      <c r="Q42" s="84"/>
    </row>
    <row r="43" spans="1:17" x14ac:dyDescent="0.25">
      <c r="A43" s="86" t="s">
        <v>2</v>
      </c>
      <c r="B43" s="84" t="s">
        <v>12</v>
      </c>
      <c r="C43" s="84" t="s">
        <v>13</v>
      </c>
      <c r="D43" s="84" t="s">
        <v>8</v>
      </c>
      <c r="E43" s="85" t="s">
        <v>1949</v>
      </c>
      <c r="F43" s="374">
        <v>0.9</v>
      </c>
      <c r="G43" s="53">
        <v>0.59899999999999998</v>
      </c>
      <c r="H43" s="53">
        <v>0.71399999999999997</v>
      </c>
      <c r="I43" s="84" t="s">
        <v>199</v>
      </c>
      <c r="J43" s="92">
        <v>2</v>
      </c>
      <c r="K43" s="84" t="str">
        <f t="shared" si="5"/>
        <v>Uniform (0.6, 0.71)</v>
      </c>
      <c r="L43" s="131">
        <f t="shared" si="6"/>
        <v>0.59899999999999998</v>
      </c>
      <c r="M43" s="131">
        <f t="shared" si="7"/>
        <v>0.71399999999999997</v>
      </c>
      <c r="N43" s="84" t="s">
        <v>17</v>
      </c>
      <c r="O43" s="84"/>
      <c r="P43" s="84"/>
      <c r="Q43" s="84"/>
    </row>
    <row r="44" spans="1:17" x14ac:dyDescent="0.25">
      <c r="A44" s="86" t="s">
        <v>2</v>
      </c>
      <c r="B44" s="84" t="s">
        <v>12</v>
      </c>
      <c r="C44" s="84" t="s">
        <v>13</v>
      </c>
      <c r="D44" s="84" t="s">
        <v>29</v>
      </c>
      <c r="E44" s="85" t="s">
        <v>1949</v>
      </c>
      <c r="F44" s="374">
        <v>0.9</v>
      </c>
      <c r="G44" s="53">
        <v>0.59899999999999998</v>
      </c>
      <c r="H44" s="53">
        <v>0.71399999999999997</v>
      </c>
      <c r="I44" s="84" t="s">
        <v>199</v>
      </c>
      <c r="J44" s="92">
        <v>2</v>
      </c>
      <c r="K44" s="84" t="str">
        <f t="shared" si="5"/>
        <v>Uniform (0.6, 0.71)</v>
      </c>
      <c r="L44" s="131">
        <f t="shared" si="6"/>
        <v>0.59899999999999998</v>
      </c>
      <c r="M44" s="131">
        <f t="shared" si="7"/>
        <v>0.71399999999999997</v>
      </c>
      <c r="N44" s="84" t="s">
        <v>17</v>
      </c>
      <c r="O44" s="84"/>
      <c r="P44" s="84"/>
      <c r="Q44" s="84"/>
    </row>
    <row r="45" spans="1:17" x14ac:dyDescent="0.25">
      <c r="A45" s="86" t="s">
        <v>2</v>
      </c>
      <c r="B45" s="84" t="s">
        <v>12</v>
      </c>
      <c r="C45" s="84" t="s">
        <v>13</v>
      </c>
      <c r="D45" s="84" t="s">
        <v>7</v>
      </c>
      <c r="E45" s="85" t="s">
        <v>1949</v>
      </c>
      <c r="F45" s="374">
        <v>0.9</v>
      </c>
      <c r="G45" s="53">
        <v>0.59899999999999998</v>
      </c>
      <c r="H45" s="53">
        <v>0.71399999999999997</v>
      </c>
      <c r="I45" s="84" t="s">
        <v>199</v>
      </c>
      <c r="J45" s="92">
        <v>2</v>
      </c>
      <c r="K45" s="84" t="str">
        <f t="shared" si="5"/>
        <v>Uniform (0.6, 0.71)</v>
      </c>
      <c r="L45" s="131">
        <f t="shared" si="6"/>
        <v>0.59899999999999998</v>
      </c>
      <c r="M45" s="131">
        <f t="shared" si="7"/>
        <v>0.71399999999999997</v>
      </c>
      <c r="N45" s="84" t="s">
        <v>17</v>
      </c>
      <c r="O45" s="84"/>
      <c r="P45" s="84"/>
      <c r="Q45" s="84"/>
    </row>
    <row r="46" spans="1:17" x14ac:dyDescent="0.25">
      <c r="A46" s="86" t="s">
        <v>2</v>
      </c>
      <c r="B46" s="84" t="s">
        <v>12</v>
      </c>
      <c r="C46" s="84" t="s">
        <v>14</v>
      </c>
      <c r="D46" s="84" t="s">
        <v>18</v>
      </c>
      <c r="E46" s="85" t="s">
        <v>1949</v>
      </c>
      <c r="F46" s="374">
        <v>0.9</v>
      </c>
      <c r="G46" s="53">
        <v>0.59899999999999998</v>
      </c>
      <c r="H46" s="53">
        <v>0.71399999999999997</v>
      </c>
      <c r="I46" s="84" t="s">
        <v>199</v>
      </c>
      <c r="J46" s="92">
        <v>2</v>
      </c>
      <c r="K46" s="84" t="str">
        <f t="shared" si="5"/>
        <v>Uniform (0.6, 0.71)</v>
      </c>
      <c r="L46" s="131">
        <f t="shared" si="6"/>
        <v>0.59899999999999998</v>
      </c>
      <c r="M46" s="131">
        <f t="shared" si="7"/>
        <v>0.71399999999999997</v>
      </c>
      <c r="N46" s="84" t="s">
        <v>17</v>
      </c>
    </row>
    <row r="47" spans="1:17" x14ac:dyDescent="0.25">
      <c r="A47" s="86" t="s">
        <v>2</v>
      </c>
      <c r="B47" s="84" t="s">
        <v>12</v>
      </c>
      <c r="C47" s="84" t="s">
        <v>14</v>
      </c>
      <c r="D47" s="84" t="s">
        <v>8</v>
      </c>
      <c r="E47" s="85" t="s">
        <v>1949</v>
      </c>
      <c r="F47" s="374">
        <v>0.9</v>
      </c>
      <c r="G47" s="53">
        <v>0.59899999999999998</v>
      </c>
      <c r="H47" s="53">
        <v>0.71399999999999997</v>
      </c>
      <c r="I47" s="84" t="s">
        <v>199</v>
      </c>
      <c r="J47" s="92">
        <v>2</v>
      </c>
      <c r="K47" s="84" t="str">
        <f t="shared" si="5"/>
        <v>Uniform (0.6, 0.71)</v>
      </c>
      <c r="L47" s="131">
        <f t="shared" si="6"/>
        <v>0.59899999999999998</v>
      </c>
      <c r="M47" s="131">
        <f t="shared" si="7"/>
        <v>0.71399999999999997</v>
      </c>
      <c r="N47" s="84" t="s">
        <v>17</v>
      </c>
    </row>
    <row r="48" spans="1:17" x14ac:dyDescent="0.25">
      <c r="A48" s="86" t="s">
        <v>2</v>
      </c>
      <c r="B48" s="84" t="s">
        <v>12</v>
      </c>
      <c r="C48" s="84" t="s">
        <v>14</v>
      </c>
      <c r="D48" s="84" t="s">
        <v>29</v>
      </c>
      <c r="E48" s="85" t="s">
        <v>1949</v>
      </c>
      <c r="F48" s="374">
        <v>0.9</v>
      </c>
      <c r="G48" s="53">
        <v>0.59899999999999998</v>
      </c>
      <c r="H48" s="53">
        <v>0.71399999999999997</v>
      </c>
      <c r="I48" s="84" t="s">
        <v>199</v>
      </c>
      <c r="J48" s="92">
        <v>2</v>
      </c>
      <c r="K48" s="84" t="str">
        <f t="shared" si="5"/>
        <v>Uniform (0.6, 0.71)</v>
      </c>
      <c r="L48" s="131">
        <f t="shared" si="6"/>
        <v>0.59899999999999998</v>
      </c>
      <c r="M48" s="131">
        <f t="shared" si="7"/>
        <v>0.71399999999999997</v>
      </c>
      <c r="N48" s="84" t="s">
        <v>17</v>
      </c>
    </row>
    <row r="49" spans="1:17" x14ac:dyDescent="0.25">
      <c r="A49" s="86" t="s">
        <v>2</v>
      </c>
      <c r="B49" s="84" t="s">
        <v>12</v>
      </c>
      <c r="C49" s="84" t="s">
        <v>14</v>
      </c>
      <c r="D49" s="84" t="s">
        <v>7</v>
      </c>
      <c r="E49" s="85" t="s">
        <v>1949</v>
      </c>
      <c r="F49" s="374">
        <v>0.9</v>
      </c>
      <c r="G49" s="53">
        <v>0.59899999999999998</v>
      </c>
      <c r="H49" s="53">
        <v>0.71399999999999997</v>
      </c>
      <c r="I49" s="84" t="s">
        <v>199</v>
      </c>
      <c r="J49" s="92">
        <v>2</v>
      </c>
      <c r="K49" s="84" t="str">
        <f t="shared" si="5"/>
        <v>Uniform (0.6, 0.71)</v>
      </c>
      <c r="L49" s="131">
        <f t="shared" si="6"/>
        <v>0.59899999999999998</v>
      </c>
      <c r="M49" s="131">
        <f t="shared" si="7"/>
        <v>0.71399999999999997</v>
      </c>
      <c r="N49" s="84" t="s">
        <v>17</v>
      </c>
    </row>
    <row r="50" spans="1:17" x14ac:dyDescent="0.25">
      <c r="A50" s="86" t="s">
        <v>2</v>
      </c>
      <c r="B50" s="84" t="s">
        <v>15</v>
      </c>
      <c r="C50" s="84" t="s">
        <v>11</v>
      </c>
      <c r="D50" s="84" t="s">
        <v>18</v>
      </c>
      <c r="E50" s="85" t="s">
        <v>1949</v>
      </c>
      <c r="F50" s="374">
        <v>0.9</v>
      </c>
      <c r="G50" s="131">
        <v>0.59899999999999998</v>
      </c>
      <c r="H50" s="131">
        <v>0.71399999999999997</v>
      </c>
      <c r="I50" s="84" t="s">
        <v>199</v>
      </c>
      <c r="J50" s="92">
        <v>2</v>
      </c>
      <c r="K50" s="84" t="str">
        <f t="shared" si="5"/>
        <v>Uniform (0.6, 0.71)</v>
      </c>
      <c r="L50" s="131">
        <f t="shared" si="6"/>
        <v>0.59899999999999998</v>
      </c>
      <c r="M50" s="131">
        <f t="shared" si="7"/>
        <v>0.71399999999999997</v>
      </c>
      <c r="N50" s="84" t="s">
        <v>17</v>
      </c>
    </row>
    <row r="51" spans="1:17" x14ac:dyDescent="0.25">
      <c r="A51" s="86" t="s">
        <v>2</v>
      </c>
      <c r="B51" s="84" t="s">
        <v>15</v>
      </c>
      <c r="C51" s="84" t="s">
        <v>11</v>
      </c>
      <c r="D51" s="84" t="s">
        <v>7</v>
      </c>
      <c r="E51" s="85" t="s">
        <v>1949</v>
      </c>
      <c r="F51" s="374">
        <v>0.9</v>
      </c>
      <c r="G51" s="131">
        <v>0.59899999999999998</v>
      </c>
      <c r="H51" s="131">
        <v>0.71399999999999997</v>
      </c>
      <c r="I51" s="84" t="s">
        <v>199</v>
      </c>
      <c r="J51" s="92">
        <v>2</v>
      </c>
      <c r="K51" s="84" t="str">
        <f t="shared" si="5"/>
        <v>Uniform (0.6, 0.71)</v>
      </c>
      <c r="L51" s="131">
        <f t="shared" si="6"/>
        <v>0.59899999999999998</v>
      </c>
      <c r="M51" s="131">
        <f t="shared" si="7"/>
        <v>0.71399999999999997</v>
      </c>
      <c r="N51" s="84" t="s">
        <v>17</v>
      </c>
    </row>
    <row r="52" spans="1:17" x14ac:dyDescent="0.25">
      <c r="A52" s="86" t="s">
        <v>2</v>
      </c>
      <c r="B52" s="84" t="s">
        <v>15</v>
      </c>
      <c r="C52" s="84" t="s">
        <v>13</v>
      </c>
      <c r="D52" s="84" t="s">
        <v>18</v>
      </c>
      <c r="E52" s="85" t="s">
        <v>1949</v>
      </c>
      <c r="F52" s="374">
        <v>0.9</v>
      </c>
      <c r="G52" s="131">
        <v>0.59899999999999998</v>
      </c>
      <c r="H52" s="131">
        <v>0.71399999999999997</v>
      </c>
      <c r="I52" s="84" t="s">
        <v>199</v>
      </c>
      <c r="J52" s="92">
        <v>2</v>
      </c>
      <c r="K52" s="84" t="str">
        <f t="shared" si="5"/>
        <v>Uniform (0.6, 0.71)</v>
      </c>
      <c r="L52" s="131">
        <f t="shared" si="6"/>
        <v>0.59899999999999998</v>
      </c>
      <c r="M52" s="131">
        <f t="shared" si="7"/>
        <v>0.71399999999999997</v>
      </c>
      <c r="N52" s="84" t="s">
        <v>17</v>
      </c>
    </row>
    <row r="53" spans="1:17" x14ac:dyDescent="0.25">
      <c r="A53" s="86" t="s">
        <v>2</v>
      </c>
      <c r="B53" s="84" t="s">
        <v>15</v>
      </c>
      <c r="C53" s="84" t="s">
        <v>13</v>
      </c>
      <c r="D53" s="84" t="s">
        <v>7</v>
      </c>
      <c r="E53" s="85" t="s">
        <v>1949</v>
      </c>
      <c r="F53" s="374">
        <v>0.9</v>
      </c>
      <c r="G53" s="131">
        <v>0.59899999999999998</v>
      </c>
      <c r="H53" s="131">
        <v>0.71399999999999997</v>
      </c>
      <c r="I53" s="84" t="s">
        <v>199</v>
      </c>
      <c r="J53" s="92">
        <v>2</v>
      </c>
      <c r="K53" s="84" t="str">
        <f t="shared" si="5"/>
        <v>Uniform (0.6, 0.71)</v>
      </c>
      <c r="L53" s="131">
        <f t="shared" si="6"/>
        <v>0.59899999999999998</v>
      </c>
      <c r="M53" s="131">
        <f t="shared" si="7"/>
        <v>0.71399999999999997</v>
      </c>
      <c r="N53" s="84" t="s">
        <v>17</v>
      </c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18</v>
      </c>
      <c r="E54" s="85" t="s">
        <v>1949</v>
      </c>
      <c r="F54" s="374">
        <v>0.9</v>
      </c>
      <c r="G54" s="131">
        <v>0.59899999999999998</v>
      </c>
      <c r="H54" s="131">
        <v>0.71399999999999997</v>
      </c>
      <c r="I54" s="84" t="s">
        <v>199</v>
      </c>
      <c r="J54" s="92">
        <v>2</v>
      </c>
      <c r="K54" s="84" t="str">
        <f t="shared" si="5"/>
        <v>Uniform (0.6, 0.71)</v>
      </c>
      <c r="L54" s="131">
        <f t="shared" si="6"/>
        <v>0.59899999999999998</v>
      </c>
      <c r="M54" s="131">
        <f t="shared" si="7"/>
        <v>0.71399999999999997</v>
      </c>
      <c r="N54" s="84" t="s">
        <v>17</v>
      </c>
      <c r="O54" s="84"/>
      <c r="P54" s="84"/>
      <c r="Q54" s="84"/>
    </row>
    <row r="55" spans="1:17" s="87" customFormat="1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91" t="s">
        <v>1949</v>
      </c>
      <c r="F55" s="377">
        <v>0.9</v>
      </c>
      <c r="G55" s="279">
        <v>0.59899999999999998</v>
      </c>
      <c r="H55" s="279">
        <v>0.71399999999999997</v>
      </c>
      <c r="I55" s="87" t="s">
        <v>199</v>
      </c>
      <c r="J55" s="93">
        <v>2</v>
      </c>
      <c r="K55" s="87" t="str">
        <f t="shared" si="5"/>
        <v>Uniform (0.6, 0.71)</v>
      </c>
      <c r="L55" s="279">
        <f t="shared" si="6"/>
        <v>0.59899999999999998</v>
      </c>
      <c r="M55" s="279">
        <f t="shared" si="7"/>
        <v>0.71399999999999997</v>
      </c>
      <c r="N55" s="87" t="s">
        <v>17</v>
      </c>
    </row>
    <row r="56" spans="1:17" x14ac:dyDescent="0.25">
      <c r="A56" s="81" t="s">
        <v>3</v>
      </c>
      <c r="B56" s="133" t="s">
        <v>12</v>
      </c>
      <c r="C56" s="133" t="s">
        <v>11</v>
      </c>
      <c r="D56" s="133" t="s">
        <v>18</v>
      </c>
      <c r="E56" s="133" t="s">
        <v>1946</v>
      </c>
      <c r="F56" s="53">
        <v>1.32</v>
      </c>
      <c r="G56" s="53">
        <v>1.23</v>
      </c>
      <c r="H56" s="53">
        <v>1.42</v>
      </c>
      <c r="I56" s="84" t="s">
        <v>199</v>
      </c>
      <c r="J56" s="92">
        <v>2</v>
      </c>
      <c r="K56" s="84" t="str">
        <f t="shared" si="5"/>
        <v>Uniform (1.23, 1.42)</v>
      </c>
      <c r="L56" s="131">
        <f t="shared" si="6"/>
        <v>1.23</v>
      </c>
      <c r="M56" s="131">
        <f t="shared" si="7"/>
        <v>1.42</v>
      </c>
      <c r="N56" s="84" t="s">
        <v>17</v>
      </c>
    </row>
    <row r="57" spans="1:17" x14ac:dyDescent="0.25">
      <c r="A57" s="81" t="s">
        <v>3</v>
      </c>
      <c r="B57" s="133" t="s">
        <v>12</v>
      </c>
      <c r="C57" s="133" t="s">
        <v>11</v>
      </c>
      <c r="D57" s="133" t="s">
        <v>8</v>
      </c>
      <c r="E57" s="133" t="s">
        <v>1946</v>
      </c>
      <c r="F57" s="53">
        <v>1.32</v>
      </c>
      <c r="G57" s="53">
        <v>1.23</v>
      </c>
      <c r="H57" s="53">
        <v>1.42</v>
      </c>
      <c r="I57" s="84" t="s">
        <v>199</v>
      </c>
      <c r="J57" s="92">
        <v>2</v>
      </c>
      <c r="K57" s="84" t="str">
        <f t="shared" si="5"/>
        <v>Uniform (1.23, 1.42)</v>
      </c>
      <c r="L57" s="131">
        <f t="shared" si="6"/>
        <v>1.23</v>
      </c>
      <c r="M57" s="131">
        <f t="shared" si="7"/>
        <v>1.42</v>
      </c>
      <c r="N57" s="84" t="s">
        <v>17</v>
      </c>
    </row>
    <row r="58" spans="1:17" x14ac:dyDescent="0.25">
      <c r="A58" s="81" t="s">
        <v>3</v>
      </c>
      <c r="B58" s="133" t="s">
        <v>12</v>
      </c>
      <c r="C58" s="133" t="s">
        <v>11</v>
      </c>
      <c r="D58" s="133" t="s">
        <v>29</v>
      </c>
      <c r="E58" s="133" t="s">
        <v>1946</v>
      </c>
      <c r="F58" s="53">
        <v>1.32</v>
      </c>
      <c r="G58" s="53">
        <v>1.23</v>
      </c>
      <c r="H58" s="53">
        <v>1.42</v>
      </c>
      <c r="I58" s="84" t="s">
        <v>199</v>
      </c>
      <c r="J58" s="92">
        <v>2</v>
      </c>
      <c r="K58" s="84" t="str">
        <f t="shared" si="5"/>
        <v>Uniform (1.23, 1.42)</v>
      </c>
      <c r="L58" s="131">
        <f t="shared" si="6"/>
        <v>1.23</v>
      </c>
      <c r="M58" s="131">
        <f t="shared" si="7"/>
        <v>1.42</v>
      </c>
      <c r="N58" s="84" t="s">
        <v>17</v>
      </c>
    </row>
    <row r="59" spans="1:17" x14ac:dyDescent="0.25">
      <c r="A59" s="81" t="s">
        <v>3</v>
      </c>
      <c r="B59" s="133" t="s">
        <v>12</v>
      </c>
      <c r="C59" s="133" t="s">
        <v>11</v>
      </c>
      <c r="D59" s="133" t="s">
        <v>7</v>
      </c>
      <c r="E59" s="133" t="s">
        <v>1946</v>
      </c>
      <c r="F59" s="53">
        <v>1.32</v>
      </c>
      <c r="G59" s="53">
        <v>1.23</v>
      </c>
      <c r="H59" s="53">
        <v>1.42</v>
      </c>
      <c r="I59" s="84" t="s">
        <v>199</v>
      </c>
      <c r="J59" s="92">
        <v>2</v>
      </c>
      <c r="K59" s="84" t="str">
        <f t="shared" si="5"/>
        <v>Uniform (1.23, 1.42)</v>
      </c>
      <c r="L59" s="131">
        <f t="shared" si="6"/>
        <v>1.23</v>
      </c>
      <c r="M59" s="131">
        <f t="shared" si="7"/>
        <v>1.42</v>
      </c>
      <c r="N59" s="84" t="s">
        <v>17</v>
      </c>
    </row>
    <row r="60" spans="1:17" x14ac:dyDescent="0.25">
      <c r="A60" s="86" t="s">
        <v>3</v>
      </c>
      <c r="B60" s="84" t="s">
        <v>12</v>
      </c>
      <c r="C60" s="84" t="s">
        <v>13</v>
      </c>
      <c r="D60" s="84" t="s">
        <v>18</v>
      </c>
      <c r="E60" s="84" t="s">
        <v>1946</v>
      </c>
      <c r="F60" s="53">
        <v>1.32</v>
      </c>
      <c r="G60" s="53">
        <v>1.23</v>
      </c>
      <c r="H60" s="53">
        <v>1.42</v>
      </c>
      <c r="I60" s="84" t="s">
        <v>199</v>
      </c>
      <c r="J60" s="92">
        <v>2</v>
      </c>
      <c r="K60" s="84" t="str">
        <f t="shared" si="5"/>
        <v>Uniform (1.23, 1.42)</v>
      </c>
      <c r="L60" s="131">
        <f t="shared" si="6"/>
        <v>1.23</v>
      </c>
      <c r="M60" s="131">
        <f t="shared" si="7"/>
        <v>1.42</v>
      </c>
      <c r="N60" s="84" t="s">
        <v>17</v>
      </c>
    </row>
    <row r="61" spans="1:17" x14ac:dyDescent="0.25">
      <c r="A61" s="86" t="s">
        <v>3</v>
      </c>
      <c r="B61" s="84" t="s">
        <v>12</v>
      </c>
      <c r="C61" s="84" t="s">
        <v>13</v>
      </c>
      <c r="D61" s="84" t="s">
        <v>8</v>
      </c>
      <c r="E61" s="84" t="s">
        <v>1946</v>
      </c>
      <c r="F61" s="53">
        <v>1.32</v>
      </c>
      <c r="G61" s="53">
        <v>1.23</v>
      </c>
      <c r="H61" s="53">
        <v>1.42</v>
      </c>
      <c r="I61" s="84" t="s">
        <v>199</v>
      </c>
      <c r="J61" s="92">
        <v>2</v>
      </c>
      <c r="K61" s="84" t="str">
        <f t="shared" si="5"/>
        <v>Uniform (1.23, 1.42)</v>
      </c>
      <c r="L61" s="131">
        <f t="shared" si="6"/>
        <v>1.23</v>
      </c>
      <c r="M61" s="131">
        <f t="shared" si="7"/>
        <v>1.42</v>
      </c>
      <c r="N61" s="84" t="s">
        <v>17</v>
      </c>
    </row>
    <row r="62" spans="1:17" x14ac:dyDescent="0.25">
      <c r="A62" s="86" t="s">
        <v>3</v>
      </c>
      <c r="B62" s="84" t="s">
        <v>12</v>
      </c>
      <c r="C62" s="84" t="s">
        <v>13</v>
      </c>
      <c r="D62" s="84" t="s">
        <v>29</v>
      </c>
      <c r="E62" s="84" t="s">
        <v>1946</v>
      </c>
      <c r="F62" s="53">
        <v>1.32</v>
      </c>
      <c r="G62" s="53">
        <v>1.23</v>
      </c>
      <c r="H62" s="53">
        <v>1.42</v>
      </c>
      <c r="I62" s="84" t="s">
        <v>199</v>
      </c>
      <c r="J62" s="92">
        <v>2</v>
      </c>
      <c r="K62" s="84" t="str">
        <f t="shared" si="5"/>
        <v>Uniform (1.23, 1.42)</v>
      </c>
      <c r="L62" s="131">
        <f t="shared" si="6"/>
        <v>1.23</v>
      </c>
      <c r="M62" s="131">
        <f t="shared" si="7"/>
        <v>1.42</v>
      </c>
      <c r="N62" s="84" t="s">
        <v>17</v>
      </c>
    </row>
    <row r="63" spans="1:17" x14ac:dyDescent="0.25">
      <c r="A63" s="86" t="s">
        <v>3</v>
      </c>
      <c r="B63" s="84" t="s">
        <v>12</v>
      </c>
      <c r="C63" s="84" t="s">
        <v>13</v>
      </c>
      <c r="D63" s="84" t="s">
        <v>7</v>
      </c>
      <c r="E63" s="84" t="s">
        <v>1946</v>
      </c>
      <c r="F63" s="53">
        <v>1.32</v>
      </c>
      <c r="G63" s="53">
        <v>1.23</v>
      </c>
      <c r="H63" s="53">
        <v>1.42</v>
      </c>
      <c r="I63" s="84" t="s">
        <v>199</v>
      </c>
      <c r="J63" s="92">
        <v>2</v>
      </c>
      <c r="K63" s="84" t="str">
        <f t="shared" si="5"/>
        <v>Uniform (1.23, 1.42)</v>
      </c>
      <c r="L63" s="131">
        <f t="shared" si="6"/>
        <v>1.23</v>
      </c>
      <c r="M63" s="131">
        <f t="shared" si="7"/>
        <v>1.42</v>
      </c>
      <c r="N63" s="84" t="s">
        <v>17</v>
      </c>
    </row>
    <row r="64" spans="1:17" x14ac:dyDescent="0.25">
      <c r="A64" s="86" t="s">
        <v>3</v>
      </c>
      <c r="B64" s="84" t="s">
        <v>12</v>
      </c>
      <c r="C64" s="84" t="s">
        <v>14</v>
      </c>
      <c r="D64" s="84" t="s">
        <v>18</v>
      </c>
      <c r="E64" s="84" t="s">
        <v>1946</v>
      </c>
      <c r="F64" s="53">
        <v>1.32</v>
      </c>
      <c r="G64" s="53">
        <v>1.23</v>
      </c>
      <c r="H64" s="53">
        <v>1.42</v>
      </c>
      <c r="I64" s="84" t="s">
        <v>199</v>
      </c>
      <c r="J64" s="92">
        <v>2</v>
      </c>
      <c r="K64" s="84" t="str">
        <f t="shared" si="5"/>
        <v>Uniform (1.23, 1.42)</v>
      </c>
      <c r="L64" s="131">
        <f t="shared" si="6"/>
        <v>1.23</v>
      </c>
      <c r="M64" s="131">
        <f t="shared" si="7"/>
        <v>1.42</v>
      </c>
      <c r="N64" s="84" t="s">
        <v>17</v>
      </c>
    </row>
    <row r="65" spans="1:18" x14ac:dyDescent="0.25">
      <c r="A65" s="86" t="s">
        <v>3</v>
      </c>
      <c r="B65" s="84" t="s">
        <v>12</v>
      </c>
      <c r="C65" s="84" t="s">
        <v>14</v>
      </c>
      <c r="D65" s="84" t="s">
        <v>8</v>
      </c>
      <c r="E65" s="84" t="s">
        <v>1946</v>
      </c>
      <c r="F65" s="53">
        <v>1.32</v>
      </c>
      <c r="G65" s="53">
        <v>1.23</v>
      </c>
      <c r="H65" s="53">
        <v>1.42</v>
      </c>
      <c r="I65" s="84" t="s">
        <v>199</v>
      </c>
      <c r="J65" s="92">
        <v>2</v>
      </c>
      <c r="K65" s="84" t="str">
        <f t="shared" si="5"/>
        <v>Uniform (1.23, 1.42)</v>
      </c>
      <c r="L65" s="131">
        <f t="shared" si="6"/>
        <v>1.23</v>
      </c>
      <c r="M65" s="131">
        <f t="shared" si="7"/>
        <v>1.42</v>
      </c>
      <c r="N65" s="84" t="s">
        <v>17</v>
      </c>
    </row>
    <row r="66" spans="1:18" x14ac:dyDescent="0.25">
      <c r="A66" s="86" t="s">
        <v>3</v>
      </c>
      <c r="B66" s="84" t="s">
        <v>12</v>
      </c>
      <c r="C66" s="84" t="s">
        <v>14</v>
      </c>
      <c r="D66" s="84" t="s">
        <v>29</v>
      </c>
      <c r="E66" s="84" t="s">
        <v>1946</v>
      </c>
      <c r="F66" s="53">
        <v>1.32</v>
      </c>
      <c r="G66" s="53">
        <v>1.23</v>
      </c>
      <c r="H66" s="53">
        <v>1.42</v>
      </c>
      <c r="I66" s="84" t="s">
        <v>199</v>
      </c>
      <c r="J66" s="92">
        <v>2</v>
      </c>
      <c r="K66" s="84" t="str">
        <f t="shared" si="5"/>
        <v>Uniform (1.23, 1.42)</v>
      </c>
      <c r="L66" s="131">
        <f t="shared" si="6"/>
        <v>1.23</v>
      </c>
      <c r="M66" s="131">
        <f t="shared" si="7"/>
        <v>1.42</v>
      </c>
      <c r="N66" s="84" t="s">
        <v>17</v>
      </c>
    </row>
    <row r="67" spans="1:18" x14ac:dyDescent="0.25">
      <c r="A67" s="86" t="s">
        <v>3</v>
      </c>
      <c r="B67" s="84" t="s">
        <v>12</v>
      </c>
      <c r="C67" s="84" t="s">
        <v>14</v>
      </c>
      <c r="D67" s="84" t="s">
        <v>7</v>
      </c>
      <c r="E67" s="84" t="s">
        <v>1946</v>
      </c>
      <c r="F67" s="53">
        <v>1.32</v>
      </c>
      <c r="G67" s="53">
        <v>1.23</v>
      </c>
      <c r="H67" s="53">
        <v>1.42</v>
      </c>
      <c r="I67" s="84" t="s">
        <v>199</v>
      </c>
      <c r="J67" s="92">
        <v>2</v>
      </c>
      <c r="K67" s="84" t="str">
        <f t="shared" si="5"/>
        <v>Uniform (1.23, 1.42)</v>
      </c>
      <c r="L67" s="131">
        <f t="shared" si="6"/>
        <v>1.23</v>
      </c>
      <c r="M67" s="131">
        <f t="shared" si="7"/>
        <v>1.42</v>
      </c>
      <c r="N67" s="84" t="s">
        <v>17</v>
      </c>
    </row>
    <row r="68" spans="1:18" x14ac:dyDescent="0.25">
      <c r="A68" s="86" t="s">
        <v>3</v>
      </c>
      <c r="B68" s="84" t="s">
        <v>15</v>
      </c>
      <c r="C68" s="84" t="s">
        <v>11</v>
      </c>
      <c r="D68" s="84" t="s">
        <v>18</v>
      </c>
      <c r="E68" s="84" t="s">
        <v>1946</v>
      </c>
      <c r="F68" s="53">
        <v>1.32</v>
      </c>
      <c r="G68" s="53">
        <v>1.23</v>
      </c>
      <c r="H68" s="53">
        <v>1.42</v>
      </c>
      <c r="I68" s="84" t="s">
        <v>199</v>
      </c>
      <c r="J68" s="92">
        <v>2</v>
      </c>
      <c r="K68" s="84" t="str">
        <f t="shared" si="5"/>
        <v>Uniform (1.23, 1.42)</v>
      </c>
      <c r="L68" s="131">
        <f t="shared" si="6"/>
        <v>1.23</v>
      </c>
      <c r="M68" s="131">
        <f t="shared" si="7"/>
        <v>1.42</v>
      </c>
      <c r="N68" s="84" t="s">
        <v>17</v>
      </c>
    </row>
    <row r="69" spans="1:18" x14ac:dyDescent="0.25">
      <c r="A69" s="86" t="s">
        <v>3</v>
      </c>
      <c r="B69" s="84" t="s">
        <v>15</v>
      </c>
      <c r="C69" s="84" t="s">
        <v>11</v>
      </c>
      <c r="D69" s="84" t="s">
        <v>7</v>
      </c>
      <c r="E69" s="84" t="s">
        <v>1946</v>
      </c>
      <c r="F69" s="53">
        <v>1.32</v>
      </c>
      <c r="G69" s="53">
        <v>1.23</v>
      </c>
      <c r="H69" s="53">
        <v>1.42</v>
      </c>
      <c r="I69" s="84" t="s">
        <v>199</v>
      </c>
      <c r="J69" s="92">
        <v>2</v>
      </c>
      <c r="K69" s="84" t="str">
        <f t="shared" si="5"/>
        <v>Uniform (1.23, 1.42)</v>
      </c>
      <c r="L69" s="131">
        <f t="shared" si="6"/>
        <v>1.23</v>
      </c>
      <c r="M69" s="131">
        <f t="shared" si="7"/>
        <v>1.42</v>
      </c>
      <c r="N69" s="84" t="s">
        <v>17</v>
      </c>
    </row>
    <row r="70" spans="1:18" x14ac:dyDescent="0.25">
      <c r="A70" s="86" t="s">
        <v>3</v>
      </c>
      <c r="B70" s="84" t="s">
        <v>15</v>
      </c>
      <c r="C70" s="84" t="s">
        <v>13</v>
      </c>
      <c r="D70" s="84" t="s">
        <v>18</v>
      </c>
      <c r="E70" s="84" t="s">
        <v>1946</v>
      </c>
      <c r="F70" s="53">
        <v>1.32</v>
      </c>
      <c r="G70" s="53">
        <v>1.23</v>
      </c>
      <c r="H70" s="53">
        <v>1.42</v>
      </c>
      <c r="I70" s="84" t="s">
        <v>199</v>
      </c>
      <c r="J70" s="92">
        <v>2</v>
      </c>
      <c r="K70" s="84" t="str">
        <f t="shared" si="5"/>
        <v>Uniform (1.23, 1.42)</v>
      </c>
      <c r="L70" s="131">
        <f t="shared" si="6"/>
        <v>1.23</v>
      </c>
      <c r="M70" s="131">
        <f t="shared" si="7"/>
        <v>1.42</v>
      </c>
      <c r="N70" s="84" t="s">
        <v>17</v>
      </c>
      <c r="O70" s="84"/>
      <c r="P70" s="84"/>
      <c r="Q70" s="84"/>
      <c r="R70" s="84"/>
    </row>
    <row r="71" spans="1:18" x14ac:dyDescent="0.25">
      <c r="A71" s="86" t="s">
        <v>3</v>
      </c>
      <c r="B71" s="84" t="s">
        <v>15</v>
      </c>
      <c r="C71" s="84" t="s">
        <v>13</v>
      </c>
      <c r="D71" s="84" t="s">
        <v>7</v>
      </c>
      <c r="E71" s="84" t="s">
        <v>1946</v>
      </c>
      <c r="F71" s="53">
        <v>1.32</v>
      </c>
      <c r="G71" s="53">
        <v>1.23</v>
      </c>
      <c r="H71" s="53">
        <v>1.42</v>
      </c>
      <c r="I71" s="84" t="s">
        <v>199</v>
      </c>
      <c r="J71" s="92">
        <v>2</v>
      </c>
      <c r="K71" s="84" t="str">
        <f t="shared" si="5"/>
        <v>Uniform (1.23, 1.42)</v>
      </c>
      <c r="L71" s="131">
        <f t="shared" si="6"/>
        <v>1.23</v>
      </c>
      <c r="M71" s="131">
        <f t="shared" si="7"/>
        <v>1.42</v>
      </c>
      <c r="N71" s="84" t="s">
        <v>17</v>
      </c>
      <c r="O71" s="84"/>
      <c r="P71" s="84"/>
      <c r="Q71" s="84"/>
      <c r="R71" s="84"/>
    </row>
    <row r="72" spans="1:18" x14ac:dyDescent="0.25">
      <c r="A72" s="86" t="s">
        <v>3</v>
      </c>
      <c r="B72" s="84" t="s">
        <v>15</v>
      </c>
      <c r="C72" s="84" t="s">
        <v>14</v>
      </c>
      <c r="D72" s="84" t="s">
        <v>18</v>
      </c>
      <c r="E72" s="84" t="s">
        <v>1946</v>
      </c>
      <c r="F72" s="131">
        <v>1.32</v>
      </c>
      <c r="G72" s="131">
        <v>1.23</v>
      </c>
      <c r="H72" s="131">
        <v>1.42</v>
      </c>
      <c r="I72" s="84" t="s">
        <v>199</v>
      </c>
      <c r="J72" s="92">
        <v>2</v>
      </c>
      <c r="K72" s="84" t="str">
        <f t="shared" si="5"/>
        <v>Uniform (1.23, 1.42)</v>
      </c>
      <c r="L72" s="131">
        <f t="shared" si="6"/>
        <v>1.23</v>
      </c>
      <c r="M72" s="131">
        <f t="shared" si="7"/>
        <v>1.42</v>
      </c>
      <c r="N72" s="84" t="s">
        <v>17</v>
      </c>
      <c r="O72" s="84"/>
      <c r="P72" s="84"/>
      <c r="Q72" s="84"/>
      <c r="R72" s="84"/>
    </row>
    <row r="73" spans="1:18" x14ac:dyDescent="0.25">
      <c r="A73" s="86" t="s">
        <v>3</v>
      </c>
      <c r="B73" s="84" t="s">
        <v>15</v>
      </c>
      <c r="C73" s="84" t="s">
        <v>14</v>
      </c>
      <c r="D73" s="84" t="s">
        <v>7</v>
      </c>
      <c r="E73" s="84" t="s">
        <v>1946</v>
      </c>
      <c r="F73" s="131">
        <v>1.32</v>
      </c>
      <c r="G73" s="131">
        <v>1.23</v>
      </c>
      <c r="H73" s="131">
        <v>1.42</v>
      </c>
      <c r="I73" s="84" t="s">
        <v>199</v>
      </c>
      <c r="J73" s="92">
        <v>2</v>
      </c>
      <c r="K73" s="84" t="str">
        <f t="shared" si="5"/>
        <v>Uniform (1.23, 1.42)</v>
      </c>
      <c r="L73" s="131">
        <f t="shared" si="6"/>
        <v>1.23</v>
      </c>
      <c r="M73" s="131">
        <f t="shared" si="7"/>
        <v>1.42</v>
      </c>
      <c r="N73" s="84" t="s">
        <v>17</v>
      </c>
      <c r="O73" s="84"/>
      <c r="P73" s="84"/>
      <c r="Q73" s="84"/>
      <c r="R73" s="84"/>
    </row>
    <row r="74" spans="1:18" x14ac:dyDescent="0.25">
      <c r="A74" s="86" t="s">
        <v>3</v>
      </c>
      <c r="B74" s="84" t="s">
        <v>12</v>
      </c>
      <c r="C74" s="84" t="s">
        <v>11</v>
      </c>
      <c r="D74" s="84" t="s">
        <v>18</v>
      </c>
      <c r="E74" s="85" t="s">
        <v>1948</v>
      </c>
      <c r="F74" s="131">
        <v>0.27244058075549404</v>
      </c>
      <c r="G74" s="131">
        <v>0.22017941830915461</v>
      </c>
      <c r="H74" s="131">
        <v>0.3247017659729865</v>
      </c>
      <c r="I74" s="84" t="s">
        <v>199</v>
      </c>
      <c r="J74" s="92">
        <v>2</v>
      </c>
      <c r="K74" s="84" t="str">
        <f t="shared" si="5"/>
        <v>Uniform (0.22, 0.32)</v>
      </c>
      <c r="L74" s="131">
        <f t="shared" si="6"/>
        <v>0.22017941830915461</v>
      </c>
      <c r="M74" s="131">
        <f t="shared" si="7"/>
        <v>0.3247017659729865</v>
      </c>
      <c r="N74" s="84" t="s">
        <v>17</v>
      </c>
      <c r="O74" s="84"/>
      <c r="P74" s="84"/>
      <c r="Q74" s="84"/>
      <c r="R74" s="84"/>
    </row>
    <row r="75" spans="1:18" x14ac:dyDescent="0.25">
      <c r="A75" s="86" t="s">
        <v>3</v>
      </c>
      <c r="B75" s="84" t="s">
        <v>12</v>
      </c>
      <c r="C75" s="84" t="s">
        <v>11</v>
      </c>
      <c r="D75" s="84" t="s">
        <v>8</v>
      </c>
      <c r="E75" s="85" t="s">
        <v>1948</v>
      </c>
      <c r="F75" s="131">
        <v>0.10338952084738023</v>
      </c>
      <c r="G75" s="131">
        <v>7.4806393096548282E-2</v>
      </c>
      <c r="H75" s="131">
        <v>0.13197266684342171</v>
      </c>
      <c r="I75" s="84" t="s">
        <v>199</v>
      </c>
      <c r="J75" s="92">
        <v>2</v>
      </c>
      <c r="K75" s="84" t="str">
        <f t="shared" si="5"/>
        <v>Uniform (0.07, 0.13)</v>
      </c>
      <c r="L75" s="131">
        <f t="shared" si="6"/>
        <v>7.4806393096548282E-2</v>
      </c>
      <c r="M75" s="131">
        <f t="shared" si="7"/>
        <v>0.13197266684342171</v>
      </c>
      <c r="N75" s="84" t="s">
        <v>17</v>
      </c>
      <c r="O75" s="84"/>
      <c r="P75" s="84"/>
      <c r="Q75" s="84"/>
      <c r="R75" s="84"/>
    </row>
    <row r="76" spans="1:18" x14ac:dyDescent="0.25">
      <c r="A76" s="86" t="s">
        <v>3</v>
      </c>
      <c r="B76" s="84" t="s">
        <v>12</v>
      </c>
      <c r="C76" s="84" t="s">
        <v>11</v>
      </c>
      <c r="D76" s="84" t="s">
        <v>29</v>
      </c>
      <c r="E76" s="85" t="s">
        <v>1948</v>
      </c>
      <c r="F76" s="131">
        <v>0.16724775431193858</v>
      </c>
      <c r="G76" s="131">
        <v>9.5789922771385705E-2</v>
      </c>
      <c r="H76" s="131">
        <v>0.23870553719859933</v>
      </c>
      <c r="I76" s="84" t="s">
        <v>199</v>
      </c>
      <c r="J76" s="92">
        <v>2</v>
      </c>
      <c r="K76" s="84" t="str">
        <f t="shared" si="5"/>
        <v>Uniform (0.1, 0.24)</v>
      </c>
      <c r="L76" s="131">
        <f t="shared" si="6"/>
        <v>9.5789922771385705E-2</v>
      </c>
      <c r="M76" s="131">
        <f t="shared" si="7"/>
        <v>0.23870553719859933</v>
      </c>
      <c r="N76" s="84" t="s">
        <v>17</v>
      </c>
      <c r="O76" s="84"/>
      <c r="P76" s="84"/>
      <c r="Q76" s="84"/>
      <c r="R76" s="84"/>
    </row>
    <row r="77" spans="1:18" x14ac:dyDescent="0.25">
      <c r="A77" s="86" t="s">
        <v>3</v>
      </c>
      <c r="B77" s="84" t="s">
        <v>12</v>
      </c>
      <c r="C77" s="84" t="s">
        <v>11</v>
      </c>
      <c r="D77" s="84" t="s">
        <v>7</v>
      </c>
      <c r="E77" s="85" t="s">
        <v>1948</v>
      </c>
      <c r="F77" s="131">
        <v>8.9285068065947853E-2</v>
      </c>
      <c r="G77" s="131">
        <v>0</v>
      </c>
      <c r="H77" s="131">
        <v>0.18926077601800897</v>
      </c>
      <c r="I77" s="84" t="s">
        <v>199</v>
      </c>
      <c r="J77" s="92">
        <v>2</v>
      </c>
      <c r="K77" s="84" t="str">
        <f t="shared" si="5"/>
        <v>Uniform (0, 0.19)</v>
      </c>
      <c r="L77" s="131">
        <f t="shared" si="6"/>
        <v>0</v>
      </c>
      <c r="M77" s="131">
        <f t="shared" si="7"/>
        <v>0.18926077601800897</v>
      </c>
      <c r="N77" s="84" t="s">
        <v>17</v>
      </c>
      <c r="O77" s="84"/>
      <c r="P77" s="84"/>
      <c r="Q77" s="84"/>
      <c r="R77" s="84"/>
    </row>
    <row r="78" spans="1:18" x14ac:dyDescent="0.25">
      <c r="A78" s="86" t="s">
        <v>3</v>
      </c>
      <c r="B78" s="84" t="s">
        <v>12</v>
      </c>
      <c r="C78" s="84" t="s">
        <v>13</v>
      </c>
      <c r="D78" s="84" t="s">
        <v>18</v>
      </c>
      <c r="E78" s="85" t="s">
        <v>1948</v>
      </c>
      <c r="F78" s="131">
        <v>0.27244058075549404</v>
      </c>
      <c r="G78" s="131">
        <v>0.22017941830915461</v>
      </c>
      <c r="H78" s="131">
        <v>0.3247017659729865</v>
      </c>
      <c r="I78" s="84" t="s">
        <v>199</v>
      </c>
      <c r="J78" s="92">
        <v>2</v>
      </c>
      <c r="K78" s="84" t="str">
        <f t="shared" si="5"/>
        <v>Uniform (0.22, 0.32)</v>
      </c>
      <c r="L78" s="131">
        <f t="shared" si="6"/>
        <v>0.22017941830915461</v>
      </c>
      <c r="M78" s="131">
        <f t="shared" si="7"/>
        <v>0.3247017659729865</v>
      </c>
      <c r="N78" s="84" t="s">
        <v>17</v>
      </c>
      <c r="O78" s="84"/>
      <c r="P78" s="84"/>
      <c r="Q78" s="84"/>
      <c r="R78" s="84"/>
    </row>
    <row r="79" spans="1:18" x14ac:dyDescent="0.25">
      <c r="A79" s="86" t="s">
        <v>3</v>
      </c>
      <c r="B79" s="84" t="s">
        <v>12</v>
      </c>
      <c r="C79" s="84" t="s">
        <v>13</v>
      </c>
      <c r="D79" s="84" t="s">
        <v>8</v>
      </c>
      <c r="E79" s="85" t="s">
        <v>1948</v>
      </c>
      <c r="F79" s="131">
        <v>0.11600620021549236</v>
      </c>
      <c r="G79" s="131">
        <v>8.2401733956978487E-2</v>
      </c>
      <c r="H79" s="131">
        <v>0.14961068799399702</v>
      </c>
      <c r="I79" s="84" t="s">
        <v>199</v>
      </c>
      <c r="J79" s="92">
        <v>2</v>
      </c>
      <c r="K79" s="84" t="str">
        <f t="shared" si="5"/>
        <v>Uniform (0.08, 0.15)</v>
      </c>
      <c r="L79" s="131">
        <f t="shared" si="6"/>
        <v>8.2401733956978487E-2</v>
      </c>
      <c r="M79" s="131">
        <f t="shared" si="7"/>
        <v>0.14961068799399702</v>
      </c>
      <c r="N79" s="84" t="s">
        <v>17</v>
      </c>
      <c r="O79" s="84"/>
      <c r="P79" s="84"/>
      <c r="Q79" s="84"/>
      <c r="R79" s="84"/>
    </row>
    <row r="80" spans="1:18" x14ac:dyDescent="0.25">
      <c r="A80" s="86" t="s">
        <v>3</v>
      </c>
      <c r="B80" s="84" t="s">
        <v>12</v>
      </c>
      <c r="C80" s="84" t="s">
        <v>13</v>
      </c>
      <c r="D80" s="84" t="s">
        <v>29</v>
      </c>
      <c r="E80" s="85" t="s">
        <v>1948</v>
      </c>
      <c r="F80" s="131">
        <v>0.16724775431193858</v>
      </c>
      <c r="G80" s="131">
        <v>9.5789922771385705E-2</v>
      </c>
      <c r="H80" s="131">
        <v>0.23870553719859933</v>
      </c>
      <c r="I80" s="84" t="s">
        <v>199</v>
      </c>
      <c r="J80" s="92">
        <v>2</v>
      </c>
      <c r="K80" s="84" t="str">
        <f t="shared" si="5"/>
        <v>Uniform (0.1, 0.24)</v>
      </c>
      <c r="L80" s="131">
        <f t="shared" si="6"/>
        <v>9.5789922771385705E-2</v>
      </c>
      <c r="M80" s="131">
        <f t="shared" si="7"/>
        <v>0.23870553719859933</v>
      </c>
      <c r="N80" s="84" t="s">
        <v>17</v>
      </c>
      <c r="O80" s="84"/>
      <c r="P80" s="84"/>
      <c r="Q80" s="84"/>
      <c r="R80" s="84"/>
    </row>
    <row r="81" spans="1:18" x14ac:dyDescent="0.25">
      <c r="A81" s="86" t="s">
        <v>3</v>
      </c>
      <c r="B81" s="84" t="s">
        <v>12</v>
      </c>
      <c r="C81" s="84" t="s">
        <v>13</v>
      </c>
      <c r="D81" s="84" t="s">
        <v>7</v>
      </c>
      <c r="E81" s="85" t="s">
        <v>1948</v>
      </c>
      <c r="F81" s="131">
        <v>0.18783877653112271</v>
      </c>
      <c r="G81" s="131">
        <v>0.13602750654327164</v>
      </c>
      <c r="H81" s="131">
        <v>0.23965007649324663</v>
      </c>
      <c r="I81" s="84" t="s">
        <v>199</v>
      </c>
      <c r="J81" s="92">
        <v>2</v>
      </c>
      <c r="K81" s="84" t="str">
        <f t="shared" si="5"/>
        <v>Uniform (0.14, 0.24)</v>
      </c>
      <c r="L81" s="131">
        <f t="shared" si="6"/>
        <v>0.13602750654327164</v>
      </c>
      <c r="M81" s="131">
        <f t="shared" si="7"/>
        <v>0.23965007649324663</v>
      </c>
      <c r="N81" s="84" t="s">
        <v>17</v>
      </c>
      <c r="O81" s="84"/>
      <c r="P81" s="84"/>
      <c r="Q81" s="84"/>
      <c r="R81" s="84"/>
    </row>
    <row r="82" spans="1:18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 t="s">
        <v>1948</v>
      </c>
      <c r="F82" s="131">
        <v>0.27244058075549404</v>
      </c>
      <c r="G82" s="131">
        <v>0.22017941830915461</v>
      </c>
      <c r="H82" s="131">
        <v>0.3247017659729865</v>
      </c>
      <c r="I82" s="84" t="s">
        <v>199</v>
      </c>
      <c r="J82" s="92">
        <v>2</v>
      </c>
      <c r="K82" s="84" t="str">
        <f t="shared" si="5"/>
        <v>Uniform (0.22, 0.32)</v>
      </c>
      <c r="L82" s="131">
        <f t="shared" si="6"/>
        <v>0.22017941830915461</v>
      </c>
      <c r="M82" s="131">
        <f t="shared" si="7"/>
        <v>0.3247017659729865</v>
      </c>
      <c r="N82" s="84" t="s">
        <v>17</v>
      </c>
      <c r="O82" s="84"/>
      <c r="P82" s="84"/>
      <c r="Q82" s="84"/>
      <c r="R82" s="84"/>
    </row>
    <row r="83" spans="1:18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5" t="s">
        <v>1948</v>
      </c>
      <c r="F83" s="131">
        <v>0.10177831453039954</v>
      </c>
      <c r="G83" s="131">
        <v>5.9910900013006502E-2</v>
      </c>
      <c r="H83" s="131">
        <v>0.14364571777388696</v>
      </c>
      <c r="I83" s="84" t="s">
        <v>199</v>
      </c>
      <c r="J83" s="92">
        <v>2</v>
      </c>
      <c r="K83" s="84" t="str">
        <f t="shared" si="5"/>
        <v>Uniform (0.06, 0.14)</v>
      </c>
      <c r="L83" s="131">
        <f t="shared" si="6"/>
        <v>5.9910900013006502E-2</v>
      </c>
      <c r="M83" s="131">
        <f t="shared" si="7"/>
        <v>0.14364571777388696</v>
      </c>
      <c r="N83" s="84" t="s">
        <v>17</v>
      </c>
      <c r="O83" s="84"/>
      <c r="P83" s="84"/>
      <c r="Q83" s="84"/>
      <c r="R83" s="84"/>
    </row>
    <row r="84" spans="1:18" x14ac:dyDescent="0.25">
      <c r="A84" s="86" t="s">
        <v>3</v>
      </c>
      <c r="B84" s="84" t="s">
        <v>12</v>
      </c>
      <c r="C84" s="84" t="s">
        <v>14</v>
      </c>
      <c r="D84" s="84" t="s">
        <v>29</v>
      </c>
      <c r="E84" s="85" t="s">
        <v>1948</v>
      </c>
      <c r="F84" s="131">
        <v>0.16724775431193858</v>
      </c>
      <c r="G84" s="131">
        <v>9.5789922771385705E-2</v>
      </c>
      <c r="H84" s="131">
        <v>0.23870553719859933</v>
      </c>
      <c r="I84" s="84" t="s">
        <v>199</v>
      </c>
      <c r="J84" s="92">
        <v>2</v>
      </c>
      <c r="K84" s="84" t="str">
        <f t="shared" si="5"/>
        <v>Uniform (0.1, 0.24)</v>
      </c>
      <c r="L84" s="131">
        <f t="shared" si="6"/>
        <v>9.5789922771385705E-2</v>
      </c>
      <c r="M84" s="131">
        <f t="shared" si="7"/>
        <v>0.23870553719859933</v>
      </c>
      <c r="N84" s="84" t="s">
        <v>17</v>
      </c>
      <c r="O84" s="84"/>
      <c r="P84" s="84"/>
      <c r="Q84" s="84"/>
      <c r="R84" s="84"/>
    </row>
    <row r="85" spans="1:18" x14ac:dyDescent="0.25">
      <c r="A85" s="86" t="s">
        <v>3</v>
      </c>
      <c r="B85" s="84" t="s">
        <v>12</v>
      </c>
      <c r="C85" s="84" t="s">
        <v>14</v>
      </c>
      <c r="D85" s="84" t="s">
        <v>7</v>
      </c>
      <c r="E85" s="85" t="s">
        <v>1948</v>
      </c>
      <c r="F85" s="131">
        <v>0.23006569074010694</v>
      </c>
      <c r="G85" s="131">
        <v>0.15144500358679341</v>
      </c>
      <c r="H85" s="131">
        <v>0.30868635212606305</v>
      </c>
      <c r="I85" s="84" t="s">
        <v>199</v>
      </c>
      <c r="J85" s="92">
        <v>2</v>
      </c>
      <c r="K85" s="84" t="str">
        <f t="shared" si="5"/>
        <v>Uniform (0.15, 0.31)</v>
      </c>
      <c r="L85" s="131">
        <f t="shared" si="6"/>
        <v>0.15144500358679341</v>
      </c>
      <c r="M85" s="131">
        <f t="shared" si="7"/>
        <v>0.30868635212606305</v>
      </c>
      <c r="N85" s="84" t="s">
        <v>17</v>
      </c>
      <c r="O85" s="84"/>
      <c r="P85" s="84"/>
      <c r="Q85" s="84"/>
      <c r="R85" s="84"/>
    </row>
    <row r="86" spans="1:18" x14ac:dyDescent="0.25">
      <c r="A86" s="86" t="s">
        <v>3</v>
      </c>
      <c r="B86" s="84" t="s">
        <v>15</v>
      </c>
      <c r="C86" s="84" t="s">
        <v>11</v>
      </c>
      <c r="D86" s="84" t="s">
        <v>18</v>
      </c>
      <c r="E86" s="85" t="s">
        <v>1948</v>
      </c>
      <c r="F86" s="131">
        <v>0.27244058075549404</v>
      </c>
      <c r="G86" s="131">
        <v>0.22017941830915461</v>
      </c>
      <c r="H86" s="131">
        <v>0.3247017659729865</v>
      </c>
      <c r="I86" s="84" t="s">
        <v>199</v>
      </c>
      <c r="J86" s="92">
        <v>2</v>
      </c>
      <c r="K86" s="84" t="str">
        <f t="shared" si="5"/>
        <v>Uniform (0.22, 0.32)</v>
      </c>
      <c r="L86" s="131">
        <f t="shared" si="6"/>
        <v>0.22017941830915461</v>
      </c>
      <c r="M86" s="131">
        <f t="shared" si="7"/>
        <v>0.3247017659729865</v>
      </c>
      <c r="N86" s="84" t="s">
        <v>17</v>
      </c>
      <c r="O86" s="84"/>
      <c r="P86" s="84"/>
      <c r="Q86" s="84"/>
      <c r="R86" s="84"/>
    </row>
    <row r="87" spans="1:18" x14ac:dyDescent="0.25">
      <c r="A87" s="86" t="s">
        <v>3</v>
      </c>
      <c r="B87" s="84" t="s">
        <v>15</v>
      </c>
      <c r="C87" s="84" t="s">
        <v>11</v>
      </c>
      <c r="D87" s="84" t="s">
        <v>7</v>
      </c>
      <c r="E87" s="85" t="s">
        <v>1948</v>
      </c>
      <c r="F87" s="131">
        <v>9.9914242835703576E-2</v>
      </c>
      <c r="G87" s="131">
        <v>0</v>
      </c>
      <c r="H87" s="131">
        <v>0.22944247775387697</v>
      </c>
      <c r="I87" s="84" t="s">
        <v>199</v>
      </c>
      <c r="J87" s="92">
        <v>2</v>
      </c>
      <c r="K87" s="84" t="str">
        <f t="shared" si="5"/>
        <v>Uniform (0, 0.23)</v>
      </c>
      <c r="L87" s="131">
        <f t="shared" si="6"/>
        <v>0</v>
      </c>
      <c r="M87" s="131">
        <f t="shared" si="7"/>
        <v>0.22944247775387697</v>
      </c>
      <c r="N87" s="84" t="s">
        <v>17</v>
      </c>
      <c r="O87" s="84"/>
      <c r="P87" s="84"/>
      <c r="Q87" s="84"/>
      <c r="R87" s="84"/>
    </row>
    <row r="88" spans="1:18" x14ac:dyDescent="0.25">
      <c r="A88" s="86" t="s">
        <v>3</v>
      </c>
      <c r="B88" s="84" t="s">
        <v>15</v>
      </c>
      <c r="C88" s="84" t="s">
        <v>13</v>
      </c>
      <c r="D88" s="84" t="s">
        <v>18</v>
      </c>
      <c r="E88" s="85" t="s">
        <v>1948</v>
      </c>
      <c r="F88" s="131">
        <v>0.27244058075549404</v>
      </c>
      <c r="G88" s="131">
        <v>0.22017941830915461</v>
      </c>
      <c r="H88" s="131">
        <v>0.3247017659729865</v>
      </c>
      <c r="I88" s="84" t="s">
        <v>199</v>
      </c>
      <c r="J88" s="92">
        <v>2</v>
      </c>
      <c r="K88" s="84" t="str">
        <f t="shared" si="5"/>
        <v>Uniform (0.22, 0.32)</v>
      </c>
      <c r="L88" s="131">
        <f t="shared" si="6"/>
        <v>0.22017941830915461</v>
      </c>
      <c r="M88" s="131">
        <f t="shared" si="7"/>
        <v>0.3247017659729865</v>
      </c>
      <c r="N88" s="84" t="s">
        <v>17</v>
      </c>
      <c r="O88" s="84"/>
      <c r="P88" s="84"/>
      <c r="Q88" s="84"/>
      <c r="R88" s="84"/>
    </row>
    <row r="89" spans="1:18" x14ac:dyDescent="0.25">
      <c r="A89" s="86" t="s">
        <v>3</v>
      </c>
      <c r="B89" s="84" t="s">
        <v>15</v>
      </c>
      <c r="C89" s="84" t="s">
        <v>13</v>
      </c>
      <c r="D89" s="84" t="s">
        <v>7</v>
      </c>
      <c r="E89" s="85" t="s">
        <v>1948</v>
      </c>
      <c r="F89" s="131">
        <v>0.17163182818403067</v>
      </c>
      <c r="G89" s="131">
        <v>0.11794725496248125</v>
      </c>
      <c r="H89" s="131">
        <v>0.22531643916458233</v>
      </c>
      <c r="I89" s="84" t="s">
        <v>199</v>
      </c>
      <c r="J89" s="92">
        <v>2</v>
      </c>
      <c r="K89" s="84" t="str">
        <f t="shared" si="5"/>
        <v>Uniform (0.12, 0.23)</v>
      </c>
      <c r="L89" s="131">
        <f t="shared" si="6"/>
        <v>0.11794725496248125</v>
      </c>
      <c r="M89" s="131">
        <f t="shared" si="7"/>
        <v>0.22531643916458233</v>
      </c>
      <c r="N89" s="84" t="s">
        <v>17</v>
      </c>
      <c r="O89" s="84"/>
      <c r="P89" s="84"/>
      <c r="Q89" s="84"/>
      <c r="R89" s="84"/>
    </row>
    <row r="90" spans="1:18" x14ac:dyDescent="0.25">
      <c r="A90" s="86" t="s">
        <v>3</v>
      </c>
      <c r="B90" s="84" t="s">
        <v>15</v>
      </c>
      <c r="C90" s="84" t="s">
        <v>14</v>
      </c>
      <c r="D90" s="84" t="s">
        <v>18</v>
      </c>
      <c r="E90" s="85" t="s">
        <v>1948</v>
      </c>
      <c r="F90" s="131">
        <v>0.27244058075549404</v>
      </c>
      <c r="G90" s="131">
        <v>0.22017941830915461</v>
      </c>
      <c r="H90" s="131">
        <v>0.3247017659729865</v>
      </c>
      <c r="I90" s="84" t="s">
        <v>199</v>
      </c>
      <c r="J90" s="92">
        <v>2</v>
      </c>
      <c r="K90" s="84" t="str">
        <f t="shared" si="5"/>
        <v>Uniform (0.22, 0.32)</v>
      </c>
      <c r="L90" s="131">
        <f t="shared" si="6"/>
        <v>0.22017941830915461</v>
      </c>
      <c r="M90" s="131">
        <f t="shared" si="7"/>
        <v>0.3247017659729865</v>
      </c>
      <c r="N90" s="84" t="s">
        <v>17</v>
      </c>
      <c r="O90" s="84"/>
      <c r="P90" s="84"/>
      <c r="Q90" s="84"/>
      <c r="R90" s="84"/>
    </row>
    <row r="91" spans="1:18" x14ac:dyDescent="0.25">
      <c r="A91" s="86" t="s">
        <v>3</v>
      </c>
      <c r="B91" s="84" t="s">
        <v>15</v>
      </c>
      <c r="C91" s="84" t="s">
        <v>14</v>
      </c>
      <c r="D91" s="84" t="s">
        <v>7</v>
      </c>
      <c r="E91" s="85" t="s">
        <v>1948</v>
      </c>
      <c r="F91" s="131">
        <v>0.16920960480240121</v>
      </c>
      <c r="G91" s="131">
        <v>8.2163798179089545E-2</v>
      </c>
      <c r="H91" s="131">
        <v>0.25625536404702348</v>
      </c>
      <c r="I91" s="84" t="s">
        <v>199</v>
      </c>
      <c r="J91" s="92">
        <v>2</v>
      </c>
      <c r="K91" s="84" t="str">
        <f t="shared" si="5"/>
        <v>Uniform (0.08, 0.26)</v>
      </c>
      <c r="L91" s="131">
        <f t="shared" si="6"/>
        <v>8.2163798179089545E-2</v>
      </c>
      <c r="M91" s="131">
        <f t="shared" si="7"/>
        <v>0.25625536404702348</v>
      </c>
      <c r="N91" s="84" t="s">
        <v>17</v>
      </c>
      <c r="O91" s="84"/>
      <c r="P91" s="84"/>
      <c r="Q91" s="84"/>
      <c r="R91" s="84"/>
    </row>
    <row r="92" spans="1:18" x14ac:dyDescent="0.25">
      <c r="A92" s="86" t="s">
        <v>3</v>
      </c>
      <c r="B92" s="84" t="s">
        <v>12</v>
      </c>
      <c r="C92" s="84" t="s">
        <v>11</v>
      </c>
      <c r="D92" s="84" t="s">
        <v>18</v>
      </c>
      <c r="E92" s="85" t="s">
        <v>1949</v>
      </c>
      <c r="F92" s="374">
        <v>0.9</v>
      </c>
      <c r="G92" s="131">
        <v>0.59899999999999998</v>
      </c>
      <c r="H92" s="131">
        <v>0.71399999999999997</v>
      </c>
      <c r="I92" s="84" t="s">
        <v>199</v>
      </c>
      <c r="J92" s="92">
        <v>2</v>
      </c>
      <c r="K92" s="84" t="str">
        <f t="shared" ref="K92:K155" si="8">"Uniform ("&amp;ROUND(G92,2)&amp;", "&amp;ROUND(H92,2)&amp;")"</f>
        <v>Uniform (0.6, 0.71)</v>
      </c>
      <c r="L92" s="131">
        <f t="shared" ref="L92:L155" si="9">G92</f>
        <v>0.59899999999999998</v>
      </c>
      <c r="M92" s="131">
        <f t="shared" ref="M92:M155" si="10">H92</f>
        <v>0.71399999999999997</v>
      </c>
      <c r="N92" s="84" t="s">
        <v>17</v>
      </c>
      <c r="O92" s="84"/>
      <c r="P92" s="84"/>
      <c r="Q92" s="84"/>
      <c r="R92" s="84"/>
    </row>
    <row r="93" spans="1:18" x14ac:dyDescent="0.25">
      <c r="A93" s="86" t="s">
        <v>3</v>
      </c>
      <c r="B93" s="84" t="s">
        <v>12</v>
      </c>
      <c r="C93" s="84" t="s">
        <v>11</v>
      </c>
      <c r="D93" s="84" t="s">
        <v>8</v>
      </c>
      <c r="E93" s="85" t="s">
        <v>1949</v>
      </c>
      <c r="F93" s="374">
        <v>0.9</v>
      </c>
      <c r="G93" s="131">
        <v>0.59899999999999998</v>
      </c>
      <c r="H93" s="131">
        <v>0.71399999999999997</v>
      </c>
      <c r="I93" s="84" t="s">
        <v>199</v>
      </c>
      <c r="J93" s="92">
        <v>2</v>
      </c>
      <c r="K93" s="84" t="str">
        <f t="shared" si="8"/>
        <v>Uniform (0.6, 0.71)</v>
      </c>
      <c r="L93" s="131">
        <f t="shared" si="9"/>
        <v>0.59899999999999998</v>
      </c>
      <c r="M93" s="131">
        <f t="shared" si="10"/>
        <v>0.71399999999999997</v>
      </c>
      <c r="N93" s="84" t="s">
        <v>17</v>
      </c>
      <c r="O93" s="84"/>
      <c r="P93" s="84"/>
      <c r="Q93" s="84"/>
      <c r="R93" s="84"/>
    </row>
    <row r="94" spans="1:18" x14ac:dyDescent="0.25">
      <c r="A94" s="86" t="s">
        <v>3</v>
      </c>
      <c r="B94" s="84" t="s">
        <v>12</v>
      </c>
      <c r="C94" s="84" t="s">
        <v>11</v>
      </c>
      <c r="D94" s="84" t="s">
        <v>29</v>
      </c>
      <c r="E94" s="85" t="s">
        <v>1949</v>
      </c>
      <c r="F94" s="374">
        <v>0.9</v>
      </c>
      <c r="G94" s="131">
        <v>0.59899999999999998</v>
      </c>
      <c r="H94" s="131">
        <v>0.71399999999999997</v>
      </c>
      <c r="I94" s="84" t="s">
        <v>199</v>
      </c>
      <c r="J94" s="92">
        <v>2</v>
      </c>
      <c r="K94" s="84" t="str">
        <f t="shared" si="8"/>
        <v>Uniform (0.6, 0.71)</v>
      </c>
      <c r="L94" s="131">
        <f t="shared" si="9"/>
        <v>0.59899999999999998</v>
      </c>
      <c r="M94" s="131">
        <f t="shared" si="10"/>
        <v>0.71399999999999997</v>
      </c>
      <c r="N94" s="84" t="s">
        <v>17</v>
      </c>
      <c r="O94" s="84"/>
      <c r="P94" s="84"/>
      <c r="Q94" s="84"/>
      <c r="R94" s="84"/>
    </row>
    <row r="95" spans="1:18" x14ac:dyDescent="0.25">
      <c r="A95" s="86" t="s">
        <v>3</v>
      </c>
      <c r="B95" s="84" t="s">
        <v>12</v>
      </c>
      <c r="C95" s="84" t="s">
        <v>11</v>
      </c>
      <c r="D95" s="84" t="s">
        <v>7</v>
      </c>
      <c r="E95" s="85" t="s">
        <v>1949</v>
      </c>
      <c r="F95" s="374">
        <v>0.9</v>
      </c>
      <c r="G95" s="131">
        <v>0.59899999999999998</v>
      </c>
      <c r="H95" s="131">
        <v>0.71399999999999997</v>
      </c>
      <c r="I95" s="84" t="s">
        <v>199</v>
      </c>
      <c r="J95" s="92">
        <v>2</v>
      </c>
      <c r="K95" s="84" t="str">
        <f t="shared" si="8"/>
        <v>Uniform (0.6, 0.71)</v>
      </c>
      <c r="L95" s="131">
        <f t="shared" si="9"/>
        <v>0.59899999999999998</v>
      </c>
      <c r="M95" s="131">
        <f t="shared" si="10"/>
        <v>0.71399999999999997</v>
      </c>
      <c r="N95" s="84" t="s">
        <v>17</v>
      </c>
      <c r="O95" s="84"/>
      <c r="P95" s="84"/>
      <c r="Q95" s="84"/>
      <c r="R95" s="84"/>
    </row>
    <row r="96" spans="1:18" x14ac:dyDescent="0.25">
      <c r="A96" s="86" t="s">
        <v>3</v>
      </c>
      <c r="B96" s="84" t="s">
        <v>12</v>
      </c>
      <c r="C96" s="84" t="s">
        <v>13</v>
      </c>
      <c r="D96" s="84" t="s">
        <v>18</v>
      </c>
      <c r="E96" s="85" t="s">
        <v>1949</v>
      </c>
      <c r="F96" s="374">
        <v>0.9</v>
      </c>
      <c r="G96" s="131">
        <v>0.59899999999999998</v>
      </c>
      <c r="H96" s="131">
        <v>0.71399999999999997</v>
      </c>
      <c r="I96" s="84" t="s">
        <v>199</v>
      </c>
      <c r="J96" s="92">
        <v>2</v>
      </c>
      <c r="K96" s="84" t="str">
        <f t="shared" si="8"/>
        <v>Uniform (0.6, 0.71)</v>
      </c>
      <c r="L96" s="131">
        <f t="shared" si="9"/>
        <v>0.59899999999999998</v>
      </c>
      <c r="M96" s="131">
        <f t="shared" si="10"/>
        <v>0.71399999999999997</v>
      </c>
      <c r="N96" s="84" t="s">
        <v>17</v>
      </c>
      <c r="O96" s="84"/>
      <c r="P96" s="84"/>
      <c r="Q96" s="84"/>
      <c r="R96" s="84"/>
    </row>
    <row r="97" spans="1:18" x14ac:dyDescent="0.25">
      <c r="A97" s="86" t="s">
        <v>3</v>
      </c>
      <c r="B97" s="84" t="s">
        <v>12</v>
      </c>
      <c r="C97" s="84" t="s">
        <v>13</v>
      </c>
      <c r="D97" s="84" t="s">
        <v>8</v>
      </c>
      <c r="E97" s="85" t="s">
        <v>1949</v>
      </c>
      <c r="F97" s="374">
        <v>0.9</v>
      </c>
      <c r="G97" s="131">
        <v>0.59899999999999998</v>
      </c>
      <c r="H97" s="131">
        <v>0.71399999999999997</v>
      </c>
      <c r="I97" s="84" t="s">
        <v>199</v>
      </c>
      <c r="J97" s="92">
        <v>2</v>
      </c>
      <c r="K97" s="84" t="str">
        <f t="shared" si="8"/>
        <v>Uniform (0.6, 0.71)</v>
      </c>
      <c r="L97" s="131">
        <f t="shared" si="9"/>
        <v>0.59899999999999998</v>
      </c>
      <c r="M97" s="131">
        <f t="shared" si="10"/>
        <v>0.71399999999999997</v>
      </c>
      <c r="N97" s="84" t="s">
        <v>17</v>
      </c>
      <c r="O97" s="84"/>
      <c r="P97" s="84"/>
      <c r="Q97" s="84"/>
      <c r="R97" s="84"/>
    </row>
    <row r="98" spans="1:18" x14ac:dyDescent="0.25">
      <c r="A98" s="86" t="s">
        <v>3</v>
      </c>
      <c r="B98" s="84" t="s">
        <v>12</v>
      </c>
      <c r="C98" s="84" t="s">
        <v>13</v>
      </c>
      <c r="D98" s="84" t="s">
        <v>29</v>
      </c>
      <c r="E98" s="85" t="s">
        <v>1949</v>
      </c>
      <c r="F98" s="374">
        <v>0.9</v>
      </c>
      <c r="G98" s="131">
        <v>0.59899999999999998</v>
      </c>
      <c r="H98" s="131">
        <v>0.71399999999999997</v>
      </c>
      <c r="I98" s="84" t="s">
        <v>199</v>
      </c>
      <c r="J98" s="92">
        <v>2</v>
      </c>
      <c r="K98" s="84" t="str">
        <f t="shared" si="8"/>
        <v>Uniform (0.6, 0.71)</v>
      </c>
      <c r="L98" s="131">
        <f t="shared" si="9"/>
        <v>0.59899999999999998</v>
      </c>
      <c r="M98" s="131">
        <f t="shared" si="10"/>
        <v>0.71399999999999997</v>
      </c>
      <c r="N98" s="84" t="s">
        <v>17</v>
      </c>
      <c r="O98" s="84"/>
      <c r="P98" s="84"/>
      <c r="Q98" s="84"/>
      <c r="R98" s="84"/>
    </row>
    <row r="99" spans="1:18" x14ac:dyDescent="0.25">
      <c r="A99" s="86" t="s">
        <v>3</v>
      </c>
      <c r="B99" s="84" t="s">
        <v>12</v>
      </c>
      <c r="C99" s="84" t="s">
        <v>13</v>
      </c>
      <c r="D99" s="84" t="s">
        <v>7</v>
      </c>
      <c r="E99" s="85" t="s">
        <v>1949</v>
      </c>
      <c r="F99" s="374">
        <v>0.9</v>
      </c>
      <c r="G99" s="131">
        <v>0.59899999999999998</v>
      </c>
      <c r="H99" s="131">
        <v>0.71399999999999997</v>
      </c>
      <c r="I99" s="84" t="s">
        <v>199</v>
      </c>
      <c r="J99" s="92">
        <v>2</v>
      </c>
      <c r="K99" s="84" t="str">
        <f t="shared" si="8"/>
        <v>Uniform (0.6, 0.71)</v>
      </c>
      <c r="L99" s="131">
        <f t="shared" si="9"/>
        <v>0.59899999999999998</v>
      </c>
      <c r="M99" s="131">
        <f t="shared" si="10"/>
        <v>0.71399999999999997</v>
      </c>
      <c r="N99" s="84" t="s">
        <v>17</v>
      </c>
      <c r="O99" s="84"/>
      <c r="P99" s="84"/>
      <c r="Q99" s="84"/>
      <c r="R99" s="84"/>
    </row>
    <row r="100" spans="1:18" x14ac:dyDescent="0.25">
      <c r="A100" s="86" t="s">
        <v>3</v>
      </c>
      <c r="B100" s="84" t="s">
        <v>12</v>
      </c>
      <c r="C100" s="84" t="s">
        <v>14</v>
      </c>
      <c r="D100" s="84" t="s">
        <v>18</v>
      </c>
      <c r="E100" s="85" t="s">
        <v>1949</v>
      </c>
      <c r="F100" s="374">
        <v>0.9</v>
      </c>
      <c r="G100" s="131">
        <v>0.59899999999999998</v>
      </c>
      <c r="H100" s="131">
        <v>0.71399999999999997</v>
      </c>
      <c r="I100" s="84" t="s">
        <v>199</v>
      </c>
      <c r="J100" s="92">
        <v>2</v>
      </c>
      <c r="K100" s="84" t="str">
        <f t="shared" si="8"/>
        <v>Uniform (0.6, 0.71)</v>
      </c>
      <c r="L100" s="131">
        <f t="shared" si="9"/>
        <v>0.59899999999999998</v>
      </c>
      <c r="M100" s="131">
        <f t="shared" si="10"/>
        <v>0.71399999999999997</v>
      </c>
      <c r="N100" s="84" t="s">
        <v>17</v>
      </c>
      <c r="O100" s="84"/>
      <c r="P100" s="84"/>
      <c r="Q100" s="84"/>
      <c r="R100" s="84"/>
    </row>
    <row r="101" spans="1:18" x14ac:dyDescent="0.25">
      <c r="A101" s="86" t="s">
        <v>3</v>
      </c>
      <c r="B101" s="84" t="s">
        <v>12</v>
      </c>
      <c r="C101" s="84" t="s">
        <v>14</v>
      </c>
      <c r="D101" s="84" t="s">
        <v>8</v>
      </c>
      <c r="E101" s="85" t="s">
        <v>1949</v>
      </c>
      <c r="F101" s="374">
        <v>0.9</v>
      </c>
      <c r="G101" s="131">
        <v>0.59899999999999998</v>
      </c>
      <c r="H101" s="131">
        <v>0.71399999999999997</v>
      </c>
      <c r="I101" s="84" t="s">
        <v>199</v>
      </c>
      <c r="J101" s="92">
        <v>2</v>
      </c>
      <c r="K101" s="84" t="str">
        <f t="shared" si="8"/>
        <v>Uniform (0.6, 0.71)</v>
      </c>
      <c r="L101" s="131">
        <f t="shared" si="9"/>
        <v>0.59899999999999998</v>
      </c>
      <c r="M101" s="131">
        <f t="shared" si="10"/>
        <v>0.71399999999999997</v>
      </c>
      <c r="N101" s="84" t="s">
        <v>17</v>
      </c>
      <c r="O101" s="84"/>
      <c r="P101" s="84"/>
      <c r="Q101" s="84"/>
      <c r="R101" s="84"/>
    </row>
    <row r="102" spans="1:18" x14ac:dyDescent="0.25">
      <c r="A102" s="86" t="s">
        <v>3</v>
      </c>
      <c r="B102" s="84" t="s">
        <v>12</v>
      </c>
      <c r="C102" s="84" t="s">
        <v>14</v>
      </c>
      <c r="D102" s="84" t="s">
        <v>29</v>
      </c>
      <c r="E102" s="85" t="s">
        <v>1949</v>
      </c>
      <c r="F102" s="374">
        <v>0.9</v>
      </c>
      <c r="G102" s="131">
        <v>0.59899999999999998</v>
      </c>
      <c r="H102" s="131">
        <v>0.71399999999999997</v>
      </c>
      <c r="I102" s="84" t="s">
        <v>199</v>
      </c>
      <c r="J102" s="92">
        <v>2</v>
      </c>
      <c r="K102" s="84" t="str">
        <f t="shared" si="8"/>
        <v>Uniform (0.6, 0.71)</v>
      </c>
      <c r="L102" s="131">
        <f t="shared" si="9"/>
        <v>0.59899999999999998</v>
      </c>
      <c r="M102" s="131">
        <f t="shared" si="10"/>
        <v>0.71399999999999997</v>
      </c>
      <c r="N102" s="84" t="s">
        <v>17</v>
      </c>
      <c r="O102" s="84"/>
      <c r="P102" s="84"/>
      <c r="Q102" s="84"/>
      <c r="R102" s="84"/>
    </row>
    <row r="103" spans="1:18" x14ac:dyDescent="0.25">
      <c r="A103" s="86" t="s">
        <v>3</v>
      </c>
      <c r="B103" s="84" t="s">
        <v>12</v>
      </c>
      <c r="C103" s="84" t="s">
        <v>14</v>
      </c>
      <c r="D103" s="84" t="s">
        <v>7</v>
      </c>
      <c r="E103" s="85" t="s">
        <v>1949</v>
      </c>
      <c r="F103" s="374">
        <v>0.9</v>
      </c>
      <c r="G103" s="131">
        <v>0.59899999999999998</v>
      </c>
      <c r="H103" s="131">
        <v>0.71399999999999997</v>
      </c>
      <c r="I103" s="84" t="s">
        <v>199</v>
      </c>
      <c r="J103" s="92">
        <v>2</v>
      </c>
      <c r="K103" s="84" t="str">
        <f t="shared" si="8"/>
        <v>Uniform (0.6, 0.71)</v>
      </c>
      <c r="L103" s="131">
        <f t="shared" si="9"/>
        <v>0.59899999999999998</v>
      </c>
      <c r="M103" s="131">
        <f t="shared" si="10"/>
        <v>0.71399999999999997</v>
      </c>
      <c r="N103" s="84" t="s">
        <v>17</v>
      </c>
      <c r="O103" s="84"/>
      <c r="P103" s="84"/>
      <c r="Q103" s="84"/>
      <c r="R103" s="84"/>
    </row>
    <row r="104" spans="1:18" x14ac:dyDescent="0.25">
      <c r="A104" s="86" t="s">
        <v>3</v>
      </c>
      <c r="B104" s="84" t="s">
        <v>15</v>
      </c>
      <c r="C104" s="84" t="s">
        <v>11</v>
      </c>
      <c r="D104" s="84" t="s">
        <v>18</v>
      </c>
      <c r="E104" s="85" t="s">
        <v>1949</v>
      </c>
      <c r="F104" s="374">
        <v>0.9</v>
      </c>
      <c r="G104" s="131">
        <v>0.59899999999999998</v>
      </c>
      <c r="H104" s="131">
        <v>0.71399999999999997</v>
      </c>
      <c r="I104" s="84" t="s">
        <v>199</v>
      </c>
      <c r="J104" s="92">
        <v>2</v>
      </c>
      <c r="K104" s="84" t="str">
        <f t="shared" si="8"/>
        <v>Uniform (0.6, 0.71)</v>
      </c>
      <c r="L104" s="131">
        <f t="shared" si="9"/>
        <v>0.59899999999999998</v>
      </c>
      <c r="M104" s="131">
        <f t="shared" si="10"/>
        <v>0.71399999999999997</v>
      </c>
      <c r="N104" s="84" t="s">
        <v>17</v>
      </c>
    </row>
    <row r="105" spans="1:18" x14ac:dyDescent="0.25">
      <c r="A105" s="86" t="s">
        <v>3</v>
      </c>
      <c r="B105" s="84" t="s">
        <v>15</v>
      </c>
      <c r="C105" s="84" t="s">
        <v>11</v>
      </c>
      <c r="D105" s="84" t="s">
        <v>7</v>
      </c>
      <c r="E105" s="85" t="s">
        <v>1949</v>
      </c>
      <c r="F105" s="374">
        <v>0.9</v>
      </c>
      <c r="G105" s="131">
        <v>0.59899999999999998</v>
      </c>
      <c r="H105" s="131">
        <v>0.71399999999999997</v>
      </c>
      <c r="I105" s="84" t="s">
        <v>199</v>
      </c>
      <c r="J105" s="92">
        <v>2</v>
      </c>
      <c r="K105" s="84" t="str">
        <f t="shared" si="8"/>
        <v>Uniform (0.6, 0.71)</v>
      </c>
      <c r="L105" s="131">
        <f t="shared" si="9"/>
        <v>0.59899999999999998</v>
      </c>
      <c r="M105" s="131">
        <f t="shared" si="10"/>
        <v>0.71399999999999997</v>
      </c>
      <c r="N105" s="84" t="s">
        <v>17</v>
      </c>
    </row>
    <row r="106" spans="1:18" x14ac:dyDescent="0.25">
      <c r="A106" s="86" t="s">
        <v>3</v>
      </c>
      <c r="B106" s="84" t="s">
        <v>15</v>
      </c>
      <c r="C106" s="84" t="s">
        <v>13</v>
      </c>
      <c r="D106" s="84" t="s">
        <v>18</v>
      </c>
      <c r="E106" s="85" t="s">
        <v>1949</v>
      </c>
      <c r="F106" s="374">
        <v>0.9</v>
      </c>
      <c r="G106" s="131">
        <v>0.59899999999999998</v>
      </c>
      <c r="H106" s="131">
        <v>0.71399999999999997</v>
      </c>
      <c r="I106" s="84" t="s">
        <v>199</v>
      </c>
      <c r="J106" s="92">
        <v>2</v>
      </c>
      <c r="K106" s="84" t="str">
        <f t="shared" si="8"/>
        <v>Uniform (0.6, 0.71)</v>
      </c>
      <c r="L106" s="131">
        <f t="shared" si="9"/>
        <v>0.59899999999999998</v>
      </c>
      <c r="M106" s="131">
        <f t="shared" si="10"/>
        <v>0.71399999999999997</v>
      </c>
      <c r="N106" s="84" t="s">
        <v>17</v>
      </c>
    </row>
    <row r="107" spans="1:18" x14ac:dyDescent="0.25">
      <c r="A107" s="86" t="s">
        <v>3</v>
      </c>
      <c r="B107" s="84" t="s">
        <v>15</v>
      </c>
      <c r="C107" s="84" t="s">
        <v>13</v>
      </c>
      <c r="D107" s="84" t="s">
        <v>7</v>
      </c>
      <c r="E107" s="85" t="s">
        <v>1949</v>
      </c>
      <c r="F107" s="374">
        <v>0.9</v>
      </c>
      <c r="G107" s="131">
        <v>0.59899999999999998</v>
      </c>
      <c r="H107" s="131">
        <v>0.71399999999999997</v>
      </c>
      <c r="I107" s="84" t="s">
        <v>199</v>
      </c>
      <c r="J107" s="92">
        <v>2</v>
      </c>
      <c r="K107" s="84" t="str">
        <f t="shared" si="8"/>
        <v>Uniform (0.6, 0.71)</v>
      </c>
      <c r="L107" s="131">
        <f t="shared" si="9"/>
        <v>0.59899999999999998</v>
      </c>
      <c r="M107" s="131">
        <f t="shared" si="10"/>
        <v>0.71399999999999997</v>
      </c>
      <c r="N107" s="84" t="s">
        <v>17</v>
      </c>
    </row>
    <row r="108" spans="1:18" x14ac:dyDescent="0.25">
      <c r="A108" s="86" t="s">
        <v>3</v>
      </c>
      <c r="B108" s="84" t="s">
        <v>15</v>
      </c>
      <c r="C108" s="84" t="s">
        <v>14</v>
      </c>
      <c r="D108" s="84" t="s">
        <v>18</v>
      </c>
      <c r="E108" s="85" t="s">
        <v>1949</v>
      </c>
      <c r="F108" s="374">
        <v>0.9</v>
      </c>
      <c r="G108" s="131">
        <v>0.59899999999999998</v>
      </c>
      <c r="H108" s="131">
        <v>0.71399999999999997</v>
      </c>
      <c r="I108" s="84" t="s">
        <v>199</v>
      </c>
      <c r="J108" s="92">
        <v>2</v>
      </c>
      <c r="K108" s="84" t="str">
        <f t="shared" si="8"/>
        <v>Uniform (0.6, 0.71)</v>
      </c>
      <c r="L108" s="131">
        <f t="shared" si="9"/>
        <v>0.59899999999999998</v>
      </c>
      <c r="M108" s="131">
        <f t="shared" si="10"/>
        <v>0.71399999999999997</v>
      </c>
      <c r="N108" s="84" t="s">
        <v>17</v>
      </c>
      <c r="O108" s="84"/>
      <c r="P108" s="84"/>
      <c r="Q108" s="84"/>
    </row>
    <row r="109" spans="1:18" s="87" customFormat="1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91" t="s">
        <v>1949</v>
      </c>
      <c r="F109" s="377">
        <v>0.9</v>
      </c>
      <c r="G109" s="279">
        <v>0.59899999999999998</v>
      </c>
      <c r="H109" s="279">
        <v>0.71399999999999997</v>
      </c>
      <c r="I109" s="87" t="s">
        <v>199</v>
      </c>
      <c r="J109" s="93">
        <v>2</v>
      </c>
      <c r="K109" s="87" t="str">
        <f t="shared" si="8"/>
        <v>Uniform (0.6, 0.71)</v>
      </c>
      <c r="L109" s="279">
        <f t="shared" si="9"/>
        <v>0.59899999999999998</v>
      </c>
      <c r="M109" s="279">
        <f t="shared" si="10"/>
        <v>0.71399999999999997</v>
      </c>
      <c r="N109" s="87" t="s">
        <v>17</v>
      </c>
    </row>
    <row r="110" spans="1:18" x14ac:dyDescent="0.25">
      <c r="A110" s="81" t="s">
        <v>4</v>
      </c>
      <c r="B110" s="133" t="s">
        <v>12</v>
      </c>
      <c r="C110" s="133" t="s">
        <v>11</v>
      </c>
      <c r="D110" s="133" t="s">
        <v>18</v>
      </c>
      <c r="E110" s="133" t="s">
        <v>1946</v>
      </c>
      <c r="F110" s="53">
        <v>1.32</v>
      </c>
      <c r="G110" s="53">
        <v>1.23</v>
      </c>
      <c r="H110" s="53">
        <v>1.42</v>
      </c>
      <c r="I110" s="84" t="s">
        <v>199</v>
      </c>
      <c r="J110" s="92">
        <v>2</v>
      </c>
      <c r="K110" s="84" t="str">
        <f t="shared" si="8"/>
        <v>Uniform (1.23, 1.42)</v>
      </c>
      <c r="L110" s="131">
        <f t="shared" si="9"/>
        <v>1.23</v>
      </c>
      <c r="M110" s="131">
        <f t="shared" si="10"/>
        <v>1.42</v>
      </c>
      <c r="N110" s="84" t="s">
        <v>17</v>
      </c>
    </row>
    <row r="111" spans="1:18" x14ac:dyDescent="0.25">
      <c r="A111" s="81" t="s">
        <v>4</v>
      </c>
      <c r="B111" s="133" t="s">
        <v>12</v>
      </c>
      <c r="C111" s="133" t="s">
        <v>11</v>
      </c>
      <c r="D111" s="133" t="s">
        <v>8</v>
      </c>
      <c r="E111" s="133" t="s">
        <v>1946</v>
      </c>
      <c r="F111" s="53">
        <v>1.32</v>
      </c>
      <c r="G111" s="53">
        <v>1.23</v>
      </c>
      <c r="H111" s="53">
        <v>1.42</v>
      </c>
      <c r="I111" s="84" t="s">
        <v>199</v>
      </c>
      <c r="J111" s="92">
        <v>2</v>
      </c>
      <c r="K111" s="84" t="str">
        <f t="shared" si="8"/>
        <v>Uniform (1.23, 1.42)</v>
      </c>
      <c r="L111" s="131">
        <f t="shared" si="9"/>
        <v>1.23</v>
      </c>
      <c r="M111" s="131">
        <f t="shared" si="10"/>
        <v>1.42</v>
      </c>
      <c r="N111" s="84" t="s">
        <v>17</v>
      </c>
    </row>
    <row r="112" spans="1:18" x14ac:dyDescent="0.25">
      <c r="A112" s="81" t="s">
        <v>4</v>
      </c>
      <c r="B112" s="133" t="s">
        <v>12</v>
      </c>
      <c r="C112" s="133" t="s">
        <v>11</v>
      </c>
      <c r="D112" s="133" t="s">
        <v>29</v>
      </c>
      <c r="E112" s="133" t="s">
        <v>1946</v>
      </c>
      <c r="F112" s="53">
        <v>1.32</v>
      </c>
      <c r="G112" s="53">
        <v>1.23</v>
      </c>
      <c r="H112" s="53">
        <v>1.42</v>
      </c>
      <c r="I112" s="84" t="s">
        <v>199</v>
      </c>
      <c r="J112" s="92">
        <v>2</v>
      </c>
      <c r="K112" s="84" t="str">
        <f t="shared" si="8"/>
        <v>Uniform (1.23, 1.42)</v>
      </c>
      <c r="L112" s="131">
        <f t="shared" si="9"/>
        <v>1.23</v>
      </c>
      <c r="M112" s="131">
        <f t="shared" si="10"/>
        <v>1.42</v>
      </c>
      <c r="N112" s="84" t="s">
        <v>17</v>
      </c>
    </row>
    <row r="113" spans="1:14" x14ac:dyDescent="0.25">
      <c r="A113" s="81" t="s">
        <v>4</v>
      </c>
      <c r="B113" s="133" t="s">
        <v>12</v>
      </c>
      <c r="C113" s="133" t="s">
        <v>11</v>
      </c>
      <c r="D113" s="133" t="s">
        <v>7</v>
      </c>
      <c r="E113" s="133" t="s">
        <v>1946</v>
      </c>
      <c r="F113" s="53">
        <v>1.32</v>
      </c>
      <c r="G113" s="53">
        <v>1.23</v>
      </c>
      <c r="H113" s="53">
        <v>1.42</v>
      </c>
      <c r="I113" s="84" t="s">
        <v>199</v>
      </c>
      <c r="J113" s="92">
        <v>2</v>
      </c>
      <c r="K113" s="84" t="str">
        <f t="shared" si="8"/>
        <v>Uniform (1.23, 1.42)</v>
      </c>
      <c r="L113" s="131">
        <f t="shared" si="9"/>
        <v>1.23</v>
      </c>
      <c r="M113" s="131">
        <f t="shared" si="10"/>
        <v>1.42</v>
      </c>
      <c r="N113" s="84" t="s">
        <v>17</v>
      </c>
    </row>
    <row r="114" spans="1:14" x14ac:dyDescent="0.25">
      <c r="A114" s="81" t="s">
        <v>4</v>
      </c>
      <c r="B114" s="133" t="s">
        <v>12</v>
      </c>
      <c r="C114" s="133" t="s">
        <v>13</v>
      </c>
      <c r="D114" s="133" t="s">
        <v>18</v>
      </c>
      <c r="E114" s="133" t="s">
        <v>1946</v>
      </c>
      <c r="F114" s="53">
        <v>1.32</v>
      </c>
      <c r="G114" s="53">
        <v>1.23</v>
      </c>
      <c r="H114" s="53">
        <v>1.42</v>
      </c>
      <c r="I114" s="84" t="s">
        <v>199</v>
      </c>
      <c r="J114" s="92">
        <v>2</v>
      </c>
      <c r="K114" s="84" t="str">
        <f t="shared" si="8"/>
        <v>Uniform (1.23, 1.42)</v>
      </c>
      <c r="L114" s="131">
        <f t="shared" si="9"/>
        <v>1.23</v>
      </c>
      <c r="M114" s="131">
        <f t="shared" si="10"/>
        <v>1.42</v>
      </c>
      <c r="N114" s="84" t="s">
        <v>17</v>
      </c>
    </row>
    <row r="115" spans="1:14" x14ac:dyDescent="0.25">
      <c r="A115" s="81" t="s">
        <v>4</v>
      </c>
      <c r="B115" s="133" t="s">
        <v>12</v>
      </c>
      <c r="C115" s="133" t="s">
        <v>13</v>
      </c>
      <c r="D115" s="133" t="s">
        <v>8</v>
      </c>
      <c r="E115" s="133" t="s">
        <v>1946</v>
      </c>
      <c r="F115" s="53">
        <v>1.32</v>
      </c>
      <c r="G115" s="53">
        <v>1.23</v>
      </c>
      <c r="H115" s="53">
        <v>1.42</v>
      </c>
      <c r="I115" s="84" t="s">
        <v>199</v>
      </c>
      <c r="J115" s="92">
        <v>2</v>
      </c>
      <c r="K115" s="84" t="str">
        <f t="shared" si="8"/>
        <v>Uniform (1.23, 1.42)</v>
      </c>
      <c r="L115" s="131">
        <f t="shared" si="9"/>
        <v>1.23</v>
      </c>
      <c r="M115" s="131">
        <f t="shared" si="10"/>
        <v>1.42</v>
      </c>
      <c r="N115" s="84" t="s">
        <v>17</v>
      </c>
    </row>
    <row r="116" spans="1:14" x14ac:dyDescent="0.25">
      <c r="A116" s="81" t="s">
        <v>4</v>
      </c>
      <c r="B116" s="133" t="s">
        <v>12</v>
      </c>
      <c r="C116" s="133" t="s">
        <v>13</v>
      </c>
      <c r="D116" s="133" t="s">
        <v>29</v>
      </c>
      <c r="E116" s="133" t="s">
        <v>1946</v>
      </c>
      <c r="F116" s="53">
        <v>1.32</v>
      </c>
      <c r="G116" s="53">
        <v>1.23</v>
      </c>
      <c r="H116" s="53">
        <v>1.42</v>
      </c>
      <c r="I116" s="84" t="s">
        <v>199</v>
      </c>
      <c r="J116" s="92">
        <v>2</v>
      </c>
      <c r="K116" s="84" t="str">
        <f t="shared" si="8"/>
        <v>Uniform (1.23, 1.42)</v>
      </c>
      <c r="L116" s="131">
        <f t="shared" si="9"/>
        <v>1.23</v>
      </c>
      <c r="M116" s="131">
        <f t="shared" si="10"/>
        <v>1.42</v>
      </c>
      <c r="N116" s="84" t="s">
        <v>17</v>
      </c>
    </row>
    <row r="117" spans="1:14" x14ac:dyDescent="0.25">
      <c r="A117" s="81" t="s">
        <v>4</v>
      </c>
      <c r="B117" s="133" t="s">
        <v>12</v>
      </c>
      <c r="C117" s="133" t="s">
        <v>13</v>
      </c>
      <c r="D117" s="133" t="s">
        <v>7</v>
      </c>
      <c r="E117" s="133" t="s">
        <v>1946</v>
      </c>
      <c r="F117" s="53">
        <v>1.32</v>
      </c>
      <c r="G117" s="53">
        <v>1.23</v>
      </c>
      <c r="H117" s="53">
        <v>1.42</v>
      </c>
      <c r="I117" s="84" t="s">
        <v>199</v>
      </c>
      <c r="J117" s="92">
        <v>2</v>
      </c>
      <c r="K117" s="84" t="str">
        <f t="shared" si="8"/>
        <v>Uniform (1.23, 1.42)</v>
      </c>
      <c r="L117" s="131">
        <f t="shared" si="9"/>
        <v>1.23</v>
      </c>
      <c r="M117" s="131">
        <f t="shared" si="10"/>
        <v>1.42</v>
      </c>
      <c r="N117" s="84" t="s">
        <v>17</v>
      </c>
    </row>
    <row r="118" spans="1:14" x14ac:dyDescent="0.25">
      <c r="A118" s="81" t="s">
        <v>4</v>
      </c>
      <c r="B118" s="133" t="s">
        <v>12</v>
      </c>
      <c r="C118" s="133" t="s">
        <v>14</v>
      </c>
      <c r="D118" s="133" t="s">
        <v>18</v>
      </c>
      <c r="E118" s="133" t="s">
        <v>1946</v>
      </c>
      <c r="F118" s="53">
        <v>1.32</v>
      </c>
      <c r="G118" s="53">
        <v>1.23</v>
      </c>
      <c r="H118" s="53">
        <v>1.42</v>
      </c>
      <c r="I118" s="84" t="s">
        <v>199</v>
      </c>
      <c r="J118" s="92">
        <v>2</v>
      </c>
      <c r="K118" s="84" t="str">
        <f t="shared" si="8"/>
        <v>Uniform (1.23, 1.42)</v>
      </c>
      <c r="L118" s="131">
        <f t="shared" si="9"/>
        <v>1.23</v>
      </c>
      <c r="M118" s="131">
        <f t="shared" si="10"/>
        <v>1.42</v>
      </c>
      <c r="N118" s="84" t="s">
        <v>17</v>
      </c>
    </row>
    <row r="119" spans="1:14" x14ac:dyDescent="0.25">
      <c r="A119" s="81" t="s">
        <v>4</v>
      </c>
      <c r="B119" s="133" t="s">
        <v>12</v>
      </c>
      <c r="C119" s="133" t="s">
        <v>14</v>
      </c>
      <c r="D119" s="133" t="s">
        <v>8</v>
      </c>
      <c r="E119" s="133" t="s">
        <v>1946</v>
      </c>
      <c r="F119" s="53">
        <v>1.32</v>
      </c>
      <c r="G119" s="53">
        <v>1.23</v>
      </c>
      <c r="H119" s="53">
        <v>1.42</v>
      </c>
      <c r="I119" s="84" t="s">
        <v>199</v>
      </c>
      <c r="J119" s="92">
        <v>2</v>
      </c>
      <c r="K119" s="84" t="str">
        <f t="shared" si="8"/>
        <v>Uniform (1.23, 1.42)</v>
      </c>
      <c r="L119" s="131">
        <f t="shared" si="9"/>
        <v>1.23</v>
      </c>
      <c r="M119" s="131">
        <f t="shared" si="10"/>
        <v>1.42</v>
      </c>
      <c r="N119" s="84" t="s">
        <v>17</v>
      </c>
    </row>
    <row r="120" spans="1:14" x14ac:dyDescent="0.25">
      <c r="A120" s="81" t="s">
        <v>4</v>
      </c>
      <c r="B120" s="133" t="s">
        <v>12</v>
      </c>
      <c r="C120" s="133" t="s">
        <v>14</v>
      </c>
      <c r="D120" s="133" t="s">
        <v>29</v>
      </c>
      <c r="E120" s="133" t="s">
        <v>1946</v>
      </c>
      <c r="F120" s="53">
        <v>1.32</v>
      </c>
      <c r="G120" s="53">
        <v>1.23</v>
      </c>
      <c r="H120" s="53">
        <v>1.42</v>
      </c>
      <c r="I120" s="84" t="s">
        <v>199</v>
      </c>
      <c r="J120" s="92">
        <v>2</v>
      </c>
      <c r="K120" s="84" t="str">
        <f t="shared" si="8"/>
        <v>Uniform (1.23, 1.42)</v>
      </c>
      <c r="L120" s="131">
        <f t="shared" si="9"/>
        <v>1.23</v>
      </c>
      <c r="M120" s="131">
        <f t="shared" si="10"/>
        <v>1.42</v>
      </c>
      <c r="N120" s="84" t="s">
        <v>17</v>
      </c>
    </row>
    <row r="121" spans="1:14" x14ac:dyDescent="0.25">
      <c r="A121" s="81" t="s">
        <v>4</v>
      </c>
      <c r="B121" s="133" t="s">
        <v>12</v>
      </c>
      <c r="C121" s="133" t="s">
        <v>14</v>
      </c>
      <c r="D121" s="133" t="s">
        <v>7</v>
      </c>
      <c r="E121" s="133" t="s">
        <v>1946</v>
      </c>
      <c r="F121" s="53">
        <v>1.32</v>
      </c>
      <c r="G121" s="53">
        <v>1.23</v>
      </c>
      <c r="H121" s="53">
        <v>1.42</v>
      </c>
      <c r="I121" s="84" t="s">
        <v>199</v>
      </c>
      <c r="J121" s="92">
        <v>2</v>
      </c>
      <c r="K121" s="84" t="str">
        <f t="shared" si="8"/>
        <v>Uniform (1.23, 1.42)</v>
      </c>
      <c r="L121" s="131">
        <f t="shared" si="9"/>
        <v>1.23</v>
      </c>
      <c r="M121" s="131">
        <f t="shared" si="10"/>
        <v>1.42</v>
      </c>
      <c r="N121" s="84" t="s">
        <v>17</v>
      </c>
    </row>
    <row r="122" spans="1:14" x14ac:dyDescent="0.25">
      <c r="A122" s="81" t="s">
        <v>4</v>
      </c>
      <c r="B122" s="133" t="s">
        <v>15</v>
      </c>
      <c r="C122" s="133" t="s">
        <v>11</v>
      </c>
      <c r="D122" s="133" t="s">
        <v>18</v>
      </c>
      <c r="E122" s="133" t="s">
        <v>1946</v>
      </c>
      <c r="F122" s="53">
        <v>1.32</v>
      </c>
      <c r="G122" s="53">
        <v>1.23</v>
      </c>
      <c r="H122" s="53">
        <v>1.42</v>
      </c>
      <c r="I122" s="84" t="s">
        <v>199</v>
      </c>
      <c r="J122" s="92">
        <v>2</v>
      </c>
      <c r="K122" s="84" t="str">
        <f t="shared" si="8"/>
        <v>Uniform (1.23, 1.42)</v>
      </c>
      <c r="L122" s="131">
        <f t="shared" si="9"/>
        <v>1.23</v>
      </c>
      <c r="M122" s="131">
        <f t="shared" si="10"/>
        <v>1.42</v>
      </c>
      <c r="N122" s="84" t="s">
        <v>17</v>
      </c>
    </row>
    <row r="123" spans="1:14" x14ac:dyDescent="0.25">
      <c r="A123" s="81" t="s">
        <v>4</v>
      </c>
      <c r="B123" s="133" t="s">
        <v>15</v>
      </c>
      <c r="C123" s="133" t="s">
        <v>11</v>
      </c>
      <c r="D123" s="133" t="s">
        <v>7</v>
      </c>
      <c r="E123" s="133" t="s">
        <v>1946</v>
      </c>
      <c r="F123" s="53">
        <v>1.32</v>
      </c>
      <c r="G123" s="53">
        <v>1.23</v>
      </c>
      <c r="H123" s="53">
        <v>1.42</v>
      </c>
      <c r="I123" s="84" t="s">
        <v>199</v>
      </c>
      <c r="J123" s="92">
        <v>2</v>
      </c>
      <c r="K123" s="84" t="str">
        <f t="shared" si="8"/>
        <v>Uniform (1.23, 1.42)</v>
      </c>
      <c r="L123" s="131">
        <f t="shared" si="9"/>
        <v>1.23</v>
      </c>
      <c r="M123" s="131">
        <f t="shared" si="10"/>
        <v>1.42</v>
      </c>
      <c r="N123" s="84" t="s">
        <v>17</v>
      </c>
    </row>
    <row r="124" spans="1:14" x14ac:dyDescent="0.25">
      <c r="A124" s="86" t="s">
        <v>4</v>
      </c>
      <c r="B124" s="84" t="s">
        <v>15</v>
      </c>
      <c r="C124" s="84" t="s">
        <v>13</v>
      </c>
      <c r="D124" s="84" t="s">
        <v>18</v>
      </c>
      <c r="E124" s="84" t="s">
        <v>1946</v>
      </c>
      <c r="F124" s="53">
        <v>1.32</v>
      </c>
      <c r="G124" s="53">
        <v>1.23</v>
      </c>
      <c r="H124" s="53">
        <v>1.42</v>
      </c>
      <c r="I124" s="84" t="s">
        <v>199</v>
      </c>
      <c r="J124" s="92">
        <v>2</v>
      </c>
      <c r="K124" s="84" t="str">
        <f t="shared" si="8"/>
        <v>Uniform (1.23, 1.42)</v>
      </c>
      <c r="L124" s="131">
        <f t="shared" si="9"/>
        <v>1.23</v>
      </c>
      <c r="M124" s="131">
        <f t="shared" si="10"/>
        <v>1.42</v>
      </c>
      <c r="N124" s="84" t="s">
        <v>17</v>
      </c>
    </row>
    <row r="125" spans="1:14" x14ac:dyDescent="0.25">
      <c r="A125" s="86" t="s">
        <v>4</v>
      </c>
      <c r="B125" s="84" t="s">
        <v>15</v>
      </c>
      <c r="C125" s="84" t="s">
        <v>13</v>
      </c>
      <c r="D125" s="84" t="s">
        <v>7</v>
      </c>
      <c r="E125" s="84" t="s">
        <v>1946</v>
      </c>
      <c r="F125" s="53">
        <v>1.32</v>
      </c>
      <c r="G125" s="53">
        <v>1.23</v>
      </c>
      <c r="H125" s="53">
        <v>1.42</v>
      </c>
      <c r="I125" s="84" t="s">
        <v>199</v>
      </c>
      <c r="J125" s="92">
        <v>2</v>
      </c>
      <c r="K125" s="84" t="str">
        <f t="shared" si="8"/>
        <v>Uniform (1.23, 1.42)</v>
      </c>
      <c r="L125" s="131">
        <f t="shared" si="9"/>
        <v>1.23</v>
      </c>
      <c r="M125" s="131">
        <f t="shared" si="10"/>
        <v>1.42</v>
      </c>
      <c r="N125" s="84" t="s">
        <v>17</v>
      </c>
    </row>
    <row r="126" spans="1:14" x14ac:dyDescent="0.25">
      <c r="A126" s="86" t="s">
        <v>4</v>
      </c>
      <c r="B126" s="84" t="s">
        <v>15</v>
      </c>
      <c r="C126" s="84" t="s">
        <v>14</v>
      </c>
      <c r="D126" s="84" t="s">
        <v>18</v>
      </c>
      <c r="E126" s="84" t="s">
        <v>1946</v>
      </c>
      <c r="F126" s="131">
        <v>1.32</v>
      </c>
      <c r="G126" s="131">
        <v>1.23</v>
      </c>
      <c r="H126" s="131">
        <v>1.42</v>
      </c>
      <c r="I126" s="84" t="s">
        <v>199</v>
      </c>
      <c r="J126" s="92">
        <v>2</v>
      </c>
      <c r="K126" s="84" t="str">
        <f t="shared" si="8"/>
        <v>Uniform (1.23, 1.42)</v>
      </c>
      <c r="L126" s="131">
        <f t="shared" si="9"/>
        <v>1.23</v>
      </c>
      <c r="M126" s="131">
        <f t="shared" si="10"/>
        <v>1.42</v>
      </c>
      <c r="N126" s="84" t="s">
        <v>17</v>
      </c>
    </row>
    <row r="127" spans="1:14" x14ac:dyDescent="0.25">
      <c r="A127" s="86" t="s">
        <v>4</v>
      </c>
      <c r="B127" s="84" t="s">
        <v>15</v>
      </c>
      <c r="C127" s="84" t="s">
        <v>14</v>
      </c>
      <c r="D127" s="84" t="s">
        <v>7</v>
      </c>
      <c r="E127" s="84" t="s">
        <v>1946</v>
      </c>
      <c r="F127" s="131">
        <v>1.32</v>
      </c>
      <c r="G127" s="131">
        <v>1.23</v>
      </c>
      <c r="H127" s="131">
        <v>1.42</v>
      </c>
      <c r="I127" s="84" t="s">
        <v>199</v>
      </c>
      <c r="J127" s="92">
        <v>2</v>
      </c>
      <c r="K127" s="84" t="str">
        <f t="shared" si="8"/>
        <v>Uniform (1.23, 1.42)</v>
      </c>
      <c r="L127" s="131">
        <f t="shared" si="9"/>
        <v>1.23</v>
      </c>
      <c r="M127" s="131">
        <f t="shared" si="10"/>
        <v>1.42</v>
      </c>
      <c r="N127" s="84" t="s">
        <v>17</v>
      </c>
    </row>
    <row r="128" spans="1:14" x14ac:dyDescent="0.25">
      <c r="A128" s="86" t="s">
        <v>4</v>
      </c>
      <c r="B128" s="84" t="s">
        <v>12</v>
      </c>
      <c r="C128" s="84" t="s">
        <v>11</v>
      </c>
      <c r="D128" s="84" t="s">
        <v>18</v>
      </c>
      <c r="E128" s="84" t="s">
        <v>1948</v>
      </c>
      <c r="F128" s="131">
        <v>0.18796179362355353</v>
      </c>
      <c r="G128" s="131">
        <v>0.15190585143232119</v>
      </c>
      <c r="H128" s="131">
        <v>0.22401775152502534</v>
      </c>
      <c r="I128" s="84" t="s">
        <v>199</v>
      </c>
      <c r="J128" s="92">
        <v>2</v>
      </c>
      <c r="K128" s="84" t="str">
        <f t="shared" si="8"/>
        <v>Uniform (0.15, 0.22)</v>
      </c>
      <c r="L128" s="131">
        <f t="shared" si="9"/>
        <v>0.15190585143232119</v>
      </c>
      <c r="M128" s="131">
        <f t="shared" si="10"/>
        <v>0.22401775152502534</v>
      </c>
      <c r="N128" s="84" t="s">
        <v>17</v>
      </c>
    </row>
    <row r="129" spans="1:14" x14ac:dyDescent="0.25">
      <c r="A129" s="86" t="s">
        <v>4</v>
      </c>
      <c r="B129" s="84" t="s">
        <v>12</v>
      </c>
      <c r="C129" s="84" t="s">
        <v>11</v>
      </c>
      <c r="D129" s="84" t="s">
        <v>8</v>
      </c>
      <c r="E129" s="84" t="s">
        <v>1948</v>
      </c>
      <c r="F129" s="131">
        <v>0.10067147284379739</v>
      </c>
      <c r="G129" s="131">
        <v>7.2310653698681629E-2</v>
      </c>
      <c r="H129" s="131">
        <v>0.12903229823748733</v>
      </c>
      <c r="I129" s="84" t="s">
        <v>199</v>
      </c>
      <c r="J129" s="92">
        <v>2</v>
      </c>
      <c r="K129" s="84" t="str">
        <f t="shared" si="8"/>
        <v>Uniform (0.07, 0.13)</v>
      </c>
      <c r="L129" s="131">
        <f t="shared" si="9"/>
        <v>7.2310653698681629E-2</v>
      </c>
      <c r="M129" s="131">
        <f t="shared" si="10"/>
        <v>0.12903229823748733</v>
      </c>
      <c r="N129" s="84" t="s">
        <v>17</v>
      </c>
    </row>
    <row r="130" spans="1:14" x14ac:dyDescent="0.25">
      <c r="A130" s="86" t="s">
        <v>4</v>
      </c>
      <c r="B130" s="84" t="s">
        <v>12</v>
      </c>
      <c r="C130" s="84" t="s">
        <v>11</v>
      </c>
      <c r="D130" s="84" t="s">
        <v>29</v>
      </c>
      <c r="E130" s="84" t="s">
        <v>1948</v>
      </c>
      <c r="F130" s="131">
        <v>0.11538731782471245</v>
      </c>
      <c r="G130" s="131">
        <v>6.6754786577581576E-2</v>
      </c>
      <c r="H130" s="131">
        <v>0.16635087209131222</v>
      </c>
      <c r="I130" s="84" t="s">
        <v>199</v>
      </c>
      <c r="J130" s="92">
        <v>2</v>
      </c>
      <c r="K130" s="84" t="str">
        <f t="shared" si="8"/>
        <v>Uniform (0.07, 0.17)</v>
      </c>
      <c r="L130" s="131">
        <f t="shared" si="9"/>
        <v>6.6754786577581576E-2</v>
      </c>
      <c r="M130" s="131">
        <f t="shared" si="10"/>
        <v>0.16635087209131222</v>
      </c>
      <c r="N130" s="84" t="s">
        <v>17</v>
      </c>
    </row>
    <row r="131" spans="1:14" x14ac:dyDescent="0.25">
      <c r="A131" s="86" t="s">
        <v>4</v>
      </c>
      <c r="B131" s="84" t="s">
        <v>12</v>
      </c>
      <c r="C131" s="84" t="s">
        <v>11</v>
      </c>
      <c r="D131" s="84" t="s">
        <v>7</v>
      </c>
      <c r="E131" s="84" t="s">
        <v>1948</v>
      </c>
      <c r="F131" s="131">
        <v>0.16832399428974942</v>
      </c>
      <c r="G131" s="131">
        <v>9.6212089708405418E-2</v>
      </c>
      <c r="H131" s="131">
        <v>0.24043593814669212</v>
      </c>
      <c r="I131" s="84" t="s">
        <v>199</v>
      </c>
      <c r="J131" s="92">
        <v>2</v>
      </c>
      <c r="K131" s="84" t="str">
        <f t="shared" si="8"/>
        <v>Uniform (0.1, 0.24)</v>
      </c>
      <c r="L131" s="131">
        <f t="shared" si="9"/>
        <v>9.6212089708405418E-2</v>
      </c>
      <c r="M131" s="131">
        <f t="shared" si="10"/>
        <v>0.24043593814669212</v>
      </c>
      <c r="N131" s="84" t="s">
        <v>17</v>
      </c>
    </row>
    <row r="132" spans="1:14" x14ac:dyDescent="0.25">
      <c r="A132" s="86" t="s">
        <v>4</v>
      </c>
      <c r="B132" s="84" t="s">
        <v>12</v>
      </c>
      <c r="C132" s="84" t="s">
        <v>13</v>
      </c>
      <c r="D132" s="84" t="s">
        <v>18</v>
      </c>
      <c r="E132" s="84" t="s">
        <v>1948</v>
      </c>
      <c r="F132" s="131">
        <v>0.18796179362355353</v>
      </c>
      <c r="G132" s="131">
        <v>0.15190585143232119</v>
      </c>
      <c r="H132" s="131">
        <v>0.22401775152502534</v>
      </c>
      <c r="I132" s="84" t="s">
        <v>199</v>
      </c>
      <c r="J132" s="92">
        <v>2</v>
      </c>
      <c r="K132" s="84" t="str">
        <f t="shared" si="8"/>
        <v>Uniform (0.15, 0.22)</v>
      </c>
      <c r="L132" s="131">
        <f t="shared" si="9"/>
        <v>0.15190585143232119</v>
      </c>
      <c r="M132" s="131">
        <f t="shared" si="10"/>
        <v>0.22401775152502534</v>
      </c>
      <c r="N132" s="84" t="s">
        <v>17</v>
      </c>
    </row>
    <row r="133" spans="1:14" x14ac:dyDescent="0.25">
      <c r="A133" s="86" t="s">
        <v>4</v>
      </c>
      <c r="B133" s="84" t="s">
        <v>12</v>
      </c>
      <c r="C133" s="84" t="s">
        <v>13</v>
      </c>
      <c r="D133" s="84" t="s">
        <v>8</v>
      </c>
      <c r="E133" s="84" t="s">
        <v>1948</v>
      </c>
      <c r="F133" s="131">
        <v>0.11514891427548769</v>
      </c>
      <c r="G133" s="131">
        <v>6.4740838646841256E-2</v>
      </c>
      <c r="H133" s="131">
        <v>0.16555697674425818</v>
      </c>
      <c r="I133" s="84" t="s">
        <v>199</v>
      </c>
      <c r="J133" s="92">
        <v>2</v>
      </c>
      <c r="K133" s="84" t="str">
        <f t="shared" si="8"/>
        <v>Uniform (0.06, 0.17)</v>
      </c>
      <c r="L133" s="131">
        <f t="shared" si="9"/>
        <v>6.4740838646841256E-2</v>
      </c>
      <c r="M133" s="131">
        <f t="shared" si="10"/>
        <v>0.16555697674425818</v>
      </c>
      <c r="N133" s="84" t="s">
        <v>17</v>
      </c>
    </row>
    <row r="134" spans="1:14" x14ac:dyDescent="0.25">
      <c r="A134" s="86" t="s">
        <v>4</v>
      </c>
      <c r="B134" s="84" t="s">
        <v>12</v>
      </c>
      <c r="C134" s="84" t="s">
        <v>13</v>
      </c>
      <c r="D134" s="84" t="s">
        <v>29</v>
      </c>
      <c r="E134" s="84" t="s">
        <v>1948</v>
      </c>
      <c r="F134" s="131">
        <v>0.11538731782471245</v>
      </c>
      <c r="G134" s="131">
        <v>6.6754786577581576E-2</v>
      </c>
      <c r="H134" s="131">
        <v>0.16635087209131222</v>
      </c>
      <c r="I134" s="84" t="s">
        <v>199</v>
      </c>
      <c r="J134" s="92">
        <v>2</v>
      </c>
      <c r="K134" s="84" t="str">
        <f t="shared" si="8"/>
        <v>Uniform (0.07, 0.17)</v>
      </c>
      <c r="L134" s="131">
        <f t="shared" si="9"/>
        <v>6.6754786577581576E-2</v>
      </c>
      <c r="M134" s="131">
        <f t="shared" si="10"/>
        <v>0.16635087209131222</v>
      </c>
      <c r="N134" s="84" t="s">
        <v>17</v>
      </c>
    </row>
    <row r="135" spans="1:14" x14ac:dyDescent="0.25">
      <c r="A135" s="86" t="s">
        <v>4</v>
      </c>
      <c r="B135" s="84" t="s">
        <v>12</v>
      </c>
      <c r="C135" s="84" t="s">
        <v>13</v>
      </c>
      <c r="D135" s="84" t="s">
        <v>7</v>
      </c>
      <c r="E135" s="84" t="s">
        <v>1948</v>
      </c>
      <c r="F135" s="131">
        <v>0.1703042765755112</v>
      </c>
      <c r="G135" s="131">
        <v>0.10408929972185767</v>
      </c>
      <c r="H135" s="131">
        <v>0.23651925200996243</v>
      </c>
      <c r="I135" s="84" t="s">
        <v>199</v>
      </c>
      <c r="J135" s="92">
        <v>2</v>
      </c>
      <c r="K135" s="84" t="str">
        <f t="shared" si="8"/>
        <v>Uniform (0.1, 0.24)</v>
      </c>
      <c r="L135" s="131">
        <f t="shared" si="9"/>
        <v>0.10408929972185767</v>
      </c>
      <c r="M135" s="131">
        <f t="shared" si="10"/>
        <v>0.23651925200996243</v>
      </c>
      <c r="N135" s="84" t="s">
        <v>17</v>
      </c>
    </row>
    <row r="136" spans="1:14" x14ac:dyDescent="0.25">
      <c r="A136" s="86" t="s">
        <v>4</v>
      </c>
      <c r="B136" s="84" t="s">
        <v>12</v>
      </c>
      <c r="C136" s="84" t="s">
        <v>14</v>
      </c>
      <c r="D136" s="84" t="s">
        <v>18</v>
      </c>
      <c r="E136" s="84" t="s">
        <v>1948</v>
      </c>
      <c r="F136" s="131">
        <v>0.18796179362355353</v>
      </c>
      <c r="G136" s="131">
        <v>0.15190585143232119</v>
      </c>
      <c r="H136" s="131">
        <v>0.22401775152502534</v>
      </c>
      <c r="I136" s="84" t="s">
        <v>199</v>
      </c>
      <c r="J136" s="92">
        <v>2</v>
      </c>
      <c r="K136" s="84" t="str">
        <f t="shared" si="8"/>
        <v>Uniform (0.15, 0.22)</v>
      </c>
      <c r="L136" s="131">
        <f t="shared" si="9"/>
        <v>0.15190585143232119</v>
      </c>
      <c r="M136" s="131">
        <f t="shared" si="10"/>
        <v>0.22401775152502534</v>
      </c>
      <c r="N136" s="84" t="s">
        <v>17</v>
      </c>
    </row>
    <row r="137" spans="1:14" x14ac:dyDescent="0.25">
      <c r="A137" s="86" t="s">
        <v>4</v>
      </c>
      <c r="B137" s="84" t="s">
        <v>12</v>
      </c>
      <c r="C137" s="84" t="s">
        <v>14</v>
      </c>
      <c r="D137" s="84" t="s">
        <v>8</v>
      </c>
      <c r="E137" s="84" t="s">
        <v>1948</v>
      </c>
      <c r="F137" s="131">
        <v>0.16669176161784885</v>
      </c>
      <c r="G137" s="131">
        <v>0.12987894324124558</v>
      </c>
      <c r="H137" s="131">
        <v>0.20350458438107738</v>
      </c>
      <c r="I137" s="84" t="s">
        <v>199</v>
      </c>
      <c r="J137" s="92">
        <v>2</v>
      </c>
      <c r="K137" s="84" t="str">
        <f t="shared" si="8"/>
        <v>Uniform (0.13, 0.2)</v>
      </c>
      <c r="L137" s="131">
        <f t="shared" si="9"/>
        <v>0.12987894324124558</v>
      </c>
      <c r="M137" s="131">
        <f t="shared" si="10"/>
        <v>0.20350458438107738</v>
      </c>
      <c r="N137" s="84" t="s">
        <v>17</v>
      </c>
    </row>
    <row r="138" spans="1:14" x14ac:dyDescent="0.25">
      <c r="A138" s="86" t="s">
        <v>4</v>
      </c>
      <c r="B138" s="84" t="s">
        <v>12</v>
      </c>
      <c r="C138" s="84" t="s">
        <v>14</v>
      </c>
      <c r="D138" s="84" t="s">
        <v>29</v>
      </c>
      <c r="E138" s="84" t="s">
        <v>1948</v>
      </c>
      <c r="F138" s="131">
        <v>0.11538731782471245</v>
      </c>
      <c r="G138" s="131">
        <v>6.6754786577581576E-2</v>
      </c>
      <c r="H138" s="131">
        <v>0.16635087209131222</v>
      </c>
      <c r="I138" s="84" t="s">
        <v>199</v>
      </c>
      <c r="J138" s="92">
        <v>2</v>
      </c>
      <c r="K138" s="84" t="str">
        <f t="shared" si="8"/>
        <v>Uniform (0.07, 0.17)</v>
      </c>
      <c r="L138" s="131">
        <f t="shared" si="9"/>
        <v>6.6754786577581576E-2</v>
      </c>
      <c r="M138" s="131">
        <f t="shared" si="10"/>
        <v>0.16635087209131222</v>
      </c>
      <c r="N138" s="84" t="s">
        <v>17</v>
      </c>
    </row>
    <row r="139" spans="1:14" x14ac:dyDescent="0.25">
      <c r="A139" s="86" t="s">
        <v>4</v>
      </c>
      <c r="B139" s="84" t="s">
        <v>12</v>
      </c>
      <c r="C139" s="84" t="s">
        <v>14</v>
      </c>
      <c r="D139" s="84" t="s">
        <v>7</v>
      </c>
      <c r="E139" s="84" t="s">
        <v>1948</v>
      </c>
      <c r="F139" s="131">
        <v>0.31275013753836156</v>
      </c>
      <c r="G139" s="131">
        <v>0.24840075126081251</v>
      </c>
      <c r="H139" s="131">
        <v>0.37709952560305432</v>
      </c>
      <c r="I139" s="84" t="s">
        <v>199</v>
      </c>
      <c r="J139" s="92">
        <v>2</v>
      </c>
      <c r="K139" s="84" t="str">
        <f t="shared" si="8"/>
        <v>Uniform (0.25, 0.38)</v>
      </c>
      <c r="L139" s="131">
        <f t="shared" si="9"/>
        <v>0.24840075126081251</v>
      </c>
      <c r="M139" s="131">
        <f t="shared" si="10"/>
        <v>0.37709952560305432</v>
      </c>
      <c r="N139" s="84" t="s">
        <v>17</v>
      </c>
    </row>
    <row r="140" spans="1:14" x14ac:dyDescent="0.25">
      <c r="A140" s="86" t="s">
        <v>4</v>
      </c>
      <c r="B140" s="84" t="s">
        <v>15</v>
      </c>
      <c r="C140" s="84" t="s">
        <v>11</v>
      </c>
      <c r="D140" s="84" t="s">
        <v>18</v>
      </c>
      <c r="E140" s="84" t="s">
        <v>1948</v>
      </c>
      <c r="F140" s="131">
        <v>0.18796179362355353</v>
      </c>
      <c r="G140" s="131">
        <v>0.15190585143232119</v>
      </c>
      <c r="H140" s="131">
        <v>0.22401775152502534</v>
      </c>
      <c r="I140" s="84" t="s">
        <v>199</v>
      </c>
      <c r="J140" s="92">
        <v>2</v>
      </c>
      <c r="K140" s="84" t="str">
        <f t="shared" si="8"/>
        <v>Uniform (0.15, 0.22)</v>
      </c>
      <c r="L140" s="131">
        <f t="shared" si="9"/>
        <v>0.15190585143232119</v>
      </c>
      <c r="M140" s="131">
        <f t="shared" si="10"/>
        <v>0.22401775152502534</v>
      </c>
      <c r="N140" s="84" t="s">
        <v>17</v>
      </c>
    </row>
    <row r="141" spans="1:14" x14ac:dyDescent="0.25">
      <c r="A141" s="86" t="s">
        <v>4</v>
      </c>
      <c r="B141" s="84" t="s">
        <v>15</v>
      </c>
      <c r="C141" s="84" t="s">
        <v>11</v>
      </c>
      <c r="D141" s="84" t="s">
        <v>7</v>
      </c>
      <c r="E141" s="84" t="s">
        <v>1948</v>
      </c>
      <c r="F141" s="131">
        <v>0.16084292787687166</v>
      </c>
      <c r="G141" s="131">
        <v>7.8526912783696237E-2</v>
      </c>
      <c r="H141" s="131">
        <v>0.24315894457847642</v>
      </c>
      <c r="I141" s="84" t="s">
        <v>199</v>
      </c>
      <c r="J141" s="92">
        <v>2</v>
      </c>
      <c r="K141" s="84" t="str">
        <f t="shared" si="8"/>
        <v>Uniform (0.08, 0.24)</v>
      </c>
      <c r="L141" s="131">
        <f t="shared" si="9"/>
        <v>7.8526912783696237E-2</v>
      </c>
      <c r="M141" s="131">
        <f t="shared" si="10"/>
        <v>0.24315894457847642</v>
      </c>
      <c r="N141" s="84" t="s">
        <v>17</v>
      </c>
    </row>
    <row r="142" spans="1:14" x14ac:dyDescent="0.25">
      <c r="A142" s="86" t="s">
        <v>4</v>
      </c>
      <c r="B142" s="84" t="s">
        <v>15</v>
      </c>
      <c r="C142" s="84" t="s">
        <v>13</v>
      </c>
      <c r="D142" s="84" t="s">
        <v>18</v>
      </c>
      <c r="E142" s="84" t="s">
        <v>1948</v>
      </c>
      <c r="F142" s="131">
        <v>0.18796179362355353</v>
      </c>
      <c r="G142" s="131">
        <v>0.15190585143232119</v>
      </c>
      <c r="H142" s="131">
        <v>0.22401775152502534</v>
      </c>
      <c r="I142" s="84" t="s">
        <v>199</v>
      </c>
      <c r="J142" s="92">
        <v>2</v>
      </c>
      <c r="K142" s="84" t="str">
        <f t="shared" si="8"/>
        <v>Uniform (0.15, 0.22)</v>
      </c>
      <c r="L142" s="131">
        <f t="shared" si="9"/>
        <v>0.15190585143232119</v>
      </c>
      <c r="M142" s="131">
        <f t="shared" si="10"/>
        <v>0.22401775152502534</v>
      </c>
      <c r="N142" s="84" t="s">
        <v>17</v>
      </c>
    </row>
    <row r="143" spans="1:14" x14ac:dyDescent="0.25">
      <c r="A143" s="86" t="s">
        <v>4</v>
      </c>
      <c r="B143" s="84" t="s">
        <v>15</v>
      </c>
      <c r="C143" s="84" t="s">
        <v>13</v>
      </c>
      <c r="D143" s="84" t="s">
        <v>7</v>
      </c>
      <c r="E143" s="84" t="s">
        <v>1948</v>
      </c>
      <c r="F143" s="131">
        <v>0.16832399428974942</v>
      </c>
      <c r="G143" s="131">
        <v>9.6212070407254061E-2</v>
      </c>
      <c r="H143" s="131">
        <v>0.24043593814669212</v>
      </c>
      <c r="I143" s="84" t="s">
        <v>199</v>
      </c>
      <c r="J143" s="92">
        <v>2</v>
      </c>
      <c r="K143" s="84" t="str">
        <f t="shared" si="8"/>
        <v>Uniform (0.1, 0.24)</v>
      </c>
      <c r="L143" s="131">
        <f t="shared" si="9"/>
        <v>9.6212070407254061E-2</v>
      </c>
      <c r="M143" s="131">
        <f t="shared" si="10"/>
        <v>0.24043593814669212</v>
      </c>
      <c r="N143" s="84" t="s">
        <v>17</v>
      </c>
    </row>
    <row r="144" spans="1:14" x14ac:dyDescent="0.25">
      <c r="A144" s="86" t="s">
        <v>4</v>
      </c>
      <c r="B144" s="84" t="s">
        <v>15</v>
      </c>
      <c r="C144" s="84" t="s">
        <v>14</v>
      </c>
      <c r="D144" s="84" t="s">
        <v>18</v>
      </c>
      <c r="E144" s="84" t="s">
        <v>1948</v>
      </c>
      <c r="F144" s="131">
        <v>0.18796179362355353</v>
      </c>
      <c r="G144" s="131">
        <v>0.15190585143232119</v>
      </c>
      <c r="H144" s="131">
        <v>0.22401775152502534</v>
      </c>
      <c r="I144" s="84" t="s">
        <v>199</v>
      </c>
      <c r="J144" s="92">
        <v>2</v>
      </c>
      <c r="K144" s="84" t="str">
        <f t="shared" si="8"/>
        <v>Uniform (0.15, 0.22)</v>
      </c>
      <c r="L144" s="131">
        <f t="shared" si="9"/>
        <v>0.15190585143232119</v>
      </c>
      <c r="M144" s="131">
        <f t="shared" si="10"/>
        <v>0.22401775152502534</v>
      </c>
      <c r="N144" s="84" t="s">
        <v>17</v>
      </c>
    </row>
    <row r="145" spans="1:14" x14ac:dyDescent="0.25">
      <c r="A145" s="86" t="s">
        <v>4</v>
      </c>
      <c r="B145" s="84" t="s">
        <v>15</v>
      </c>
      <c r="C145" s="84" t="s">
        <v>14</v>
      </c>
      <c r="D145" s="84" t="s">
        <v>7</v>
      </c>
      <c r="E145" s="84" t="s">
        <v>1948</v>
      </c>
      <c r="F145" s="131">
        <v>0.19658580073839874</v>
      </c>
      <c r="G145" s="131">
        <v>0.10558202181517033</v>
      </c>
      <c r="H145" s="131">
        <v>0.28758956768776472</v>
      </c>
      <c r="I145" s="84" t="s">
        <v>199</v>
      </c>
      <c r="J145" s="92">
        <v>2</v>
      </c>
      <c r="K145" s="84" t="str">
        <f t="shared" si="8"/>
        <v>Uniform (0.11, 0.29)</v>
      </c>
      <c r="L145" s="131">
        <f t="shared" si="9"/>
        <v>0.10558202181517033</v>
      </c>
      <c r="M145" s="131">
        <f t="shared" si="10"/>
        <v>0.28758956768776472</v>
      </c>
      <c r="N145" s="84" t="s">
        <v>17</v>
      </c>
    </row>
    <row r="146" spans="1:14" x14ac:dyDescent="0.25">
      <c r="A146" s="86" t="s">
        <v>4</v>
      </c>
      <c r="B146" s="84" t="s">
        <v>12</v>
      </c>
      <c r="C146" s="84" t="s">
        <v>11</v>
      </c>
      <c r="D146" s="84" t="s">
        <v>18</v>
      </c>
      <c r="E146" s="84" t="s">
        <v>1949</v>
      </c>
      <c r="F146" s="374">
        <v>0.9</v>
      </c>
      <c r="G146" s="53">
        <v>0.59899999999999998</v>
      </c>
      <c r="H146" s="53">
        <v>0.71399999999999997</v>
      </c>
      <c r="I146" s="84" t="s">
        <v>199</v>
      </c>
      <c r="J146" s="92">
        <v>2</v>
      </c>
      <c r="K146" s="84" t="str">
        <f t="shared" si="8"/>
        <v>Uniform (0.6, 0.71)</v>
      </c>
      <c r="L146" s="131">
        <f t="shared" si="9"/>
        <v>0.59899999999999998</v>
      </c>
      <c r="M146" s="131">
        <f t="shared" si="10"/>
        <v>0.71399999999999997</v>
      </c>
      <c r="N146" s="84" t="s">
        <v>17</v>
      </c>
    </row>
    <row r="147" spans="1:14" x14ac:dyDescent="0.25">
      <c r="A147" s="86" t="s">
        <v>4</v>
      </c>
      <c r="B147" s="84" t="s">
        <v>12</v>
      </c>
      <c r="C147" s="84" t="s">
        <v>11</v>
      </c>
      <c r="D147" s="84" t="s">
        <v>8</v>
      </c>
      <c r="E147" s="84" t="s">
        <v>1949</v>
      </c>
      <c r="F147" s="374">
        <v>0.9</v>
      </c>
      <c r="G147" s="53">
        <v>0.59899999999999998</v>
      </c>
      <c r="H147" s="53">
        <v>0.71399999999999997</v>
      </c>
      <c r="I147" s="84" t="s">
        <v>199</v>
      </c>
      <c r="J147" s="92">
        <v>2</v>
      </c>
      <c r="K147" s="84" t="str">
        <f t="shared" si="8"/>
        <v>Uniform (0.6, 0.71)</v>
      </c>
      <c r="L147" s="131">
        <f t="shared" si="9"/>
        <v>0.59899999999999998</v>
      </c>
      <c r="M147" s="131">
        <f t="shared" si="10"/>
        <v>0.71399999999999997</v>
      </c>
      <c r="N147" s="84" t="s">
        <v>17</v>
      </c>
    </row>
    <row r="148" spans="1:14" x14ac:dyDescent="0.25">
      <c r="A148" s="86" t="s">
        <v>4</v>
      </c>
      <c r="B148" s="84" t="s">
        <v>12</v>
      </c>
      <c r="C148" s="84" t="s">
        <v>11</v>
      </c>
      <c r="D148" s="84" t="s">
        <v>29</v>
      </c>
      <c r="E148" s="84" t="s">
        <v>1949</v>
      </c>
      <c r="F148" s="374">
        <v>0.9</v>
      </c>
      <c r="G148" s="53">
        <v>0.59899999999999998</v>
      </c>
      <c r="H148" s="53">
        <v>0.71399999999999997</v>
      </c>
      <c r="I148" s="84" t="s">
        <v>199</v>
      </c>
      <c r="J148" s="92">
        <v>2</v>
      </c>
      <c r="K148" s="84" t="str">
        <f t="shared" si="8"/>
        <v>Uniform (0.6, 0.71)</v>
      </c>
      <c r="L148" s="131">
        <f t="shared" si="9"/>
        <v>0.59899999999999998</v>
      </c>
      <c r="M148" s="131">
        <f t="shared" si="10"/>
        <v>0.71399999999999997</v>
      </c>
      <c r="N148" s="84" t="s">
        <v>17</v>
      </c>
    </row>
    <row r="149" spans="1:14" x14ac:dyDescent="0.25">
      <c r="A149" s="86" t="s">
        <v>4</v>
      </c>
      <c r="B149" s="84" t="s">
        <v>12</v>
      </c>
      <c r="C149" s="84" t="s">
        <v>11</v>
      </c>
      <c r="D149" s="84" t="s">
        <v>7</v>
      </c>
      <c r="E149" s="84" t="s">
        <v>1949</v>
      </c>
      <c r="F149" s="374">
        <v>0.9</v>
      </c>
      <c r="G149" s="53">
        <v>0.59899999999999998</v>
      </c>
      <c r="H149" s="53">
        <v>0.71399999999999997</v>
      </c>
      <c r="I149" s="84" t="s">
        <v>199</v>
      </c>
      <c r="J149" s="92">
        <v>2</v>
      </c>
      <c r="K149" s="84" t="str">
        <f t="shared" si="8"/>
        <v>Uniform (0.6, 0.71)</v>
      </c>
      <c r="L149" s="131">
        <f t="shared" si="9"/>
        <v>0.59899999999999998</v>
      </c>
      <c r="M149" s="131">
        <f t="shared" si="10"/>
        <v>0.71399999999999997</v>
      </c>
      <c r="N149" s="84" t="s">
        <v>17</v>
      </c>
    </row>
    <row r="150" spans="1:14" x14ac:dyDescent="0.25">
      <c r="A150" s="86" t="s">
        <v>4</v>
      </c>
      <c r="B150" s="84" t="s">
        <v>12</v>
      </c>
      <c r="C150" s="84" t="s">
        <v>13</v>
      </c>
      <c r="D150" s="84" t="s">
        <v>18</v>
      </c>
      <c r="E150" s="84" t="s">
        <v>1949</v>
      </c>
      <c r="F150" s="374">
        <v>0.9</v>
      </c>
      <c r="G150" s="53">
        <v>0.59899999999999998</v>
      </c>
      <c r="H150" s="53">
        <v>0.71399999999999997</v>
      </c>
      <c r="I150" s="84" t="s">
        <v>199</v>
      </c>
      <c r="J150" s="92">
        <v>2</v>
      </c>
      <c r="K150" s="84" t="str">
        <f t="shared" si="8"/>
        <v>Uniform (0.6, 0.71)</v>
      </c>
      <c r="L150" s="131">
        <f t="shared" si="9"/>
        <v>0.59899999999999998</v>
      </c>
      <c r="M150" s="131">
        <f t="shared" si="10"/>
        <v>0.71399999999999997</v>
      </c>
      <c r="N150" s="84" t="s">
        <v>17</v>
      </c>
    </row>
    <row r="151" spans="1:14" x14ac:dyDescent="0.25">
      <c r="A151" s="86" t="s">
        <v>4</v>
      </c>
      <c r="B151" s="84" t="s">
        <v>12</v>
      </c>
      <c r="C151" s="84" t="s">
        <v>13</v>
      </c>
      <c r="D151" s="84" t="s">
        <v>8</v>
      </c>
      <c r="E151" s="84" t="s">
        <v>1949</v>
      </c>
      <c r="F151" s="374">
        <v>0.9</v>
      </c>
      <c r="G151" s="53">
        <v>0.59899999999999998</v>
      </c>
      <c r="H151" s="53">
        <v>0.71399999999999997</v>
      </c>
      <c r="I151" s="84" t="s">
        <v>199</v>
      </c>
      <c r="J151" s="92">
        <v>2</v>
      </c>
      <c r="K151" s="84" t="str">
        <f t="shared" si="8"/>
        <v>Uniform (0.6, 0.71)</v>
      </c>
      <c r="L151" s="131">
        <f t="shared" si="9"/>
        <v>0.59899999999999998</v>
      </c>
      <c r="M151" s="131">
        <f t="shared" si="10"/>
        <v>0.71399999999999997</v>
      </c>
      <c r="N151" s="84" t="s">
        <v>17</v>
      </c>
    </row>
    <row r="152" spans="1:14" x14ac:dyDescent="0.25">
      <c r="A152" s="86" t="s">
        <v>4</v>
      </c>
      <c r="B152" s="84" t="s">
        <v>12</v>
      </c>
      <c r="C152" s="84" t="s">
        <v>13</v>
      </c>
      <c r="D152" s="84" t="s">
        <v>29</v>
      </c>
      <c r="E152" s="84" t="s">
        <v>1949</v>
      </c>
      <c r="F152" s="374">
        <v>0.9</v>
      </c>
      <c r="G152" s="53">
        <v>0.59899999999999998</v>
      </c>
      <c r="H152" s="53">
        <v>0.71399999999999997</v>
      </c>
      <c r="I152" s="84" t="s">
        <v>199</v>
      </c>
      <c r="J152" s="92">
        <v>2</v>
      </c>
      <c r="K152" s="84" t="str">
        <f t="shared" si="8"/>
        <v>Uniform (0.6, 0.71)</v>
      </c>
      <c r="L152" s="131">
        <f t="shared" si="9"/>
        <v>0.59899999999999998</v>
      </c>
      <c r="M152" s="131">
        <f t="shared" si="10"/>
        <v>0.71399999999999997</v>
      </c>
      <c r="N152" s="84" t="s">
        <v>17</v>
      </c>
    </row>
    <row r="153" spans="1:14" x14ac:dyDescent="0.25">
      <c r="A153" s="86" t="s">
        <v>4</v>
      </c>
      <c r="B153" s="84" t="s">
        <v>12</v>
      </c>
      <c r="C153" s="84" t="s">
        <v>13</v>
      </c>
      <c r="D153" s="84" t="s">
        <v>7</v>
      </c>
      <c r="E153" s="84" t="s">
        <v>1949</v>
      </c>
      <c r="F153" s="374">
        <v>0.9</v>
      </c>
      <c r="G153" s="53">
        <v>0.59899999999999998</v>
      </c>
      <c r="H153" s="53">
        <v>0.71399999999999997</v>
      </c>
      <c r="I153" s="84" t="s">
        <v>199</v>
      </c>
      <c r="J153" s="92">
        <v>2</v>
      </c>
      <c r="K153" s="84" t="str">
        <f t="shared" si="8"/>
        <v>Uniform (0.6, 0.71)</v>
      </c>
      <c r="L153" s="131">
        <f t="shared" si="9"/>
        <v>0.59899999999999998</v>
      </c>
      <c r="M153" s="131">
        <f t="shared" si="10"/>
        <v>0.71399999999999997</v>
      </c>
      <c r="N153" s="84" t="s">
        <v>17</v>
      </c>
    </row>
    <row r="154" spans="1:14" x14ac:dyDescent="0.25">
      <c r="A154" s="86" t="s">
        <v>4</v>
      </c>
      <c r="B154" s="84" t="s">
        <v>12</v>
      </c>
      <c r="C154" s="84" t="s">
        <v>14</v>
      </c>
      <c r="D154" s="84" t="s">
        <v>18</v>
      </c>
      <c r="E154" s="84" t="s">
        <v>1949</v>
      </c>
      <c r="F154" s="374">
        <v>0.9</v>
      </c>
      <c r="G154" s="53">
        <v>0.59899999999999998</v>
      </c>
      <c r="H154" s="53">
        <v>0.71399999999999997</v>
      </c>
      <c r="I154" s="84" t="s">
        <v>199</v>
      </c>
      <c r="J154" s="92">
        <v>2</v>
      </c>
      <c r="K154" s="84" t="str">
        <f t="shared" si="8"/>
        <v>Uniform (0.6, 0.71)</v>
      </c>
      <c r="L154" s="131">
        <f t="shared" si="9"/>
        <v>0.59899999999999998</v>
      </c>
      <c r="M154" s="131">
        <f t="shared" si="10"/>
        <v>0.71399999999999997</v>
      </c>
      <c r="N154" s="84" t="s">
        <v>17</v>
      </c>
    </row>
    <row r="155" spans="1:14" x14ac:dyDescent="0.25">
      <c r="A155" s="86" t="s">
        <v>4</v>
      </c>
      <c r="B155" s="84" t="s">
        <v>12</v>
      </c>
      <c r="C155" s="84" t="s">
        <v>14</v>
      </c>
      <c r="D155" s="84" t="s">
        <v>8</v>
      </c>
      <c r="E155" s="84" t="s">
        <v>1949</v>
      </c>
      <c r="F155" s="374">
        <v>0.9</v>
      </c>
      <c r="G155" s="53">
        <v>0.59899999999999998</v>
      </c>
      <c r="H155" s="53">
        <v>0.71399999999999997</v>
      </c>
      <c r="I155" s="84" t="s">
        <v>199</v>
      </c>
      <c r="J155" s="92">
        <v>2</v>
      </c>
      <c r="K155" s="84" t="str">
        <f t="shared" si="8"/>
        <v>Uniform (0.6, 0.71)</v>
      </c>
      <c r="L155" s="131">
        <f t="shared" si="9"/>
        <v>0.59899999999999998</v>
      </c>
      <c r="M155" s="131">
        <f t="shared" si="10"/>
        <v>0.71399999999999997</v>
      </c>
      <c r="N155" s="84" t="s">
        <v>17</v>
      </c>
    </row>
    <row r="156" spans="1:14" x14ac:dyDescent="0.25">
      <c r="A156" s="86" t="s">
        <v>4</v>
      </c>
      <c r="B156" s="84" t="s">
        <v>12</v>
      </c>
      <c r="C156" s="84" t="s">
        <v>14</v>
      </c>
      <c r="D156" s="84" t="s">
        <v>29</v>
      </c>
      <c r="E156" s="84" t="s">
        <v>1949</v>
      </c>
      <c r="F156" s="374">
        <v>0.9</v>
      </c>
      <c r="G156" s="53">
        <v>0.59899999999999998</v>
      </c>
      <c r="H156" s="53">
        <v>0.71399999999999997</v>
      </c>
      <c r="I156" s="84" t="s">
        <v>199</v>
      </c>
      <c r="J156" s="92">
        <v>2</v>
      </c>
      <c r="K156" s="84" t="str">
        <f t="shared" ref="K156:K219" si="11">"Uniform ("&amp;ROUND(G156,2)&amp;", "&amp;ROUND(H156,2)&amp;")"</f>
        <v>Uniform (0.6, 0.71)</v>
      </c>
      <c r="L156" s="131">
        <f t="shared" ref="L156:L219" si="12">G156</f>
        <v>0.59899999999999998</v>
      </c>
      <c r="M156" s="131">
        <f t="shared" ref="M156:M219" si="13">H156</f>
        <v>0.71399999999999997</v>
      </c>
      <c r="N156" s="84" t="s">
        <v>17</v>
      </c>
    </row>
    <row r="157" spans="1:14" x14ac:dyDescent="0.25">
      <c r="A157" s="86" t="s">
        <v>4</v>
      </c>
      <c r="B157" s="84" t="s">
        <v>12</v>
      </c>
      <c r="C157" s="84" t="s">
        <v>14</v>
      </c>
      <c r="D157" s="84" t="s">
        <v>7</v>
      </c>
      <c r="E157" s="84" t="s">
        <v>1949</v>
      </c>
      <c r="F157" s="374">
        <v>0.9</v>
      </c>
      <c r="G157" s="53">
        <v>0.59899999999999998</v>
      </c>
      <c r="H157" s="53">
        <v>0.71399999999999997</v>
      </c>
      <c r="I157" s="84" t="s">
        <v>199</v>
      </c>
      <c r="J157" s="92">
        <v>2</v>
      </c>
      <c r="K157" s="84" t="str">
        <f t="shared" si="11"/>
        <v>Uniform (0.6, 0.71)</v>
      </c>
      <c r="L157" s="131">
        <f t="shared" si="12"/>
        <v>0.59899999999999998</v>
      </c>
      <c r="M157" s="131">
        <f t="shared" si="13"/>
        <v>0.71399999999999997</v>
      </c>
      <c r="N157" s="84" t="s">
        <v>17</v>
      </c>
    </row>
    <row r="158" spans="1:14" x14ac:dyDescent="0.25">
      <c r="A158" s="86" t="s">
        <v>4</v>
      </c>
      <c r="B158" s="84" t="s">
        <v>15</v>
      </c>
      <c r="C158" s="84" t="s">
        <v>11</v>
      </c>
      <c r="D158" s="84" t="s">
        <v>18</v>
      </c>
      <c r="E158" s="84" t="s">
        <v>1949</v>
      </c>
      <c r="F158" s="374">
        <v>0.9</v>
      </c>
      <c r="G158" s="53">
        <v>0.59899999999999998</v>
      </c>
      <c r="H158" s="53">
        <v>0.71399999999999997</v>
      </c>
      <c r="I158" s="84" t="s">
        <v>199</v>
      </c>
      <c r="J158" s="92">
        <v>2</v>
      </c>
      <c r="K158" s="84" t="str">
        <f t="shared" si="11"/>
        <v>Uniform (0.6, 0.71)</v>
      </c>
      <c r="L158" s="131">
        <f t="shared" si="12"/>
        <v>0.59899999999999998</v>
      </c>
      <c r="M158" s="131">
        <f t="shared" si="13"/>
        <v>0.71399999999999997</v>
      </c>
      <c r="N158" s="84" t="s">
        <v>17</v>
      </c>
    </row>
    <row r="159" spans="1:14" x14ac:dyDescent="0.25">
      <c r="A159" s="86" t="s">
        <v>4</v>
      </c>
      <c r="B159" s="84" t="s">
        <v>15</v>
      </c>
      <c r="C159" s="84" t="s">
        <v>11</v>
      </c>
      <c r="D159" s="84" t="s">
        <v>7</v>
      </c>
      <c r="E159" s="84" t="s">
        <v>1949</v>
      </c>
      <c r="F159" s="374">
        <v>0.9</v>
      </c>
      <c r="G159" s="53">
        <v>0.59899999999999998</v>
      </c>
      <c r="H159" s="53">
        <v>0.71399999999999997</v>
      </c>
      <c r="I159" s="84" t="s">
        <v>199</v>
      </c>
      <c r="J159" s="92">
        <v>2</v>
      </c>
      <c r="K159" s="84" t="str">
        <f t="shared" si="11"/>
        <v>Uniform (0.6, 0.71)</v>
      </c>
      <c r="L159" s="131">
        <f t="shared" si="12"/>
        <v>0.59899999999999998</v>
      </c>
      <c r="M159" s="131">
        <f t="shared" si="13"/>
        <v>0.71399999999999997</v>
      </c>
      <c r="N159" s="84" t="s">
        <v>17</v>
      </c>
    </row>
    <row r="160" spans="1:14" x14ac:dyDescent="0.25">
      <c r="A160" s="86" t="s">
        <v>4</v>
      </c>
      <c r="B160" s="84" t="s">
        <v>15</v>
      </c>
      <c r="C160" s="84" t="s">
        <v>13</v>
      </c>
      <c r="D160" s="84" t="s">
        <v>18</v>
      </c>
      <c r="E160" s="84" t="s">
        <v>1949</v>
      </c>
      <c r="F160" s="374">
        <v>0.9</v>
      </c>
      <c r="G160" s="131">
        <v>0.59899999999999998</v>
      </c>
      <c r="H160" s="131">
        <v>0.71399999999999997</v>
      </c>
      <c r="I160" s="84" t="s">
        <v>199</v>
      </c>
      <c r="J160" s="92">
        <v>2</v>
      </c>
      <c r="K160" s="84" t="str">
        <f t="shared" si="11"/>
        <v>Uniform (0.6, 0.71)</v>
      </c>
      <c r="L160" s="131">
        <f t="shared" si="12"/>
        <v>0.59899999999999998</v>
      </c>
      <c r="M160" s="131">
        <f t="shared" si="13"/>
        <v>0.71399999999999997</v>
      </c>
      <c r="N160" s="84" t="s">
        <v>17</v>
      </c>
    </row>
    <row r="161" spans="1:17" x14ac:dyDescent="0.25">
      <c r="A161" s="86" t="s">
        <v>4</v>
      </c>
      <c r="B161" s="84" t="s">
        <v>15</v>
      </c>
      <c r="C161" s="84" t="s">
        <v>13</v>
      </c>
      <c r="D161" s="84" t="s">
        <v>7</v>
      </c>
      <c r="E161" s="84" t="s">
        <v>1949</v>
      </c>
      <c r="F161" s="374">
        <v>0.9</v>
      </c>
      <c r="G161" s="131">
        <v>0.59899999999999998</v>
      </c>
      <c r="H161" s="131">
        <v>0.71399999999999997</v>
      </c>
      <c r="I161" s="84" t="s">
        <v>199</v>
      </c>
      <c r="J161" s="92">
        <v>2</v>
      </c>
      <c r="K161" s="84" t="str">
        <f t="shared" si="11"/>
        <v>Uniform (0.6, 0.71)</v>
      </c>
      <c r="L161" s="131">
        <f t="shared" si="12"/>
        <v>0.59899999999999998</v>
      </c>
      <c r="M161" s="131">
        <f t="shared" si="13"/>
        <v>0.71399999999999997</v>
      </c>
      <c r="N161" s="84" t="s">
        <v>17</v>
      </c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18</v>
      </c>
      <c r="E162" s="84" t="s">
        <v>1949</v>
      </c>
      <c r="F162" s="374">
        <v>0.9</v>
      </c>
      <c r="G162" s="131">
        <v>0.59899999999999998</v>
      </c>
      <c r="H162" s="131">
        <v>0.71399999999999997</v>
      </c>
      <c r="I162" s="84" t="s">
        <v>199</v>
      </c>
      <c r="J162" s="92">
        <v>2</v>
      </c>
      <c r="K162" s="84" t="str">
        <f t="shared" si="11"/>
        <v>Uniform (0.6, 0.71)</v>
      </c>
      <c r="L162" s="131">
        <f t="shared" si="12"/>
        <v>0.59899999999999998</v>
      </c>
      <c r="M162" s="131">
        <f t="shared" si="13"/>
        <v>0.71399999999999997</v>
      </c>
      <c r="N162" s="84" t="s">
        <v>17</v>
      </c>
      <c r="O162" s="84"/>
      <c r="P162" s="84"/>
      <c r="Q162" s="84"/>
    </row>
    <row r="163" spans="1:17" s="87" customFormat="1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 t="s">
        <v>1949</v>
      </c>
      <c r="F163" s="377">
        <v>0.9</v>
      </c>
      <c r="G163" s="279">
        <v>0.59899999999999998</v>
      </c>
      <c r="H163" s="279">
        <v>0.71399999999999997</v>
      </c>
      <c r="I163" s="87" t="s">
        <v>199</v>
      </c>
      <c r="J163" s="93">
        <v>2</v>
      </c>
      <c r="K163" s="87" t="str">
        <f t="shared" si="11"/>
        <v>Uniform (0.6, 0.71)</v>
      </c>
      <c r="L163" s="279">
        <f t="shared" si="12"/>
        <v>0.59899999999999998</v>
      </c>
      <c r="M163" s="279">
        <f t="shared" si="13"/>
        <v>0.71399999999999997</v>
      </c>
      <c r="N163" s="87" t="s">
        <v>17</v>
      </c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33" t="s">
        <v>1946</v>
      </c>
      <c r="F164" s="53">
        <v>1.32</v>
      </c>
      <c r="G164" s="53">
        <v>1.23</v>
      </c>
      <c r="H164" s="53">
        <v>1.42</v>
      </c>
      <c r="I164" s="84" t="s">
        <v>199</v>
      </c>
      <c r="J164" s="92">
        <v>2</v>
      </c>
      <c r="K164" s="84" t="str">
        <f t="shared" si="11"/>
        <v>Uniform (1.23, 1.42)</v>
      </c>
      <c r="L164" s="131">
        <f t="shared" si="12"/>
        <v>1.23</v>
      </c>
      <c r="M164" s="131">
        <f t="shared" si="13"/>
        <v>1.42</v>
      </c>
      <c r="N164" s="84" t="s">
        <v>17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8</v>
      </c>
      <c r="E165" s="133" t="s">
        <v>1946</v>
      </c>
      <c r="F165" s="53">
        <v>1.32</v>
      </c>
      <c r="G165" s="53">
        <v>1.23</v>
      </c>
      <c r="H165" s="53">
        <v>1.42</v>
      </c>
      <c r="I165" s="84" t="s">
        <v>199</v>
      </c>
      <c r="J165" s="92">
        <v>2</v>
      </c>
      <c r="K165" s="84" t="str">
        <f t="shared" si="11"/>
        <v>Uniform (1.23, 1.42)</v>
      </c>
      <c r="L165" s="131">
        <f t="shared" si="12"/>
        <v>1.23</v>
      </c>
      <c r="M165" s="131">
        <f t="shared" si="13"/>
        <v>1.42</v>
      </c>
      <c r="N165" s="84" t="s">
        <v>17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29</v>
      </c>
      <c r="E166" s="133" t="s">
        <v>1946</v>
      </c>
      <c r="F166" s="53">
        <v>1.32</v>
      </c>
      <c r="G166" s="53">
        <v>1.23</v>
      </c>
      <c r="H166" s="53">
        <v>1.42</v>
      </c>
      <c r="I166" s="84" t="s">
        <v>199</v>
      </c>
      <c r="J166" s="92">
        <v>2</v>
      </c>
      <c r="K166" s="84" t="str">
        <f t="shared" si="11"/>
        <v>Uniform (1.23, 1.42)</v>
      </c>
      <c r="L166" s="131">
        <f t="shared" si="12"/>
        <v>1.23</v>
      </c>
      <c r="M166" s="131">
        <f t="shared" si="13"/>
        <v>1.42</v>
      </c>
      <c r="N166" s="84" t="s">
        <v>17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7</v>
      </c>
      <c r="E167" s="133" t="s">
        <v>1946</v>
      </c>
      <c r="F167" s="53">
        <v>1.32</v>
      </c>
      <c r="G167" s="53">
        <v>1.23</v>
      </c>
      <c r="H167" s="53">
        <v>1.42</v>
      </c>
      <c r="I167" s="84" t="s">
        <v>199</v>
      </c>
      <c r="J167" s="92">
        <v>2</v>
      </c>
      <c r="K167" s="84" t="str">
        <f t="shared" si="11"/>
        <v>Uniform (1.23, 1.42)</v>
      </c>
      <c r="L167" s="131">
        <f t="shared" si="12"/>
        <v>1.23</v>
      </c>
      <c r="M167" s="131">
        <f t="shared" si="13"/>
        <v>1.42</v>
      </c>
      <c r="N167" s="84" t="s">
        <v>17</v>
      </c>
    </row>
    <row r="168" spans="1:17" x14ac:dyDescent="0.25">
      <c r="A168" s="81" t="s">
        <v>5</v>
      </c>
      <c r="B168" s="133" t="s">
        <v>12</v>
      </c>
      <c r="C168" s="133" t="s">
        <v>13</v>
      </c>
      <c r="D168" s="133" t="s">
        <v>18</v>
      </c>
      <c r="E168" s="133" t="s">
        <v>1946</v>
      </c>
      <c r="F168" s="53">
        <v>1.32</v>
      </c>
      <c r="G168" s="53">
        <v>1.23</v>
      </c>
      <c r="H168" s="53">
        <v>1.42</v>
      </c>
      <c r="I168" s="84" t="s">
        <v>199</v>
      </c>
      <c r="J168" s="92">
        <v>2</v>
      </c>
      <c r="K168" s="84" t="str">
        <f t="shared" si="11"/>
        <v>Uniform (1.23, 1.42)</v>
      </c>
      <c r="L168" s="131">
        <f t="shared" si="12"/>
        <v>1.23</v>
      </c>
      <c r="M168" s="131">
        <f t="shared" si="13"/>
        <v>1.42</v>
      </c>
      <c r="N168" s="84" t="s">
        <v>17</v>
      </c>
    </row>
    <row r="169" spans="1:17" x14ac:dyDescent="0.25">
      <c r="A169" s="81" t="s">
        <v>5</v>
      </c>
      <c r="B169" s="133" t="s">
        <v>12</v>
      </c>
      <c r="C169" s="133" t="s">
        <v>13</v>
      </c>
      <c r="D169" s="133" t="s">
        <v>8</v>
      </c>
      <c r="E169" s="133" t="s">
        <v>1946</v>
      </c>
      <c r="F169" s="53">
        <v>1.32</v>
      </c>
      <c r="G169" s="53">
        <v>1.23</v>
      </c>
      <c r="H169" s="53">
        <v>1.42</v>
      </c>
      <c r="I169" s="84" t="s">
        <v>199</v>
      </c>
      <c r="J169" s="92">
        <v>2</v>
      </c>
      <c r="K169" s="84" t="str">
        <f t="shared" si="11"/>
        <v>Uniform (1.23, 1.42)</v>
      </c>
      <c r="L169" s="131">
        <f t="shared" si="12"/>
        <v>1.23</v>
      </c>
      <c r="M169" s="131">
        <f t="shared" si="13"/>
        <v>1.42</v>
      </c>
      <c r="N169" s="84" t="s">
        <v>17</v>
      </c>
    </row>
    <row r="170" spans="1:17" x14ac:dyDescent="0.25">
      <c r="A170" s="81" t="s">
        <v>5</v>
      </c>
      <c r="B170" s="133" t="s">
        <v>12</v>
      </c>
      <c r="C170" s="133" t="s">
        <v>13</v>
      </c>
      <c r="D170" s="133" t="s">
        <v>29</v>
      </c>
      <c r="E170" s="133" t="s">
        <v>1946</v>
      </c>
      <c r="F170" s="53">
        <v>1.32</v>
      </c>
      <c r="G170" s="53">
        <v>1.23</v>
      </c>
      <c r="H170" s="53">
        <v>1.42</v>
      </c>
      <c r="I170" s="84" t="s">
        <v>199</v>
      </c>
      <c r="J170" s="92">
        <v>2</v>
      </c>
      <c r="K170" s="84" t="str">
        <f t="shared" si="11"/>
        <v>Uniform (1.23, 1.42)</v>
      </c>
      <c r="L170" s="131">
        <f t="shared" si="12"/>
        <v>1.23</v>
      </c>
      <c r="M170" s="131">
        <f t="shared" si="13"/>
        <v>1.42</v>
      </c>
      <c r="N170" s="84" t="s">
        <v>17</v>
      </c>
    </row>
    <row r="171" spans="1:17" x14ac:dyDescent="0.25">
      <c r="A171" s="81" t="s">
        <v>5</v>
      </c>
      <c r="B171" s="133" t="s">
        <v>12</v>
      </c>
      <c r="C171" s="133" t="s">
        <v>13</v>
      </c>
      <c r="D171" s="133" t="s">
        <v>7</v>
      </c>
      <c r="E171" s="133" t="s">
        <v>1946</v>
      </c>
      <c r="F171" s="53">
        <v>1.32</v>
      </c>
      <c r="G171" s="53">
        <v>1.23</v>
      </c>
      <c r="H171" s="53">
        <v>1.42</v>
      </c>
      <c r="I171" s="84" t="s">
        <v>199</v>
      </c>
      <c r="J171" s="92">
        <v>2</v>
      </c>
      <c r="K171" s="84" t="str">
        <f t="shared" si="11"/>
        <v>Uniform (1.23, 1.42)</v>
      </c>
      <c r="L171" s="131">
        <f t="shared" si="12"/>
        <v>1.23</v>
      </c>
      <c r="M171" s="131">
        <f t="shared" si="13"/>
        <v>1.42</v>
      </c>
      <c r="N171" s="84" t="s">
        <v>17</v>
      </c>
    </row>
    <row r="172" spans="1:17" x14ac:dyDescent="0.25">
      <c r="A172" s="81" t="s">
        <v>5</v>
      </c>
      <c r="B172" s="133" t="s">
        <v>12</v>
      </c>
      <c r="C172" s="133" t="s">
        <v>14</v>
      </c>
      <c r="D172" s="133" t="s">
        <v>18</v>
      </c>
      <c r="E172" s="133" t="s">
        <v>1946</v>
      </c>
      <c r="F172" s="53">
        <v>1.32</v>
      </c>
      <c r="G172" s="53">
        <v>1.23</v>
      </c>
      <c r="H172" s="53">
        <v>1.42</v>
      </c>
      <c r="I172" s="84" t="s">
        <v>199</v>
      </c>
      <c r="J172" s="92">
        <v>2</v>
      </c>
      <c r="K172" s="84" t="str">
        <f t="shared" si="11"/>
        <v>Uniform (1.23, 1.42)</v>
      </c>
      <c r="L172" s="131">
        <f t="shared" si="12"/>
        <v>1.23</v>
      </c>
      <c r="M172" s="131">
        <f t="shared" si="13"/>
        <v>1.42</v>
      </c>
      <c r="N172" s="84" t="s">
        <v>17</v>
      </c>
    </row>
    <row r="173" spans="1:17" x14ac:dyDescent="0.25">
      <c r="A173" s="81" t="s">
        <v>5</v>
      </c>
      <c r="B173" s="133" t="s">
        <v>12</v>
      </c>
      <c r="C173" s="133" t="s">
        <v>14</v>
      </c>
      <c r="D173" s="133" t="s">
        <v>8</v>
      </c>
      <c r="E173" s="133" t="s">
        <v>1946</v>
      </c>
      <c r="F173" s="53">
        <v>1.32</v>
      </c>
      <c r="G173" s="53">
        <v>1.23</v>
      </c>
      <c r="H173" s="53">
        <v>1.42</v>
      </c>
      <c r="I173" s="84" t="s">
        <v>199</v>
      </c>
      <c r="J173" s="92">
        <v>2</v>
      </c>
      <c r="K173" s="84" t="str">
        <f t="shared" si="11"/>
        <v>Uniform (1.23, 1.42)</v>
      </c>
      <c r="L173" s="131">
        <f t="shared" si="12"/>
        <v>1.23</v>
      </c>
      <c r="M173" s="131">
        <f t="shared" si="13"/>
        <v>1.42</v>
      </c>
      <c r="N173" s="84" t="s">
        <v>17</v>
      </c>
    </row>
    <row r="174" spans="1:17" x14ac:dyDescent="0.25">
      <c r="A174" s="81" t="s">
        <v>5</v>
      </c>
      <c r="B174" s="133" t="s">
        <v>12</v>
      </c>
      <c r="C174" s="133" t="s">
        <v>14</v>
      </c>
      <c r="D174" s="133" t="s">
        <v>29</v>
      </c>
      <c r="E174" s="133" t="s">
        <v>1946</v>
      </c>
      <c r="F174" s="53">
        <v>1.32</v>
      </c>
      <c r="G174" s="53">
        <v>1.23</v>
      </c>
      <c r="H174" s="53">
        <v>1.42</v>
      </c>
      <c r="I174" s="84" t="s">
        <v>199</v>
      </c>
      <c r="J174" s="92">
        <v>2</v>
      </c>
      <c r="K174" s="84" t="str">
        <f t="shared" si="11"/>
        <v>Uniform (1.23, 1.42)</v>
      </c>
      <c r="L174" s="131">
        <f t="shared" si="12"/>
        <v>1.23</v>
      </c>
      <c r="M174" s="131">
        <f t="shared" si="13"/>
        <v>1.42</v>
      </c>
      <c r="N174" s="84" t="s">
        <v>17</v>
      </c>
    </row>
    <row r="175" spans="1:17" x14ac:dyDescent="0.25">
      <c r="A175" s="81" t="s">
        <v>5</v>
      </c>
      <c r="B175" s="133" t="s">
        <v>12</v>
      </c>
      <c r="C175" s="133" t="s">
        <v>14</v>
      </c>
      <c r="D175" s="133" t="s">
        <v>7</v>
      </c>
      <c r="E175" s="133" t="s">
        <v>1946</v>
      </c>
      <c r="F175" s="53">
        <v>1.32</v>
      </c>
      <c r="G175" s="53">
        <v>1.23</v>
      </c>
      <c r="H175" s="53">
        <v>1.42</v>
      </c>
      <c r="I175" s="84" t="s">
        <v>199</v>
      </c>
      <c r="J175" s="92">
        <v>2</v>
      </c>
      <c r="K175" s="84" t="str">
        <f t="shared" si="11"/>
        <v>Uniform (1.23, 1.42)</v>
      </c>
      <c r="L175" s="131">
        <f t="shared" si="12"/>
        <v>1.23</v>
      </c>
      <c r="M175" s="131">
        <f t="shared" si="13"/>
        <v>1.42</v>
      </c>
      <c r="N175" s="84" t="s">
        <v>17</v>
      </c>
    </row>
    <row r="176" spans="1:17" x14ac:dyDescent="0.25">
      <c r="A176" s="81" t="s">
        <v>5</v>
      </c>
      <c r="B176" s="133" t="s">
        <v>15</v>
      </c>
      <c r="C176" s="84" t="s">
        <v>11</v>
      </c>
      <c r="D176" s="84" t="s">
        <v>18</v>
      </c>
      <c r="E176" s="84" t="s">
        <v>1946</v>
      </c>
      <c r="F176" s="53">
        <v>1.32</v>
      </c>
      <c r="G176" s="53">
        <v>1.23</v>
      </c>
      <c r="H176" s="53">
        <v>1.42</v>
      </c>
      <c r="I176" s="84" t="s">
        <v>199</v>
      </c>
      <c r="J176" s="92">
        <v>2</v>
      </c>
      <c r="K176" s="84" t="str">
        <f t="shared" si="11"/>
        <v>Uniform (1.23, 1.42)</v>
      </c>
      <c r="L176" s="131">
        <f t="shared" si="12"/>
        <v>1.23</v>
      </c>
      <c r="M176" s="131">
        <f t="shared" si="13"/>
        <v>1.42</v>
      </c>
      <c r="N176" s="84" t="s">
        <v>17</v>
      </c>
    </row>
    <row r="177" spans="1:14" x14ac:dyDescent="0.25">
      <c r="A177" s="81" t="s">
        <v>5</v>
      </c>
      <c r="B177" s="133" t="s">
        <v>15</v>
      </c>
      <c r="C177" s="84" t="s">
        <v>11</v>
      </c>
      <c r="D177" s="84" t="s">
        <v>7</v>
      </c>
      <c r="E177" s="84" t="s">
        <v>1946</v>
      </c>
      <c r="F177" s="53">
        <v>1.32</v>
      </c>
      <c r="G177" s="53">
        <v>1.23</v>
      </c>
      <c r="H177" s="53">
        <v>1.42</v>
      </c>
      <c r="I177" s="84" t="s">
        <v>199</v>
      </c>
      <c r="J177" s="92">
        <v>2</v>
      </c>
      <c r="K177" s="84" t="str">
        <f t="shared" si="11"/>
        <v>Uniform (1.23, 1.42)</v>
      </c>
      <c r="L177" s="131">
        <f t="shared" si="12"/>
        <v>1.23</v>
      </c>
      <c r="M177" s="131">
        <f t="shared" si="13"/>
        <v>1.42</v>
      </c>
      <c r="N177" s="84" t="s">
        <v>17</v>
      </c>
    </row>
    <row r="178" spans="1:14" x14ac:dyDescent="0.25">
      <c r="A178" s="81" t="s">
        <v>5</v>
      </c>
      <c r="B178" s="84" t="s">
        <v>15</v>
      </c>
      <c r="C178" s="84" t="s">
        <v>13</v>
      </c>
      <c r="D178" s="84" t="s">
        <v>18</v>
      </c>
      <c r="E178" s="84" t="s">
        <v>1946</v>
      </c>
      <c r="F178" s="53">
        <v>1.32</v>
      </c>
      <c r="G178" s="53">
        <v>1.23</v>
      </c>
      <c r="H178" s="53">
        <v>1.42</v>
      </c>
      <c r="I178" s="84" t="s">
        <v>199</v>
      </c>
      <c r="J178" s="92">
        <v>2</v>
      </c>
      <c r="K178" s="84" t="str">
        <f t="shared" si="11"/>
        <v>Uniform (1.23, 1.42)</v>
      </c>
      <c r="L178" s="131">
        <f t="shared" si="12"/>
        <v>1.23</v>
      </c>
      <c r="M178" s="131">
        <f t="shared" si="13"/>
        <v>1.42</v>
      </c>
      <c r="N178" s="84" t="s">
        <v>17</v>
      </c>
    </row>
    <row r="179" spans="1:14" x14ac:dyDescent="0.25">
      <c r="A179" s="81" t="s">
        <v>5</v>
      </c>
      <c r="B179" s="84" t="s">
        <v>15</v>
      </c>
      <c r="C179" s="84" t="s">
        <v>13</v>
      </c>
      <c r="D179" s="84" t="s">
        <v>7</v>
      </c>
      <c r="E179" s="84" t="s">
        <v>1946</v>
      </c>
      <c r="F179" s="53">
        <v>1.32</v>
      </c>
      <c r="G179" s="53">
        <v>1.23</v>
      </c>
      <c r="H179" s="53">
        <v>1.42</v>
      </c>
      <c r="I179" s="84" t="s">
        <v>199</v>
      </c>
      <c r="J179" s="92">
        <v>2</v>
      </c>
      <c r="K179" s="84" t="str">
        <f t="shared" si="11"/>
        <v>Uniform (1.23, 1.42)</v>
      </c>
      <c r="L179" s="131">
        <f t="shared" si="12"/>
        <v>1.23</v>
      </c>
      <c r="M179" s="131">
        <f t="shared" si="13"/>
        <v>1.42</v>
      </c>
      <c r="N179" s="84" t="s">
        <v>17</v>
      </c>
    </row>
    <row r="180" spans="1:14" x14ac:dyDescent="0.25">
      <c r="A180" s="86" t="s">
        <v>5</v>
      </c>
      <c r="B180" s="84" t="s">
        <v>15</v>
      </c>
      <c r="C180" s="84" t="s">
        <v>14</v>
      </c>
      <c r="D180" s="84" t="s">
        <v>18</v>
      </c>
      <c r="E180" s="84" t="s">
        <v>1946</v>
      </c>
      <c r="F180" s="131">
        <v>1.32</v>
      </c>
      <c r="G180" s="131">
        <v>1.23</v>
      </c>
      <c r="H180" s="131">
        <v>1.42</v>
      </c>
      <c r="I180" s="84" t="s">
        <v>199</v>
      </c>
      <c r="J180" s="92">
        <v>2</v>
      </c>
      <c r="K180" s="84" t="str">
        <f t="shared" si="11"/>
        <v>Uniform (1.23, 1.42)</v>
      </c>
      <c r="L180" s="131">
        <f t="shared" si="12"/>
        <v>1.23</v>
      </c>
      <c r="M180" s="131">
        <f t="shared" si="13"/>
        <v>1.42</v>
      </c>
      <c r="N180" s="84" t="s">
        <v>17</v>
      </c>
    </row>
    <row r="181" spans="1:14" x14ac:dyDescent="0.25">
      <c r="A181" s="86" t="s">
        <v>5</v>
      </c>
      <c r="B181" s="84" t="s">
        <v>15</v>
      </c>
      <c r="C181" s="84" t="s">
        <v>14</v>
      </c>
      <c r="D181" s="84" t="s">
        <v>7</v>
      </c>
      <c r="E181" s="84" t="s">
        <v>1946</v>
      </c>
      <c r="F181" s="131">
        <v>1.32</v>
      </c>
      <c r="G181" s="131">
        <v>1.23</v>
      </c>
      <c r="H181" s="131">
        <v>1.42</v>
      </c>
      <c r="I181" s="84" t="s">
        <v>199</v>
      </c>
      <c r="J181" s="92">
        <v>2</v>
      </c>
      <c r="K181" s="84" t="str">
        <f t="shared" si="11"/>
        <v>Uniform (1.23, 1.42)</v>
      </c>
      <c r="L181" s="131">
        <f t="shared" si="12"/>
        <v>1.23</v>
      </c>
      <c r="M181" s="131">
        <f t="shared" si="13"/>
        <v>1.42</v>
      </c>
      <c r="N181" s="84" t="s">
        <v>17</v>
      </c>
    </row>
    <row r="182" spans="1:14" x14ac:dyDescent="0.25">
      <c r="A182" s="86" t="s">
        <v>5</v>
      </c>
      <c r="B182" s="84" t="s">
        <v>12</v>
      </c>
      <c r="C182" s="84" t="s">
        <v>11</v>
      </c>
      <c r="D182" s="84" t="s">
        <v>18</v>
      </c>
      <c r="E182" s="84" t="s">
        <v>1948</v>
      </c>
      <c r="F182" s="131">
        <v>0.19515489161383395</v>
      </c>
      <c r="G182" s="131">
        <v>0.15771912685167611</v>
      </c>
      <c r="H182" s="131">
        <v>0.23259067268744543</v>
      </c>
      <c r="I182" s="84" t="s">
        <v>199</v>
      </c>
      <c r="J182" s="92">
        <v>2</v>
      </c>
      <c r="K182" s="84" t="str">
        <f t="shared" si="11"/>
        <v>Uniform (0.16, 0.23)</v>
      </c>
      <c r="L182" s="131">
        <f t="shared" si="12"/>
        <v>0.15771912685167611</v>
      </c>
      <c r="M182" s="131">
        <f t="shared" si="13"/>
        <v>0.23259067268744543</v>
      </c>
      <c r="N182" s="84" t="s">
        <v>17</v>
      </c>
    </row>
    <row r="183" spans="1:14" x14ac:dyDescent="0.25">
      <c r="A183" s="86" t="s">
        <v>5</v>
      </c>
      <c r="B183" s="84" t="s">
        <v>12</v>
      </c>
      <c r="C183" s="84" t="s">
        <v>11</v>
      </c>
      <c r="D183" s="84" t="s">
        <v>8</v>
      </c>
      <c r="E183" s="84" t="s">
        <v>1948</v>
      </c>
      <c r="F183" s="131">
        <v>0.14492613233629417</v>
      </c>
      <c r="G183" s="131">
        <v>0.12040845229717931</v>
      </c>
      <c r="H183" s="131">
        <v>0.16944380437948445</v>
      </c>
      <c r="I183" s="84" t="s">
        <v>199</v>
      </c>
      <c r="J183" s="92">
        <v>2</v>
      </c>
      <c r="K183" s="84" t="str">
        <f t="shared" si="11"/>
        <v>Uniform (0.12, 0.17)</v>
      </c>
      <c r="L183" s="131">
        <f t="shared" si="12"/>
        <v>0.12040845229717931</v>
      </c>
      <c r="M183" s="131">
        <f t="shared" si="13"/>
        <v>0.16944380437948445</v>
      </c>
      <c r="N183" s="84" t="s">
        <v>17</v>
      </c>
    </row>
    <row r="184" spans="1:14" x14ac:dyDescent="0.25">
      <c r="A184" s="86" t="s">
        <v>5</v>
      </c>
      <c r="B184" s="84" t="s">
        <v>12</v>
      </c>
      <c r="C184" s="84" t="s">
        <v>11</v>
      </c>
      <c r="D184" s="84" t="s">
        <v>29</v>
      </c>
      <c r="E184" s="84" t="s">
        <v>1948</v>
      </c>
      <c r="F184" s="131">
        <v>0.11980306779149071</v>
      </c>
      <c r="G184" s="131">
        <v>6.9309421282411451E-2</v>
      </c>
      <c r="H184" s="131">
        <v>0.17271694309251739</v>
      </c>
      <c r="I184" s="84" t="s">
        <v>199</v>
      </c>
      <c r="J184" s="92">
        <v>2</v>
      </c>
      <c r="K184" s="84" t="str">
        <f t="shared" si="11"/>
        <v>Uniform (0.07, 0.17)</v>
      </c>
      <c r="L184" s="131">
        <f t="shared" si="12"/>
        <v>6.9309421282411451E-2</v>
      </c>
      <c r="M184" s="131">
        <f t="shared" si="13"/>
        <v>0.17271694309251739</v>
      </c>
      <c r="N184" s="84" t="s">
        <v>17</v>
      </c>
    </row>
    <row r="185" spans="1:14" x14ac:dyDescent="0.25">
      <c r="A185" s="86" t="s">
        <v>5</v>
      </c>
      <c r="B185" s="84" t="s">
        <v>12</v>
      </c>
      <c r="C185" s="84" t="s">
        <v>11</v>
      </c>
      <c r="D185" s="84" t="s">
        <v>7</v>
      </c>
      <c r="E185" s="84" t="s">
        <v>1948</v>
      </c>
      <c r="F185" s="131">
        <v>0.26935196082153295</v>
      </c>
      <c r="G185" s="131">
        <v>0.21844118607748378</v>
      </c>
      <c r="H185" s="131">
        <v>0.32026273195626587</v>
      </c>
      <c r="I185" s="84" t="s">
        <v>199</v>
      </c>
      <c r="J185" s="92">
        <v>2</v>
      </c>
      <c r="K185" s="84" t="str">
        <f t="shared" si="11"/>
        <v>Uniform (0.22, 0.32)</v>
      </c>
      <c r="L185" s="131">
        <f t="shared" si="12"/>
        <v>0.21844118607748378</v>
      </c>
      <c r="M185" s="131">
        <f t="shared" si="13"/>
        <v>0.32026273195626587</v>
      </c>
      <c r="N185" s="84" t="s">
        <v>17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18</v>
      </c>
      <c r="E186" s="84" t="s">
        <v>1948</v>
      </c>
      <c r="F186" s="131">
        <v>0.19515489161383395</v>
      </c>
      <c r="G186" s="131">
        <v>0.15771912685167611</v>
      </c>
      <c r="H186" s="131">
        <v>0.23259067268744543</v>
      </c>
      <c r="I186" s="84" t="s">
        <v>199</v>
      </c>
      <c r="J186" s="92">
        <v>2</v>
      </c>
      <c r="K186" s="84" t="str">
        <f t="shared" si="11"/>
        <v>Uniform (0.16, 0.23)</v>
      </c>
      <c r="L186" s="131">
        <f t="shared" si="12"/>
        <v>0.15771912685167611</v>
      </c>
      <c r="M186" s="131">
        <f t="shared" si="13"/>
        <v>0.23259067268744543</v>
      </c>
      <c r="N186" s="84" t="s">
        <v>17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8</v>
      </c>
      <c r="E187" s="84" t="s">
        <v>1948</v>
      </c>
      <c r="F187" s="131">
        <v>0.11934070603757828</v>
      </c>
      <c r="G187" s="131">
        <v>0.10248085984434913</v>
      </c>
      <c r="H187" s="131">
        <v>0.13620055506662618</v>
      </c>
      <c r="I187" s="84" t="s">
        <v>199</v>
      </c>
      <c r="J187" s="92">
        <v>2</v>
      </c>
      <c r="K187" s="84" t="str">
        <f t="shared" si="11"/>
        <v>Uniform (0.1, 0.14)</v>
      </c>
      <c r="L187" s="131">
        <f t="shared" si="12"/>
        <v>0.10248085984434913</v>
      </c>
      <c r="M187" s="131">
        <f t="shared" si="13"/>
        <v>0.13620055506662618</v>
      </c>
      <c r="N187" s="84" t="s">
        <v>17</v>
      </c>
    </row>
    <row r="188" spans="1:14" x14ac:dyDescent="0.25">
      <c r="A188" s="86" t="s">
        <v>5</v>
      </c>
      <c r="B188" s="84" t="s">
        <v>12</v>
      </c>
      <c r="C188" s="84" t="s">
        <v>13</v>
      </c>
      <c r="D188" s="84" t="s">
        <v>29</v>
      </c>
      <c r="E188" s="84" t="s">
        <v>1948</v>
      </c>
      <c r="F188" s="131">
        <v>0.11980306779149071</v>
      </c>
      <c r="G188" s="131">
        <v>6.9309421282411451E-2</v>
      </c>
      <c r="H188" s="131">
        <v>0.17271694309251739</v>
      </c>
      <c r="I188" s="84" t="s">
        <v>199</v>
      </c>
      <c r="J188" s="92">
        <v>2</v>
      </c>
      <c r="K188" s="84" t="str">
        <f t="shared" si="11"/>
        <v>Uniform (0.07, 0.17)</v>
      </c>
      <c r="L188" s="131">
        <f t="shared" si="12"/>
        <v>6.9309421282411451E-2</v>
      </c>
      <c r="M188" s="131">
        <f t="shared" si="13"/>
        <v>0.17271694309251739</v>
      </c>
      <c r="N188" s="84" t="s">
        <v>17</v>
      </c>
    </row>
    <row r="189" spans="1:14" x14ac:dyDescent="0.25">
      <c r="A189" s="86" t="s">
        <v>5</v>
      </c>
      <c r="B189" s="84" t="s">
        <v>12</v>
      </c>
      <c r="C189" s="84" t="s">
        <v>13</v>
      </c>
      <c r="D189" s="84" t="s">
        <v>7</v>
      </c>
      <c r="E189" s="84" t="s">
        <v>1948</v>
      </c>
      <c r="F189" s="131">
        <v>0.21573932172978291</v>
      </c>
      <c r="G189" s="131">
        <v>0.19172539101211042</v>
      </c>
      <c r="H189" s="131">
        <v>0.23975324285904104</v>
      </c>
      <c r="I189" s="84" t="s">
        <v>199</v>
      </c>
      <c r="J189" s="92">
        <v>2</v>
      </c>
      <c r="K189" s="84" t="str">
        <f t="shared" si="11"/>
        <v>Uniform (0.19, 0.24)</v>
      </c>
      <c r="L189" s="131">
        <f t="shared" si="12"/>
        <v>0.19172539101211042</v>
      </c>
      <c r="M189" s="131">
        <f t="shared" si="13"/>
        <v>0.23975324285904104</v>
      </c>
      <c r="N189" s="84" t="s">
        <v>17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 t="s">
        <v>1948</v>
      </c>
      <c r="F190" s="131">
        <v>0.19515489161383395</v>
      </c>
      <c r="G190" s="131">
        <v>0.15771912685167611</v>
      </c>
      <c r="H190" s="131">
        <v>0.23259067268744543</v>
      </c>
      <c r="I190" s="84" t="s">
        <v>199</v>
      </c>
      <c r="J190" s="92">
        <v>2</v>
      </c>
      <c r="K190" s="84" t="str">
        <f t="shared" si="11"/>
        <v>Uniform (0.16, 0.23)</v>
      </c>
      <c r="L190" s="131">
        <f t="shared" si="12"/>
        <v>0.15771912685167611</v>
      </c>
      <c r="M190" s="131">
        <f t="shared" si="13"/>
        <v>0.23259067268744543</v>
      </c>
      <c r="N190" s="84" t="s">
        <v>17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 t="s">
        <v>1948</v>
      </c>
      <c r="F191" s="131">
        <v>0.16549710815241245</v>
      </c>
      <c r="G191" s="131">
        <v>0.14222311191868192</v>
      </c>
      <c r="H191" s="131">
        <v>0.1887711257769257</v>
      </c>
      <c r="I191" s="84" t="s">
        <v>199</v>
      </c>
      <c r="J191" s="92">
        <v>2</v>
      </c>
      <c r="K191" s="84" t="str">
        <f t="shared" si="11"/>
        <v>Uniform (0.14, 0.19)</v>
      </c>
      <c r="L191" s="131">
        <f t="shared" si="12"/>
        <v>0.14222311191868192</v>
      </c>
      <c r="M191" s="131">
        <f t="shared" si="13"/>
        <v>0.1887711257769257</v>
      </c>
      <c r="N191" s="84" t="s">
        <v>17</v>
      </c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29</v>
      </c>
      <c r="E192" s="84" t="s">
        <v>1948</v>
      </c>
      <c r="F192" s="131">
        <v>0.11980306779149071</v>
      </c>
      <c r="G192" s="131">
        <v>6.9309421282411451E-2</v>
      </c>
      <c r="H192" s="131">
        <v>0.17271694309251739</v>
      </c>
      <c r="I192" s="84" t="s">
        <v>199</v>
      </c>
      <c r="J192" s="92">
        <v>2</v>
      </c>
      <c r="K192" s="84" t="str">
        <f t="shared" si="11"/>
        <v>Uniform (0.07, 0.17)</v>
      </c>
      <c r="L192" s="131">
        <f t="shared" si="12"/>
        <v>6.9309421282411451E-2</v>
      </c>
      <c r="M192" s="131">
        <f t="shared" si="13"/>
        <v>0.17271694309251739</v>
      </c>
      <c r="N192" s="84" t="s">
        <v>17</v>
      </c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7</v>
      </c>
      <c r="E193" s="84" t="s">
        <v>1948</v>
      </c>
      <c r="F193" s="131">
        <v>0.30573519491404161</v>
      </c>
      <c r="G193" s="131">
        <v>0.27057640746926848</v>
      </c>
      <c r="H193" s="131">
        <v>0.34089399212178734</v>
      </c>
      <c r="I193" s="84" t="s">
        <v>199</v>
      </c>
      <c r="J193" s="92">
        <v>2</v>
      </c>
      <c r="K193" s="84" t="str">
        <f t="shared" si="11"/>
        <v>Uniform (0.27, 0.34)</v>
      </c>
      <c r="L193" s="131">
        <f t="shared" si="12"/>
        <v>0.27057640746926848</v>
      </c>
      <c r="M193" s="131">
        <f t="shared" si="13"/>
        <v>0.34089399212178734</v>
      </c>
      <c r="N193" s="84" t="s">
        <v>17</v>
      </c>
    </row>
    <row r="194" spans="1:14" x14ac:dyDescent="0.25">
      <c r="A194" s="86" t="s">
        <v>5</v>
      </c>
      <c r="B194" s="84" t="s">
        <v>15</v>
      </c>
      <c r="C194" s="84" t="s">
        <v>11</v>
      </c>
      <c r="D194" s="84" t="s">
        <v>18</v>
      </c>
      <c r="E194" s="84" t="s">
        <v>1948</v>
      </c>
      <c r="F194" s="131">
        <v>0.19515489161383395</v>
      </c>
      <c r="G194" s="131">
        <v>0.15771912685167611</v>
      </c>
      <c r="H194" s="131">
        <v>0.23259067268744543</v>
      </c>
      <c r="I194" s="84" t="s">
        <v>199</v>
      </c>
      <c r="J194" s="92">
        <v>2</v>
      </c>
      <c r="K194" s="84" t="str">
        <f t="shared" si="11"/>
        <v>Uniform (0.16, 0.23)</v>
      </c>
      <c r="L194" s="131">
        <f t="shared" si="12"/>
        <v>0.15771912685167611</v>
      </c>
      <c r="M194" s="131">
        <f t="shared" si="13"/>
        <v>0.23259067268744543</v>
      </c>
      <c r="N194" s="84" t="s">
        <v>17</v>
      </c>
    </row>
    <row r="195" spans="1:14" x14ac:dyDescent="0.25">
      <c r="A195" s="86" t="s">
        <v>5</v>
      </c>
      <c r="B195" s="84" t="s">
        <v>15</v>
      </c>
      <c r="C195" s="84" t="s">
        <v>11</v>
      </c>
      <c r="D195" s="84" t="s">
        <v>7</v>
      </c>
      <c r="E195" s="84" t="s">
        <v>1948</v>
      </c>
      <c r="F195" s="131">
        <v>0.12390190197790518</v>
      </c>
      <c r="G195" s="131">
        <v>7.2991112527238916E-2</v>
      </c>
      <c r="H195" s="131">
        <v>0.17481266341596749</v>
      </c>
      <c r="I195" s="84" t="s">
        <v>199</v>
      </c>
      <c r="J195" s="92">
        <v>2</v>
      </c>
      <c r="K195" s="84" t="str">
        <f t="shared" si="11"/>
        <v>Uniform (0.07, 0.17)</v>
      </c>
      <c r="L195" s="131">
        <f t="shared" si="12"/>
        <v>7.2991112527238916E-2</v>
      </c>
      <c r="M195" s="131">
        <f t="shared" si="13"/>
        <v>0.17481266341596749</v>
      </c>
      <c r="N195" s="84" t="s">
        <v>17</v>
      </c>
    </row>
    <row r="196" spans="1:14" x14ac:dyDescent="0.25">
      <c r="A196" s="86" t="s">
        <v>5</v>
      </c>
      <c r="B196" s="84" t="s">
        <v>15</v>
      </c>
      <c r="C196" s="84" t="s">
        <v>13</v>
      </c>
      <c r="D196" s="84" t="s">
        <v>18</v>
      </c>
      <c r="E196" s="84" t="s">
        <v>1948</v>
      </c>
      <c r="F196" s="131">
        <v>0.19515489161383395</v>
      </c>
      <c r="G196" s="131">
        <v>0.15771912685167611</v>
      </c>
      <c r="H196" s="131">
        <v>0.23259067268744543</v>
      </c>
      <c r="I196" s="84" t="s">
        <v>199</v>
      </c>
      <c r="J196" s="92">
        <v>2</v>
      </c>
      <c r="K196" s="84" t="str">
        <f t="shared" si="11"/>
        <v>Uniform (0.16, 0.23)</v>
      </c>
      <c r="L196" s="131">
        <f t="shared" si="12"/>
        <v>0.15771912685167611</v>
      </c>
      <c r="M196" s="131">
        <f t="shared" si="13"/>
        <v>0.23259067268744543</v>
      </c>
      <c r="N196" s="84" t="s">
        <v>17</v>
      </c>
    </row>
    <row r="197" spans="1:14" x14ac:dyDescent="0.25">
      <c r="A197" s="86" t="s">
        <v>5</v>
      </c>
      <c r="B197" s="84" t="s">
        <v>15</v>
      </c>
      <c r="C197" s="84" t="s">
        <v>13</v>
      </c>
      <c r="D197" s="84" t="s">
        <v>7</v>
      </c>
      <c r="E197" s="84" t="s">
        <v>1948</v>
      </c>
      <c r="F197" s="131">
        <v>0.16020716072671512</v>
      </c>
      <c r="G197" s="131">
        <v>0.13909890929919136</v>
      </c>
      <c r="H197" s="131">
        <v>0.18131542363729547</v>
      </c>
      <c r="I197" s="84" t="s">
        <v>199</v>
      </c>
      <c r="J197" s="92">
        <v>2</v>
      </c>
      <c r="K197" s="84" t="str">
        <f t="shared" si="11"/>
        <v>Uniform (0.14, 0.18)</v>
      </c>
      <c r="L197" s="131">
        <f t="shared" si="12"/>
        <v>0.13909890929919136</v>
      </c>
      <c r="M197" s="131">
        <f t="shared" si="13"/>
        <v>0.18131542363729547</v>
      </c>
      <c r="N197" s="84" t="s">
        <v>17</v>
      </c>
    </row>
    <row r="198" spans="1:14" x14ac:dyDescent="0.25">
      <c r="A198" s="86" t="s">
        <v>5</v>
      </c>
      <c r="B198" s="84" t="s">
        <v>15</v>
      </c>
      <c r="C198" s="84" t="s">
        <v>14</v>
      </c>
      <c r="D198" s="84" t="s">
        <v>18</v>
      </c>
      <c r="E198" s="84" t="s">
        <v>1948</v>
      </c>
      <c r="F198" s="131">
        <v>0.19515489161383395</v>
      </c>
      <c r="G198" s="131">
        <v>0.15771912685167611</v>
      </c>
      <c r="H198" s="131">
        <v>0.23259067268744543</v>
      </c>
      <c r="I198" s="84" t="s">
        <v>199</v>
      </c>
      <c r="J198" s="92">
        <v>2</v>
      </c>
      <c r="K198" s="84" t="str">
        <f t="shared" si="11"/>
        <v>Uniform (0.16, 0.23)</v>
      </c>
      <c r="L198" s="131">
        <f t="shared" si="12"/>
        <v>0.15771912685167611</v>
      </c>
      <c r="M198" s="131">
        <f t="shared" si="13"/>
        <v>0.23259067268744543</v>
      </c>
      <c r="N198" s="84" t="s">
        <v>17</v>
      </c>
    </row>
    <row r="199" spans="1:14" x14ac:dyDescent="0.25">
      <c r="A199" s="86" t="s">
        <v>5</v>
      </c>
      <c r="B199" s="84" t="s">
        <v>15</v>
      </c>
      <c r="C199" s="84" t="s">
        <v>14</v>
      </c>
      <c r="D199" s="84" t="s">
        <v>7</v>
      </c>
      <c r="E199" s="84" t="s">
        <v>1948</v>
      </c>
      <c r="F199" s="131">
        <v>0.1690102424046438</v>
      </c>
      <c r="G199" s="131">
        <v>0.11511975240423675</v>
      </c>
      <c r="H199" s="131">
        <v>0.22290073481948294</v>
      </c>
      <c r="I199" s="84" t="s">
        <v>199</v>
      </c>
      <c r="J199" s="92">
        <v>2</v>
      </c>
      <c r="K199" s="84" t="str">
        <f t="shared" si="11"/>
        <v>Uniform (0.12, 0.22)</v>
      </c>
      <c r="L199" s="131">
        <f t="shared" si="12"/>
        <v>0.11511975240423675</v>
      </c>
      <c r="M199" s="131">
        <f t="shared" si="13"/>
        <v>0.22290073481948294</v>
      </c>
      <c r="N199" s="84" t="s">
        <v>17</v>
      </c>
    </row>
    <row r="200" spans="1:14" x14ac:dyDescent="0.25">
      <c r="A200" s="86" t="s">
        <v>5</v>
      </c>
      <c r="B200" s="84" t="s">
        <v>12</v>
      </c>
      <c r="C200" s="84" t="s">
        <v>11</v>
      </c>
      <c r="D200" s="84" t="s">
        <v>18</v>
      </c>
      <c r="E200" s="84" t="s">
        <v>1949</v>
      </c>
      <c r="F200" s="374">
        <v>0.9</v>
      </c>
      <c r="G200" s="131">
        <v>0.59899999999999998</v>
      </c>
      <c r="H200" s="131">
        <v>0.71399999999999997</v>
      </c>
      <c r="I200" s="84" t="s">
        <v>199</v>
      </c>
      <c r="J200" s="92">
        <v>2</v>
      </c>
      <c r="K200" s="84" t="str">
        <f t="shared" si="11"/>
        <v>Uniform (0.6, 0.71)</v>
      </c>
      <c r="L200" s="131">
        <f t="shared" si="12"/>
        <v>0.59899999999999998</v>
      </c>
      <c r="M200" s="131">
        <f t="shared" si="13"/>
        <v>0.71399999999999997</v>
      </c>
      <c r="N200" s="84" t="s">
        <v>17</v>
      </c>
    </row>
    <row r="201" spans="1:14" x14ac:dyDescent="0.25">
      <c r="A201" s="86" t="s">
        <v>5</v>
      </c>
      <c r="B201" s="84" t="s">
        <v>12</v>
      </c>
      <c r="C201" s="84" t="s">
        <v>11</v>
      </c>
      <c r="D201" s="84" t="s">
        <v>8</v>
      </c>
      <c r="E201" s="84" t="s">
        <v>1949</v>
      </c>
      <c r="F201" s="374">
        <v>0.9</v>
      </c>
      <c r="G201" s="131">
        <v>0.59899999999999998</v>
      </c>
      <c r="H201" s="131">
        <v>0.71399999999999997</v>
      </c>
      <c r="I201" s="84" t="s">
        <v>199</v>
      </c>
      <c r="J201" s="92">
        <v>2</v>
      </c>
      <c r="K201" s="84" t="str">
        <f t="shared" si="11"/>
        <v>Uniform (0.6, 0.71)</v>
      </c>
      <c r="L201" s="131">
        <f t="shared" si="12"/>
        <v>0.59899999999999998</v>
      </c>
      <c r="M201" s="131">
        <f t="shared" si="13"/>
        <v>0.71399999999999997</v>
      </c>
      <c r="N201" s="84" t="s">
        <v>17</v>
      </c>
    </row>
    <row r="202" spans="1:14" x14ac:dyDescent="0.25">
      <c r="A202" s="86" t="s">
        <v>5</v>
      </c>
      <c r="B202" s="84" t="s">
        <v>12</v>
      </c>
      <c r="C202" s="84" t="s">
        <v>11</v>
      </c>
      <c r="D202" s="84" t="s">
        <v>29</v>
      </c>
      <c r="E202" s="84" t="s">
        <v>1949</v>
      </c>
      <c r="F202" s="374">
        <v>0.9</v>
      </c>
      <c r="G202" s="131">
        <v>0.59899999999999998</v>
      </c>
      <c r="H202" s="131">
        <v>0.71399999999999997</v>
      </c>
      <c r="I202" s="84" t="s">
        <v>199</v>
      </c>
      <c r="J202" s="92">
        <v>2</v>
      </c>
      <c r="K202" s="84" t="str">
        <f t="shared" si="11"/>
        <v>Uniform (0.6, 0.71)</v>
      </c>
      <c r="L202" s="131">
        <f t="shared" si="12"/>
        <v>0.59899999999999998</v>
      </c>
      <c r="M202" s="131">
        <f t="shared" si="13"/>
        <v>0.71399999999999997</v>
      </c>
      <c r="N202" s="84" t="s">
        <v>17</v>
      </c>
    </row>
    <row r="203" spans="1:14" x14ac:dyDescent="0.25">
      <c r="A203" s="86" t="s">
        <v>5</v>
      </c>
      <c r="B203" s="84" t="s">
        <v>12</v>
      </c>
      <c r="C203" s="84" t="s">
        <v>11</v>
      </c>
      <c r="D203" s="84" t="s">
        <v>7</v>
      </c>
      <c r="E203" s="84" t="s">
        <v>1949</v>
      </c>
      <c r="F203" s="374">
        <v>0.9</v>
      </c>
      <c r="G203" s="131">
        <v>0.59899999999999998</v>
      </c>
      <c r="H203" s="131">
        <v>0.71399999999999997</v>
      </c>
      <c r="I203" s="84" t="s">
        <v>199</v>
      </c>
      <c r="J203" s="92">
        <v>2</v>
      </c>
      <c r="K203" s="84" t="str">
        <f t="shared" si="11"/>
        <v>Uniform (0.6, 0.71)</v>
      </c>
      <c r="L203" s="131">
        <f t="shared" si="12"/>
        <v>0.59899999999999998</v>
      </c>
      <c r="M203" s="131">
        <f t="shared" si="13"/>
        <v>0.71399999999999997</v>
      </c>
      <c r="N203" s="84" t="s">
        <v>17</v>
      </c>
    </row>
    <row r="204" spans="1:14" x14ac:dyDescent="0.25">
      <c r="A204" s="86" t="s">
        <v>5</v>
      </c>
      <c r="B204" s="84" t="s">
        <v>12</v>
      </c>
      <c r="C204" s="84" t="s">
        <v>13</v>
      </c>
      <c r="D204" s="84" t="s">
        <v>18</v>
      </c>
      <c r="E204" s="84" t="s">
        <v>1949</v>
      </c>
      <c r="F204" s="374">
        <v>0.9</v>
      </c>
      <c r="G204" s="131">
        <v>0.59899999999999998</v>
      </c>
      <c r="H204" s="131">
        <v>0.71399999999999997</v>
      </c>
      <c r="I204" s="84" t="s">
        <v>199</v>
      </c>
      <c r="J204" s="92">
        <v>2</v>
      </c>
      <c r="K204" s="84" t="str">
        <f t="shared" si="11"/>
        <v>Uniform (0.6, 0.71)</v>
      </c>
      <c r="L204" s="131">
        <f t="shared" si="12"/>
        <v>0.59899999999999998</v>
      </c>
      <c r="M204" s="131">
        <f t="shared" si="13"/>
        <v>0.71399999999999997</v>
      </c>
      <c r="N204" s="84" t="s">
        <v>17</v>
      </c>
    </row>
    <row r="205" spans="1:14" x14ac:dyDescent="0.25">
      <c r="A205" s="86" t="s">
        <v>5</v>
      </c>
      <c r="B205" s="84" t="s">
        <v>12</v>
      </c>
      <c r="C205" s="84" t="s">
        <v>13</v>
      </c>
      <c r="D205" s="84" t="s">
        <v>8</v>
      </c>
      <c r="E205" s="84" t="s">
        <v>1949</v>
      </c>
      <c r="F205" s="374">
        <v>0.9</v>
      </c>
      <c r="G205" s="131">
        <v>0.59899999999999998</v>
      </c>
      <c r="H205" s="131">
        <v>0.71399999999999997</v>
      </c>
      <c r="I205" s="84" t="s">
        <v>199</v>
      </c>
      <c r="J205" s="92">
        <v>2</v>
      </c>
      <c r="K205" s="84" t="str">
        <f t="shared" si="11"/>
        <v>Uniform (0.6, 0.71)</v>
      </c>
      <c r="L205" s="131">
        <f t="shared" si="12"/>
        <v>0.59899999999999998</v>
      </c>
      <c r="M205" s="131">
        <f t="shared" si="13"/>
        <v>0.71399999999999997</v>
      </c>
      <c r="N205" s="84" t="s">
        <v>17</v>
      </c>
    </row>
    <row r="206" spans="1:14" x14ac:dyDescent="0.25">
      <c r="A206" s="86" t="s">
        <v>5</v>
      </c>
      <c r="B206" s="84" t="s">
        <v>12</v>
      </c>
      <c r="C206" s="84" t="s">
        <v>13</v>
      </c>
      <c r="D206" s="84" t="s">
        <v>29</v>
      </c>
      <c r="E206" s="84" t="s">
        <v>1949</v>
      </c>
      <c r="F206" s="374">
        <v>0.9</v>
      </c>
      <c r="G206" s="131">
        <v>0.59899999999999998</v>
      </c>
      <c r="H206" s="131">
        <v>0.71399999999999997</v>
      </c>
      <c r="I206" s="84" t="s">
        <v>199</v>
      </c>
      <c r="J206" s="92">
        <v>2</v>
      </c>
      <c r="K206" s="84" t="str">
        <f t="shared" si="11"/>
        <v>Uniform (0.6, 0.71)</v>
      </c>
      <c r="L206" s="131">
        <f t="shared" si="12"/>
        <v>0.59899999999999998</v>
      </c>
      <c r="M206" s="131">
        <f t="shared" si="13"/>
        <v>0.71399999999999997</v>
      </c>
      <c r="N206" s="84" t="s">
        <v>17</v>
      </c>
    </row>
    <row r="207" spans="1:14" x14ac:dyDescent="0.25">
      <c r="A207" s="86" t="s">
        <v>5</v>
      </c>
      <c r="B207" s="84" t="s">
        <v>12</v>
      </c>
      <c r="C207" s="84" t="s">
        <v>13</v>
      </c>
      <c r="D207" s="84" t="s">
        <v>7</v>
      </c>
      <c r="E207" s="84" t="s">
        <v>1949</v>
      </c>
      <c r="F207" s="374">
        <v>0.9</v>
      </c>
      <c r="G207" s="131">
        <v>0.59899999999999998</v>
      </c>
      <c r="H207" s="131">
        <v>0.71399999999999997</v>
      </c>
      <c r="I207" s="84" t="s">
        <v>199</v>
      </c>
      <c r="J207" s="92">
        <v>2</v>
      </c>
      <c r="K207" s="84" t="str">
        <f t="shared" si="11"/>
        <v>Uniform (0.6, 0.71)</v>
      </c>
      <c r="L207" s="131">
        <f t="shared" si="12"/>
        <v>0.59899999999999998</v>
      </c>
      <c r="M207" s="131">
        <f t="shared" si="13"/>
        <v>0.71399999999999997</v>
      </c>
      <c r="N207" s="84" t="s">
        <v>17</v>
      </c>
    </row>
    <row r="208" spans="1:14" x14ac:dyDescent="0.25">
      <c r="A208" s="86" t="s">
        <v>5</v>
      </c>
      <c r="B208" s="84" t="s">
        <v>12</v>
      </c>
      <c r="C208" s="84" t="s">
        <v>14</v>
      </c>
      <c r="D208" s="84" t="s">
        <v>18</v>
      </c>
      <c r="E208" s="84" t="s">
        <v>1949</v>
      </c>
      <c r="F208" s="374">
        <v>0.9</v>
      </c>
      <c r="G208" s="131">
        <v>0.59899999999999998</v>
      </c>
      <c r="H208" s="131">
        <v>0.71399999999999997</v>
      </c>
      <c r="I208" s="84" t="s">
        <v>199</v>
      </c>
      <c r="J208" s="92">
        <v>2</v>
      </c>
      <c r="K208" s="84" t="str">
        <f t="shared" si="11"/>
        <v>Uniform (0.6, 0.71)</v>
      </c>
      <c r="L208" s="131">
        <f t="shared" si="12"/>
        <v>0.59899999999999998</v>
      </c>
      <c r="M208" s="131">
        <f t="shared" si="13"/>
        <v>0.71399999999999997</v>
      </c>
      <c r="N208" s="84" t="s">
        <v>17</v>
      </c>
    </row>
    <row r="209" spans="1:17" x14ac:dyDescent="0.25">
      <c r="A209" s="86" t="s">
        <v>5</v>
      </c>
      <c r="B209" s="84" t="s">
        <v>12</v>
      </c>
      <c r="C209" s="84" t="s">
        <v>14</v>
      </c>
      <c r="D209" s="84" t="s">
        <v>8</v>
      </c>
      <c r="E209" s="84" t="s">
        <v>1949</v>
      </c>
      <c r="F209" s="374">
        <v>0.9</v>
      </c>
      <c r="G209" s="131">
        <v>0.59899999999999998</v>
      </c>
      <c r="H209" s="131">
        <v>0.71399999999999997</v>
      </c>
      <c r="I209" s="84" t="s">
        <v>199</v>
      </c>
      <c r="J209" s="92">
        <v>2</v>
      </c>
      <c r="K209" s="84" t="str">
        <f t="shared" si="11"/>
        <v>Uniform (0.6, 0.71)</v>
      </c>
      <c r="L209" s="131">
        <f t="shared" si="12"/>
        <v>0.59899999999999998</v>
      </c>
      <c r="M209" s="131">
        <f t="shared" si="13"/>
        <v>0.71399999999999997</v>
      </c>
      <c r="N209" s="84" t="s">
        <v>17</v>
      </c>
    </row>
    <row r="210" spans="1:17" x14ac:dyDescent="0.25">
      <c r="A210" s="86" t="s">
        <v>5</v>
      </c>
      <c r="B210" s="84" t="s">
        <v>12</v>
      </c>
      <c r="C210" s="84" t="s">
        <v>14</v>
      </c>
      <c r="D210" s="84" t="s">
        <v>29</v>
      </c>
      <c r="E210" s="84" t="s">
        <v>1949</v>
      </c>
      <c r="F210" s="374">
        <v>0.9</v>
      </c>
      <c r="G210" s="131">
        <v>0.59899999999999998</v>
      </c>
      <c r="H210" s="131">
        <v>0.71399999999999997</v>
      </c>
      <c r="I210" s="84" t="s">
        <v>199</v>
      </c>
      <c r="J210" s="92">
        <v>2</v>
      </c>
      <c r="K210" s="84" t="str">
        <f t="shared" si="11"/>
        <v>Uniform (0.6, 0.71)</v>
      </c>
      <c r="L210" s="131">
        <f t="shared" si="12"/>
        <v>0.59899999999999998</v>
      </c>
      <c r="M210" s="131">
        <f t="shared" si="13"/>
        <v>0.71399999999999997</v>
      </c>
      <c r="N210" s="84" t="s">
        <v>17</v>
      </c>
    </row>
    <row r="211" spans="1:17" x14ac:dyDescent="0.25">
      <c r="A211" s="86" t="s">
        <v>5</v>
      </c>
      <c r="B211" s="84" t="s">
        <v>12</v>
      </c>
      <c r="C211" s="84" t="s">
        <v>14</v>
      </c>
      <c r="D211" s="84" t="s">
        <v>7</v>
      </c>
      <c r="E211" s="84" t="s">
        <v>1949</v>
      </c>
      <c r="F211" s="374">
        <v>0.9</v>
      </c>
      <c r="G211" s="131">
        <v>0.59899999999999998</v>
      </c>
      <c r="H211" s="131">
        <v>0.71399999999999997</v>
      </c>
      <c r="I211" s="84" t="s">
        <v>199</v>
      </c>
      <c r="J211" s="92">
        <v>2</v>
      </c>
      <c r="K211" s="84" t="str">
        <f t="shared" si="11"/>
        <v>Uniform (0.6, 0.71)</v>
      </c>
      <c r="L211" s="131">
        <f t="shared" si="12"/>
        <v>0.59899999999999998</v>
      </c>
      <c r="M211" s="131">
        <f t="shared" si="13"/>
        <v>0.71399999999999997</v>
      </c>
      <c r="N211" s="84" t="s">
        <v>17</v>
      </c>
    </row>
    <row r="212" spans="1:17" x14ac:dyDescent="0.25">
      <c r="A212" s="86" t="s">
        <v>5</v>
      </c>
      <c r="B212" s="84" t="s">
        <v>15</v>
      </c>
      <c r="C212" s="84" t="s">
        <v>11</v>
      </c>
      <c r="D212" s="84" t="s">
        <v>18</v>
      </c>
      <c r="E212" s="84" t="s">
        <v>1949</v>
      </c>
      <c r="F212" s="374">
        <v>0.9</v>
      </c>
      <c r="G212" s="53">
        <v>0.59899999999999998</v>
      </c>
      <c r="H212" s="53">
        <v>0.71399999999999997</v>
      </c>
      <c r="I212" s="84" t="s">
        <v>199</v>
      </c>
      <c r="J212" s="92">
        <v>2</v>
      </c>
      <c r="K212" s="84" t="str">
        <f t="shared" si="11"/>
        <v>Uniform (0.6, 0.71)</v>
      </c>
      <c r="L212" s="131">
        <f t="shared" si="12"/>
        <v>0.59899999999999998</v>
      </c>
      <c r="M212" s="131">
        <f t="shared" si="13"/>
        <v>0.71399999999999997</v>
      </c>
      <c r="N212" s="84" t="s">
        <v>17</v>
      </c>
    </row>
    <row r="213" spans="1:17" x14ac:dyDescent="0.25">
      <c r="A213" s="86" t="s">
        <v>5</v>
      </c>
      <c r="B213" s="84" t="s">
        <v>15</v>
      </c>
      <c r="C213" s="84" t="s">
        <v>11</v>
      </c>
      <c r="D213" s="84" t="s">
        <v>7</v>
      </c>
      <c r="E213" s="84" t="s">
        <v>1949</v>
      </c>
      <c r="F213" s="374">
        <v>0.9</v>
      </c>
      <c r="G213" s="53">
        <v>0.59899999999999998</v>
      </c>
      <c r="H213" s="53">
        <v>0.71399999999999997</v>
      </c>
      <c r="I213" s="84" t="s">
        <v>199</v>
      </c>
      <c r="J213" s="92">
        <v>2</v>
      </c>
      <c r="K213" s="84" t="str">
        <f t="shared" si="11"/>
        <v>Uniform (0.6, 0.71)</v>
      </c>
      <c r="L213" s="131">
        <f t="shared" si="12"/>
        <v>0.59899999999999998</v>
      </c>
      <c r="M213" s="131">
        <f t="shared" si="13"/>
        <v>0.71399999999999997</v>
      </c>
      <c r="N213" s="84" t="s">
        <v>17</v>
      </c>
    </row>
    <row r="214" spans="1:17" x14ac:dyDescent="0.25">
      <c r="A214" s="86" t="s">
        <v>5</v>
      </c>
      <c r="B214" s="84" t="s">
        <v>15</v>
      </c>
      <c r="C214" s="84" t="s">
        <v>13</v>
      </c>
      <c r="D214" s="84" t="s">
        <v>18</v>
      </c>
      <c r="E214" s="84" t="s">
        <v>1949</v>
      </c>
      <c r="F214" s="374">
        <v>0.9</v>
      </c>
      <c r="G214" s="53">
        <v>0.59899999999999998</v>
      </c>
      <c r="H214" s="53">
        <v>0.71399999999999997</v>
      </c>
      <c r="I214" s="84" t="s">
        <v>199</v>
      </c>
      <c r="J214" s="92">
        <v>2</v>
      </c>
      <c r="K214" s="84" t="str">
        <f t="shared" si="11"/>
        <v>Uniform (0.6, 0.71)</v>
      </c>
      <c r="L214" s="131">
        <f t="shared" si="12"/>
        <v>0.59899999999999998</v>
      </c>
      <c r="M214" s="131">
        <f t="shared" si="13"/>
        <v>0.71399999999999997</v>
      </c>
      <c r="N214" s="84" t="s">
        <v>17</v>
      </c>
    </row>
    <row r="215" spans="1:17" x14ac:dyDescent="0.25">
      <c r="A215" s="86" t="s">
        <v>5</v>
      </c>
      <c r="B215" s="84" t="s">
        <v>15</v>
      </c>
      <c r="C215" s="84" t="s">
        <v>13</v>
      </c>
      <c r="D215" s="84" t="s">
        <v>7</v>
      </c>
      <c r="E215" s="84" t="s">
        <v>1949</v>
      </c>
      <c r="F215" s="374">
        <v>0.9</v>
      </c>
      <c r="G215" s="53">
        <v>0.59899999999999998</v>
      </c>
      <c r="H215" s="53">
        <v>0.71399999999999997</v>
      </c>
      <c r="I215" s="84" t="s">
        <v>199</v>
      </c>
      <c r="J215" s="92">
        <v>2</v>
      </c>
      <c r="K215" s="84" t="str">
        <f t="shared" si="11"/>
        <v>Uniform (0.6, 0.71)</v>
      </c>
      <c r="L215" s="131">
        <f t="shared" si="12"/>
        <v>0.59899999999999998</v>
      </c>
      <c r="M215" s="131">
        <f t="shared" si="13"/>
        <v>0.71399999999999997</v>
      </c>
      <c r="N215" s="84" t="s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18</v>
      </c>
      <c r="E216" s="84" t="s">
        <v>1949</v>
      </c>
      <c r="F216" s="374">
        <v>0.9</v>
      </c>
      <c r="G216" s="131">
        <v>0.59899999999999998</v>
      </c>
      <c r="H216" s="131">
        <v>0.71399999999999997</v>
      </c>
      <c r="I216" s="84" t="s">
        <v>199</v>
      </c>
      <c r="J216" s="92">
        <v>2</v>
      </c>
      <c r="K216" s="84" t="str">
        <f t="shared" si="11"/>
        <v>Uniform (0.6, 0.71)</v>
      </c>
      <c r="L216" s="131">
        <f t="shared" si="12"/>
        <v>0.59899999999999998</v>
      </c>
      <c r="M216" s="131">
        <f t="shared" si="13"/>
        <v>0.71399999999999997</v>
      </c>
      <c r="N216" s="84" t="s">
        <v>17</v>
      </c>
      <c r="O216" s="84"/>
      <c r="P216" s="84"/>
      <c r="Q216" s="84"/>
    </row>
    <row r="217" spans="1:17" s="87" customFormat="1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 t="s">
        <v>1949</v>
      </c>
      <c r="F217" s="377">
        <v>0.9</v>
      </c>
      <c r="G217" s="279">
        <v>0.59899999999999998</v>
      </c>
      <c r="H217" s="279">
        <v>0.71399999999999997</v>
      </c>
      <c r="I217" s="87" t="s">
        <v>199</v>
      </c>
      <c r="J217" s="93">
        <v>2</v>
      </c>
      <c r="K217" s="87" t="str">
        <f t="shared" si="11"/>
        <v>Uniform (0.6, 0.71)</v>
      </c>
      <c r="L217" s="279">
        <f t="shared" si="12"/>
        <v>0.59899999999999998</v>
      </c>
      <c r="M217" s="279">
        <f t="shared" si="13"/>
        <v>0.71399999999999997</v>
      </c>
      <c r="N217" s="87" t="s">
        <v>17</v>
      </c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33" t="s">
        <v>1946</v>
      </c>
      <c r="F218" s="53">
        <v>1.32</v>
      </c>
      <c r="G218" s="53">
        <v>1.23</v>
      </c>
      <c r="H218" s="53">
        <v>1.42</v>
      </c>
      <c r="I218" s="84" t="s">
        <v>199</v>
      </c>
      <c r="J218" s="92">
        <v>2</v>
      </c>
      <c r="K218" s="84" t="str">
        <f t="shared" si="11"/>
        <v>Uniform (1.23, 1.42)</v>
      </c>
      <c r="L218" s="131">
        <f t="shared" si="12"/>
        <v>1.23</v>
      </c>
      <c r="M218" s="131">
        <f t="shared" si="13"/>
        <v>1.42</v>
      </c>
      <c r="N218" s="84" t="s">
        <v>17</v>
      </c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8</v>
      </c>
      <c r="E219" s="133" t="s">
        <v>1946</v>
      </c>
      <c r="F219" s="53">
        <v>1.32</v>
      </c>
      <c r="G219" s="53">
        <v>1.23</v>
      </c>
      <c r="H219" s="53">
        <v>1.42</v>
      </c>
      <c r="I219" s="84" t="s">
        <v>199</v>
      </c>
      <c r="J219" s="92">
        <v>2</v>
      </c>
      <c r="K219" s="84" t="str">
        <f t="shared" si="11"/>
        <v>Uniform (1.23, 1.42)</v>
      </c>
      <c r="L219" s="131">
        <f t="shared" si="12"/>
        <v>1.23</v>
      </c>
      <c r="M219" s="131">
        <f t="shared" si="13"/>
        <v>1.42</v>
      </c>
      <c r="N219" s="84" t="s">
        <v>17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29</v>
      </c>
      <c r="E220" s="133" t="s">
        <v>1946</v>
      </c>
      <c r="F220" s="53">
        <v>1.32</v>
      </c>
      <c r="G220" s="53">
        <v>1.23</v>
      </c>
      <c r="H220" s="53">
        <v>1.42</v>
      </c>
      <c r="I220" s="84" t="s">
        <v>199</v>
      </c>
      <c r="J220" s="92">
        <v>2</v>
      </c>
      <c r="K220" s="84" t="str">
        <f t="shared" ref="K220:K283" si="14">"Uniform ("&amp;ROUND(G220,2)&amp;", "&amp;ROUND(H220,2)&amp;")"</f>
        <v>Uniform (1.23, 1.42)</v>
      </c>
      <c r="L220" s="131">
        <f t="shared" ref="L220:L283" si="15">G220</f>
        <v>1.23</v>
      </c>
      <c r="M220" s="131">
        <f t="shared" ref="M220:M283" si="16">H220</f>
        <v>1.42</v>
      </c>
      <c r="N220" s="84" t="s">
        <v>17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7</v>
      </c>
      <c r="E221" s="133" t="s">
        <v>1946</v>
      </c>
      <c r="F221" s="53">
        <v>1.32</v>
      </c>
      <c r="G221" s="53">
        <v>1.23</v>
      </c>
      <c r="H221" s="53">
        <v>1.42</v>
      </c>
      <c r="I221" s="84" t="s">
        <v>199</v>
      </c>
      <c r="J221" s="92">
        <v>2</v>
      </c>
      <c r="K221" s="84" t="str">
        <f t="shared" si="14"/>
        <v>Uniform (1.23, 1.42)</v>
      </c>
      <c r="L221" s="131">
        <f t="shared" si="15"/>
        <v>1.23</v>
      </c>
      <c r="M221" s="131">
        <f t="shared" si="16"/>
        <v>1.42</v>
      </c>
      <c r="N221" s="84" t="s">
        <v>17</v>
      </c>
    </row>
    <row r="222" spans="1:17" x14ac:dyDescent="0.25">
      <c r="A222" s="81" t="s">
        <v>0</v>
      </c>
      <c r="B222" s="133" t="s">
        <v>12</v>
      </c>
      <c r="C222" s="133" t="s">
        <v>13</v>
      </c>
      <c r="D222" s="133" t="s">
        <v>18</v>
      </c>
      <c r="E222" s="133" t="s">
        <v>1946</v>
      </c>
      <c r="F222" s="53">
        <v>1.32</v>
      </c>
      <c r="G222" s="53">
        <v>1.23</v>
      </c>
      <c r="H222" s="53">
        <v>1.42</v>
      </c>
      <c r="I222" s="84" t="s">
        <v>199</v>
      </c>
      <c r="J222" s="92">
        <v>2</v>
      </c>
      <c r="K222" s="84" t="str">
        <f t="shared" si="14"/>
        <v>Uniform (1.23, 1.42)</v>
      </c>
      <c r="L222" s="131">
        <f t="shared" si="15"/>
        <v>1.23</v>
      </c>
      <c r="M222" s="131">
        <f t="shared" si="16"/>
        <v>1.42</v>
      </c>
      <c r="N222" s="84" t="s">
        <v>17</v>
      </c>
    </row>
    <row r="223" spans="1:17" x14ac:dyDescent="0.25">
      <c r="A223" s="81" t="s">
        <v>0</v>
      </c>
      <c r="B223" s="133" t="s">
        <v>12</v>
      </c>
      <c r="C223" s="133" t="s">
        <v>13</v>
      </c>
      <c r="D223" s="133" t="s">
        <v>8</v>
      </c>
      <c r="E223" s="133" t="s">
        <v>1946</v>
      </c>
      <c r="F223" s="53">
        <v>1.32</v>
      </c>
      <c r="G223" s="53">
        <v>1.23</v>
      </c>
      <c r="H223" s="53">
        <v>1.42</v>
      </c>
      <c r="I223" s="84" t="s">
        <v>199</v>
      </c>
      <c r="J223" s="92">
        <v>2</v>
      </c>
      <c r="K223" s="84" t="str">
        <f t="shared" si="14"/>
        <v>Uniform (1.23, 1.42)</v>
      </c>
      <c r="L223" s="131">
        <f t="shared" si="15"/>
        <v>1.23</v>
      </c>
      <c r="M223" s="131">
        <f t="shared" si="16"/>
        <v>1.42</v>
      </c>
      <c r="N223" s="84" t="s">
        <v>17</v>
      </c>
    </row>
    <row r="224" spans="1:17" x14ac:dyDescent="0.25">
      <c r="A224" s="81" t="s">
        <v>0</v>
      </c>
      <c r="B224" s="133" t="s">
        <v>12</v>
      </c>
      <c r="C224" s="133" t="s">
        <v>13</v>
      </c>
      <c r="D224" s="133" t="s">
        <v>29</v>
      </c>
      <c r="E224" s="133" t="s">
        <v>1946</v>
      </c>
      <c r="F224" s="53">
        <v>1.32</v>
      </c>
      <c r="G224" s="53">
        <v>1.23</v>
      </c>
      <c r="H224" s="53">
        <v>1.42</v>
      </c>
      <c r="I224" s="84" t="s">
        <v>199</v>
      </c>
      <c r="J224" s="92">
        <v>2</v>
      </c>
      <c r="K224" s="84" t="str">
        <f t="shared" si="14"/>
        <v>Uniform (1.23, 1.42)</v>
      </c>
      <c r="L224" s="131">
        <f t="shared" si="15"/>
        <v>1.23</v>
      </c>
      <c r="M224" s="131">
        <f t="shared" si="16"/>
        <v>1.42</v>
      </c>
      <c r="N224" s="84" t="s">
        <v>17</v>
      </c>
    </row>
    <row r="225" spans="1:14" x14ac:dyDescent="0.25">
      <c r="A225" s="81" t="s">
        <v>0</v>
      </c>
      <c r="B225" s="133" t="s">
        <v>12</v>
      </c>
      <c r="C225" s="133" t="s">
        <v>13</v>
      </c>
      <c r="D225" s="133" t="s">
        <v>7</v>
      </c>
      <c r="E225" s="133" t="s">
        <v>1946</v>
      </c>
      <c r="F225" s="53">
        <v>1.32</v>
      </c>
      <c r="G225" s="53">
        <v>1.23</v>
      </c>
      <c r="H225" s="53">
        <v>1.42</v>
      </c>
      <c r="I225" s="84" t="s">
        <v>199</v>
      </c>
      <c r="J225" s="92">
        <v>2</v>
      </c>
      <c r="K225" s="84" t="str">
        <f t="shared" si="14"/>
        <v>Uniform (1.23, 1.42)</v>
      </c>
      <c r="L225" s="131">
        <f t="shared" si="15"/>
        <v>1.23</v>
      </c>
      <c r="M225" s="131">
        <f t="shared" si="16"/>
        <v>1.42</v>
      </c>
      <c r="N225" s="84" t="s">
        <v>17</v>
      </c>
    </row>
    <row r="226" spans="1:14" x14ac:dyDescent="0.25">
      <c r="A226" s="81" t="s">
        <v>0</v>
      </c>
      <c r="B226" s="133" t="s">
        <v>12</v>
      </c>
      <c r="C226" s="133" t="s">
        <v>14</v>
      </c>
      <c r="D226" s="133" t="s">
        <v>18</v>
      </c>
      <c r="E226" s="133" t="s">
        <v>1946</v>
      </c>
      <c r="F226" s="53">
        <v>1.32</v>
      </c>
      <c r="G226" s="53">
        <v>1.23</v>
      </c>
      <c r="H226" s="53">
        <v>1.42</v>
      </c>
      <c r="I226" s="84" t="s">
        <v>199</v>
      </c>
      <c r="J226" s="92">
        <v>2</v>
      </c>
      <c r="K226" s="84" t="str">
        <f t="shared" si="14"/>
        <v>Uniform (1.23, 1.42)</v>
      </c>
      <c r="L226" s="131">
        <f t="shared" si="15"/>
        <v>1.23</v>
      </c>
      <c r="M226" s="131">
        <f t="shared" si="16"/>
        <v>1.42</v>
      </c>
      <c r="N226" s="84" t="s">
        <v>17</v>
      </c>
    </row>
    <row r="227" spans="1:14" x14ac:dyDescent="0.25">
      <c r="A227" s="81" t="s">
        <v>0</v>
      </c>
      <c r="B227" s="133" t="s">
        <v>12</v>
      </c>
      <c r="C227" s="133" t="s">
        <v>14</v>
      </c>
      <c r="D227" s="133" t="s">
        <v>8</v>
      </c>
      <c r="E227" s="133" t="s">
        <v>1946</v>
      </c>
      <c r="F227" s="53">
        <v>1.32</v>
      </c>
      <c r="G227" s="53">
        <v>1.23</v>
      </c>
      <c r="H227" s="53">
        <v>1.42</v>
      </c>
      <c r="I227" s="84" t="s">
        <v>199</v>
      </c>
      <c r="J227" s="92">
        <v>2</v>
      </c>
      <c r="K227" s="84" t="str">
        <f t="shared" si="14"/>
        <v>Uniform (1.23, 1.42)</v>
      </c>
      <c r="L227" s="131">
        <f t="shared" si="15"/>
        <v>1.23</v>
      </c>
      <c r="M227" s="131">
        <f t="shared" si="16"/>
        <v>1.42</v>
      </c>
      <c r="N227" s="84" t="s">
        <v>17</v>
      </c>
    </row>
    <row r="228" spans="1:14" x14ac:dyDescent="0.25">
      <c r="A228" s="81" t="s">
        <v>0</v>
      </c>
      <c r="B228" s="133" t="s">
        <v>12</v>
      </c>
      <c r="C228" s="133" t="s">
        <v>14</v>
      </c>
      <c r="D228" s="133" t="s">
        <v>29</v>
      </c>
      <c r="E228" s="133" t="s">
        <v>1946</v>
      </c>
      <c r="F228" s="53">
        <v>1.32</v>
      </c>
      <c r="G228" s="53">
        <v>1.23</v>
      </c>
      <c r="H228" s="53">
        <v>1.42</v>
      </c>
      <c r="I228" s="84" t="s">
        <v>199</v>
      </c>
      <c r="J228" s="92">
        <v>2</v>
      </c>
      <c r="K228" s="84" t="str">
        <f t="shared" si="14"/>
        <v>Uniform (1.23, 1.42)</v>
      </c>
      <c r="L228" s="131">
        <f t="shared" si="15"/>
        <v>1.23</v>
      </c>
      <c r="M228" s="131">
        <f t="shared" si="16"/>
        <v>1.42</v>
      </c>
      <c r="N228" s="84" t="s">
        <v>17</v>
      </c>
    </row>
    <row r="229" spans="1:14" x14ac:dyDescent="0.25">
      <c r="A229" s="81" t="s">
        <v>0</v>
      </c>
      <c r="B229" s="133" t="s">
        <v>12</v>
      </c>
      <c r="C229" s="133" t="s">
        <v>14</v>
      </c>
      <c r="D229" s="133" t="s">
        <v>7</v>
      </c>
      <c r="E229" s="133" t="s">
        <v>1946</v>
      </c>
      <c r="F229" s="53">
        <v>1.32</v>
      </c>
      <c r="G229" s="53">
        <v>1.23</v>
      </c>
      <c r="H229" s="53">
        <v>1.42</v>
      </c>
      <c r="I229" s="84" t="s">
        <v>199</v>
      </c>
      <c r="J229" s="92">
        <v>2</v>
      </c>
      <c r="K229" s="84" t="str">
        <f t="shared" si="14"/>
        <v>Uniform (1.23, 1.42)</v>
      </c>
      <c r="L229" s="131">
        <f t="shared" si="15"/>
        <v>1.23</v>
      </c>
      <c r="M229" s="131">
        <f t="shared" si="16"/>
        <v>1.42</v>
      </c>
      <c r="N229" s="84" t="s">
        <v>17</v>
      </c>
    </row>
    <row r="230" spans="1:14" x14ac:dyDescent="0.25">
      <c r="A230" s="81" t="s">
        <v>0</v>
      </c>
      <c r="B230" s="133" t="s">
        <v>15</v>
      </c>
      <c r="C230" s="133" t="s">
        <v>11</v>
      </c>
      <c r="D230" s="133" t="s">
        <v>18</v>
      </c>
      <c r="E230" s="133" t="s">
        <v>1946</v>
      </c>
      <c r="F230" s="53">
        <v>1.32</v>
      </c>
      <c r="G230" s="53">
        <v>1.23</v>
      </c>
      <c r="H230" s="53">
        <v>1.42</v>
      </c>
      <c r="I230" s="84" t="s">
        <v>199</v>
      </c>
      <c r="J230" s="92">
        <v>2</v>
      </c>
      <c r="K230" s="84" t="str">
        <f t="shared" si="14"/>
        <v>Uniform (1.23, 1.42)</v>
      </c>
      <c r="L230" s="131">
        <f t="shared" si="15"/>
        <v>1.23</v>
      </c>
      <c r="M230" s="131">
        <f t="shared" si="16"/>
        <v>1.42</v>
      </c>
      <c r="N230" s="84" t="s">
        <v>17</v>
      </c>
    </row>
    <row r="231" spans="1:14" x14ac:dyDescent="0.25">
      <c r="A231" s="81" t="s">
        <v>0</v>
      </c>
      <c r="B231" s="133" t="s">
        <v>15</v>
      </c>
      <c r="C231" s="133" t="s">
        <v>11</v>
      </c>
      <c r="D231" s="133" t="s">
        <v>7</v>
      </c>
      <c r="E231" s="133" t="s">
        <v>1946</v>
      </c>
      <c r="F231" s="53">
        <v>1.32</v>
      </c>
      <c r="G231" s="53">
        <v>1.23</v>
      </c>
      <c r="H231" s="53">
        <v>1.42</v>
      </c>
      <c r="I231" s="84" t="s">
        <v>199</v>
      </c>
      <c r="J231" s="92">
        <v>2</v>
      </c>
      <c r="K231" s="84" t="str">
        <f t="shared" si="14"/>
        <v>Uniform (1.23, 1.42)</v>
      </c>
      <c r="L231" s="131">
        <f t="shared" si="15"/>
        <v>1.23</v>
      </c>
      <c r="M231" s="131">
        <f t="shared" si="16"/>
        <v>1.42</v>
      </c>
      <c r="N231" s="84" t="s">
        <v>17</v>
      </c>
    </row>
    <row r="232" spans="1:14" x14ac:dyDescent="0.25">
      <c r="A232" s="81" t="s">
        <v>0</v>
      </c>
      <c r="B232" s="84" t="s">
        <v>15</v>
      </c>
      <c r="C232" s="84" t="s">
        <v>13</v>
      </c>
      <c r="D232" s="84" t="s">
        <v>18</v>
      </c>
      <c r="E232" s="84" t="s">
        <v>1946</v>
      </c>
      <c r="F232" s="53">
        <v>1.32</v>
      </c>
      <c r="G232" s="53">
        <v>1.23</v>
      </c>
      <c r="H232" s="53">
        <v>1.42</v>
      </c>
      <c r="I232" s="84" t="s">
        <v>199</v>
      </c>
      <c r="J232" s="92">
        <v>2</v>
      </c>
      <c r="K232" s="84" t="str">
        <f t="shared" si="14"/>
        <v>Uniform (1.23, 1.42)</v>
      </c>
      <c r="L232" s="131">
        <f t="shared" si="15"/>
        <v>1.23</v>
      </c>
      <c r="M232" s="131">
        <f t="shared" si="16"/>
        <v>1.42</v>
      </c>
      <c r="N232" s="84" t="s">
        <v>17</v>
      </c>
    </row>
    <row r="233" spans="1:14" x14ac:dyDescent="0.25">
      <c r="A233" s="81" t="s">
        <v>0</v>
      </c>
      <c r="B233" s="84" t="s">
        <v>15</v>
      </c>
      <c r="C233" s="84" t="s">
        <v>13</v>
      </c>
      <c r="D233" s="84" t="s">
        <v>7</v>
      </c>
      <c r="E233" s="84" t="s">
        <v>1946</v>
      </c>
      <c r="F233" s="53">
        <v>1.32</v>
      </c>
      <c r="G233" s="53">
        <v>1.23</v>
      </c>
      <c r="H233" s="53">
        <v>1.42</v>
      </c>
      <c r="I233" s="84" t="s">
        <v>199</v>
      </c>
      <c r="J233" s="92">
        <v>2</v>
      </c>
      <c r="K233" s="84" t="str">
        <f t="shared" si="14"/>
        <v>Uniform (1.23, 1.42)</v>
      </c>
      <c r="L233" s="131">
        <f t="shared" si="15"/>
        <v>1.23</v>
      </c>
      <c r="M233" s="131">
        <f t="shared" si="16"/>
        <v>1.42</v>
      </c>
      <c r="N233" s="84" t="s">
        <v>17</v>
      </c>
    </row>
    <row r="234" spans="1:14" x14ac:dyDescent="0.25">
      <c r="A234" s="86" t="s">
        <v>0</v>
      </c>
      <c r="B234" s="84" t="s">
        <v>15</v>
      </c>
      <c r="C234" s="84" t="s">
        <v>14</v>
      </c>
      <c r="D234" s="84" t="s">
        <v>18</v>
      </c>
      <c r="E234" s="84" t="s">
        <v>1946</v>
      </c>
      <c r="F234" s="131">
        <v>1.32</v>
      </c>
      <c r="G234" s="131">
        <v>1.23</v>
      </c>
      <c r="H234" s="131">
        <v>1.42</v>
      </c>
      <c r="I234" s="84" t="s">
        <v>199</v>
      </c>
      <c r="J234" s="92">
        <v>2</v>
      </c>
      <c r="K234" s="84" t="str">
        <f t="shared" si="14"/>
        <v>Uniform (1.23, 1.42)</v>
      </c>
      <c r="L234" s="131">
        <f t="shared" si="15"/>
        <v>1.23</v>
      </c>
      <c r="M234" s="131">
        <f t="shared" si="16"/>
        <v>1.42</v>
      </c>
      <c r="N234" s="84" t="s">
        <v>17</v>
      </c>
    </row>
    <row r="235" spans="1:14" x14ac:dyDescent="0.25">
      <c r="A235" s="86" t="s">
        <v>0</v>
      </c>
      <c r="B235" s="84" t="s">
        <v>15</v>
      </c>
      <c r="C235" s="84" t="s">
        <v>14</v>
      </c>
      <c r="D235" s="84" t="s">
        <v>7</v>
      </c>
      <c r="E235" s="84" t="s">
        <v>1946</v>
      </c>
      <c r="F235" s="131">
        <v>1.32</v>
      </c>
      <c r="G235" s="131">
        <v>1.23</v>
      </c>
      <c r="H235" s="131">
        <v>1.42</v>
      </c>
      <c r="I235" s="84" t="s">
        <v>199</v>
      </c>
      <c r="J235" s="92">
        <v>2</v>
      </c>
      <c r="K235" s="84" t="str">
        <f t="shared" si="14"/>
        <v>Uniform (1.23, 1.42)</v>
      </c>
      <c r="L235" s="131">
        <f t="shared" si="15"/>
        <v>1.23</v>
      </c>
      <c r="M235" s="131">
        <f t="shared" si="16"/>
        <v>1.42</v>
      </c>
      <c r="N235" s="84" t="s">
        <v>17</v>
      </c>
    </row>
    <row r="236" spans="1:14" x14ac:dyDescent="0.25">
      <c r="A236" s="86" t="s">
        <v>0</v>
      </c>
      <c r="B236" s="84" t="s">
        <v>12</v>
      </c>
      <c r="C236" s="84" t="s">
        <v>11</v>
      </c>
      <c r="D236" s="84" t="s">
        <v>18</v>
      </c>
      <c r="E236" s="84" t="s">
        <v>1948</v>
      </c>
      <c r="F236" s="131">
        <v>0.15083232028211754</v>
      </c>
      <c r="G236" s="131">
        <v>0.12189877311905203</v>
      </c>
      <c r="H236" s="131">
        <v>0.17976588005206356</v>
      </c>
      <c r="I236" s="84" t="s">
        <v>199</v>
      </c>
      <c r="J236" s="92">
        <v>2</v>
      </c>
      <c r="K236" s="84" t="str">
        <f t="shared" si="14"/>
        <v>Uniform (0.12, 0.18)</v>
      </c>
      <c r="L236" s="131">
        <f t="shared" si="15"/>
        <v>0.12189877311905203</v>
      </c>
      <c r="M236" s="131">
        <f t="shared" si="16"/>
        <v>0.17976588005206356</v>
      </c>
      <c r="N236" s="84" t="s">
        <v>17</v>
      </c>
    </row>
    <row r="237" spans="1:14" x14ac:dyDescent="0.25">
      <c r="A237" s="86" t="s">
        <v>0</v>
      </c>
      <c r="B237" s="84" t="s">
        <v>12</v>
      </c>
      <c r="C237" s="84" t="s">
        <v>11</v>
      </c>
      <c r="D237" s="84" t="s">
        <v>8</v>
      </c>
      <c r="E237" s="84" t="s">
        <v>1948</v>
      </c>
      <c r="F237" s="131">
        <v>5.7239935691747151E-2</v>
      </c>
      <c r="G237" s="131">
        <v>4.1415349399856319E-2</v>
      </c>
      <c r="H237" s="131">
        <v>7.3064532084803083E-2</v>
      </c>
      <c r="I237" s="84" t="s">
        <v>199</v>
      </c>
      <c r="J237" s="92">
        <v>2</v>
      </c>
      <c r="K237" s="84" t="str">
        <f t="shared" si="14"/>
        <v>Uniform (0.04, 0.07)</v>
      </c>
      <c r="L237" s="131">
        <f t="shared" si="15"/>
        <v>4.1415349399856319E-2</v>
      </c>
      <c r="M237" s="131">
        <f t="shared" si="16"/>
        <v>7.3064532084803083E-2</v>
      </c>
      <c r="N237" s="84" t="s">
        <v>17</v>
      </c>
    </row>
    <row r="238" spans="1:14" x14ac:dyDescent="0.25">
      <c r="A238" s="86" t="s">
        <v>0</v>
      </c>
      <c r="B238" s="84" t="s">
        <v>12</v>
      </c>
      <c r="C238" s="84" t="s">
        <v>11</v>
      </c>
      <c r="D238" s="84" t="s">
        <v>29</v>
      </c>
      <c r="E238" s="84" t="s">
        <v>1948</v>
      </c>
      <c r="F238" s="131">
        <v>9.2594013619002727E-2</v>
      </c>
      <c r="G238" s="131">
        <v>5.3032541155165598E-2</v>
      </c>
      <c r="H238" s="131">
        <v>0.13215545914639953</v>
      </c>
      <c r="I238" s="84" t="s">
        <v>199</v>
      </c>
      <c r="J238" s="92">
        <v>2</v>
      </c>
      <c r="K238" s="84" t="str">
        <f t="shared" si="14"/>
        <v>Uniform (0.05, 0.13)</v>
      </c>
      <c r="L238" s="131">
        <f t="shared" si="15"/>
        <v>5.3032541155165598E-2</v>
      </c>
      <c r="M238" s="131">
        <f t="shared" si="16"/>
        <v>0.13215545914639953</v>
      </c>
      <c r="N238" s="84" t="s">
        <v>17</v>
      </c>
    </row>
    <row r="239" spans="1:14" x14ac:dyDescent="0.25">
      <c r="A239" s="86" t="s">
        <v>0</v>
      </c>
      <c r="B239" s="84" t="s">
        <v>12</v>
      </c>
      <c r="C239" s="84" t="s">
        <v>11</v>
      </c>
      <c r="D239" s="84" t="s">
        <v>7</v>
      </c>
      <c r="E239" s="84" t="s">
        <v>1948</v>
      </c>
      <c r="F239" s="131">
        <v>4.9431233576102025E-2</v>
      </c>
      <c r="G239" s="131">
        <v>0</v>
      </c>
      <c r="H239" s="131">
        <v>0.10478116698338</v>
      </c>
      <c r="I239" s="84" t="s">
        <v>199</v>
      </c>
      <c r="J239" s="92">
        <v>2</v>
      </c>
      <c r="K239" s="84" t="str">
        <f t="shared" si="14"/>
        <v>Uniform (0, 0.1)</v>
      </c>
      <c r="L239" s="131">
        <f t="shared" si="15"/>
        <v>0</v>
      </c>
      <c r="M239" s="131">
        <f t="shared" si="16"/>
        <v>0.10478116698338</v>
      </c>
      <c r="N239" s="84" t="s">
        <v>17</v>
      </c>
    </row>
    <row r="240" spans="1:14" x14ac:dyDescent="0.25">
      <c r="A240" s="86" t="s">
        <v>0</v>
      </c>
      <c r="B240" s="84" t="s">
        <v>12</v>
      </c>
      <c r="C240" s="84" t="s">
        <v>13</v>
      </c>
      <c r="D240" s="84" t="s">
        <v>18</v>
      </c>
      <c r="E240" s="84" t="s">
        <v>1948</v>
      </c>
      <c r="F240" s="131">
        <v>0.15083232028211754</v>
      </c>
      <c r="G240" s="131">
        <v>0.12189877311905203</v>
      </c>
      <c r="H240" s="131">
        <v>0.17976588005206356</v>
      </c>
      <c r="I240" s="84" t="s">
        <v>199</v>
      </c>
      <c r="J240" s="92">
        <v>2</v>
      </c>
      <c r="K240" s="84" t="str">
        <f t="shared" si="14"/>
        <v>Uniform (0.12, 0.18)</v>
      </c>
      <c r="L240" s="131">
        <f t="shared" si="15"/>
        <v>0.12189877311905203</v>
      </c>
      <c r="M240" s="131">
        <f t="shared" si="16"/>
        <v>0.17976588005206356</v>
      </c>
      <c r="N240" s="84" t="s">
        <v>17</v>
      </c>
    </row>
    <row r="241" spans="1:14" x14ac:dyDescent="0.25">
      <c r="A241" s="86" t="s">
        <v>0</v>
      </c>
      <c r="B241" s="84" t="s">
        <v>12</v>
      </c>
      <c r="C241" s="84" t="s">
        <v>13</v>
      </c>
      <c r="D241" s="84" t="s">
        <v>8</v>
      </c>
      <c r="E241" s="84" t="s">
        <v>1948</v>
      </c>
      <c r="F241" s="131">
        <v>6.422495612471911E-2</v>
      </c>
      <c r="G241" s="131">
        <v>4.5620386997909386E-2</v>
      </c>
      <c r="H241" s="131">
        <v>8.2829537165723596E-2</v>
      </c>
      <c r="I241" s="84" t="s">
        <v>199</v>
      </c>
      <c r="J241" s="92">
        <v>2</v>
      </c>
      <c r="K241" s="84" t="str">
        <f t="shared" si="14"/>
        <v>Uniform (0.05, 0.08)</v>
      </c>
      <c r="L241" s="131">
        <f t="shared" si="15"/>
        <v>4.5620386997909386E-2</v>
      </c>
      <c r="M241" s="131">
        <f t="shared" si="16"/>
        <v>8.2829537165723596E-2</v>
      </c>
      <c r="N241" s="84" t="s">
        <v>17</v>
      </c>
    </row>
    <row r="242" spans="1:14" x14ac:dyDescent="0.25">
      <c r="A242" s="86" t="s">
        <v>0</v>
      </c>
      <c r="B242" s="84" t="s">
        <v>12</v>
      </c>
      <c r="C242" s="84" t="s">
        <v>13</v>
      </c>
      <c r="D242" s="84" t="s">
        <v>29</v>
      </c>
      <c r="E242" s="84" t="s">
        <v>1948</v>
      </c>
      <c r="F242" s="131">
        <v>9.2594013619002727E-2</v>
      </c>
      <c r="G242" s="131">
        <v>5.3032541155165598E-2</v>
      </c>
      <c r="H242" s="131">
        <v>0.13215545914639953</v>
      </c>
      <c r="I242" s="84" t="s">
        <v>199</v>
      </c>
      <c r="J242" s="92">
        <v>2</v>
      </c>
      <c r="K242" s="84" t="str">
        <f t="shared" si="14"/>
        <v>Uniform (0.05, 0.13)</v>
      </c>
      <c r="L242" s="131">
        <f t="shared" si="15"/>
        <v>5.3032541155165598E-2</v>
      </c>
      <c r="M242" s="131">
        <f t="shared" si="16"/>
        <v>0.13215545914639953</v>
      </c>
      <c r="N242" s="84" t="s">
        <v>17</v>
      </c>
    </row>
    <row r="243" spans="1:14" x14ac:dyDescent="0.25">
      <c r="A243" s="86" t="s">
        <v>0</v>
      </c>
      <c r="B243" s="84" t="s">
        <v>12</v>
      </c>
      <c r="C243" s="84" t="s">
        <v>13</v>
      </c>
      <c r="D243" s="84" t="s">
        <v>7</v>
      </c>
      <c r="E243" s="84" t="s">
        <v>1948</v>
      </c>
      <c r="F243" s="131">
        <v>0.10399389997105657</v>
      </c>
      <c r="G243" s="131">
        <v>7.5309428489752764E-2</v>
      </c>
      <c r="H243" s="131">
        <v>0.13267838804713164</v>
      </c>
      <c r="I243" s="84" t="s">
        <v>199</v>
      </c>
      <c r="J243" s="92">
        <v>2</v>
      </c>
      <c r="K243" s="84" t="str">
        <f t="shared" si="14"/>
        <v>Uniform (0.08, 0.13)</v>
      </c>
      <c r="L243" s="131">
        <f t="shared" si="15"/>
        <v>7.5309428489752764E-2</v>
      </c>
      <c r="M243" s="131">
        <f t="shared" si="16"/>
        <v>0.13267838804713164</v>
      </c>
      <c r="N243" s="84" t="s">
        <v>17</v>
      </c>
    </row>
    <row r="244" spans="1:14" x14ac:dyDescent="0.25">
      <c r="A244" s="86" t="s">
        <v>0</v>
      </c>
      <c r="B244" s="84" t="s">
        <v>12</v>
      </c>
      <c r="C244" s="84" t="s">
        <v>14</v>
      </c>
      <c r="D244" s="84" t="s">
        <v>18</v>
      </c>
      <c r="E244" s="84" t="s">
        <v>1948</v>
      </c>
      <c r="F244" s="131">
        <v>0.15083232028211754</v>
      </c>
      <c r="G244" s="131">
        <v>0.12189877311905203</v>
      </c>
      <c r="H244" s="131">
        <v>0.17976588005206356</v>
      </c>
      <c r="I244" s="84" t="s">
        <v>199</v>
      </c>
      <c r="J244" s="92">
        <v>2</v>
      </c>
      <c r="K244" s="84" t="str">
        <f t="shared" si="14"/>
        <v>Uniform (0.12, 0.18)</v>
      </c>
      <c r="L244" s="131">
        <f t="shared" si="15"/>
        <v>0.12189877311905203</v>
      </c>
      <c r="M244" s="131">
        <f t="shared" si="16"/>
        <v>0.17976588005206356</v>
      </c>
      <c r="N244" s="84" t="s">
        <v>17</v>
      </c>
    </row>
    <row r="245" spans="1:14" x14ac:dyDescent="0.25">
      <c r="A245" s="86" t="s">
        <v>0</v>
      </c>
      <c r="B245" s="84" t="s">
        <v>12</v>
      </c>
      <c r="C245" s="84" t="s">
        <v>14</v>
      </c>
      <c r="D245" s="84" t="s">
        <v>8</v>
      </c>
      <c r="E245" s="84" t="s">
        <v>1948</v>
      </c>
      <c r="F245" s="131">
        <v>5.6347917378728254E-2</v>
      </c>
      <c r="G245" s="131">
        <v>3.3168700617554704E-2</v>
      </c>
      <c r="H245" s="131">
        <v>7.9527127898286337E-2</v>
      </c>
      <c r="I245" s="84" t="s">
        <v>199</v>
      </c>
      <c r="J245" s="92">
        <v>2</v>
      </c>
      <c r="K245" s="84" t="str">
        <f t="shared" si="14"/>
        <v>Uniform (0.03, 0.08)</v>
      </c>
      <c r="L245" s="131">
        <f t="shared" si="15"/>
        <v>3.3168700617554704E-2</v>
      </c>
      <c r="M245" s="131">
        <f t="shared" si="16"/>
        <v>7.9527127898286337E-2</v>
      </c>
      <c r="N245" s="84" t="s">
        <v>17</v>
      </c>
    </row>
    <row r="246" spans="1:14" x14ac:dyDescent="0.25">
      <c r="A246" s="86" t="s">
        <v>0</v>
      </c>
      <c r="B246" s="84" t="s">
        <v>12</v>
      </c>
      <c r="C246" s="84" t="s">
        <v>14</v>
      </c>
      <c r="D246" s="84" t="s">
        <v>29</v>
      </c>
      <c r="E246" s="84" t="s">
        <v>1948</v>
      </c>
      <c r="F246" s="131">
        <v>9.2594013619002727E-2</v>
      </c>
      <c r="G246" s="131">
        <v>5.3032541155165598E-2</v>
      </c>
      <c r="H246" s="131">
        <v>0.13215545914639953</v>
      </c>
      <c r="I246" s="84" t="s">
        <v>199</v>
      </c>
      <c r="J246" s="92">
        <v>2</v>
      </c>
      <c r="K246" s="84" t="str">
        <f t="shared" si="14"/>
        <v>Uniform (0.05, 0.13)</v>
      </c>
      <c r="L246" s="131">
        <f t="shared" si="15"/>
        <v>5.3032541155165598E-2</v>
      </c>
      <c r="M246" s="131">
        <f t="shared" si="16"/>
        <v>0.13215545914639953</v>
      </c>
      <c r="N246" s="84" t="s">
        <v>17</v>
      </c>
    </row>
    <row r="247" spans="1:14" x14ac:dyDescent="0.25">
      <c r="A247" s="86" t="s">
        <v>0</v>
      </c>
      <c r="B247" s="84" t="s">
        <v>12</v>
      </c>
      <c r="C247" s="84" t="s">
        <v>14</v>
      </c>
      <c r="D247" s="84" t="s">
        <v>7</v>
      </c>
      <c r="E247" s="84" t="s">
        <v>1948</v>
      </c>
      <c r="F247" s="131">
        <v>0.12737214792087698</v>
      </c>
      <c r="G247" s="131">
        <v>8.384507632007393E-2</v>
      </c>
      <c r="H247" s="131">
        <v>0.17089920525599941</v>
      </c>
      <c r="I247" s="84" t="s">
        <v>199</v>
      </c>
      <c r="J247" s="92">
        <v>2</v>
      </c>
      <c r="K247" s="84" t="str">
        <f t="shared" si="14"/>
        <v>Uniform (0.08, 0.17)</v>
      </c>
      <c r="L247" s="131">
        <f t="shared" si="15"/>
        <v>8.384507632007393E-2</v>
      </c>
      <c r="M247" s="131">
        <f t="shared" si="16"/>
        <v>0.17089920525599941</v>
      </c>
      <c r="N247" s="84" t="s">
        <v>17</v>
      </c>
    </row>
    <row r="248" spans="1:14" x14ac:dyDescent="0.25">
      <c r="A248" s="86" t="s">
        <v>0</v>
      </c>
      <c r="B248" s="84" t="s">
        <v>15</v>
      </c>
      <c r="C248" s="84" t="s">
        <v>11</v>
      </c>
      <c r="D248" s="84" t="s">
        <v>18</v>
      </c>
      <c r="E248" s="84" t="s">
        <v>1948</v>
      </c>
      <c r="F248" s="131">
        <v>0.15083232028211754</v>
      </c>
      <c r="G248" s="131">
        <v>0.12189877311905203</v>
      </c>
      <c r="H248" s="131">
        <v>0.17976588005206356</v>
      </c>
      <c r="I248" s="84" t="s">
        <v>199</v>
      </c>
      <c r="J248" s="92">
        <v>2</v>
      </c>
      <c r="K248" s="84" t="str">
        <f t="shared" si="14"/>
        <v>Uniform (0.12, 0.18)</v>
      </c>
      <c r="L248" s="131">
        <f t="shared" si="15"/>
        <v>0.12189877311905203</v>
      </c>
      <c r="M248" s="131">
        <f t="shared" si="16"/>
        <v>0.17976588005206356</v>
      </c>
      <c r="N248" s="84" t="s">
        <v>17</v>
      </c>
    </row>
    <row r="249" spans="1:14" x14ac:dyDescent="0.25">
      <c r="A249" s="86" t="s">
        <v>0</v>
      </c>
      <c r="B249" s="84" t="s">
        <v>15</v>
      </c>
      <c r="C249" s="84" t="s">
        <v>11</v>
      </c>
      <c r="D249" s="84" t="s">
        <v>7</v>
      </c>
      <c r="E249" s="84" t="s">
        <v>1948</v>
      </c>
      <c r="F249" s="131">
        <v>5.5315904239923712E-2</v>
      </c>
      <c r="G249" s="131">
        <v>0</v>
      </c>
      <c r="H249" s="131">
        <v>0.1270271161327258</v>
      </c>
      <c r="I249" s="84" t="s">
        <v>199</v>
      </c>
      <c r="J249" s="92">
        <v>2</v>
      </c>
      <c r="K249" s="84" t="str">
        <f t="shared" si="14"/>
        <v>Uniform (0, 0.13)</v>
      </c>
      <c r="L249" s="131">
        <f t="shared" si="15"/>
        <v>0</v>
      </c>
      <c r="M249" s="131">
        <f t="shared" si="16"/>
        <v>0.1270271161327258</v>
      </c>
      <c r="N249" s="84" t="s">
        <v>17</v>
      </c>
    </row>
    <row r="250" spans="1:14" x14ac:dyDescent="0.25">
      <c r="A250" s="86" t="s">
        <v>0</v>
      </c>
      <c r="B250" s="84" t="s">
        <v>15</v>
      </c>
      <c r="C250" s="84" t="s">
        <v>13</v>
      </c>
      <c r="D250" s="84" t="s">
        <v>18</v>
      </c>
      <c r="E250" s="84" t="s">
        <v>1948</v>
      </c>
      <c r="F250" s="131">
        <v>0.15083232028211754</v>
      </c>
      <c r="G250" s="131">
        <v>0.12189877311905203</v>
      </c>
      <c r="H250" s="131">
        <v>0.17976588005206356</v>
      </c>
      <c r="I250" s="84" t="s">
        <v>199</v>
      </c>
      <c r="J250" s="92">
        <v>2</v>
      </c>
      <c r="K250" s="84" t="str">
        <f t="shared" si="14"/>
        <v>Uniform (0.12, 0.18)</v>
      </c>
      <c r="L250" s="131">
        <f t="shared" si="15"/>
        <v>0.12189877311905203</v>
      </c>
      <c r="M250" s="131">
        <f t="shared" si="16"/>
        <v>0.17976588005206356</v>
      </c>
      <c r="N250" s="84" t="s">
        <v>17</v>
      </c>
    </row>
    <row r="251" spans="1:14" x14ac:dyDescent="0.25">
      <c r="A251" s="86" t="s">
        <v>0</v>
      </c>
      <c r="B251" s="84" t="s">
        <v>15</v>
      </c>
      <c r="C251" s="84" t="s">
        <v>13</v>
      </c>
      <c r="D251" s="84" t="s">
        <v>7</v>
      </c>
      <c r="E251" s="84" t="s">
        <v>1948</v>
      </c>
      <c r="F251" s="131">
        <v>9.5021185197414954E-2</v>
      </c>
      <c r="G251" s="131">
        <v>6.5299589685075918E-2</v>
      </c>
      <c r="H251" s="131">
        <v>0.12474280161441477</v>
      </c>
      <c r="I251" s="84" t="s">
        <v>199</v>
      </c>
      <c r="J251" s="92">
        <v>2</v>
      </c>
      <c r="K251" s="84" t="str">
        <f t="shared" si="14"/>
        <v>Uniform (0.07, 0.12)</v>
      </c>
      <c r="L251" s="131">
        <f t="shared" si="15"/>
        <v>6.5299589685075918E-2</v>
      </c>
      <c r="M251" s="131">
        <f t="shared" si="16"/>
        <v>0.12474280161441477</v>
      </c>
      <c r="N251" s="84" t="s">
        <v>17</v>
      </c>
    </row>
    <row r="252" spans="1:14" x14ac:dyDescent="0.25">
      <c r="A252" s="86" t="s">
        <v>0</v>
      </c>
      <c r="B252" s="84" t="s">
        <v>15</v>
      </c>
      <c r="C252" s="84" t="s">
        <v>14</v>
      </c>
      <c r="D252" s="84" t="s">
        <v>18</v>
      </c>
      <c r="E252" s="84" t="s">
        <v>1948</v>
      </c>
      <c r="F252" s="131">
        <v>0.15083232028211754</v>
      </c>
      <c r="G252" s="131">
        <v>0.12189877311905203</v>
      </c>
      <c r="H252" s="131">
        <v>0.17976588005206356</v>
      </c>
      <c r="I252" s="84" t="s">
        <v>199</v>
      </c>
      <c r="J252" s="92">
        <v>2</v>
      </c>
      <c r="K252" s="84" t="str">
        <f t="shared" si="14"/>
        <v>Uniform (0.12, 0.18)</v>
      </c>
      <c r="L252" s="131">
        <f t="shared" si="15"/>
        <v>0.12189877311905203</v>
      </c>
      <c r="M252" s="131">
        <f t="shared" si="16"/>
        <v>0.17976588005206356</v>
      </c>
      <c r="N252" s="84" t="s">
        <v>17</v>
      </c>
    </row>
    <row r="253" spans="1:14" x14ac:dyDescent="0.25">
      <c r="A253" s="86" t="s">
        <v>0</v>
      </c>
      <c r="B253" s="84" t="s">
        <v>15</v>
      </c>
      <c r="C253" s="84" t="s">
        <v>14</v>
      </c>
      <c r="D253" s="84" t="s">
        <v>7</v>
      </c>
      <c r="E253" s="84" t="s">
        <v>1948</v>
      </c>
      <c r="F253" s="131">
        <v>9.3680160406322419E-2</v>
      </c>
      <c r="G253" s="131">
        <v>4.5488657703552426E-2</v>
      </c>
      <c r="H253" s="131">
        <v>0.14187163687864746</v>
      </c>
      <c r="I253" s="84" t="s">
        <v>199</v>
      </c>
      <c r="J253" s="92">
        <v>2</v>
      </c>
      <c r="K253" s="84" t="str">
        <f t="shared" si="14"/>
        <v>Uniform (0.05, 0.14)</v>
      </c>
      <c r="L253" s="131">
        <f t="shared" si="15"/>
        <v>4.5488657703552426E-2</v>
      </c>
      <c r="M253" s="131">
        <f t="shared" si="16"/>
        <v>0.14187163687864746</v>
      </c>
      <c r="N253" s="84" t="s">
        <v>17</v>
      </c>
    </row>
    <row r="254" spans="1:14" x14ac:dyDescent="0.25">
      <c r="A254" s="86" t="s">
        <v>0</v>
      </c>
      <c r="B254" s="84" t="s">
        <v>12</v>
      </c>
      <c r="C254" s="84" t="s">
        <v>11</v>
      </c>
      <c r="D254" s="84" t="s">
        <v>18</v>
      </c>
      <c r="E254" s="84" t="s">
        <v>1949</v>
      </c>
      <c r="F254" s="374">
        <v>0.9</v>
      </c>
      <c r="G254" s="131">
        <v>0.59899999999999998</v>
      </c>
      <c r="H254" s="131">
        <v>0.71399999999999997</v>
      </c>
      <c r="I254" s="84" t="s">
        <v>199</v>
      </c>
      <c r="J254" s="92">
        <v>2</v>
      </c>
      <c r="K254" s="84" t="str">
        <f t="shared" si="14"/>
        <v>Uniform (0.6, 0.71)</v>
      </c>
      <c r="L254" s="131">
        <f t="shared" si="15"/>
        <v>0.59899999999999998</v>
      </c>
      <c r="M254" s="131">
        <f t="shared" si="16"/>
        <v>0.71399999999999997</v>
      </c>
      <c r="N254" s="84" t="s">
        <v>17</v>
      </c>
    </row>
    <row r="255" spans="1:14" x14ac:dyDescent="0.25">
      <c r="A255" s="86" t="s">
        <v>0</v>
      </c>
      <c r="B255" s="84" t="s">
        <v>12</v>
      </c>
      <c r="C255" s="84" t="s">
        <v>11</v>
      </c>
      <c r="D255" s="84" t="s">
        <v>8</v>
      </c>
      <c r="E255" s="84" t="s">
        <v>1949</v>
      </c>
      <c r="F255" s="374">
        <v>0.9</v>
      </c>
      <c r="G255" s="131">
        <v>0.59899999999999998</v>
      </c>
      <c r="H255" s="131">
        <v>0.71399999999999997</v>
      </c>
      <c r="I255" s="84" t="s">
        <v>199</v>
      </c>
      <c r="J255" s="92">
        <v>2</v>
      </c>
      <c r="K255" s="84" t="str">
        <f t="shared" si="14"/>
        <v>Uniform (0.6, 0.71)</v>
      </c>
      <c r="L255" s="131">
        <f t="shared" si="15"/>
        <v>0.59899999999999998</v>
      </c>
      <c r="M255" s="131">
        <f t="shared" si="16"/>
        <v>0.71399999999999997</v>
      </c>
      <c r="N255" s="84" t="s">
        <v>17</v>
      </c>
    </row>
    <row r="256" spans="1:14" x14ac:dyDescent="0.25">
      <c r="A256" s="86" t="s">
        <v>0</v>
      </c>
      <c r="B256" s="84" t="s">
        <v>12</v>
      </c>
      <c r="C256" s="84" t="s">
        <v>11</v>
      </c>
      <c r="D256" s="84" t="s">
        <v>29</v>
      </c>
      <c r="E256" s="84" t="s">
        <v>1949</v>
      </c>
      <c r="F256" s="374">
        <v>0.9</v>
      </c>
      <c r="G256" s="131">
        <v>0.59899999999999998</v>
      </c>
      <c r="H256" s="131">
        <v>0.71399999999999997</v>
      </c>
      <c r="I256" s="84" t="s">
        <v>199</v>
      </c>
      <c r="J256" s="92">
        <v>2</v>
      </c>
      <c r="K256" s="84" t="str">
        <f t="shared" si="14"/>
        <v>Uniform (0.6, 0.71)</v>
      </c>
      <c r="L256" s="131">
        <f t="shared" si="15"/>
        <v>0.59899999999999998</v>
      </c>
      <c r="M256" s="131">
        <f t="shared" si="16"/>
        <v>0.71399999999999997</v>
      </c>
      <c r="N256" s="84" t="s">
        <v>17</v>
      </c>
    </row>
    <row r="257" spans="1:17" x14ac:dyDescent="0.25">
      <c r="A257" s="86" t="s">
        <v>0</v>
      </c>
      <c r="B257" s="84" t="s">
        <v>12</v>
      </c>
      <c r="C257" s="84" t="s">
        <v>11</v>
      </c>
      <c r="D257" s="84" t="s">
        <v>7</v>
      </c>
      <c r="E257" s="84" t="s">
        <v>1949</v>
      </c>
      <c r="F257" s="374">
        <v>0.9</v>
      </c>
      <c r="G257" s="131">
        <v>0.59899999999999998</v>
      </c>
      <c r="H257" s="131">
        <v>0.71399999999999997</v>
      </c>
      <c r="I257" s="84" t="s">
        <v>199</v>
      </c>
      <c r="J257" s="92">
        <v>2</v>
      </c>
      <c r="K257" s="84" t="str">
        <f t="shared" si="14"/>
        <v>Uniform (0.6, 0.71)</v>
      </c>
      <c r="L257" s="131">
        <f t="shared" si="15"/>
        <v>0.59899999999999998</v>
      </c>
      <c r="M257" s="131">
        <f t="shared" si="16"/>
        <v>0.71399999999999997</v>
      </c>
      <c r="N257" s="84" t="s">
        <v>17</v>
      </c>
    </row>
    <row r="258" spans="1:17" x14ac:dyDescent="0.25">
      <c r="A258" s="86" t="s">
        <v>0</v>
      </c>
      <c r="B258" s="84" t="s">
        <v>12</v>
      </c>
      <c r="C258" s="84" t="s">
        <v>13</v>
      </c>
      <c r="D258" s="84" t="s">
        <v>18</v>
      </c>
      <c r="E258" s="84" t="s">
        <v>1949</v>
      </c>
      <c r="F258" s="374">
        <v>0.9</v>
      </c>
      <c r="G258" s="131">
        <v>0.59899999999999998</v>
      </c>
      <c r="H258" s="131">
        <v>0.71399999999999997</v>
      </c>
      <c r="I258" s="84" t="s">
        <v>199</v>
      </c>
      <c r="J258" s="92">
        <v>2</v>
      </c>
      <c r="K258" s="84" t="str">
        <f t="shared" si="14"/>
        <v>Uniform (0.6, 0.71)</v>
      </c>
      <c r="L258" s="131">
        <f t="shared" si="15"/>
        <v>0.59899999999999998</v>
      </c>
      <c r="M258" s="131">
        <f t="shared" si="16"/>
        <v>0.71399999999999997</v>
      </c>
      <c r="N258" s="84" t="s">
        <v>17</v>
      </c>
    </row>
    <row r="259" spans="1:17" x14ac:dyDescent="0.25">
      <c r="A259" s="86" t="s">
        <v>0</v>
      </c>
      <c r="B259" s="84" t="s">
        <v>12</v>
      </c>
      <c r="C259" s="84" t="s">
        <v>13</v>
      </c>
      <c r="D259" s="84" t="s">
        <v>8</v>
      </c>
      <c r="E259" s="84" t="s">
        <v>1949</v>
      </c>
      <c r="F259" s="374">
        <v>0.9</v>
      </c>
      <c r="G259" s="131">
        <v>0.59899999999999998</v>
      </c>
      <c r="H259" s="131">
        <v>0.71399999999999997</v>
      </c>
      <c r="I259" s="84" t="s">
        <v>199</v>
      </c>
      <c r="J259" s="92">
        <v>2</v>
      </c>
      <c r="K259" s="84" t="str">
        <f t="shared" si="14"/>
        <v>Uniform (0.6, 0.71)</v>
      </c>
      <c r="L259" s="131">
        <f t="shared" si="15"/>
        <v>0.59899999999999998</v>
      </c>
      <c r="M259" s="131">
        <f t="shared" si="16"/>
        <v>0.71399999999999997</v>
      </c>
      <c r="N259" s="84" t="s">
        <v>17</v>
      </c>
    </row>
    <row r="260" spans="1:17" x14ac:dyDescent="0.25">
      <c r="A260" s="86" t="s">
        <v>0</v>
      </c>
      <c r="B260" s="84" t="s">
        <v>12</v>
      </c>
      <c r="C260" s="84" t="s">
        <v>13</v>
      </c>
      <c r="D260" s="84" t="s">
        <v>29</v>
      </c>
      <c r="E260" s="84" t="s">
        <v>1949</v>
      </c>
      <c r="F260" s="374">
        <v>0.9</v>
      </c>
      <c r="G260" s="131">
        <v>0.59899999999999998</v>
      </c>
      <c r="H260" s="131">
        <v>0.71399999999999997</v>
      </c>
      <c r="I260" s="84" t="s">
        <v>199</v>
      </c>
      <c r="J260" s="92">
        <v>2</v>
      </c>
      <c r="K260" s="84" t="str">
        <f t="shared" si="14"/>
        <v>Uniform (0.6, 0.71)</v>
      </c>
      <c r="L260" s="131">
        <f t="shared" si="15"/>
        <v>0.59899999999999998</v>
      </c>
      <c r="M260" s="131">
        <f t="shared" si="16"/>
        <v>0.71399999999999997</v>
      </c>
      <c r="N260" s="84" t="s">
        <v>17</v>
      </c>
    </row>
    <row r="261" spans="1:17" x14ac:dyDescent="0.25">
      <c r="A261" s="86" t="s">
        <v>0</v>
      </c>
      <c r="B261" s="84" t="s">
        <v>12</v>
      </c>
      <c r="C261" s="84" t="s">
        <v>13</v>
      </c>
      <c r="D261" s="84" t="s">
        <v>7</v>
      </c>
      <c r="E261" s="84" t="s">
        <v>1949</v>
      </c>
      <c r="F261" s="374">
        <v>0.9</v>
      </c>
      <c r="G261" s="131">
        <v>0.59899999999999998</v>
      </c>
      <c r="H261" s="131">
        <v>0.71399999999999997</v>
      </c>
      <c r="I261" s="84" t="s">
        <v>199</v>
      </c>
      <c r="J261" s="92">
        <v>2</v>
      </c>
      <c r="K261" s="84" t="str">
        <f t="shared" si="14"/>
        <v>Uniform (0.6, 0.71)</v>
      </c>
      <c r="L261" s="131">
        <f t="shared" si="15"/>
        <v>0.59899999999999998</v>
      </c>
      <c r="M261" s="131">
        <f t="shared" si="16"/>
        <v>0.71399999999999997</v>
      </c>
      <c r="N261" s="84" t="s">
        <v>17</v>
      </c>
    </row>
    <row r="262" spans="1:17" x14ac:dyDescent="0.25">
      <c r="A262" s="86" t="s">
        <v>0</v>
      </c>
      <c r="B262" s="84" t="s">
        <v>12</v>
      </c>
      <c r="C262" s="84" t="s">
        <v>14</v>
      </c>
      <c r="D262" s="84" t="s">
        <v>18</v>
      </c>
      <c r="E262" s="84" t="s">
        <v>1949</v>
      </c>
      <c r="F262" s="374">
        <v>0.9</v>
      </c>
      <c r="G262" s="131">
        <v>0.59899999999999998</v>
      </c>
      <c r="H262" s="131">
        <v>0.71399999999999997</v>
      </c>
      <c r="I262" s="84" t="s">
        <v>199</v>
      </c>
      <c r="J262" s="92">
        <v>2</v>
      </c>
      <c r="K262" s="84" t="str">
        <f t="shared" si="14"/>
        <v>Uniform (0.6, 0.71)</v>
      </c>
      <c r="L262" s="131">
        <f t="shared" si="15"/>
        <v>0.59899999999999998</v>
      </c>
      <c r="M262" s="131">
        <f t="shared" si="16"/>
        <v>0.71399999999999997</v>
      </c>
      <c r="N262" s="84" t="s">
        <v>17</v>
      </c>
    </row>
    <row r="263" spans="1:17" x14ac:dyDescent="0.25">
      <c r="A263" s="86" t="s">
        <v>0</v>
      </c>
      <c r="B263" s="84" t="s">
        <v>12</v>
      </c>
      <c r="C263" s="84" t="s">
        <v>14</v>
      </c>
      <c r="D263" s="84" t="s">
        <v>8</v>
      </c>
      <c r="E263" s="84" t="s">
        <v>1949</v>
      </c>
      <c r="F263" s="374">
        <v>0.9</v>
      </c>
      <c r="G263" s="131">
        <v>0.59899999999999998</v>
      </c>
      <c r="H263" s="131">
        <v>0.71399999999999997</v>
      </c>
      <c r="I263" s="84" t="s">
        <v>199</v>
      </c>
      <c r="J263" s="92">
        <v>2</v>
      </c>
      <c r="K263" s="84" t="str">
        <f t="shared" si="14"/>
        <v>Uniform (0.6, 0.71)</v>
      </c>
      <c r="L263" s="131">
        <f t="shared" si="15"/>
        <v>0.59899999999999998</v>
      </c>
      <c r="M263" s="131">
        <f t="shared" si="16"/>
        <v>0.71399999999999997</v>
      </c>
      <c r="N263" s="84" t="s">
        <v>17</v>
      </c>
    </row>
    <row r="264" spans="1:17" x14ac:dyDescent="0.25">
      <c r="A264" s="86" t="s">
        <v>0</v>
      </c>
      <c r="B264" s="84" t="s">
        <v>12</v>
      </c>
      <c r="C264" s="84" t="s">
        <v>14</v>
      </c>
      <c r="D264" s="84" t="s">
        <v>29</v>
      </c>
      <c r="E264" s="84" t="s">
        <v>1949</v>
      </c>
      <c r="F264" s="374">
        <v>0.9</v>
      </c>
      <c r="G264" s="131">
        <v>0.59899999999999998</v>
      </c>
      <c r="H264" s="131">
        <v>0.71399999999999997</v>
      </c>
      <c r="I264" s="84" t="s">
        <v>199</v>
      </c>
      <c r="J264" s="92">
        <v>2</v>
      </c>
      <c r="K264" s="84" t="str">
        <f t="shared" si="14"/>
        <v>Uniform (0.6, 0.71)</v>
      </c>
      <c r="L264" s="131">
        <f t="shared" si="15"/>
        <v>0.59899999999999998</v>
      </c>
      <c r="M264" s="131">
        <f t="shared" si="16"/>
        <v>0.71399999999999997</v>
      </c>
      <c r="N264" s="84" t="s">
        <v>17</v>
      </c>
    </row>
    <row r="265" spans="1:17" x14ac:dyDescent="0.25">
      <c r="A265" s="86" t="s">
        <v>0</v>
      </c>
      <c r="B265" s="84" t="s">
        <v>12</v>
      </c>
      <c r="C265" s="84" t="s">
        <v>14</v>
      </c>
      <c r="D265" s="84" t="s">
        <v>7</v>
      </c>
      <c r="E265" s="84" t="s">
        <v>1949</v>
      </c>
      <c r="F265" s="374">
        <v>0.9</v>
      </c>
      <c r="G265" s="131">
        <v>0.59899999999999998</v>
      </c>
      <c r="H265" s="131">
        <v>0.71399999999999997</v>
      </c>
      <c r="I265" s="84" t="s">
        <v>199</v>
      </c>
      <c r="J265" s="92">
        <v>2</v>
      </c>
      <c r="K265" s="84" t="str">
        <f t="shared" si="14"/>
        <v>Uniform (0.6, 0.71)</v>
      </c>
      <c r="L265" s="131">
        <f t="shared" si="15"/>
        <v>0.59899999999999998</v>
      </c>
      <c r="M265" s="131">
        <f t="shared" si="16"/>
        <v>0.71399999999999997</v>
      </c>
      <c r="N265" s="84" t="s">
        <v>17</v>
      </c>
    </row>
    <row r="266" spans="1:17" x14ac:dyDescent="0.25">
      <c r="A266" s="86" t="s">
        <v>0</v>
      </c>
      <c r="B266" s="84" t="s">
        <v>15</v>
      </c>
      <c r="C266" s="84" t="s">
        <v>11</v>
      </c>
      <c r="D266" s="84" t="s">
        <v>18</v>
      </c>
      <c r="E266" s="84" t="s">
        <v>1949</v>
      </c>
      <c r="F266" s="374">
        <v>0.9</v>
      </c>
      <c r="G266" s="131">
        <v>0.59899999999999998</v>
      </c>
      <c r="H266" s="131">
        <v>0.71399999999999997</v>
      </c>
      <c r="I266" s="84" t="s">
        <v>199</v>
      </c>
      <c r="J266" s="92">
        <v>2</v>
      </c>
      <c r="K266" s="84" t="str">
        <f t="shared" si="14"/>
        <v>Uniform (0.6, 0.71)</v>
      </c>
      <c r="L266" s="131">
        <f t="shared" si="15"/>
        <v>0.59899999999999998</v>
      </c>
      <c r="M266" s="131">
        <f t="shared" si="16"/>
        <v>0.71399999999999997</v>
      </c>
      <c r="N266" s="84" t="s">
        <v>17</v>
      </c>
    </row>
    <row r="267" spans="1:17" x14ac:dyDescent="0.25">
      <c r="A267" s="86" t="s">
        <v>0</v>
      </c>
      <c r="B267" s="84" t="s">
        <v>15</v>
      </c>
      <c r="C267" s="84" t="s">
        <v>11</v>
      </c>
      <c r="D267" s="84" t="s">
        <v>7</v>
      </c>
      <c r="E267" s="84" t="s">
        <v>1949</v>
      </c>
      <c r="F267" s="374">
        <v>0.9</v>
      </c>
      <c r="G267" s="131">
        <v>0.59899999999999998</v>
      </c>
      <c r="H267" s="131">
        <v>0.71399999999999997</v>
      </c>
      <c r="I267" s="84" t="s">
        <v>199</v>
      </c>
      <c r="J267" s="92">
        <v>2</v>
      </c>
      <c r="K267" s="84" t="str">
        <f t="shared" si="14"/>
        <v>Uniform (0.6, 0.71)</v>
      </c>
      <c r="L267" s="131">
        <f t="shared" si="15"/>
        <v>0.59899999999999998</v>
      </c>
      <c r="M267" s="131">
        <f t="shared" si="16"/>
        <v>0.71399999999999997</v>
      </c>
      <c r="N267" s="84" t="s">
        <v>17</v>
      </c>
    </row>
    <row r="268" spans="1:17" x14ac:dyDescent="0.25">
      <c r="A268" s="86" t="s">
        <v>0</v>
      </c>
      <c r="B268" s="84" t="s">
        <v>15</v>
      </c>
      <c r="C268" s="84" t="s">
        <v>13</v>
      </c>
      <c r="D268" s="84" t="s">
        <v>18</v>
      </c>
      <c r="E268" s="84" t="s">
        <v>1949</v>
      </c>
      <c r="F268" s="374">
        <v>0.9</v>
      </c>
      <c r="G268" s="53">
        <v>0.59899999999999998</v>
      </c>
      <c r="H268" s="53">
        <v>0.71399999999999997</v>
      </c>
      <c r="I268" s="84" t="s">
        <v>199</v>
      </c>
      <c r="J268" s="92">
        <v>2</v>
      </c>
      <c r="K268" s="84" t="str">
        <f t="shared" si="14"/>
        <v>Uniform (0.6, 0.71)</v>
      </c>
      <c r="L268" s="131">
        <f t="shared" si="15"/>
        <v>0.59899999999999998</v>
      </c>
      <c r="M268" s="131">
        <f t="shared" si="16"/>
        <v>0.71399999999999997</v>
      </c>
      <c r="N268" s="84" t="s">
        <v>17</v>
      </c>
    </row>
    <row r="269" spans="1:17" x14ac:dyDescent="0.25">
      <c r="A269" s="86" t="s">
        <v>0</v>
      </c>
      <c r="B269" s="84" t="s">
        <v>15</v>
      </c>
      <c r="C269" s="84" t="s">
        <v>13</v>
      </c>
      <c r="D269" s="84" t="s">
        <v>7</v>
      </c>
      <c r="E269" s="84" t="s">
        <v>1949</v>
      </c>
      <c r="F269" s="374">
        <v>0.9</v>
      </c>
      <c r="G269" s="53">
        <v>0.59899999999999998</v>
      </c>
      <c r="H269" s="53">
        <v>0.71399999999999997</v>
      </c>
      <c r="I269" s="84" t="s">
        <v>199</v>
      </c>
      <c r="J269" s="92">
        <v>2</v>
      </c>
      <c r="K269" s="84" t="str">
        <f t="shared" si="14"/>
        <v>Uniform (0.6, 0.71)</v>
      </c>
      <c r="L269" s="131">
        <f t="shared" si="15"/>
        <v>0.59899999999999998</v>
      </c>
      <c r="M269" s="131">
        <f t="shared" si="16"/>
        <v>0.71399999999999997</v>
      </c>
      <c r="N269" s="84" t="s">
        <v>17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18</v>
      </c>
      <c r="E270" s="84" t="s">
        <v>1949</v>
      </c>
      <c r="F270" s="374">
        <v>0.9</v>
      </c>
      <c r="G270" s="131">
        <v>0.59899999999999998</v>
      </c>
      <c r="H270" s="131">
        <v>0.71399999999999997</v>
      </c>
      <c r="I270" s="84" t="s">
        <v>199</v>
      </c>
      <c r="J270" s="92">
        <v>2</v>
      </c>
      <c r="K270" s="84" t="str">
        <f t="shared" si="14"/>
        <v>Uniform (0.6, 0.71)</v>
      </c>
      <c r="L270" s="131">
        <f t="shared" si="15"/>
        <v>0.59899999999999998</v>
      </c>
      <c r="M270" s="131">
        <f t="shared" si="16"/>
        <v>0.71399999999999997</v>
      </c>
      <c r="N270" s="84" t="s">
        <v>17</v>
      </c>
      <c r="O270" s="84"/>
      <c r="P270" s="84"/>
      <c r="Q270" s="84"/>
    </row>
    <row r="271" spans="1:17" s="87" customFormat="1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 t="s">
        <v>1949</v>
      </c>
      <c r="F271" s="377">
        <v>0.9</v>
      </c>
      <c r="G271" s="279">
        <v>0.59899999999999998</v>
      </c>
      <c r="H271" s="279">
        <v>0.71399999999999997</v>
      </c>
      <c r="I271" s="87" t="s">
        <v>199</v>
      </c>
      <c r="J271" s="93">
        <v>2</v>
      </c>
      <c r="K271" s="87" t="str">
        <f t="shared" si="14"/>
        <v>Uniform (0.6, 0.71)</v>
      </c>
      <c r="L271" s="279">
        <f t="shared" si="15"/>
        <v>0.59899999999999998</v>
      </c>
      <c r="M271" s="279">
        <f t="shared" si="16"/>
        <v>0.71399999999999997</v>
      </c>
      <c r="N271" s="87" t="s">
        <v>17</v>
      </c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33" t="s">
        <v>1946</v>
      </c>
      <c r="F272" s="53">
        <v>1.32</v>
      </c>
      <c r="G272" s="53">
        <v>1.23</v>
      </c>
      <c r="H272" s="53">
        <v>1.42</v>
      </c>
      <c r="I272" s="84" t="s">
        <v>199</v>
      </c>
      <c r="J272" s="92">
        <v>2</v>
      </c>
      <c r="K272" s="84" t="str">
        <f t="shared" si="14"/>
        <v>Uniform (1.23, 1.42)</v>
      </c>
      <c r="L272" s="131">
        <f t="shared" si="15"/>
        <v>1.23</v>
      </c>
      <c r="M272" s="131">
        <f t="shared" si="16"/>
        <v>1.42</v>
      </c>
      <c r="N272" s="84" t="s">
        <v>17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8</v>
      </c>
      <c r="E273" s="133" t="s">
        <v>1946</v>
      </c>
      <c r="F273" s="53">
        <v>1.32</v>
      </c>
      <c r="G273" s="53">
        <v>1.23</v>
      </c>
      <c r="H273" s="53">
        <v>1.42</v>
      </c>
      <c r="I273" s="84" t="s">
        <v>199</v>
      </c>
      <c r="J273" s="92">
        <v>2</v>
      </c>
      <c r="K273" s="84" t="str">
        <f t="shared" si="14"/>
        <v>Uniform (1.23, 1.42)</v>
      </c>
      <c r="L273" s="131">
        <f t="shared" si="15"/>
        <v>1.23</v>
      </c>
      <c r="M273" s="131">
        <f t="shared" si="16"/>
        <v>1.42</v>
      </c>
      <c r="N273" s="84" t="s">
        <v>17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29</v>
      </c>
      <c r="E274" s="133" t="s">
        <v>1946</v>
      </c>
      <c r="F274" s="53">
        <v>1.32</v>
      </c>
      <c r="G274" s="53">
        <v>1.23</v>
      </c>
      <c r="H274" s="53">
        <v>1.42</v>
      </c>
      <c r="I274" s="84" t="s">
        <v>199</v>
      </c>
      <c r="J274" s="92">
        <v>2</v>
      </c>
      <c r="K274" s="84" t="str">
        <f t="shared" si="14"/>
        <v>Uniform (1.23, 1.42)</v>
      </c>
      <c r="L274" s="131">
        <f t="shared" si="15"/>
        <v>1.23</v>
      </c>
      <c r="M274" s="131">
        <f t="shared" si="16"/>
        <v>1.42</v>
      </c>
      <c r="N274" s="84" t="s">
        <v>17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7</v>
      </c>
      <c r="E275" s="133" t="s">
        <v>1946</v>
      </c>
      <c r="F275" s="53">
        <v>1.32</v>
      </c>
      <c r="G275" s="53">
        <v>1.23</v>
      </c>
      <c r="H275" s="53">
        <v>1.42</v>
      </c>
      <c r="I275" s="84" t="s">
        <v>199</v>
      </c>
      <c r="J275" s="92">
        <v>2</v>
      </c>
      <c r="K275" s="84" t="str">
        <f t="shared" si="14"/>
        <v>Uniform (1.23, 1.42)</v>
      </c>
      <c r="L275" s="131">
        <f t="shared" si="15"/>
        <v>1.23</v>
      </c>
      <c r="M275" s="131">
        <f t="shared" si="16"/>
        <v>1.42</v>
      </c>
      <c r="N275" s="84" t="s">
        <v>17</v>
      </c>
    </row>
    <row r="276" spans="1:14" x14ac:dyDescent="0.25">
      <c r="A276" s="81" t="s">
        <v>6</v>
      </c>
      <c r="B276" s="133" t="s">
        <v>12</v>
      </c>
      <c r="C276" s="133" t="s">
        <v>13</v>
      </c>
      <c r="D276" s="133" t="s">
        <v>18</v>
      </c>
      <c r="E276" s="133" t="s">
        <v>1946</v>
      </c>
      <c r="F276" s="53">
        <v>1.32</v>
      </c>
      <c r="G276" s="53">
        <v>1.23</v>
      </c>
      <c r="H276" s="53">
        <v>1.42</v>
      </c>
      <c r="I276" s="84" t="s">
        <v>199</v>
      </c>
      <c r="J276" s="92">
        <v>2</v>
      </c>
      <c r="K276" s="84" t="str">
        <f t="shared" si="14"/>
        <v>Uniform (1.23, 1.42)</v>
      </c>
      <c r="L276" s="131">
        <f t="shared" si="15"/>
        <v>1.23</v>
      </c>
      <c r="M276" s="131">
        <f t="shared" si="16"/>
        <v>1.42</v>
      </c>
      <c r="N276" s="84" t="s">
        <v>17</v>
      </c>
    </row>
    <row r="277" spans="1:14" x14ac:dyDescent="0.25">
      <c r="A277" s="81" t="s">
        <v>6</v>
      </c>
      <c r="B277" s="133" t="s">
        <v>12</v>
      </c>
      <c r="C277" s="133" t="s">
        <v>13</v>
      </c>
      <c r="D277" s="133" t="s">
        <v>8</v>
      </c>
      <c r="E277" s="133" t="s">
        <v>1946</v>
      </c>
      <c r="F277" s="53">
        <v>1.32</v>
      </c>
      <c r="G277" s="53">
        <v>1.23</v>
      </c>
      <c r="H277" s="53">
        <v>1.42</v>
      </c>
      <c r="I277" s="84" t="s">
        <v>199</v>
      </c>
      <c r="J277" s="92">
        <v>2</v>
      </c>
      <c r="K277" s="84" t="str">
        <f t="shared" si="14"/>
        <v>Uniform (1.23, 1.42)</v>
      </c>
      <c r="L277" s="131">
        <f t="shared" si="15"/>
        <v>1.23</v>
      </c>
      <c r="M277" s="131">
        <f t="shared" si="16"/>
        <v>1.42</v>
      </c>
      <c r="N277" s="84" t="s">
        <v>17</v>
      </c>
    </row>
    <row r="278" spans="1:14" x14ac:dyDescent="0.25">
      <c r="A278" s="81" t="s">
        <v>6</v>
      </c>
      <c r="B278" s="133" t="s">
        <v>12</v>
      </c>
      <c r="C278" s="133" t="s">
        <v>13</v>
      </c>
      <c r="D278" s="133" t="s">
        <v>29</v>
      </c>
      <c r="E278" s="133" t="s">
        <v>1946</v>
      </c>
      <c r="F278" s="53">
        <v>1.32</v>
      </c>
      <c r="G278" s="53">
        <v>1.23</v>
      </c>
      <c r="H278" s="53">
        <v>1.42</v>
      </c>
      <c r="I278" s="84" t="s">
        <v>199</v>
      </c>
      <c r="J278" s="92">
        <v>2</v>
      </c>
      <c r="K278" s="84" t="str">
        <f t="shared" si="14"/>
        <v>Uniform (1.23, 1.42)</v>
      </c>
      <c r="L278" s="131">
        <f t="shared" si="15"/>
        <v>1.23</v>
      </c>
      <c r="M278" s="131">
        <f t="shared" si="16"/>
        <v>1.42</v>
      </c>
      <c r="N278" s="84" t="s">
        <v>17</v>
      </c>
    </row>
    <row r="279" spans="1:14" x14ac:dyDescent="0.25">
      <c r="A279" s="81" t="s">
        <v>6</v>
      </c>
      <c r="B279" s="133" t="s">
        <v>12</v>
      </c>
      <c r="C279" s="133" t="s">
        <v>13</v>
      </c>
      <c r="D279" s="133" t="s">
        <v>7</v>
      </c>
      <c r="E279" s="133" t="s">
        <v>1946</v>
      </c>
      <c r="F279" s="53">
        <v>1.32</v>
      </c>
      <c r="G279" s="53">
        <v>1.23</v>
      </c>
      <c r="H279" s="53">
        <v>1.42</v>
      </c>
      <c r="I279" s="84" t="s">
        <v>199</v>
      </c>
      <c r="J279" s="92">
        <v>2</v>
      </c>
      <c r="K279" s="84" t="str">
        <f t="shared" si="14"/>
        <v>Uniform (1.23, 1.42)</v>
      </c>
      <c r="L279" s="131">
        <f t="shared" si="15"/>
        <v>1.23</v>
      </c>
      <c r="M279" s="131">
        <f t="shared" si="16"/>
        <v>1.42</v>
      </c>
      <c r="N279" s="84" t="s">
        <v>17</v>
      </c>
    </row>
    <row r="280" spans="1:14" x14ac:dyDescent="0.25">
      <c r="A280" s="81" t="s">
        <v>6</v>
      </c>
      <c r="B280" s="133" t="s">
        <v>12</v>
      </c>
      <c r="C280" s="133" t="s">
        <v>14</v>
      </c>
      <c r="D280" s="133" t="s">
        <v>18</v>
      </c>
      <c r="E280" s="133" t="s">
        <v>1946</v>
      </c>
      <c r="F280" s="53">
        <v>1.32</v>
      </c>
      <c r="G280" s="53">
        <v>1.23</v>
      </c>
      <c r="H280" s="53">
        <v>1.42</v>
      </c>
      <c r="I280" s="84" t="s">
        <v>199</v>
      </c>
      <c r="J280" s="92">
        <v>2</v>
      </c>
      <c r="K280" s="84" t="str">
        <f t="shared" si="14"/>
        <v>Uniform (1.23, 1.42)</v>
      </c>
      <c r="L280" s="131">
        <f t="shared" si="15"/>
        <v>1.23</v>
      </c>
      <c r="M280" s="131">
        <f t="shared" si="16"/>
        <v>1.42</v>
      </c>
      <c r="N280" s="84" t="s">
        <v>17</v>
      </c>
    </row>
    <row r="281" spans="1:14" x14ac:dyDescent="0.25">
      <c r="A281" s="81" t="s">
        <v>6</v>
      </c>
      <c r="B281" s="133" t="s">
        <v>12</v>
      </c>
      <c r="C281" s="133" t="s">
        <v>14</v>
      </c>
      <c r="D281" s="133" t="s">
        <v>8</v>
      </c>
      <c r="E281" s="133" t="s">
        <v>1946</v>
      </c>
      <c r="F281" s="53">
        <v>1.32</v>
      </c>
      <c r="G281" s="53">
        <v>1.23</v>
      </c>
      <c r="H281" s="53">
        <v>1.42</v>
      </c>
      <c r="I281" s="84" t="s">
        <v>199</v>
      </c>
      <c r="J281" s="92">
        <v>2</v>
      </c>
      <c r="K281" s="84" t="str">
        <f t="shared" si="14"/>
        <v>Uniform (1.23, 1.42)</v>
      </c>
      <c r="L281" s="131">
        <f t="shared" si="15"/>
        <v>1.23</v>
      </c>
      <c r="M281" s="131">
        <f t="shared" si="16"/>
        <v>1.42</v>
      </c>
      <c r="N281" s="84" t="s">
        <v>17</v>
      </c>
    </row>
    <row r="282" spans="1:14" x14ac:dyDescent="0.25">
      <c r="A282" s="81" t="s">
        <v>6</v>
      </c>
      <c r="B282" s="133" t="s">
        <v>12</v>
      </c>
      <c r="C282" s="133" t="s">
        <v>14</v>
      </c>
      <c r="D282" s="133" t="s">
        <v>29</v>
      </c>
      <c r="E282" s="133" t="s">
        <v>1946</v>
      </c>
      <c r="F282" s="53">
        <v>1.32</v>
      </c>
      <c r="G282" s="53">
        <v>1.23</v>
      </c>
      <c r="H282" s="53">
        <v>1.42</v>
      </c>
      <c r="I282" s="84" t="s">
        <v>199</v>
      </c>
      <c r="J282" s="92">
        <v>2</v>
      </c>
      <c r="K282" s="84" t="str">
        <f t="shared" si="14"/>
        <v>Uniform (1.23, 1.42)</v>
      </c>
      <c r="L282" s="131">
        <f t="shared" si="15"/>
        <v>1.23</v>
      </c>
      <c r="M282" s="131">
        <f t="shared" si="16"/>
        <v>1.42</v>
      </c>
      <c r="N282" s="84" t="s">
        <v>17</v>
      </c>
    </row>
    <row r="283" spans="1:14" x14ac:dyDescent="0.25">
      <c r="A283" s="81" t="s">
        <v>6</v>
      </c>
      <c r="B283" s="133" t="s">
        <v>12</v>
      </c>
      <c r="C283" s="133" t="s">
        <v>14</v>
      </c>
      <c r="D283" s="133" t="s">
        <v>7</v>
      </c>
      <c r="E283" s="133" t="s">
        <v>1946</v>
      </c>
      <c r="F283" s="53">
        <v>1.32</v>
      </c>
      <c r="G283" s="53">
        <v>1.23</v>
      </c>
      <c r="H283" s="53">
        <v>1.42</v>
      </c>
      <c r="I283" s="84" t="s">
        <v>199</v>
      </c>
      <c r="J283" s="92">
        <v>2</v>
      </c>
      <c r="K283" s="84" t="str">
        <f t="shared" si="14"/>
        <v>Uniform (1.23, 1.42)</v>
      </c>
      <c r="L283" s="131">
        <f t="shared" si="15"/>
        <v>1.23</v>
      </c>
      <c r="M283" s="131">
        <f t="shared" si="16"/>
        <v>1.42</v>
      </c>
      <c r="N283" s="84" t="s">
        <v>17</v>
      </c>
    </row>
    <row r="284" spans="1:14" x14ac:dyDescent="0.25">
      <c r="A284" s="81" t="s">
        <v>6</v>
      </c>
      <c r="B284" s="133" t="s">
        <v>15</v>
      </c>
      <c r="C284" s="133" t="s">
        <v>11</v>
      </c>
      <c r="D284" s="133" t="s">
        <v>18</v>
      </c>
      <c r="E284" s="133" t="s">
        <v>1946</v>
      </c>
      <c r="F284" s="53">
        <v>1.32</v>
      </c>
      <c r="G284" s="53">
        <v>1.23</v>
      </c>
      <c r="H284" s="53">
        <v>1.42</v>
      </c>
      <c r="I284" s="84" t="s">
        <v>199</v>
      </c>
      <c r="J284" s="92">
        <v>2</v>
      </c>
      <c r="K284" s="84" t="str">
        <f t="shared" ref="K284:K325" si="17">"Uniform ("&amp;ROUND(G284,2)&amp;", "&amp;ROUND(H284,2)&amp;")"</f>
        <v>Uniform (1.23, 1.42)</v>
      </c>
      <c r="L284" s="131">
        <f t="shared" ref="L284:L325" si="18">G284</f>
        <v>1.23</v>
      </c>
      <c r="M284" s="131">
        <f t="shared" ref="M284:M325" si="19">H284</f>
        <v>1.42</v>
      </c>
      <c r="N284" s="84" t="s">
        <v>17</v>
      </c>
    </row>
    <row r="285" spans="1:14" x14ac:dyDescent="0.25">
      <c r="A285" s="81" t="s">
        <v>6</v>
      </c>
      <c r="B285" s="133" t="s">
        <v>15</v>
      </c>
      <c r="C285" s="133" t="s">
        <v>11</v>
      </c>
      <c r="D285" s="133" t="s">
        <v>7</v>
      </c>
      <c r="E285" s="133" t="s">
        <v>1946</v>
      </c>
      <c r="F285" s="53">
        <v>1.32</v>
      </c>
      <c r="G285" s="53">
        <v>1.23</v>
      </c>
      <c r="H285" s="53">
        <v>1.42</v>
      </c>
      <c r="I285" s="84" t="s">
        <v>199</v>
      </c>
      <c r="J285" s="92">
        <v>2</v>
      </c>
      <c r="K285" s="84" t="str">
        <f t="shared" si="17"/>
        <v>Uniform (1.23, 1.42)</v>
      </c>
      <c r="L285" s="131">
        <f t="shared" si="18"/>
        <v>1.23</v>
      </c>
      <c r="M285" s="131">
        <f t="shared" si="19"/>
        <v>1.42</v>
      </c>
      <c r="N285" s="84" t="s">
        <v>17</v>
      </c>
    </row>
    <row r="286" spans="1:14" x14ac:dyDescent="0.25">
      <c r="A286" s="81" t="s">
        <v>6</v>
      </c>
      <c r="B286" s="133" t="s">
        <v>15</v>
      </c>
      <c r="C286" s="133" t="s">
        <v>13</v>
      </c>
      <c r="D286" s="133" t="s">
        <v>18</v>
      </c>
      <c r="E286" s="133" t="s">
        <v>1946</v>
      </c>
      <c r="F286" s="53">
        <v>1.32</v>
      </c>
      <c r="G286" s="53">
        <v>1.23</v>
      </c>
      <c r="H286" s="53">
        <v>1.42</v>
      </c>
      <c r="I286" s="84" t="s">
        <v>199</v>
      </c>
      <c r="J286" s="92">
        <v>2</v>
      </c>
      <c r="K286" s="84" t="str">
        <f t="shared" si="17"/>
        <v>Uniform (1.23, 1.42)</v>
      </c>
      <c r="L286" s="131">
        <f t="shared" si="18"/>
        <v>1.23</v>
      </c>
      <c r="M286" s="131">
        <f t="shared" si="19"/>
        <v>1.42</v>
      </c>
      <c r="N286" s="84" t="s">
        <v>17</v>
      </c>
    </row>
    <row r="287" spans="1:14" x14ac:dyDescent="0.25">
      <c r="A287" s="81" t="s">
        <v>6</v>
      </c>
      <c r="B287" s="133" t="s">
        <v>15</v>
      </c>
      <c r="C287" s="133" t="s">
        <v>13</v>
      </c>
      <c r="D287" s="133" t="s">
        <v>7</v>
      </c>
      <c r="E287" s="133" t="s">
        <v>1946</v>
      </c>
      <c r="F287" s="53">
        <v>1.32</v>
      </c>
      <c r="G287" s="53">
        <v>1.23</v>
      </c>
      <c r="H287" s="53">
        <v>1.42</v>
      </c>
      <c r="I287" s="84" t="s">
        <v>199</v>
      </c>
      <c r="J287" s="92">
        <v>2</v>
      </c>
      <c r="K287" s="84" t="str">
        <f t="shared" si="17"/>
        <v>Uniform (1.23, 1.42)</v>
      </c>
      <c r="L287" s="131">
        <f t="shared" si="18"/>
        <v>1.23</v>
      </c>
      <c r="M287" s="131">
        <f t="shared" si="19"/>
        <v>1.42</v>
      </c>
      <c r="N287" s="84" t="s">
        <v>17</v>
      </c>
    </row>
    <row r="288" spans="1:14" x14ac:dyDescent="0.25">
      <c r="A288" s="81" t="s">
        <v>6</v>
      </c>
      <c r="B288" s="133" t="s">
        <v>15</v>
      </c>
      <c r="C288" s="133" t="s">
        <v>14</v>
      </c>
      <c r="D288" s="133" t="s">
        <v>18</v>
      </c>
      <c r="E288" s="133" t="s">
        <v>1946</v>
      </c>
      <c r="F288" s="131">
        <v>1.32</v>
      </c>
      <c r="G288" s="131">
        <v>1.23</v>
      </c>
      <c r="H288" s="131">
        <v>1.42</v>
      </c>
      <c r="I288" s="84" t="s">
        <v>199</v>
      </c>
      <c r="J288" s="92">
        <v>2</v>
      </c>
      <c r="K288" s="84" t="str">
        <f t="shared" si="17"/>
        <v>Uniform (1.23, 1.42)</v>
      </c>
      <c r="L288" s="131">
        <f t="shared" si="18"/>
        <v>1.23</v>
      </c>
      <c r="M288" s="131">
        <f t="shared" si="19"/>
        <v>1.42</v>
      </c>
      <c r="N288" s="84" t="s">
        <v>17</v>
      </c>
    </row>
    <row r="289" spans="1:14" x14ac:dyDescent="0.25">
      <c r="A289" s="81" t="s">
        <v>6</v>
      </c>
      <c r="B289" s="133" t="s">
        <v>15</v>
      </c>
      <c r="C289" s="133" t="s">
        <v>14</v>
      </c>
      <c r="D289" s="133" t="s">
        <v>7</v>
      </c>
      <c r="E289" s="133" t="s">
        <v>1946</v>
      </c>
      <c r="F289" s="131">
        <v>1.32</v>
      </c>
      <c r="G289" s="131">
        <v>1.23</v>
      </c>
      <c r="H289" s="131">
        <v>1.42</v>
      </c>
      <c r="I289" s="84" t="s">
        <v>199</v>
      </c>
      <c r="J289" s="92">
        <v>2</v>
      </c>
      <c r="K289" s="84" t="str">
        <f t="shared" si="17"/>
        <v>Uniform (1.23, 1.42)</v>
      </c>
      <c r="L289" s="131">
        <f t="shared" si="18"/>
        <v>1.23</v>
      </c>
      <c r="M289" s="131">
        <f t="shared" si="19"/>
        <v>1.42</v>
      </c>
      <c r="N289" s="84" t="s">
        <v>17</v>
      </c>
    </row>
    <row r="290" spans="1:14" x14ac:dyDescent="0.25">
      <c r="A290" s="81" t="s">
        <v>6</v>
      </c>
      <c r="B290" s="133" t="s">
        <v>12</v>
      </c>
      <c r="C290" s="133" t="s">
        <v>11</v>
      </c>
      <c r="D290" s="133" t="s">
        <v>18</v>
      </c>
      <c r="E290" s="133" t="s">
        <v>1948</v>
      </c>
      <c r="F290" s="53">
        <v>0.28937147211560171</v>
      </c>
      <c r="G290" s="53">
        <v>0.23386252601941748</v>
      </c>
      <c r="H290" s="53">
        <v>0.34488044239805826</v>
      </c>
      <c r="I290" s="84" t="s">
        <v>199</v>
      </c>
      <c r="J290" s="92">
        <v>2</v>
      </c>
      <c r="K290" s="84" t="str">
        <f t="shared" si="17"/>
        <v>Uniform (0.23, 0.34)</v>
      </c>
      <c r="L290" s="131">
        <f t="shared" si="18"/>
        <v>0.23386252601941748</v>
      </c>
      <c r="M290" s="131">
        <f t="shared" si="19"/>
        <v>0.34488044239805826</v>
      </c>
      <c r="N290" s="84" t="s">
        <v>17</v>
      </c>
    </row>
    <row r="291" spans="1:14" x14ac:dyDescent="0.25">
      <c r="A291" s="81" t="s">
        <v>6</v>
      </c>
      <c r="B291" s="133" t="s">
        <v>12</v>
      </c>
      <c r="C291" s="133" t="s">
        <v>11</v>
      </c>
      <c r="D291" s="133" t="s">
        <v>8</v>
      </c>
      <c r="E291" s="133" t="s">
        <v>1948</v>
      </c>
      <c r="F291" s="53">
        <v>0.15498603059300134</v>
      </c>
      <c r="G291" s="53">
        <v>0.11132390209223302</v>
      </c>
      <c r="H291" s="53">
        <v>0.19864816871359223</v>
      </c>
      <c r="I291" s="84" t="s">
        <v>199</v>
      </c>
      <c r="J291" s="92">
        <v>2</v>
      </c>
      <c r="K291" s="84" t="str">
        <f t="shared" si="17"/>
        <v>Uniform (0.11, 0.2)</v>
      </c>
      <c r="L291" s="131">
        <f t="shared" si="18"/>
        <v>0.11132390209223302</v>
      </c>
      <c r="M291" s="131">
        <f t="shared" si="19"/>
        <v>0.19864816871359223</v>
      </c>
      <c r="N291" s="84" t="s">
        <v>17</v>
      </c>
    </row>
    <row r="292" spans="1:14" x14ac:dyDescent="0.25">
      <c r="A292" s="81" t="s">
        <v>6</v>
      </c>
      <c r="B292" s="133" t="s">
        <v>12</v>
      </c>
      <c r="C292" s="133" t="s">
        <v>11</v>
      </c>
      <c r="D292" s="133" t="s">
        <v>29</v>
      </c>
      <c r="E292" s="133" t="s">
        <v>1948</v>
      </c>
      <c r="F292" s="53">
        <v>0.17764140987758573</v>
      </c>
      <c r="G292" s="53">
        <v>0.10277051782877318</v>
      </c>
      <c r="H292" s="53">
        <v>0.25610096507796415</v>
      </c>
      <c r="I292" s="84" t="s">
        <v>199</v>
      </c>
      <c r="J292" s="92">
        <v>2</v>
      </c>
      <c r="K292" s="84" t="str">
        <f t="shared" si="17"/>
        <v>Uniform (0.1, 0.26)</v>
      </c>
      <c r="L292" s="131">
        <f t="shared" si="18"/>
        <v>0.10277051782877318</v>
      </c>
      <c r="M292" s="131">
        <f t="shared" si="19"/>
        <v>0.25610096507796415</v>
      </c>
      <c r="N292" s="84" t="s">
        <v>17</v>
      </c>
    </row>
    <row r="293" spans="1:14" x14ac:dyDescent="0.25">
      <c r="A293" s="81" t="s">
        <v>6</v>
      </c>
      <c r="B293" s="133" t="s">
        <v>12</v>
      </c>
      <c r="C293" s="133" t="s">
        <v>11</v>
      </c>
      <c r="D293" s="133" t="s">
        <v>7</v>
      </c>
      <c r="E293" s="133" t="s">
        <v>1948</v>
      </c>
      <c r="F293" s="53">
        <v>0.25913863174531498</v>
      </c>
      <c r="G293" s="53">
        <v>0.14812070845631067</v>
      </c>
      <c r="H293" s="53">
        <v>0.37015661549999995</v>
      </c>
      <c r="I293" s="84" t="s">
        <v>199</v>
      </c>
      <c r="J293" s="92">
        <v>2</v>
      </c>
      <c r="K293" s="84" t="str">
        <f t="shared" si="17"/>
        <v>Uniform (0.15, 0.37)</v>
      </c>
      <c r="L293" s="131">
        <f t="shared" si="18"/>
        <v>0.14812070845631067</v>
      </c>
      <c r="M293" s="131">
        <f t="shared" si="19"/>
        <v>0.37015661549999995</v>
      </c>
      <c r="N293" s="84" t="s">
        <v>17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18</v>
      </c>
      <c r="E294" s="133" t="s">
        <v>1948</v>
      </c>
      <c r="F294" s="53">
        <v>0.28937147211560171</v>
      </c>
      <c r="G294" s="53">
        <v>0.23386252601941748</v>
      </c>
      <c r="H294" s="53">
        <v>0.34488044239805826</v>
      </c>
      <c r="I294" s="84" t="s">
        <v>199</v>
      </c>
      <c r="J294" s="92">
        <v>2</v>
      </c>
      <c r="K294" s="84" t="str">
        <f t="shared" si="17"/>
        <v>Uniform (0.23, 0.34)</v>
      </c>
      <c r="L294" s="131">
        <f t="shared" si="18"/>
        <v>0.23386252601941748</v>
      </c>
      <c r="M294" s="131">
        <f t="shared" si="19"/>
        <v>0.34488044239805826</v>
      </c>
      <c r="N294" s="84" t="s">
        <v>17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8</v>
      </c>
      <c r="E295" s="133" t="s">
        <v>1948</v>
      </c>
      <c r="F295" s="53">
        <v>0.17727438217122685</v>
      </c>
      <c r="G295" s="53">
        <v>9.966999901456311E-2</v>
      </c>
      <c r="H295" s="53">
        <v>0.25487874506796115</v>
      </c>
      <c r="I295" s="84" t="s">
        <v>199</v>
      </c>
      <c r="J295" s="92">
        <v>2</v>
      </c>
      <c r="K295" s="84" t="str">
        <f t="shared" si="17"/>
        <v>Uniform (0.1, 0.25)</v>
      </c>
      <c r="L295" s="131">
        <f t="shared" si="18"/>
        <v>9.966999901456311E-2</v>
      </c>
      <c r="M295" s="131">
        <f t="shared" si="19"/>
        <v>0.25487874506796115</v>
      </c>
      <c r="N295" s="84" t="s">
        <v>17</v>
      </c>
    </row>
    <row r="296" spans="1:14" x14ac:dyDescent="0.25">
      <c r="A296" s="81" t="s">
        <v>6</v>
      </c>
      <c r="B296" s="133" t="s">
        <v>12</v>
      </c>
      <c r="C296" s="133" t="s">
        <v>13</v>
      </c>
      <c r="D296" s="133" t="s">
        <v>29</v>
      </c>
      <c r="E296" s="133" t="s">
        <v>1948</v>
      </c>
      <c r="F296" s="53">
        <v>0.17764140987758573</v>
      </c>
      <c r="G296" s="53">
        <v>0.10277051782877318</v>
      </c>
      <c r="H296" s="53">
        <v>0.25610096507796415</v>
      </c>
      <c r="I296" s="84" t="s">
        <v>199</v>
      </c>
      <c r="J296" s="92">
        <v>2</v>
      </c>
      <c r="K296" s="84" t="str">
        <f t="shared" si="17"/>
        <v>Uniform (0.1, 0.26)</v>
      </c>
      <c r="L296" s="131">
        <f t="shared" si="18"/>
        <v>0.10277051782877318</v>
      </c>
      <c r="M296" s="131">
        <f t="shared" si="19"/>
        <v>0.25610096507796415</v>
      </c>
      <c r="N296" s="84" t="s">
        <v>17</v>
      </c>
    </row>
    <row r="297" spans="1:14" x14ac:dyDescent="0.25">
      <c r="A297" s="81" t="s">
        <v>6</v>
      </c>
      <c r="B297" s="133" t="s">
        <v>12</v>
      </c>
      <c r="C297" s="133" t="s">
        <v>13</v>
      </c>
      <c r="D297" s="133" t="s">
        <v>7</v>
      </c>
      <c r="E297" s="133" t="s">
        <v>1948</v>
      </c>
      <c r="F297" s="53">
        <v>0.26218732153055396</v>
      </c>
      <c r="G297" s="53">
        <v>0.16024785309466019</v>
      </c>
      <c r="H297" s="53">
        <v>0.36412678778155338</v>
      </c>
      <c r="I297" s="84" t="s">
        <v>199</v>
      </c>
      <c r="J297" s="92">
        <v>2</v>
      </c>
      <c r="K297" s="84" t="str">
        <f t="shared" si="17"/>
        <v>Uniform (0.16, 0.36)</v>
      </c>
      <c r="L297" s="131">
        <f t="shared" si="18"/>
        <v>0.16024785309466019</v>
      </c>
      <c r="M297" s="131">
        <f t="shared" si="19"/>
        <v>0.36412678778155338</v>
      </c>
      <c r="N297" s="84" t="s">
        <v>17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33" t="s">
        <v>1948</v>
      </c>
      <c r="F298" s="53">
        <v>0.28937147211560171</v>
      </c>
      <c r="G298" s="53">
        <v>0.23386252601941748</v>
      </c>
      <c r="H298" s="53">
        <v>0.34488044239805826</v>
      </c>
      <c r="I298" s="84" t="s">
        <v>199</v>
      </c>
      <c r="J298" s="92">
        <v>2</v>
      </c>
      <c r="K298" s="84" t="str">
        <f t="shared" si="17"/>
        <v>Uniform (0.23, 0.34)</v>
      </c>
      <c r="L298" s="131">
        <f t="shared" si="18"/>
        <v>0.23386252601941748</v>
      </c>
      <c r="M298" s="131">
        <f t="shared" si="19"/>
        <v>0.34488044239805826</v>
      </c>
      <c r="N298" s="84" t="s">
        <v>17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 t="s">
        <v>1948</v>
      </c>
      <c r="F299" s="53">
        <v>0.2566257722859665</v>
      </c>
      <c r="G299" s="53">
        <v>0.19995159802427181</v>
      </c>
      <c r="H299" s="53">
        <v>0.31329995330097088</v>
      </c>
      <c r="I299" s="84" t="s">
        <v>199</v>
      </c>
      <c r="J299" s="92">
        <v>2</v>
      </c>
      <c r="K299" s="84" t="str">
        <f t="shared" si="17"/>
        <v>Uniform (0.2, 0.31)</v>
      </c>
      <c r="L299" s="131">
        <f t="shared" si="18"/>
        <v>0.19995159802427181</v>
      </c>
      <c r="M299" s="131">
        <f t="shared" si="19"/>
        <v>0.31329995330097088</v>
      </c>
      <c r="N299" s="84" t="s">
        <v>17</v>
      </c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29</v>
      </c>
      <c r="E300" s="133" t="s">
        <v>1948</v>
      </c>
      <c r="F300" s="53">
        <v>0.17764140987758573</v>
      </c>
      <c r="G300" s="53">
        <v>0.10277051782877318</v>
      </c>
      <c r="H300" s="53">
        <v>0.25610096507796415</v>
      </c>
      <c r="I300" s="84" t="s">
        <v>199</v>
      </c>
      <c r="J300" s="92">
        <v>2</v>
      </c>
      <c r="K300" s="84" t="str">
        <f t="shared" si="17"/>
        <v>Uniform (0.1, 0.26)</v>
      </c>
      <c r="L300" s="131">
        <f t="shared" si="18"/>
        <v>0.10277051782877318</v>
      </c>
      <c r="M300" s="131">
        <f t="shared" si="19"/>
        <v>0.25610096507796415</v>
      </c>
      <c r="N300" s="84" t="s">
        <v>17</v>
      </c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7</v>
      </c>
      <c r="E301" s="133" t="s">
        <v>1948</v>
      </c>
      <c r="F301" s="53">
        <v>0.48148597626752965</v>
      </c>
      <c r="G301" s="53">
        <v>0.38241862711165048</v>
      </c>
      <c r="H301" s="53">
        <v>0.58055332817475724</v>
      </c>
      <c r="I301" s="84" t="s">
        <v>199</v>
      </c>
      <c r="J301" s="92">
        <v>2</v>
      </c>
      <c r="K301" s="84" t="str">
        <f t="shared" si="17"/>
        <v>Uniform (0.38, 0.58)</v>
      </c>
      <c r="L301" s="131">
        <f t="shared" si="18"/>
        <v>0.38241862711165048</v>
      </c>
      <c r="M301" s="131">
        <f t="shared" si="19"/>
        <v>0.58055332817475724</v>
      </c>
      <c r="N301" s="84" t="s">
        <v>17</v>
      </c>
    </row>
    <row r="302" spans="1:14" x14ac:dyDescent="0.25">
      <c r="A302" s="81" t="s">
        <v>6</v>
      </c>
      <c r="B302" s="133" t="s">
        <v>15</v>
      </c>
      <c r="C302" s="133" t="s">
        <v>11</v>
      </c>
      <c r="D302" s="133" t="s">
        <v>18</v>
      </c>
      <c r="E302" s="133" t="s">
        <v>1948</v>
      </c>
      <c r="F302" s="53">
        <v>0.28937147211560171</v>
      </c>
      <c r="G302" s="53">
        <v>0.23386252601941748</v>
      </c>
      <c r="H302" s="53">
        <v>0.34488044239805826</v>
      </c>
      <c r="I302" s="84" t="s">
        <v>199</v>
      </c>
      <c r="J302" s="92">
        <v>2</v>
      </c>
      <c r="K302" s="84" t="str">
        <f t="shared" si="17"/>
        <v>Uniform (0.23, 0.34)</v>
      </c>
      <c r="L302" s="131">
        <f t="shared" si="18"/>
        <v>0.23386252601941748</v>
      </c>
      <c r="M302" s="131">
        <f t="shared" si="19"/>
        <v>0.34488044239805826</v>
      </c>
      <c r="N302" s="84" t="s">
        <v>17</v>
      </c>
    </row>
    <row r="303" spans="1:14" x14ac:dyDescent="0.25">
      <c r="A303" s="81" t="s">
        <v>6</v>
      </c>
      <c r="B303" s="133" t="s">
        <v>15</v>
      </c>
      <c r="C303" s="133" t="s">
        <v>11</v>
      </c>
      <c r="D303" s="133" t="s">
        <v>7</v>
      </c>
      <c r="E303" s="133" t="s">
        <v>1948</v>
      </c>
      <c r="F303" s="53">
        <v>0.24762135922330095</v>
      </c>
      <c r="G303" s="53">
        <v>0.12089397485970874</v>
      </c>
      <c r="H303" s="53">
        <v>0.37434874606310681</v>
      </c>
      <c r="I303" s="84" t="s">
        <v>199</v>
      </c>
      <c r="J303" s="92">
        <v>2</v>
      </c>
      <c r="K303" s="84" t="str">
        <f t="shared" si="17"/>
        <v>Uniform (0.12, 0.37)</v>
      </c>
      <c r="L303" s="131">
        <f t="shared" si="18"/>
        <v>0.12089397485970874</v>
      </c>
      <c r="M303" s="131">
        <f t="shared" si="19"/>
        <v>0.37434874606310681</v>
      </c>
      <c r="N303" s="84" t="s">
        <v>17</v>
      </c>
    </row>
    <row r="304" spans="1:14" x14ac:dyDescent="0.25">
      <c r="A304" s="81" t="s">
        <v>6</v>
      </c>
      <c r="B304" s="133" t="s">
        <v>15</v>
      </c>
      <c r="C304" s="133" t="s">
        <v>13</v>
      </c>
      <c r="D304" s="133" t="s">
        <v>18</v>
      </c>
      <c r="E304" s="133" t="s">
        <v>1948</v>
      </c>
      <c r="F304" s="53">
        <v>0.28937147211560171</v>
      </c>
      <c r="G304" s="53">
        <v>0.23386252601941748</v>
      </c>
      <c r="H304" s="53">
        <v>0.34488044239805826</v>
      </c>
      <c r="I304" s="84" t="s">
        <v>199</v>
      </c>
      <c r="J304" s="92">
        <v>2</v>
      </c>
      <c r="K304" s="84" t="str">
        <f t="shared" si="17"/>
        <v>Uniform (0.23, 0.34)</v>
      </c>
      <c r="L304" s="131">
        <f t="shared" si="18"/>
        <v>0.23386252601941748</v>
      </c>
      <c r="M304" s="131">
        <f t="shared" si="19"/>
        <v>0.34488044239805826</v>
      </c>
      <c r="N304" s="84" t="s">
        <v>17</v>
      </c>
    </row>
    <row r="305" spans="1:14" x14ac:dyDescent="0.25">
      <c r="A305" s="81" t="s">
        <v>6</v>
      </c>
      <c r="B305" s="133" t="s">
        <v>15</v>
      </c>
      <c r="C305" s="133" t="s">
        <v>13</v>
      </c>
      <c r="D305" s="133" t="s">
        <v>7</v>
      </c>
      <c r="E305" s="133" t="s">
        <v>1948</v>
      </c>
      <c r="F305" s="53">
        <v>0.25913863174531498</v>
      </c>
      <c r="G305" s="53">
        <v>0.14812067874174756</v>
      </c>
      <c r="H305" s="53">
        <v>0.37015661549999995</v>
      </c>
      <c r="I305" s="84" t="s">
        <v>199</v>
      </c>
      <c r="J305" s="92">
        <v>2</v>
      </c>
      <c r="K305" s="84" t="str">
        <f t="shared" si="17"/>
        <v>Uniform (0.15, 0.37)</v>
      </c>
      <c r="L305" s="131">
        <f t="shared" si="18"/>
        <v>0.14812067874174756</v>
      </c>
      <c r="M305" s="131">
        <f t="shared" si="19"/>
        <v>0.37015661549999995</v>
      </c>
      <c r="N305" s="84" t="s">
        <v>17</v>
      </c>
    </row>
    <row r="306" spans="1:14" x14ac:dyDescent="0.25">
      <c r="A306" s="81" t="s">
        <v>6</v>
      </c>
      <c r="B306" s="133" t="s">
        <v>15</v>
      </c>
      <c r="C306" s="133" t="s">
        <v>14</v>
      </c>
      <c r="D306" s="133" t="s">
        <v>18</v>
      </c>
      <c r="E306" s="133" t="s">
        <v>1948</v>
      </c>
      <c r="F306" s="53">
        <v>0.28937147211560171</v>
      </c>
      <c r="G306" s="53">
        <v>0.23386252601941748</v>
      </c>
      <c r="H306" s="53">
        <v>0.34488044239805826</v>
      </c>
      <c r="I306" s="84" t="s">
        <v>199</v>
      </c>
      <c r="J306" s="92">
        <v>2</v>
      </c>
      <c r="K306" s="84" t="str">
        <f t="shared" si="17"/>
        <v>Uniform (0.23, 0.34)</v>
      </c>
      <c r="L306" s="131">
        <f t="shared" si="18"/>
        <v>0.23386252601941748</v>
      </c>
      <c r="M306" s="131">
        <f t="shared" si="19"/>
        <v>0.34488044239805826</v>
      </c>
      <c r="N306" s="84" t="s">
        <v>17</v>
      </c>
    </row>
    <row r="307" spans="1:14" x14ac:dyDescent="0.25">
      <c r="A307" s="81" t="s">
        <v>6</v>
      </c>
      <c r="B307" s="133" t="s">
        <v>15</v>
      </c>
      <c r="C307" s="133" t="s">
        <v>14</v>
      </c>
      <c r="D307" s="133" t="s">
        <v>7</v>
      </c>
      <c r="E307" s="133" t="s">
        <v>1948</v>
      </c>
      <c r="F307" s="53">
        <v>0.30264832793959007</v>
      </c>
      <c r="G307" s="53">
        <v>0.16254593283349517</v>
      </c>
      <c r="H307" s="53">
        <v>0.4427507046116505</v>
      </c>
      <c r="I307" s="84" t="s">
        <v>199</v>
      </c>
      <c r="J307" s="92">
        <v>2</v>
      </c>
      <c r="K307" s="84" t="str">
        <f t="shared" si="17"/>
        <v>Uniform (0.16, 0.44)</v>
      </c>
      <c r="L307" s="131">
        <f t="shared" si="18"/>
        <v>0.16254593283349517</v>
      </c>
      <c r="M307" s="131">
        <f t="shared" si="19"/>
        <v>0.4427507046116505</v>
      </c>
      <c r="N307" s="84" t="s">
        <v>17</v>
      </c>
    </row>
    <row r="308" spans="1:14" x14ac:dyDescent="0.25">
      <c r="A308" s="81" t="s">
        <v>6</v>
      </c>
      <c r="B308" s="133" t="s">
        <v>12</v>
      </c>
      <c r="C308" s="133" t="s">
        <v>11</v>
      </c>
      <c r="D308" s="133" t="s">
        <v>18</v>
      </c>
      <c r="E308" s="133" t="s">
        <v>1949</v>
      </c>
      <c r="F308" s="374">
        <v>0.9</v>
      </c>
      <c r="G308" s="53">
        <v>0.59899999999999998</v>
      </c>
      <c r="H308" s="53">
        <v>0.71399999999999997</v>
      </c>
      <c r="I308" s="84" t="s">
        <v>199</v>
      </c>
      <c r="J308" s="92">
        <v>2</v>
      </c>
      <c r="K308" s="84" t="str">
        <f t="shared" si="17"/>
        <v>Uniform (0.6, 0.71)</v>
      </c>
      <c r="L308" s="131">
        <f t="shared" si="18"/>
        <v>0.59899999999999998</v>
      </c>
      <c r="M308" s="131">
        <f t="shared" si="19"/>
        <v>0.71399999999999997</v>
      </c>
      <c r="N308" s="84" t="s">
        <v>17</v>
      </c>
    </row>
    <row r="309" spans="1:14" x14ac:dyDescent="0.25">
      <c r="A309" s="81" t="s">
        <v>6</v>
      </c>
      <c r="B309" s="133" t="s">
        <v>12</v>
      </c>
      <c r="C309" s="133" t="s">
        <v>11</v>
      </c>
      <c r="D309" s="133" t="s">
        <v>8</v>
      </c>
      <c r="E309" s="133" t="s">
        <v>1949</v>
      </c>
      <c r="F309" s="374">
        <v>0.9</v>
      </c>
      <c r="G309" s="53">
        <v>0.59899999999999998</v>
      </c>
      <c r="H309" s="53">
        <v>0.71399999999999997</v>
      </c>
      <c r="I309" s="84" t="s">
        <v>199</v>
      </c>
      <c r="J309" s="92">
        <v>2</v>
      </c>
      <c r="K309" s="84" t="str">
        <f t="shared" si="17"/>
        <v>Uniform (0.6, 0.71)</v>
      </c>
      <c r="L309" s="131">
        <f t="shared" si="18"/>
        <v>0.59899999999999998</v>
      </c>
      <c r="M309" s="131">
        <f t="shared" si="19"/>
        <v>0.71399999999999997</v>
      </c>
      <c r="N309" s="84" t="s">
        <v>17</v>
      </c>
    </row>
    <row r="310" spans="1:14" x14ac:dyDescent="0.25">
      <c r="A310" s="81" t="s">
        <v>6</v>
      </c>
      <c r="B310" s="133" t="s">
        <v>12</v>
      </c>
      <c r="C310" s="133" t="s">
        <v>11</v>
      </c>
      <c r="D310" s="133" t="s">
        <v>29</v>
      </c>
      <c r="E310" s="133" t="s">
        <v>1949</v>
      </c>
      <c r="F310" s="374">
        <v>0.9</v>
      </c>
      <c r="G310" s="53">
        <v>0.59899999999999998</v>
      </c>
      <c r="H310" s="53">
        <v>0.71399999999999997</v>
      </c>
      <c r="I310" s="84" t="s">
        <v>199</v>
      </c>
      <c r="J310" s="92">
        <v>2</v>
      </c>
      <c r="K310" s="84" t="str">
        <f t="shared" si="17"/>
        <v>Uniform (0.6, 0.71)</v>
      </c>
      <c r="L310" s="131">
        <f t="shared" si="18"/>
        <v>0.59899999999999998</v>
      </c>
      <c r="M310" s="131">
        <f t="shared" si="19"/>
        <v>0.71399999999999997</v>
      </c>
      <c r="N310" s="84" t="s">
        <v>17</v>
      </c>
    </row>
    <row r="311" spans="1:14" x14ac:dyDescent="0.25">
      <c r="A311" s="81" t="s">
        <v>6</v>
      </c>
      <c r="B311" s="133" t="s">
        <v>12</v>
      </c>
      <c r="C311" s="133" t="s">
        <v>11</v>
      </c>
      <c r="D311" s="133" t="s">
        <v>7</v>
      </c>
      <c r="E311" s="133" t="s">
        <v>1949</v>
      </c>
      <c r="F311" s="374">
        <v>0.9</v>
      </c>
      <c r="G311" s="53">
        <v>0.59899999999999998</v>
      </c>
      <c r="H311" s="53">
        <v>0.71399999999999997</v>
      </c>
      <c r="I311" s="84" t="s">
        <v>199</v>
      </c>
      <c r="J311" s="92">
        <v>2</v>
      </c>
      <c r="K311" s="84" t="str">
        <f t="shared" si="17"/>
        <v>Uniform (0.6, 0.71)</v>
      </c>
      <c r="L311" s="131">
        <f t="shared" si="18"/>
        <v>0.59899999999999998</v>
      </c>
      <c r="M311" s="131">
        <f t="shared" si="19"/>
        <v>0.71399999999999997</v>
      </c>
      <c r="N311" s="84" t="s">
        <v>17</v>
      </c>
    </row>
    <row r="312" spans="1:14" x14ac:dyDescent="0.25">
      <c r="A312" s="81" t="s">
        <v>6</v>
      </c>
      <c r="B312" s="133" t="s">
        <v>12</v>
      </c>
      <c r="C312" s="133" t="s">
        <v>13</v>
      </c>
      <c r="D312" s="133" t="s">
        <v>18</v>
      </c>
      <c r="E312" s="133" t="s">
        <v>1949</v>
      </c>
      <c r="F312" s="374">
        <v>0.9</v>
      </c>
      <c r="G312" s="53">
        <v>0.59899999999999998</v>
      </c>
      <c r="H312" s="53">
        <v>0.71399999999999997</v>
      </c>
      <c r="I312" s="84" t="s">
        <v>199</v>
      </c>
      <c r="J312" s="92">
        <v>2</v>
      </c>
      <c r="K312" s="84" t="str">
        <f t="shared" si="17"/>
        <v>Uniform (0.6, 0.71)</v>
      </c>
      <c r="L312" s="131">
        <f t="shared" si="18"/>
        <v>0.59899999999999998</v>
      </c>
      <c r="M312" s="131">
        <f t="shared" si="19"/>
        <v>0.71399999999999997</v>
      </c>
      <c r="N312" s="84" t="s">
        <v>17</v>
      </c>
    </row>
    <row r="313" spans="1:14" x14ac:dyDescent="0.25">
      <c r="A313" s="81" t="s">
        <v>6</v>
      </c>
      <c r="B313" s="133" t="s">
        <v>12</v>
      </c>
      <c r="C313" s="133" t="s">
        <v>13</v>
      </c>
      <c r="D313" s="133" t="s">
        <v>8</v>
      </c>
      <c r="E313" s="133" t="s">
        <v>1949</v>
      </c>
      <c r="F313" s="374">
        <v>0.9</v>
      </c>
      <c r="G313" s="53">
        <v>0.59899999999999998</v>
      </c>
      <c r="H313" s="53">
        <v>0.71399999999999997</v>
      </c>
      <c r="I313" s="84" t="s">
        <v>199</v>
      </c>
      <c r="J313" s="92">
        <v>2</v>
      </c>
      <c r="K313" s="84" t="str">
        <f t="shared" si="17"/>
        <v>Uniform (0.6, 0.71)</v>
      </c>
      <c r="L313" s="131">
        <f t="shared" si="18"/>
        <v>0.59899999999999998</v>
      </c>
      <c r="M313" s="131">
        <f t="shared" si="19"/>
        <v>0.71399999999999997</v>
      </c>
      <c r="N313" s="84" t="s">
        <v>17</v>
      </c>
    </row>
    <row r="314" spans="1:14" x14ac:dyDescent="0.25">
      <c r="A314" s="81" t="s">
        <v>6</v>
      </c>
      <c r="B314" s="133" t="s">
        <v>12</v>
      </c>
      <c r="C314" s="133" t="s">
        <v>13</v>
      </c>
      <c r="D314" s="133" t="s">
        <v>29</v>
      </c>
      <c r="E314" s="133" t="s">
        <v>1949</v>
      </c>
      <c r="F314" s="374">
        <v>0.9</v>
      </c>
      <c r="G314" s="53">
        <v>0.59899999999999998</v>
      </c>
      <c r="H314" s="53">
        <v>0.71399999999999997</v>
      </c>
      <c r="I314" s="84" t="s">
        <v>199</v>
      </c>
      <c r="J314" s="92">
        <v>2</v>
      </c>
      <c r="K314" s="84" t="str">
        <f t="shared" si="17"/>
        <v>Uniform (0.6, 0.71)</v>
      </c>
      <c r="L314" s="131">
        <f t="shared" si="18"/>
        <v>0.59899999999999998</v>
      </c>
      <c r="M314" s="131">
        <f t="shared" si="19"/>
        <v>0.71399999999999997</v>
      </c>
      <c r="N314" s="84" t="s">
        <v>17</v>
      </c>
    </row>
    <row r="315" spans="1:14" x14ac:dyDescent="0.25">
      <c r="A315" s="81" t="s">
        <v>6</v>
      </c>
      <c r="B315" s="133" t="s">
        <v>12</v>
      </c>
      <c r="C315" s="133" t="s">
        <v>13</v>
      </c>
      <c r="D315" s="133" t="s">
        <v>7</v>
      </c>
      <c r="E315" s="133" t="s">
        <v>1949</v>
      </c>
      <c r="F315" s="374">
        <v>0.9</v>
      </c>
      <c r="G315" s="53">
        <v>0.59899999999999998</v>
      </c>
      <c r="H315" s="53">
        <v>0.71399999999999997</v>
      </c>
      <c r="I315" s="84" t="s">
        <v>199</v>
      </c>
      <c r="J315" s="92">
        <v>2</v>
      </c>
      <c r="K315" s="84" t="str">
        <f t="shared" si="17"/>
        <v>Uniform (0.6, 0.71)</v>
      </c>
      <c r="L315" s="131">
        <f t="shared" si="18"/>
        <v>0.59899999999999998</v>
      </c>
      <c r="M315" s="131">
        <f t="shared" si="19"/>
        <v>0.71399999999999997</v>
      </c>
      <c r="N315" s="84" t="s">
        <v>17</v>
      </c>
    </row>
    <row r="316" spans="1:14" x14ac:dyDescent="0.25">
      <c r="A316" s="81" t="s">
        <v>6</v>
      </c>
      <c r="B316" s="133" t="s">
        <v>12</v>
      </c>
      <c r="C316" s="133" t="s">
        <v>14</v>
      </c>
      <c r="D316" s="133" t="s">
        <v>18</v>
      </c>
      <c r="E316" s="133" t="s">
        <v>1949</v>
      </c>
      <c r="F316" s="374">
        <v>0.9</v>
      </c>
      <c r="G316" s="53">
        <v>0.59899999999999998</v>
      </c>
      <c r="H316" s="53">
        <v>0.71399999999999997</v>
      </c>
      <c r="I316" s="84" t="s">
        <v>199</v>
      </c>
      <c r="J316" s="92">
        <v>2</v>
      </c>
      <c r="K316" s="84" t="str">
        <f t="shared" si="17"/>
        <v>Uniform (0.6, 0.71)</v>
      </c>
      <c r="L316" s="131">
        <f t="shared" si="18"/>
        <v>0.59899999999999998</v>
      </c>
      <c r="M316" s="131">
        <f t="shared" si="19"/>
        <v>0.71399999999999997</v>
      </c>
      <c r="N316" s="84" t="s">
        <v>17</v>
      </c>
    </row>
    <row r="317" spans="1:14" x14ac:dyDescent="0.25">
      <c r="A317" s="81" t="s">
        <v>6</v>
      </c>
      <c r="B317" s="133" t="s">
        <v>12</v>
      </c>
      <c r="C317" s="133" t="s">
        <v>14</v>
      </c>
      <c r="D317" s="133" t="s">
        <v>8</v>
      </c>
      <c r="E317" s="133" t="s">
        <v>1949</v>
      </c>
      <c r="F317" s="374">
        <v>0.9</v>
      </c>
      <c r="G317" s="53">
        <v>0.59899999999999998</v>
      </c>
      <c r="H317" s="53">
        <v>0.71399999999999997</v>
      </c>
      <c r="I317" s="84" t="s">
        <v>199</v>
      </c>
      <c r="J317" s="92">
        <v>2</v>
      </c>
      <c r="K317" s="84" t="str">
        <f t="shared" si="17"/>
        <v>Uniform (0.6, 0.71)</v>
      </c>
      <c r="L317" s="131">
        <f t="shared" si="18"/>
        <v>0.59899999999999998</v>
      </c>
      <c r="M317" s="131">
        <f t="shared" si="19"/>
        <v>0.71399999999999997</v>
      </c>
      <c r="N317" s="84" t="s">
        <v>17</v>
      </c>
    </row>
    <row r="318" spans="1:14" x14ac:dyDescent="0.25">
      <c r="A318" s="81" t="s">
        <v>6</v>
      </c>
      <c r="B318" s="133" t="s">
        <v>12</v>
      </c>
      <c r="C318" s="133" t="s">
        <v>14</v>
      </c>
      <c r="D318" s="133" t="s">
        <v>29</v>
      </c>
      <c r="E318" s="133" t="s">
        <v>1949</v>
      </c>
      <c r="F318" s="374">
        <v>0.9</v>
      </c>
      <c r="G318" s="53">
        <v>0.59899999999999998</v>
      </c>
      <c r="H318" s="53">
        <v>0.71399999999999997</v>
      </c>
      <c r="I318" s="84" t="s">
        <v>199</v>
      </c>
      <c r="J318" s="92">
        <v>2</v>
      </c>
      <c r="K318" s="84" t="str">
        <f t="shared" si="17"/>
        <v>Uniform (0.6, 0.71)</v>
      </c>
      <c r="L318" s="131">
        <f t="shared" si="18"/>
        <v>0.59899999999999998</v>
      </c>
      <c r="M318" s="131">
        <f t="shared" si="19"/>
        <v>0.71399999999999997</v>
      </c>
      <c r="N318" s="84" t="s">
        <v>17</v>
      </c>
    </row>
    <row r="319" spans="1:14" x14ac:dyDescent="0.25">
      <c r="A319" s="81" t="s">
        <v>6</v>
      </c>
      <c r="B319" s="133" t="s">
        <v>12</v>
      </c>
      <c r="C319" s="133" t="s">
        <v>14</v>
      </c>
      <c r="D319" s="133" t="s">
        <v>7</v>
      </c>
      <c r="E319" s="133" t="s">
        <v>1949</v>
      </c>
      <c r="F319" s="374">
        <v>0.9</v>
      </c>
      <c r="G319" s="53">
        <v>0.59899999999999998</v>
      </c>
      <c r="H319" s="53">
        <v>0.71399999999999997</v>
      </c>
      <c r="I319" s="84" t="s">
        <v>199</v>
      </c>
      <c r="J319" s="92">
        <v>2</v>
      </c>
      <c r="K319" s="84" t="str">
        <f t="shared" si="17"/>
        <v>Uniform (0.6, 0.71)</v>
      </c>
      <c r="L319" s="131">
        <f t="shared" si="18"/>
        <v>0.59899999999999998</v>
      </c>
      <c r="M319" s="131">
        <f t="shared" si="19"/>
        <v>0.71399999999999997</v>
      </c>
      <c r="N319" s="84" t="s">
        <v>17</v>
      </c>
    </row>
    <row r="320" spans="1:14" x14ac:dyDescent="0.25">
      <c r="A320" s="81" t="s">
        <v>6</v>
      </c>
      <c r="B320" s="133" t="s">
        <v>15</v>
      </c>
      <c r="C320" s="133" t="s">
        <v>11</v>
      </c>
      <c r="D320" s="133" t="s">
        <v>18</v>
      </c>
      <c r="E320" s="133" t="s">
        <v>1949</v>
      </c>
      <c r="F320" s="374">
        <v>0.9</v>
      </c>
      <c r="G320" s="131">
        <v>0.59899999999999998</v>
      </c>
      <c r="H320" s="53">
        <v>0.71399999999999997</v>
      </c>
      <c r="I320" s="84" t="s">
        <v>199</v>
      </c>
      <c r="J320" s="92">
        <v>2</v>
      </c>
      <c r="K320" s="84" t="str">
        <f t="shared" si="17"/>
        <v>Uniform (0.6, 0.71)</v>
      </c>
      <c r="L320" s="131">
        <f t="shared" si="18"/>
        <v>0.59899999999999998</v>
      </c>
      <c r="M320" s="131">
        <f t="shared" si="19"/>
        <v>0.71399999999999997</v>
      </c>
      <c r="N320" s="84" t="s">
        <v>17</v>
      </c>
    </row>
    <row r="321" spans="1:14" x14ac:dyDescent="0.25">
      <c r="A321" s="81" t="s">
        <v>6</v>
      </c>
      <c r="B321" s="133" t="s">
        <v>15</v>
      </c>
      <c r="C321" s="133" t="s">
        <v>11</v>
      </c>
      <c r="D321" s="133" t="s">
        <v>7</v>
      </c>
      <c r="E321" s="133" t="s">
        <v>1949</v>
      </c>
      <c r="F321" s="374">
        <v>0.9</v>
      </c>
      <c r="G321" s="131">
        <v>0.59899999999999998</v>
      </c>
      <c r="H321" s="53">
        <v>0.71399999999999997</v>
      </c>
      <c r="I321" s="84" t="s">
        <v>199</v>
      </c>
      <c r="J321" s="92">
        <v>2</v>
      </c>
      <c r="K321" s="84" t="str">
        <f t="shared" si="17"/>
        <v>Uniform (0.6, 0.71)</v>
      </c>
      <c r="L321" s="131">
        <f t="shared" si="18"/>
        <v>0.59899999999999998</v>
      </c>
      <c r="M321" s="131">
        <f t="shared" si="19"/>
        <v>0.71399999999999997</v>
      </c>
      <c r="N321" s="84" t="s">
        <v>17</v>
      </c>
    </row>
    <row r="322" spans="1:14" x14ac:dyDescent="0.25">
      <c r="A322" s="81" t="s">
        <v>6</v>
      </c>
      <c r="B322" s="133" t="s">
        <v>15</v>
      </c>
      <c r="C322" s="133" t="s">
        <v>13</v>
      </c>
      <c r="D322" s="133" t="s">
        <v>18</v>
      </c>
      <c r="E322" s="133" t="s">
        <v>1949</v>
      </c>
      <c r="F322" s="374">
        <v>0.9</v>
      </c>
      <c r="G322" s="131">
        <v>0.59899999999999998</v>
      </c>
      <c r="H322" s="53">
        <v>0.71399999999999997</v>
      </c>
      <c r="I322" s="84" t="s">
        <v>199</v>
      </c>
      <c r="J322" s="92">
        <v>2</v>
      </c>
      <c r="K322" s="84" t="str">
        <f t="shared" si="17"/>
        <v>Uniform (0.6, 0.71)</v>
      </c>
      <c r="L322" s="131">
        <f t="shared" si="18"/>
        <v>0.59899999999999998</v>
      </c>
      <c r="M322" s="131">
        <f t="shared" si="19"/>
        <v>0.71399999999999997</v>
      </c>
      <c r="N322" s="84" t="s">
        <v>17</v>
      </c>
    </row>
    <row r="323" spans="1:14" x14ac:dyDescent="0.25">
      <c r="A323" s="81" t="s">
        <v>6</v>
      </c>
      <c r="B323" s="133" t="s">
        <v>15</v>
      </c>
      <c r="C323" s="133" t="s">
        <v>13</v>
      </c>
      <c r="D323" s="133" t="s">
        <v>7</v>
      </c>
      <c r="E323" s="133" t="s">
        <v>1949</v>
      </c>
      <c r="F323" s="374">
        <v>0.9</v>
      </c>
      <c r="G323" s="131">
        <v>0.59899999999999998</v>
      </c>
      <c r="H323" s="53">
        <v>0.71399999999999997</v>
      </c>
      <c r="I323" s="84" t="s">
        <v>199</v>
      </c>
      <c r="J323" s="92">
        <v>2</v>
      </c>
      <c r="K323" s="84" t="str">
        <f t="shared" si="17"/>
        <v>Uniform (0.6, 0.71)</v>
      </c>
      <c r="L323" s="131">
        <f t="shared" si="18"/>
        <v>0.59899999999999998</v>
      </c>
      <c r="M323" s="131">
        <f t="shared" si="19"/>
        <v>0.71399999999999997</v>
      </c>
      <c r="N323" s="84" t="s">
        <v>17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18</v>
      </c>
      <c r="E324" s="133" t="s">
        <v>1949</v>
      </c>
      <c r="F324" s="374">
        <v>0.9</v>
      </c>
      <c r="G324" s="131">
        <v>0.59899999999999998</v>
      </c>
      <c r="H324" s="53">
        <v>0.71399999999999997</v>
      </c>
      <c r="I324" s="84" t="s">
        <v>199</v>
      </c>
      <c r="J324" s="92">
        <v>2</v>
      </c>
      <c r="K324" s="84" t="str">
        <f t="shared" si="17"/>
        <v>Uniform (0.6, 0.71)</v>
      </c>
      <c r="L324" s="131">
        <f t="shared" si="18"/>
        <v>0.59899999999999998</v>
      </c>
      <c r="M324" s="131">
        <f t="shared" si="19"/>
        <v>0.71399999999999997</v>
      </c>
      <c r="N324" s="84" t="s">
        <v>17</v>
      </c>
    </row>
    <row r="325" spans="1:14" x14ac:dyDescent="0.25">
      <c r="A325" s="133" t="s">
        <v>6</v>
      </c>
      <c r="B325" s="133" t="s">
        <v>15</v>
      </c>
      <c r="C325" s="133" t="s">
        <v>14</v>
      </c>
      <c r="D325" s="133" t="s">
        <v>7</v>
      </c>
      <c r="E325" s="133" t="s">
        <v>1949</v>
      </c>
      <c r="F325" s="374">
        <v>0.9</v>
      </c>
      <c r="G325" s="53">
        <v>0.59899999999999998</v>
      </c>
      <c r="H325" s="53">
        <v>0.71399999999999997</v>
      </c>
      <c r="I325" s="84" t="s">
        <v>199</v>
      </c>
      <c r="J325" s="92">
        <v>2</v>
      </c>
      <c r="K325" s="84" t="str">
        <f t="shared" si="17"/>
        <v>Uniform (0.6, 0.71)</v>
      </c>
      <c r="L325" s="131">
        <f t="shared" si="18"/>
        <v>0.59899999999999998</v>
      </c>
      <c r="M325" s="131">
        <f t="shared" si="19"/>
        <v>0.71399999999999997</v>
      </c>
      <c r="N325" s="84" t="s">
        <v>17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9"/>
  <sheetViews>
    <sheetView zoomScale="80" zoomScaleNormal="80" workbookViewId="0">
      <selection activeCell="E14" sqref="E14:E19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0.69</v>
      </c>
      <c r="F2" s="53">
        <v>0.53</v>
      </c>
      <c r="G2" s="53">
        <v>0.9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(0.53, 0.9)</v>
      </c>
      <c r="K2" s="131">
        <f t="shared" ref="K2:L7" si="1">F2</f>
        <v>0.53</v>
      </c>
      <c r="L2" s="131">
        <f t="shared" si="1"/>
        <v>0.9</v>
      </c>
      <c r="M2" s="84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0.69</v>
      </c>
      <c r="F3" s="53">
        <v>0.53</v>
      </c>
      <c r="G3" s="53">
        <v>0.9</v>
      </c>
      <c r="H3" s="133" t="s">
        <v>199</v>
      </c>
      <c r="I3" s="92">
        <v>2</v>
      </c>
      <c r="J3" s="84" t="str">
        <f t="shared" si="0"/>
        <v>Uniform (0.53, 0.9)</v>
      </c>
      <c r="K3" s="131">
        <f t="shared" si="1"/>
        <v>0.53</v>
      </c>
      <c r="L3" s="131">
        <f t="shared" si="1"/>
        <v>0.9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0.69</v>
      </c>
      <c r="F4" s="53">
        <v>0.53</v>
      </c>
      <c r="G4" s="53">
        <v>0.9</v>
      </c>
      <c r="H4" s="133" t="s">
        <v>199</v>
      </c>
      <c r="I4" s="92">
        <v>2</v>
      </c>
      <c r="J4" s="84" t="str">
        <f t="shared" si="0"/>
        <v>Uniform (0.53, 0.9)</v>
      </c>
      <c r="K4" s="131">
        <f t="shared" si="1"/>
        <v>0.53</v>
      </c>
      <c r="L4" s="131">
        <f t="shared" si="1"/>
        <v>0.9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53">
        <v>0.69</v>
      </c>
      <c r="F5" s="53">
        <v>0.53</v>
      </c>
      <c r="G5" s="53">
        <v>0.9</v>
      </c>
      <c r="H5" s="133" t="s">
        <v>199</v>
      </c>
      <c r="I5" s="92">
        <v>2</v>
      </c>
      <c r="J5" s="84" t="str">
        <f t="shared" si="0"/>
        <v>Uniform (0.53, 0.9)</v>
      </c>
      <c r="K5" s="131">
        <f t="shared" si="1"/>
        <v>0.53</v>
      </c>
      <c r="L5" s="131">
        <f t="shared" si="1"/>
        <v>0.9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53">
        <v>0.69</v>
      </c>
      <c r="F6" s="53">
        <v>0.53</v>
      </c>
      <c r="G6" s="53">
        <v>0.9</v>
      </c>
      <c r="H6" s="84" t="s">
        <v>199</v>
      </c>
      <c r="I6" s="92">
        <v>2</v>
      </c>
      <c r="J6" s="84" t="str">
        <f t="shared" si="0"/>
        <v>Uniform (0.53, 0.9)</v>
      </c>
      <c r="K6" s="131">
        <f t="shared" si="1"/>
        <v>0.53</v>
      </c>
      <c r="L6" s="131">
        <f t="shared" si="1"/>
        <v>0.9</v>
      </c>
      <c r="M6" s="84" t="s">
        <v>17</v>
      </c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0.69</v>
      </c>
      <c r="F7" s="131">
        <v>0.53</v>
      </c>
      <c r="G7" s="131">
        <v>0.9</v>
      </c>
      <c r="H7" s="84" t="s">
        <v>199</v>
      </c>
      <c r="I7" s="92">
        <v>2</v>
      </c>
      <c r="J7" s="84" t="str">
        <f t="shared" si="0"/>
        <v>Uniform (0.53, 0.9)</v>
      </c>
      <c r="K7" s="131">
        <f t="shared" si="1"/>
        <v>0.53</v>
      </c>
      <c r="L7" s="131">
        <f t="shared" si="1"/>
        <v>0.9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0.60399999999999998</v>
      </c>
      <c r="F8" s="53">
        <v>0.60399999999999998</v>
      </c>
      <c r="G8" s="53">
        <v>0.60399999999999998</v>
      </c>
      <c r="H8" s="84" t="s">
        <v>199</v>
      </c>
      <c r="I8" s="92">
        <v>2</v>
      </c>
      <c r="J8" s="84" t="str">
        <f>"Uniform ("&amp;ROUND(F8,2)&amp;", "&amp;ROUND(G8,2)&amp;")"</f>
        <v>Uniform (0.6, 0.6)</v>
      </c>
      <c r="K8" s="131">
        <f>F8</f>
        <v>0.60399999999999998</v>
      </c>
      <c r="L8" s="131">
        <f>G8</f>
        <v>0.60399999999999998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0.60399999999999998</v>
      </c>
      <c r="F9" s="53">
        <v>0.60399999999999998</v>
      </c>
      <c r="G9" s="53">
        <v>0.60399999999999998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(0.6, 0.6)</v>
      </c>
      <c r="K9" s="131">
        <f t="shared" ref="K9:L24" si="3">F9</f>
        <v>0.60399999999999998</v>
      </c>
      <c r="L9" s="131">
        <f t="shared" si="3"/>
        <v>0.60399999999999998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0.60399999999999998</v>
      </c>
      <c r="F10" s="53">
        <v>0.60399999999999998</v>
      </c>
      <c r="G10" s="53">
        <v>0.60399999999999998</v>
      </c>
      <c r="H10" s="84" t="s">
        <v>199</v>
      </c>
      <c r="I10" s="92">
        <v>2</v>
      </c>
      <c r="J10" s="84" t="str">
        <f t="shared" si="2"/>
        <v>Uniform (0.6, 0.6)</v>
      </c>
      <c r="K10" s="131">
        <f t="shared" si="3"/>
        <v>0.60399999999999998</v>
      </c>
      <c r="L10" s="131">
        <f t="shared" si="3"/>
        <v>0.60399999999999998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0.60399999999999998</v>
      </c>
      <c r="F11" s="131">
        <v>0.60399999999999998</v>
      </c>
      <c r="G11" s="131">
        <v>0.60399999999999998</v>
      </c>
      <c r="H11" s="84" t="s">
        <v>199</v>
      </c>
      <c r="I11" s="92">
        <v>2</v>
      </c>
      <c r="J11" s="84" t="str">
        <f t="shared" si="2"/>
        <v>Uniform (0.6, 0.6)</v>
      </c>
      <c r="K11" s="131">
        <f t="shared" si="3"/>
        <v>0.60399999999999998</v>
      </c>
      <c r="L11" s="131">
        <f t="shared" si="3"/>
        <v>0.60399999999999998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0.60399999999999998</v>
      </c>
      <c r="F12" s="131">
        <v>0.60399999999999998</v>
      </c>
      <c r="G12" s="131">
        <v>0.60399999999999998</v>
      </c>
      <c r="H12" s="84" t="s">
        <v>199</v>
      </c>
      <c r="I12" s="92">
        <v>2</v>
      </c>
      <c r="J12" s="84" t="str">
        <f t="shared" si="2"/>
        <v>Uniform (0.6, 0.6)</v>
      </c>
      <c r="K12" s="131">
        <f t="shared" si="3"/>
        <v>0.60399999999999998</v>
      </c>
      <c r="L12" s="131">
        <f t="shared" si="3"/>
        <v>0.60399999999999998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0.60399999999999998</v>
      </c>
      <c r="F13" s="131">
        <v>0.60399999999999998</v>
      </c>
      <c r="G13" s="131">
        <v>0.60399999999999998</v>
      </c>
      <c r="H13" s="84" t="s">
        <v>199</v>
      </c>
      <c r="I13" s="92">
        <v>2</v>
      </c>
      <c r="J13" s="84" t="str">
        <f t="shared" si="2"/>
        <v>Uniform (0.6, 0.6)</v>
      </c>
      <c r="K13" s="131">
        <f t="shared" si="3"/>
        <v>0.60399999999999998</v>
      </c>
      <c r="L13" s="131">
        <f t="shared" si="3"/>
        <v>0.60399999999999998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0.50800000000000001</v>
      </c>
      <c r="G14" s="53">
        <v>0.78300000000000003</v>
      </c>
      <c r="H14" s="84" t="s">
        <v>199</v>
      </c>
      <c r="I14" s="92">
        <v>2</v>
      </c>
      <c r="J14" s="84" t="str">
        <f t="shared" si="2"/>
        <v>Uniform (0.51, 0.78)</v>
      </c>
      <c r="K14" s="131">
        <f t="shared" si="3"/>
        <v>0.50800000000000001</v>
      </c>
      <c r="L14" s="131">
        <f t="shared" si="3"/>
        <v>0.78300000000000003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0.50800000000000001</v>
      </c>
      <c r="G15" s="53">
        <v>0.78300000000000003</v>
      </c>
      <c r="H15" s="84" t="s">
        <v>199</v>
      </c>
      <c r="I15" s="92">
        <v>2</v>
      </c>
      <c r="J15" s="84" t="str">
        <f t="shared" si="2"/>
        <v>Uniform (0.51, 0.78)</v>
      </c>
      <c r="K15" s="131">
        <f t="shared" si="3"/>
        <v>0.50800000000000001</v>
      </c>
      <c r="L15" s="131">
        <f t="shared" si="3"/>
        <v>0.78300000000000003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0.50800000000000001</v>
      </c>
      <c r="G16" s="53">
        <v>0.78300000000000003</v>
      </c>
      <c r="H16" s="84" t="s">
        <v>199</v>
      </c>
      <c r="I16" s="92">
        <v>2</v>
      </c>
      <c r="J16" s="84" t="str">
        <f t="shared" si="2"/>
        <v>Uniform (0.51, 0.78)</v>
      </c>
      <c r="K16" s="131">
        <f t="shared" si="3"/>
        <v>0.50800000000000001</v>
      </c>
      <c r="L16" s="131">
        <f t="shared" si="3"/>
        <v>0.78300000000000003</v>
      </c>
      <c r="M16" s="84" t="s">
        <v>17</v>
      </c>
    </row>
    <row r="17" spans="1:17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131">
        <v>0.50800000000000001</v>
      </c>
      <c r="G17" s="131">
        <v>0.78300000000000003</v>
      </c>
      <c r="H17" s="84" t="s">
        <v>199</v>
      </c>
      <c r="I17" s="92">
        <v>2</v>
      </c>
      <c r="J17" s="84" t="str">
        <f t="shared" si="2"/>
        <v>Uniform (0.51, 0.78)</v>
      </c>
      <c r="K17" s="131">
        <f t="shared" si="3"/>
        <v>0.50800000000000001</v>
      </c>
      <c r="L17" s="131">
        <f t="shared" si="3"/>
        <v>0.78300000000000003</v>
      </c>
      <c r="M17" s="84" t="s">
        <v>17</v>
      </c>
    </row>
    <row r="18" spans="1:17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0.50800000000000001</v>
      </c>
      <c r="G18" s="131">
        <v>0.78300000000000003</v>
      </c>
      <c r="H18" s="84" t="s">
        <v>199</v>
      </c>
      <c r="I18" s="92">
        <v>2</v>
      </c>
      <c r="J18" s="84" t="str">
        <f t="shared" si="2"/>
        <v>Uniform (0.51, 0.78)</v>
      </c>
      <c r="K18" s="131">
        <f t="shared" si="3"/>
        <v>0.50800000000000001</v>
      </c>
      <c r="L18" s="131">
        <f t="shared" si="3"/>
        <v>0.78300000000000003</v>
      </c>
      <c r="M18" s="84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0.50800000000000001</v>
      </c>
      <c r="G19" s="279">
        <v>0.78300000000000003</v>
      </c>
      <c r="H19" s="87" t="s">
        <v>199</v>
      </c>
      <c r="I19" s="93">
        <v>2</v>
      </c>
      <c r="J19" s="87" t="str">
        <f t="shared" si="2"/>
        <v>Uniform (0.51, 0.78)</v>
      </c>
      <c r="K19" s="279">
        <f t="shared" si="3"/>
        <v>0.50800000000000001</v>
      </c>
      <c r="L19" s="279">
        <f t="shared" si="3"/>
        <v>0.78300000000000003</v>
      </c>
      <c r="M19" s="87" t="s">
        <v>17</v>
      </c>
      <c r="N19" s="87"/>
      <c r="O19" s="87"/>
      <c r="P19" s="87"/>
    </row>
    <row r="20" spans="1:17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0.69</v>
      </c>
      <c r="F20" s="53">
        <v>0.53</v>
      </c>
      <c r="G20" s="53">
        <v>0.9</v>
      </c>
      <c r="H20" s="133" t="s">
        <v>199</v>
      </c>
      <c r="I20" s="92">
        <v>2</v>
      </c>
      <c r="J20" s="84" t="str">
        <f t="shared" si="2"/>
        <v>Uniform (0.53, 0.9)</v>
      </c>
      <c r="K20" s="131">
        <f t="shared" si="3"/>
        <v>0.53</v>
      </c>
      <c r="L20" s="131">
        <f t="shared" si="3"/>
        <v>0.9</v>
      </c>
      <c r="M20" s="84" t="s">
        <v>17</v>
      </c>
    </row>
    <row r="21" spans="1:17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53">
        <v>0.69</v>
      </c>
      <c r="F21" s="53">
        <v>0.53</v>
      </c>
      <c r="G21" s="53">
        <v>0.9</v>
      </c>
      <c r="H21" s="84" t="s">
        <v>199</v>
      </c>
      <c r="I21" s="92">
        <v>2</v>
      </c>
      <c r="J21" s="84" t="str">
        <f t="shared" si="2"/>
        <v>Uniform (0.53, 0.9)</v>
      </c>
      <c r="K21" s="131">
        <f t="shared" si="3"/>
        <v>0.53</v>
      </c>
      <c r="L21" s="131">
        <f t="shared" si="3"/>
        <v>0.9</v>
      </c>
      <c r="M21" s="84" t="s">
        <v>17</v>
      </c>
    </row>
    <row r="22" spans="1:17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53">
        <v>0.69</v>
      </c>
      <c r="F22" s="53">
        <v>0.53</v>
      </c>
      <c r="G22" s="53">
        <v>0.9</v>
      </c>
      <c r="H22" s="84" t="s">
        <v>199</v>
      </c>
      <c r="I22" s="92">
        <v>2</v>
      </c>
      <c r="J22" s="84" t="str">
        <f t="shared" si="2"/>
        <v>Uniform (0.53, 0.9)</v>
      </c>
      <c r="K22" s="131">
        <f t="shared" si="3"/>
        <v>0.53</v>
      </c>
      <c r="L22" s="131">
        <f t="shared" si="3"/>
        <v>0.9</v>
      </c>
      <c r="M22" s="84" t="s">
        <v>17</v>
      </c>
    </row>
    <row r="23" spans="1:17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53">
        <v>0.69</v>
      </c>
      <c r="F23" s="53">
        <v>0.53</v>
      </c>
      <c r="G23" s="53">
        <v>0.9</v>
      </c>
      <c r="H23" s="84" t="s">
        <v>199</v>
      </c>
      <c r="I23" s="92">
        <v>2</v>
      </c>
      <c r="J23" s="84" t="str">
        <f t="shared" si="2"/>
        <v>Uniform (0.53, 0.9)</v>
      </c>
      <c r="K23" s="131">
        <f t="shared" si="3"/>
        <v>0.53</v>
      </c>
      <c r="L23" s="131">
        <f t="shared" si="3"/>
        <v>0.9</v>
      </c>
      <c r="M23" s="84" t="s">
        <v>17</v>
      </c>
    </row>
    <row r="24" spans="1:17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53">
        <v>0.69</v>
      </c>
      <c r="F24" s="53">
        <v>0.53</v>
      </c>
      <c r="G24" s="53">
        <v>0.9</v>
      </c>
      <c r="H24" s="84" t="s">
        <v>199</v>
      </c>
      <c r="I24" s="92">
        <v>2</v>
      </c>
      <c r="J24" s="84" t="str">
        <f t="shared" si="2"/>
        <v>Uniform (0.53, 0.9)</v>
      </c>
      <c r="K24" s="131">
        <f t="shared" si="3"/>
        <v>0.53</v>
      </c>
      <c r="L24" s="131">
        <f t="shared" si="3"/>
        <v>0.9</v>
      </c>
      <c r="M24" s="84" t="s">
        <v>17</v>
      </c>
      <c r="N24" s="84"/>
      <c r="O24" s="84"/>
      <c r="P24" s="84"/>
      <c r="Q24" s="84"/>
    </row>
    <row r="25" spans="1:17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0.69</v>
      </c>
      <c r="F25" s="131">
        <v>0.53</v>
      </c>
      <c r="G25" s="131">
        <v>0.9</v>
      </c>
      <c r="H25" s="84" t="s">
        <v>199</v>
      </c>
      <c r="I25" s="92">
        <v>2</v>
      </c>
      <c r="J25" s="84" t="str">
        <f t="shared" si="2"/>
        <v>Uniform (0.53, 0.9)</v>
      </c>
      <c r="K25" s="131">
        <f t="shared" ref="K25:L88" si="4">F25</f>
        <v>0.53</v>
      </c>
      <c r="L25" s="131">
        <f t="shared" si="4"/>
        <v>0.9</v>
      </c>
      <c r="M25" s="84" t="s">
        <v>17</v>
      </c>
      <c r="N25" s="84"/>
      <c r="O25" s="84"/>
      <c r="P25" s="84"/>
      <c r="Q25" s="84"/>
    </row>
    <row r="26" spans="1:17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131">
        <v>0.73</v>
      </c>
      <c r="F26" s="131">
        <v>0.73</v>
      </c>
      <c r="G26" s="131">
        <v>0.73</v>
      </c>
      <c r="H26" s="84" t="s">
        <v>199</v>
      </c>
      <c r="I26" s="92">
        <v>2</v>
      </c>
      <c r="J26" s="84" t="str">
        <f t="shared" si="2"/>
        <v>Uniform (0.73, 0.73)</v>
      </c>
      <c r="K26" s="131">
        <f t="shared" si="4"/>
        <v>0.73</v>
      </c>
      <c r="L26" s="131">
        <f t="shared" si="4"/>
        <v>0.73</v>
      </c>
      <c r="M26" s="84" t="s">
        <v>17</v>
      </c>
      <c r="N26" s="84"/>
      <c r="O26" s="84"/>
      <c r="P26" s="84"/>
      <c r="Q26" s="84"/>
    </row>
    <row r="27" spans="1:17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131">
        <v>0.73</v>
      </c>
      <c r="F27" s="131">
        <v>0.73</v>
      </c>
      <c r="G27" s="131">
        <v>0.73</v>
      </c>
      <c r="H27" s="84" t="s">
        <v>199</v>
      </c>
      <c r="I27" s="92">
        <v>2</v>
      </c>
      <c r="J27" s="84" t="str">
        <f t="shared" si="2"/>
        <v>Uniform (0.73, 0.73)</v>
      </c>
      <c r="K27" s="131">
        <f t="shared" si="4"/>
        <v>0.73</v>
      </c>
      <c r="L27" s="131">
        <f t="shared" si="4"/>
        <v>0.73</v>
      </c>
      <c r="M27" s="84" t="s">
        <v>17</v>
      </c>
      <c r="N27" s="84"/>
      <c r="O27" s="84"/>
      <c r="P27" s="84"/>
      <c r="Q27" s="84"/>
    </row>
    <row r="28" spans="1:17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131">
        <v>0.73</v>
      </c>
      <c r="F28" s="131">
        <v>0.73</v>
      </c>
      <c r="G28" s="131">
        <v>0.73</v>
      </c>
      <c r="H28" s="84" t="s">
        <v>199</v>
      </c>
      <c r="I28" s="92">
        <v>2</v>
      </c>
      <c r="J28" s="84" t="str">
        <f t="shared" si="2"/>
        <v>Uniform (0.73, 0.73)</v>
      </c>
      <c r="K28" s="131">
        <f t="shared" si="4"/>
        <v>0.73</v>
      </c>
      <c r="L28" s="131">
        <f t="shared" si="4"/>
        <v>0.73</v>
      </c>
      <c r="M28" s="84" t="s">
        <v>17</v>
      </c>
      <c r="N28" s="84"/>
      <c r="O28" s="84"/>
      <c r="P28" s="84"/>
      <c r="Q28" s="84"/>
    </row>
    <row r="29" spans="1:17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0.73</v>
      </c>
      <c r="F29" s="131">
        <v>0.73</v>
      </c>
      <c r="G29" s="131">
        <v>0.73</v>
      </c>
      <c r="H29" s="84" t="s">
        <v>199</v>
      </c>
      <c r="I29" s="92">
        <v>2</v>
      </c>
      <c r="J29" s="84" t="str">
        <f t="shared" si="2"/>
        <v>Uniform (0.73, 0.73)</v>
      </c>
      <c r="K29" s="131">
        <f t="shared" si="4"/>
        <v>0.73</v>
      </c>
      <c r="L29" s="131">
        <f t="shared" si="4"/>
        <v>0.73</v>
      </c>
      <c r="M29" s="84" t="s">
        <v>17</v>
      </c>
      <c r="N29" s="84"/>
      <c r="O29" s="84"/>
      <c r="P29" s="84"/>
      <c r="Q29" s="84"/>
    </row>
    <row r="30" spans="1:17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0.73</v>
      </c>
      <c r="F30" s="131">
        <v>0.73</v>
      </c>
      <c r="G30" s="131">
        <v>0.73</v>
      </c>
      <c r="H30" s="84" t="s">
        <v>199</v>
      </c>
      <c r="I30" s="92">
        <v>2</v>
      </c>
      <c r="J30" s="84" t="str">
        <f t="shared" si="2"/>
        <v>Uniform (0.73, 0.73)</v>
      </c>
      <c r="K30" s="131">
        <f t="shared" si="4"/>
        <v>0.73</v>
      </c>
      <c r="L30" s="131">
        <f t="shared" si="4"/>
        <v>0.73</v>
      </c>
      <c r="M30" s="84" t="s">
        <v>17</v>
      </c>
      <c r="N30" s="84"/>
      <c r="O30" s="84"/>
      <c r="P30" s="84"/>
      <c r="Q30" s="84"/>
    </row>
    <row r="31" spans="1:17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0.73</v>
      </c>
      <c r="F31" s="131">
        <v>0.73</v>
      </c>
      <c r="G31" s="131">
        <v>0.73</v>
      </c>
      <c r="H31" s="84" t="s">
        <v>199</v>
      </c>
      <c r="I31" s="92">
        <v>2</v>
      </c>
      <c r="J31" s="84" t="str">
        <f t="shared" si="2"/>
        <v>Uniform (0.73, 0.73)</v>
      </c>
      <c r="K31" s="131">
        <f t="shared" si="4"/>
        <v>0.73</v>
      </c>
      <c r="L31" s="131">
        <f t="shared" si="4"/>
        <v>0.73</v>
      </c>
      <c r="M31" s="84" t="s">
        <v>17</v>
      </c>
      <c r="N31" s="84"/>
      <c r="O31" s="84"/>
      <c r="P31" s="84"/>
      <c r="Q31" s="84"/>
    </row>
    <row r="32" spans="1:17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131">
        <v>0.48299999999999998</v>
      </c>
      <c r="G32" s="131">
        <v>0.82499999999999996</v>
      </c>
      <c r="H32" s="84" t="s">
        <v>199</v>
      </c>
      <c r="I32" s="92">
        <v>2</v>
      </c>
      <c r="J32" s="84" t="str">
        <f t="shared" si="2"/>
        <v>Uniform (0.48, 0.83)</v>
      </c>
      <c r="K32" s="131">
        <f t="shared" si="4"/>
        <v>0.48299999999999998</v>
      </c>
      <c r="L32" s="131">
        <f t="shared" si="4"/>
        <v>0.82499999999999996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131">
        <v>0.48299999999999998</v>
      </c>
      <c r="G33" s="131">
        <v>0.82499999999999996</v>
      </c>
      <c r="H33" s="84" t="s">
        <v>199</v>
      </c>
      <c r="I33" s="92">
        <v>2</v>
      </c>
      <c r="J33" s="84" t="str">
        <f t="shared" si="2"/>
        <v>Uniform (0.48, 0.83)</v>
      </c>
      <c r="K33" s="131">
        <f t="shared" si="4"/>
        <v>0.48299999999999998</v>
      </c>
      <c r="L33" s="131">
        <f t="shared" si="4"/>
        <v>0.82499999999999996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131">
        <v>0.48299999999999998</v>
      </c>
      <c r="G34" s="131">
        <v>0.82499999999999996</v>
      </c>
      <c r="H34" s="84" t="s">
        <v>199</v>
      </c>
      <c r="I34" s="92">
        <v>2</v>
      </c>
      <c r="J34" s="84" t="str">
        <f t="shared" si="2"/>
        <v>Uniform (0.48, 0.83)</v>
      </c>
      <c r="K34" s="131">
        <f t="shared" si="4"/>
        <v>0.48299999999999998</v>
      </c>
      <c r="L34" s="131">
        <f t="shared" si="4"/>
        <v>0.82499999999999996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131">
        <v>0.48299999999999998</v>
      </c>
      <c r="G35" s="131">
        <v>0.82499999999999996</v>
      </c>
      <c r="H35" s="84" t="s">
        <v>199</v>
      </c>
      <c r="I35" s="92">
        <v>2</v>
      </c>
      <c r="J35" s="84" t="str">
        <f t="shared" si="2"/>
        <v>Uniform (0.48, 0.83)</v>
      </c>
      <c r="K35" s="131">
        <f t="shared" si="4"/>
        <v>0.48299999999999998</v>
      </c>
      <c r="L35" s="131">
        <f t="shared" si="4"/>
        <v>0.82499999999999996</v>
      </c>
      <c r="M35" s="84" t="s">
        <v>17</v>
      </c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131">
        <v>0.48299999999999998</v>
      </c>
      <c r="G36" s="131">
        <v>0.82499999999999996</v>
      </c>
      <c r="H36" s="84" t="s">
        <v>199</v>
      </c>
      <c r="I36" s="92">
        <v>2</v>
      </c>
      <c r="J36" s="84" t="str">
        <f t="shared" si="2"/>
        <v>Uniform (0.48, 0.83)</v>
      </c>
      <c r="K36" s="131">
        <f t="shared" si="4"/>
        <v>0.48299999999999998</v>
      </c>
      <c r="L36" s="131">
        <f t="shared" si="4"/>
        <v>0.82499999999999996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0.48299999999999998</v>
      </c>
      <c r="G37" s="279">
        <v>0.82499999999999996</v>
      </c>
      <c r="H37" s="87" t="s">
        <v>199</v>
      </c>
      <c r="I37" s="93">
        <v>2</v>
      </c>
      <c r="J37" s="87" t="str">
        <f t="shared" si="2"/>
        <v>Uniform (0.48, 0.83)</v>
      </c>
      <c r="K37" s="279">
        <f t="shared" si="4"/>
        <v>0.48299999999999998</v>
      </c>
      <c r="L37" s="279">
        <f t="shared" si="4"/>
        <v>0.82499999999999996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0.69</v>
      </c>
      <c r="F38" s="53">
        <v>0.53</v>
      </c>
      <c r="G38" s="53">
        <v>0.9</v>
      </c>
      <c r="H38" s="133" t="s">
        <v>199</v>
      </c>
      <c r="I38" s="92">
        <v>2</v>
      </c>
      <c r="J38" s="84" t="str">
        <f t="shared" si="2"/>
        <v>Uniform (0.53, 0.9)</v>
      </c>
      <c r="K38" s="131">
        <f t="shared" si="4"/>
        <v>0.53</v>
      </c>
      <c r="L38" s="131">
        <f t="shared" si="4"/>
        <v>0.9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0.69</v>
      </c>
      <c r="F39" s="53">
        <v>0.53</v>
      </c>
      <c r="G39" s="53">
        <v>0.9</v>
      </c>
      <c r="H39" s="133" t="s">
        <v>199</v>
      </c>
      <c r="I39" s="92">
        <v>2</v>
      </c>
      <c r="J39" s="84" t="str">
        <f t="shared" si="2"/>
        <v>Uniform (0.53, 0.9)</v>
      </c>
      <c r="K39" s="131">
        <f t="shared" si="4"/>
        <v>0.53</v>
      </c>
      <c r="L39" s="131">
        <f t="shared" si="4"/>
        <v>0.9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0.69</v>
      </c>
      <c r="F40" s="53">
        <v>0.53</v>
      </c>
      <c r="G40" s="53">
        <v>0.9</v>
      </c>
      <c r="H40" s="133" t="s">
        <v>199</v>
      </c>
      <c r="I40" s="92">
        <v>2</v>
      </c>
      <c r="J40" s="84" t="str">
        <f t="shared" si="2"/>
        <v>Uniform (0.53, 0.9)</v>
      </c>
      <c r="K40" s="131">
        <f t="shared" si="4"/>
        <v>0.53</v>
      </c>
      <c r="L40" s="131">
        <f t="shared" si="4"/>
        <v>0.9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0.69</v>
      </c>
      <c r="F41" s="53">
        <v>0.53</v>
      </c>
      <c r="G41" s="53">
        <v>0.9</v>
      </c>
      <c r="H41" s="133" t="s">
        <v>199</v>
      </c>
      <c r="I41" s="92">
        <v>2</v>
      </c>
      <c r="J41" s="84" t="str">
        <f t="shared" si="2"/>
        <v>Uniform (0.53, 0.9)</v>
      </c>
      <c r="K41" s="131">
        <f t="shared" si="4"/>
        <v>0.53</v>
      </c>
      <c r="L41" s="131">
        <f t="shared" si="4"/>
        <v>0.9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53">
        <v>0.69</v>
      </c>
      <c r="F42" s="53">
        <v>0.53</v>
      </c>
      <c r="G42" s="53">
        <v>0.9</v>
      </c>
      <c r="H42" s="133" t="s">
        <v>199</v>
      </c>
      <c r="I42" s="92">
        <v>2</v>
      </c>
      <c r="J42" s="84" t="str">
        <f t="shared" si="2"/>
        <v>Uniform (0.53, 0.9)</v>
      </c>
      <c r="K42" s="131">
        <f t="shared" si="4"/>
        <v>0.53</v>
      </c>
      <c r="L42" s="131">
        <f t="shared" si="4"/>
        <v>0.9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0.69</v>
      </c>
      <c r="F43" s="131">
        <v>0.53</v>
      </c>
      <c r="G43" s="131">
        <v>0.9</v>
      </c>
      <c r="H43" s="84" t="s">
        <v>199</v>
      </c>
      <c r="I43" s="92">
        <v>2</v>
      </c>
      <c r="J43" s="84" t="str">
        <f t="shared" si="2"/>
        <v>Uniform (0.53, 0.9)</v>
      </c>
      <c r="K43" s="131">
        <f t="shared" si="4"/>
        <v>0.53</v>
      </c>
      <c r="L43" s="131">
        <f t="shared" si="4"/>
        <v>0.9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131">
        <v>0.71</v>
      </c>
      <c r="F44" s="131">
        <v>0.71</v>
      </c>
      <c r="G44" s="131">
        <v>0.71</v>
      </c>
      <c r="H44" s="84" t="s">
        <v>199</v>
      </c>
      <c r="I44" s="92">
        <v>2</v>
      </c>
      <c r="J44" s="84" t="str">
        <f t="shared" si="2"/>
        <v>Uniform (0.71, 0.71)</v>
      </c>
      <c r="K44" s="131">
        <f t="shared" si="4"/>
        <v>0.71</v>
      </c>
      <c r="L44" s="131">
        <f t="shared" si="4"/>
        <v>0.71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131">
        <v>0.71</v>
      </c>
      <c r="F45" s="131">
        <v>0.71</v>
      </c>
      <c r="G45" s="131">
        <v>0.71</v>
      </c>
      <c r="H45" s="84" t="s">
        <v>199</v>
      </c>
      <c r="I45" s="92">
        <v>2</v>
      </c>
      <c r="J45" s="84" t="str">
        <f t="shared" si="2"/>
        <v>Uniform (0.71, 0.71)</v>
      </c>
      <c r="K45" s="131">
        <f t="shared" si="4"/>
        <v>0.71</v>
      </c>
      <c r="L45" s="131">
        <f t="shared" si="4"/>
        <v>0.71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131">
        <v>0.71</v>
      </c>
      <c r="F46" s="131">
        <v>0.71</v>
      </c>
      <c r="G46" s="131">
        <v>0.71</v>
      </c>
      <c r="H46" s="84" t="s">
        <v>199</v>
      </c>
      <c r="I46" s="92">
        <v>2</v>
      </c>
      <c r="J46" s="84" t="str">
        <f t="shared" si="2"/>
        <v>Uniform (0.71, 0.71)</v>
      </c>
      <c r="K46" s="131">
        <f t="shared" si="4"/>
        <v>0.71</v>
      </c>
      <c r="L46" s="131">
        <f t="shared" si="4"/>
        <v>0.71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0.71</v>
      </c>
      <c r="F47" s="131">
        <v>0.71</v>
      </c>
      <c r="G47" s="131">
        <v>0.71</v>
      </c>
      <c r="H47" s="84" t="s">
        <v>199</v>
      </c>
      <c r="I47" s="92">
        <v>2</v>
      </c>
      <c r="J47" s="84" t="str">
        <f t="shared" si="2"/>
        <v>Uniform (0.71, 0.71)</v>
      </c>
      <c r="K47" s="131">
        <f t="shared" si="4"/>
        <v>0.71</v>
      </c>
      <c r="L47" s="131">
        <f t="shared" si="4"/>
        <v>0.71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0.71</v>
      </c>
      <c r="F48" s="131">
        <v>0.71</v>
      </c>
      <c r="G48" s="131">
        <v>0.71</v>
      </c>
      <c r="H48" s="84" t="s">
        <v>199</v>
      </c>
      <c r="I48" s="92">
        <v>2</v>
      </c>
      <c r="J48" s="84" t="str">
        <f t="shared" si="2"/>
        <v>Uniform (0.71, 0.71)</v>
      </c>
      <c r="K48" s="131">
        <f t="shared" si="4"/>
        <v>0.71</v>
      </c>
      <c r="L48" s="131">
        <f t="shared" si="4"/>
        <v>0.71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0.71</v>
      </c>
      <c r="F49" s="131">
        <v>0.71</v>
      </c>
      <c r="G49" s="131">
        <v>0.71</v>
      </c>
      <c r="H49" s="84" t="s">
        <v>199</v>
      </c>
      <c r="I49" s="92">
        <v>2</v>
      </c>
      <c r="J49" s="84" t="str">
        <f t="shared" si="2"/>
        <v>Uniform (0.71, 0.71)</v>
      </c>
      <c r="K49" s="131">
        <f t="shared" si="4"/>
        <v>0.71</v>
      </c>
      <c r="L49" s="131">
        <f t="shared" si="4"/>
        <v>0.71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0.53900000000000003</v>
      </c>
      <c r="G50" s="53">
        <v>0.86899999999999999</v>
      </c>
      <c r="H50" s="84" t="s">
        <v>199</v>
      </c>
      <c r="I50" s="92">
        <v>2</v>
      </c>
      <c r="J50" s="84" t="str">
        <f t="shared" si="2"/>
        <v>Uniform (0.54, 0.87)</v>
      </c>
      <c r="K50" s="131">
        <f t="shared" si="4"/>
        <v>0.53900000000000003</v>
      </c>
      <c r="L50" s="131">
        <f t="shared" si="4"/>
        <v>0.86899999999999999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0.53900000000000003</v>
      </c>
      <c r="G51" s="53">
        <v>0.86899999999999999</v>
      </c>
      <c r="H51" s="84" t="s">
        <v>199</v>
      </c>
      <c r="I51" s="92">
        <v>2</v>
      </c>
      <c r="J51" s="84" t="str">
        <f t="shared" si="2"/>
        <v>Uniform (0.54, 0.87)</v>
      </c>
      <c r="K51" s="131">
        <f t="shared" si="4"/>
        <v>0.53900000000000003</v>
      </c>
      <c r="L51" s="131">
        <f t="shared" si="4"/>
        <v>0.86899999999999999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0.53900000000000003</v>
      </c>
      <c r="G52" s="53">
        <v>0.86899999999999999</v>
      </c>
      <c r="H52" s="84" t="s">
        <v>199</v>
      </c>
      <c r="I52" s="92">
        <v>2</v>
      </c>
      <c r="J52" s="84" t="str">
        <f t="shared" si="2"/>
        <v>Uniform (0.54, 0.87)</v>
      </c>
      <c r="K52" s="131">
        <f t="shared" si="4"/>
        <v>0.53900000000000003</v>
      </c>
      <c r="L52" s="131">
        <f t="shared" si="4"/>
        <v>0.86899999999999999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0.53900000000000003</v>
      </c>
      <c r="G53" s="53">
        <v>0.86899999999999999</v>
      </c>
      <c r="H53" s="84" t="s">
        <v>199</v>
      </c>
      <c r="I53" s="92">
        <v>2</v>
      </c>
      <c r="J53" s="84" t="str">
        <f t="shared" si="2"/>
        <v>Uniform (0.54, 0.87)</v>
      </c>
      <c r="K53" s="131">
        <f t="shared" si="4"/>
        <v>0.53900000000000003</v>
      </c>
      <c r="L53" s="131">
        <f t="shared" si="4"/>
        <v>0.86899999999999999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131">
        <v>0.53900000000000003</v>
      </c>
      <c r="G54" s="131">
        <v>0.86899999999999999</v>
      </c>
      <c r="H54" s="84" t="s">
        <v>199</v>
      </c>
      <c r="I54" s="92">
        <v>2</v>
      </c>
      <c r="J54" s="84" t="str">
        <f t="shared" si="2"/>
        <v>Uniform (0.54, 0.87)</v>
      </c>
      <c r="K54" s="131">
        <f t="shared" si="4"/>
        <v>0.53900000000000003</v>
      </c>
      <c r="L54" s="131">
        <f t="shared" si="4"/>
        <v>0.86899999999999999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0.53900000000000003</v>
      </c>
      <c r="G55" s="279">
        <v>0.86899999999999999</v>
      </c>
      <c r="H55" s="87" t="s">
        <v>199</v>
      </c>
      <c r="I55" s="93">
        <v>2</v>
      </c>
      <c r="J55" s="87" t="str">
        <f t="shared" si="2"/>
        <v>Uniform (0.54, 0.87)</v>
      </c>
      <c r="K55" s="279">
        <f t="shared" si="4"/>
        <v>0.53900000000000003</v>
      </c>
      <c r="L55" s="279">
        <f t="shared" si="4"/>
        <v>0.86899999999999999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0.69</v>
      </c>
      <c r="F56" s="53">
        <v>0.53</v>
      </c>
      <c r="G56" s="53">
        <v>0.9</v>
      </c>
      <c r="H56" s="133" t="s">
        <v>199</v>
      </c>
      <c r="I56" s="92">
        <v>2</v>
      </c>
      <c r="J56" s="84" t="str">
        <f t="shared" si="2"/>
        <v>Uniform (0.53, 0.9)</v>
      </c>
      <c r="K56" s="131">
        <f t="shared" si="4"/>
        <v>0.53</v>
      </c>
      <c r="L56" s="131">
        <f t="shared" si="4"/>
        <v>0.9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0.69</v>
      </c>
      <c r="F57" s="53">
        <v>0.53</v>
      </c>
      <c r="G57" s="53">
        <v>0.9</v>
      </c>
      <c r="H57" s="133" t="s">
        <v>199</v>
      </c>
      <c r="I57" s="92">
        <v>2</v>
      </c>
      <c r="J57" s="84" t="str">
        <f t="shared" si="2"/>
        <v>Uniform (0.53, 0.9)</v>
      </c>
      <c r="K57" s="131">
        <f t="shared" si="4"/>
        <v>0.53</v>
      </c>
      <c r="L57" s="131">
        <f t="shared" si="4"/>
        <v>0.9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0.69</v>
      </c>
      <c r="F58" s="53">
        <v>0.53</v>
      </c>
      <c r="G58" s="53">
        <v>0.9</v>
      </c>
      <c r="H58" s="133" t="s">
        <v>199</v>
      </c>
      <c r="I58" s="92">
        <v>2</v>
      </c>
      <c r="J58" s="84" t="str">
        <f t="shared" si="2"/>
        <v>Uniform (0.53, 0.9)</v>
      </c>
      <c r="K58" s="131">
        <f t="shared" si="4"/>
        <v>0.53</v>
      </c>
      <c r="L58" s="131">
        <f t="shared" si="4"/>
        <v>0.9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53">
        <v>0.69</v>
      </c>
      <c r="F59" s="53">
        <v>0.53</v>
      </c>
      <c r="G59" s="53">
        <v>0.9</v>
      </c>
      <c r="H59" s="84" t="s">
        <v>199</v>
      </c>
      <c r="I59" s="92">
        <v>2</v>
      </c>
      <c r="J59" s="84" t="str">
        <f t="shared" si="2"/>
        <v>Uniform (0.53, 0.9)</v>
      </c>
      <c r="K59" s="131">
        <f t="shared" si="4"/>
        <v>0.53</v>
      </c>
      <c r="L59" s="131">
        <f t="shared" si="4"/>
        <v>0.9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53">
        <v>0.69</v>
      </c>
      <c r="F60" s="53">
        <v>0.53</v>
      </c>
      <c r="G60" s="53">
        <v>0.9</v>
      </c>
      <c r="H60" s="84" t="s">
        <v>199</v>
      </c>
      <c r="I60" s="92">
        <v>2</v>
      </c>
      <c r="J60" s="84" t="str">
        <f t="shared" si="2"/>
        <v>Uniform (0.53, 0.9)</v>
      </c>
      <c r="K60" s="131">
        <f t="shared" si="4"/>
        <v>0.53</v>
      </c>
      <c r="L60" s="131">
        <f t="shared" si="4"/>
        <v>0.9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0.69</v>
      </c>
      <c r="F61" s="131">
        <v>0.53</v>
      </c>
      <c r="G61" s="131">
        <v>0.9</v>
      </c>
      <c r="H61" s="84" t="s">
        <v>199</v>
      </c>
      <c r="I61" s="92">
        <v>2</v>
      </c>
      <c r="J61" s="84" t="str">
        <f t="shared" si="2"/>
        <v>Uniform (0.53, 0.9)</v>
      </c>
      <c r="K61" s="131">
        <f t="shared" si="4"/>
        <v>0.53</v>
      </c>
      <c r="L61" s="131">
        <f t="shared" si="4"/>
        <v>0.9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131">
        <v>0.67</v>
      </c>
      <c r="F62" s="131">
        <v>0.67</v>
      </c>
      <c r="G62" s="131">
        <v>0.67</v>
      </c>
      <c r="H62" s="84" t="s">
        <v>199</v>
      </c>
      <c r="I62" s="92">
        <v>2</v>
      </c>
      <c r="J62" s="84" t="str">
        <f t="shared" si="2"/>
        <v>Uniform (0.67, 0.67)</v>
      </c>
      <c r="K62" s="131">
        <f t="shared" si="4"/>
        <v>0.67</v>
      </c>
      <c r="L62" s="131">
        <f t="shared" si="4"/>
        <v>0.67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131">
        <v>0.67</v>
      </c>
      <c r="F63" s="131">
        <v>0.67</v>
      </c>
      <c r="G63" s="131">
        <v>0.67</v>
      </c>
      <c r="H63" s="84" t="s">
        <v>199</v>
      </c>
      <c r="I63" s="92">
        <v>2</v>
      </c>
      <c r="J63" s="84" t="str">
        <f t="shared" si="2"/>
        <v>Uniform (0.67, 0.67)</v>
      </c>
      <c r="K63" s="131">
        <f t="shared" si="4"/>
        <v>0.67</v>
      </c>
      <c r="L63" s="131">
        <f t="shared" si="4"/>
        <v>0.67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131">
        <v>0.67</v>
      </c>
      <c r="F64" s="131">
        <v>0.67</v>
      </c>
      <c r="G64" s="131">
        <v>0.67</v>
      </c>
      <c r="H64" s="84" t="s">
        <v>199</v>
      </c>
      <c r="I64" s="92">
        <v>2</v>
      </c>
      <c r="J64" s="84" t="str">
        <f t="shared" si="2"/>
        <v>Uniform (0.67, 0.67)</v>
      </c>
      <c r="K64" s="131">
        <f t="shared" si="4"/>
        <v>0.67</v>
      </c>
      <c r="L64" s="131">
        <f t="shared" si="4"/>
        <v>0.67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0.67</v>
      </c>
      <c r="F65" s="131">
        <v>0.67</v>
      </c>
      <c r="G65" s="131">
        <v>0.67</v>
      </c>
      <c r="H65" s="84" t="s">
        <v>199</v>
      </c>
      <c r="I65" s="92">
        <v>2</v>
      </c>
      <c r="J65" s="84" t="str">
        <f t="shared" si="2"/>
        <v>Uniform (0.67, 0.67)</v>
      </c>
      <c r="K65" s="131">
        <f t="shared" si="4"/>
        <v>0.67</v>
      </c>
      <c r="L65" s="131">
        <f t="shared" si="4"/>
        <v>0.67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0.67</v>
      </c>
      <c r="F66" s="131">
        <v>0.67</v>
      </c>
      <c r="G66" s="131">
        <v>0.67</v>
      </c>
      <c r="H66" s="84" t="s">
        <v>199</v>
      </c>
      <c r="I66" s="92">
        <v>2</v>
      </c>
      <c r="J66" s="84" t="str">
        <f t="shared" si="2"/>
        <v>Uniform (0.67, 0.67)</v>
      </c>
      <c r="K66" s="131">
        <f t="shared" si="4"/>
        <v>0.67</v>
      </c>
      <c r="L66" s="131">
        <f t="shared" si="4"/>
        <v>0.67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0.67</v>
      </c>
      <c r="F67" s="131">
        <v>0.67</v>
      </c>
      <c r="G67" s="131">
        <v>0.67</v>
      </c>
      <c r="H67" s="84" t="s">
        <v>199</v>
      </c>
      <c r="I67" s="92">
        <v>2</v>
      </c>
      <c r="J67" s="84" t="str">
        <f t="shared" si="2"/>
        <v>Uniform (0.67, 0.67)</v>
      </c>
      <c r="K67" s="131">
        <f t="shared" si="4"/>
        <v>0.67</v>
      </c>
      <c r="L67" s="131">
        <f t="shared" si="4"/>
        <v>0.67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131">
        <v>0.48099999999999998</v>
      </c>
      <c r="G68" s="131">
        <v>0.84699999999999998</v>
      </c>
      <c r="H68" s="84" t="s">
        <v>199</v>
      </c>
      <c r="I68" s="92">
        <v>2</v>
      </c>
      <c r="J68" s="84" t="str">
        <f t="shared" si="2"/>
        <v>Uniform (0.48, 0.85)</v>
      </c>
      <c r="K68" s="131">
        <f t="shared" si="4"/>
        <v>0.48099999999999998</v>
      </c>
      <c r="L68" s="131">
        <f t="shared" si="4"/>
        <v>0.84699999999999998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131">
        <v>0.48099999999999998</v>
      </c>
      <c r="G69" s="131">
        <v>0.84699999999999998</v>
      </c>
      <c r="H69" s="84" t="s">
        <v>199</v>
      </c>
      <c r="I69" s="92">
        <v>2</v>
      </c>
      <c r="J69" s="84" t="str">
        <f t="shared" si="2"/>
        <v>Uniform (0.48, 0.85)</v>
      </c>
      <c r="K69" s="131">
        <f t="shared" si="4"/>
        <v>0.48099999999999998</v>
      </c>
      <c r="L69" s="131">
        <f t="shared" si="4"/>
        <v>0.84699999999999998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131">
        <v>0.48099999999999998</v>
      </c>
      <c r="G70" s="131">
        <v>0.84699999999999998</v>
      </c>
      <c r="H70" s="84" t="s">
        <v>199</v>
      </c>
      <c r="I70" s="92">
        <v>2</v>
      </c>
      <c r="J70" s="84" t="str">
        <f t="shared" si="2"/>
        <v>Uniform (0.48, 0.85)</v>
      </c>
      <c r="K70" s="131">
        <f t="shared" si="4"/>
        <v>0.48099999999999998</v>
      </c>
      <c r="L70" s="131">
        <f t="shared" si="4"/>
        <v>0.84699999999999998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0.48099999999999998</v>
      </c>
      <c r="G71" s="53">
        <v>0.84699999999999998</v>
      </c>
      <c r="H71" s="84" t="s">
        <v>199</v>
      </c>
      <c r="I71" s="92">
        <v>2</v>
      </c>
      <c r="J71" s="84" t="str">
        <f t="shared" si="2"/>
        <v>Uniform (0.48, 0.85)</v>
      </c>
      <c r="K71" s="131">
        <f t="shared" si="4"/>
        <v>0.48099999999999998</v>
      </c>
      <c r="L71" s="131">
        <f t="shared" si="4"/>
        <v>0.84699999999999998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53">
        <v>0.48099999999999998</v>
      </c>
      <c r="G72" s="53">
        <v>0.84699999999999998</v>
      </c>
      <c r="H72" s="84" t="s">
        <v>199</v>
      </c>
      <c r="I72" s="92">
        <v>2</v>
      </c>
      <c r="J72" s="84" t="str">
        <f t="shared" si="2"/>
        <v>Uniform (0.48, 0.85)</v>
      </c>
      <c r="K72" s="131">
        <f t="shared" si="4"/>
        <v>0.48099999999999998</v>
      </c>
      <c r="L72" s="131">
        <f t="shared" si="4"/>
        <v>0.84699999999999998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0.48099999999999998</v>
      </c>
      <c r="G73" s="279">
        <v>0.84699999999999998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(0.48, 0.85)</v>
      </c>
      <c r="K73" s="279">
        <f t="shared" si="4"/>
        <v>0.48099999999999998</v>
      </c>
      <c r="L73" s="279">
        <f t="shared" si="4"/>
        <v>0.84699999999999998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0.69</v>
      </c>
      <c r="F74" s="53">
        <v>0.53</v>
      </c>
      <c r="G74" s="53">
        <v>0.9</v>
      </c>
      <c r="H74" s="133" t="s">
        <v>199</v>
      </c>
      <c r="I74" s="92">
        <v>2</v>
      </c>
      <c r="J74" s="84" t="str">
        <f t="shared" si="5"/>
        <v>Uniform (0.53, 0.9)</v>
      </c>
      <c r="K74" s="131">
        <f t="shared" si="4"/>
        <v>0.53</v>
      </c>
      <c r="L74" s="131">
        <f t="shared" si="4"/>
        <v>0.9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0.69</v>
      </c>
      <c r="F75" s="53">
        <v>0.53</v>
      </c>
      <c r="G75" s="53">
        <v>0.9</v>
      </c>
      <c r="H75" s="133" t="s">
        <v>199</v>
      </c>
      <c r="I75" s="92">
        <v>2</v>
      </c>
      <c r="J75" s="84" t="str">
        <f t="shared" si="5"/>
        <v>Uniform (0.53, 0.9)</v>
      </c>
      <c r="K75" s="131">
        <f t="shared" si="4"/>
        <v>0.53</v>
      </c>
      <c r="L75" s="131">
        <f t="shared" si="4"/>
        <v>0.9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0.69</v>
      </c>
      <c r="F76" s="53">
        <v>0.53</v>
      </c>
      <c r="G76" s="53">
        <v>0.9</v>
      </c>
      <c r="H76" s="133" t="s">
        <v>199</v>
      </c>
      <c r="I76" s="92">
        <v>2</v>
      </c>
      <c r="J76" s="84" t="str">
        <f t="shared" si="5"/>
        <v>Uniform (0.53, 0.9)</v>
      </c>
      <c r="K76" s="131">
        <f t="shared" si="4"/>
        <v>0.53</v>
      </c>
      <c r="L76" s="131">
        <f t="shared" si="4"/>
        <v>0.9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0.69</v>
      </c>
      <c r="F77" s="53">
        <v>0.53</v>
      </c>
      <c r="G77" s="53">
        <v>0.9</v>
      </c>
      <c r="H77" s="133" t="s">
        <v>199</v>
      </c>
      <c r="I77" s="92">
        <v>2</v>
      </c>
      <c r="J77" s="84" t="str">
        <f t="shared" si="5"/>
        <v>Uniform (0.53, 0.9)</v>
      </c>
      <c r="K77" s="131">
        <f t="shared" si="4"/>
        <v>0.53</v>
      </c>
      <c r="L77" s="131">
        <f t="shared" si="4"/>
        <v>0.9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53">
        <v>0.69</v>
      </c>
      <c r="F78" s="53">
        <v>0.53</v>
      </c>
      <c r="G78" s="53">
        <v>0.9</v>
      </c>
      <c r="H78" s="84" t="s">
        <v>199</v>
      </c>
      <c r="I78" s="92">
        <v>2</v>
      </c>
      <c r="J78" s="84" t="str">
        <f t="shared" si="5"/>
        <v>Uniform (0.53, 0.9)</v>
      </c>
      <c r="K78" s="131">
        <f t="shared" si="4"/>
        <v>0.53</v>
      </c>
      <c r="L78" s="131">
        <f t="shared" si="4"/>
        <v>0.9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0.69</v>
      </c>
      <c r="F79" s="131">
        <v>0.53</v>
      </c>
      <c r="G79" s="131">
        <v>0.9</v>
      </c>
      <c r="H79" s="84" t="s">
        <v>199</v>
      </c>
      <c r="I79" s="92">
        <v>2</v>
      </c>
      <c r="J79" s="84" t="str">
        <f t="shared" si="5"/>
        <v>Uniform (0.53, 0.9)</v>
      </c>
      <c r="K79" s="131">
        <f t="shared" si="4"/>
        <v>0.53</v>
      </c>
      <c r="L79" s="131">
        <f t="shared" si="4"/>
        <v>0.9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131">
        <v>0.86</v>
      </c>
      <c r="F80" s="131">
        <v>0.86</v>
      </c>
      <c r="G80" s="131">
        <v>0.86</v>
      </c>
      <c r="H80" s="84" t="s">
        <v>199</v>
      </c>
      <c r="I80" s="92">
        <v>2</v>
      </c>
      <c r="J80" s="84" t="str">
        <f t="shared" si="5"/>
        <v>Uniform (0.86, 0.86)</v>
      </c>
      <c r="K80" s="131">
        <f t="shared" si="4"/>
        <v>0.86</v>
      </c>
      <c r="L80" s="131">
        <f t="shared" si="4"/>
        <v>0.86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131">
        <v>0.86</v>
      </c>
      <c r="F81" s="131">
        <v>0.86</v>
      </c>
      <c r="G81" s="131">
        <v>0.86</v>
      </c>
      <c r="H81" s="84" t="s">
        <v>199</v>
      </c>
      <c r="I81" s="92">
        <v>2</v>
      </c>
      <c r="J81" s="84" t="str">
        <f t="shared" si="5"/>
        <v>Uniform (0.86, 0.86)</v>
      </c>
      <c r="K81" s="131">
        <f t="shared" si="4"/>
        <v>0.86</v>
      </c>
      <c r="L81" s="131">
        <f t="shared" si="4"/>
        <v>0.86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131">
        <v>0.86</v>
      </c>
      <c r="F82" s="131">
        <v>0.86</v>
      </c>
      <c r="G82" s="131">
        <v>0.86</v>
      </c>
      <c r="H82" s="84" t="s">
        <v>199</v>
      </c>
      <c r="I82" s="92">
        <v>2</v>
      </c>
      <c r="J82" s="84" t="str">
        <f t="shared" si="5"/>
        <v>Uniform (0.86, 0.86)</v>
      </c>
      <c r="K82" s="131">
        <f t="shared" si="4"/>
        <v>0.86</v>
      </c>
      <c r="L82" s="131">
        <f t="shared" si="4"/>
        <v>0.86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0.86</v>
      </c>
      <c r="F83" s="131">
        <v>0.86</v>
      </c>
      <c r="G83" s="131">
        <v>0.86</v>
      </c>
      <c r="H83" s="84" t="s">
        <v>199</v>
      </c>
      <c r="I83" s="92">
        <v>2</v>
      </c>
      <c r="J83" s="84" t="str">
        <f t="shared" si="5"/>
        <v>Uniform (0.86, 0.86)</v>
      </c>
      <c r="K83" s="131">
        <f t="shared" si="4"/>
        <v>0.86</v>
      </c>
      <c r="L83" s="131">
        <f t="shared" si="4"/>
        <v>0.86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0.86</v>
      </c>
      <c r="F84" s="131">
        <v>0.86</v>
      </c>
      <c r="G84" s="131">
        <v>0.86</v>
      </c>
      <c r="H84" s="84" t="s">
        <v>199</v>
      </c>
      <c r="I84" s="92">
        <v>2</v>
      </c>
      <c r="J84" s="84" t="str">
        <f t="shared" si="5"/>
        <v>Uniform (0.86, 0.86)</v>
      </c>
      <c r="K84" s="131">
        <f t="shared" si="4"/>
        <v>0.86</v>
      </c>
      <c r="L84" s="131">
        <f t="shared" si="4"/>
        <v>0.86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0.86</v>
      </c>
      <c r="F85" s="131">
        <v>0.86</v>
      </c>
      <c r="G85" s="131">
        <v>0.86</v>
      </c>
      <c r="H85" s="84" t="s">
        <v>199</v>
      </c>
      <c r="I85" s="92">
        <v>2</v>
      </c>
      <c r="J85" s="84" t="str">
        <f t="shared" si="5"/>
        <v>Uniform (0.86, 0.86)</v>
      </c>
      <c r="K85" s="131">
        <f t="shared" si="4"/>
        <v>0.86</v>
      </c>
      <c r="L85" s="131">
        <f t="shared" si="4"/>
        <v>0.86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131">
        <v>0.48199999999999998</v>
      </c>
      <c r="G86" s="131">
        <v>0.86399999999999999</v>
      </c>
      <c r="H86" s="84" t="s">
        <v>199</v>
      </c>
      <c r="I86" s="92">
        <v>2</v>
      </c>
      <c r="J86" s="84" t="str">
        <f t="shared" si="5"/>
        <v>Uniform (0.48, 0.86)</v>
      </c>
      <c r="K86" s="131">
        <f t="shared" si="4"/>
        <v>0.48199999999999998</v>
      </c>
      <c r="L86" s="131">
        <f t="shared" si="4"/>
        <v>0.86399999999999999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131">
        <v>0.48199999999999998</v>
      </c>
      <c r="G87" s="131">
        <v>0.86399999999999999</v>
      </c>
      <c r="H87" s="84" t="s">
        <v>199</v>
      </c>
      <c r="I87" s="92">
        <v>2</v>
      </c>
      <c r="J87" s="84" t="str">
        <f t="shared" si="5"/>
        <v>Uniform (0.48, 0.86)</v>
      </c>
      <c r="K87" s="131">
        <f t="shared" si="4"/>
        <v>0.48199999999999998</v>
      </c>
      <c r="L87" s="131">
        <f t="shared" si="4"/>
        <v>0.86399999999999999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131">
        <v>0.48199999999999998</v>
      </c>
      <c r="G88" s="131">
        <v>0.86399999999999999</v>
      </c>
      <c r="H88" s="84" t="s">
        <v>199</v>
      </c>
      <c r="I88" s="92">
        <v>2</v>
      </c>
      <c r="J88" s="84" t="str">
        <f t="shared" si="5"/>
        <v>Uniform (0.48, 0.86)</v>
      </c>
      <c r="K88" s="131">
        <f t="shared" si="4"/>
        <v>0.48199999999999998</v>
      </c>
      <c r="L88" s="131">
        <f t="shared" si="4"/>
        <v>0.86399999999999999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131">
        <v>0.48199999999999998</v>
      </c>
      <c r="G89" s="131">
        <v>0.86399999999999999</v>
      </c>
      <c r="H89" s="84" t="s">
        <v>199</v>
      </c>
      <c r="I89" s="92">
        <v>2</v>
      </c>
      <c r="J89" s="84" t="str">
        <f t="shared" si="5"/>
        <v>Uniform (0.48, 0.86)</v>
      </c>
      <c r="K89" s="131">
        <f t="shared" ref="K89:L109" si="6">F89</f>
        <v>0.48199999999999998</v>
      </c>
      <c r="L89" s="131">
        <f t="shared" si="6"/>
        <v>0.86399999999999999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53">
        <v>0.48199999999999998</v>
      </c>
      <c r="G90" s="53">
        <v>0.86399999999999999</v>
      </c>
      <c r="H90" s="84" t="s">
        <v>199</v>
      </c>
      <c r="I90" s="92">
        <v>2</v>
      </c>
      <c r="J90" s="84" t="str">
        <f t="shared" si="5"/>
        <v>Uniform (0.48, 0.86)</v>
      </c>
      <c r="K90" s="131">
        <f t="shared" si="6"/>
        <v>0.48199999999999998</v>
      </c>
      <c r="L90" s="131">
        <f t="shared" si="6"/>
        <v>0.86399999999999999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0.48199999999999998</v>
      </c>
      <c r="G91" s="279">
        <v>0.86399999999999999</v>
      </c>
      <c r="H91" s="87" t="s">
        <v>199</v>
      </c>
      <c r="I91" s="93">
        <v>2</v>
      </c>
      <c r="J91" s="87" t="str">
        <f t="shared" si="5"/>
        <v>Uniform (0.48, 0.86)</v>
      </c>
      <c r="K91" s="279">
        <f t="shared" si="6"/>
        <v>0.48199999999999998</v>
      </c>
      <c r="L91" s="279">
        <f t="shared" si="6"/>
        <v>0.86399999999999999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0.69</v>
      </c>
      <c r="F92" s="53">
        <v>0.53</v>
      </c>
      <c r="G92" s="53">
        <v>0.9</v>
      </c>
      <c r="H92" s="133" t="s">
        <v>199</v>
      </c>
      <c r="I92" s="92">
        <v>2</v>
      </c>
      <c r="J92" s="84" t="str">
        <f t="shared" si="5"/>
        <v>Uniform (0.53, 0.9)</v>
      </c>
      <c r="K92" s="131">
        <f t="shared" si="6"/>
        <v>0.53</v>
      </c>
      <c r="L92" s="131">
        <f t="shared" si="6"/>
        <v>0.9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0.69</v>
      </c>
      <c r="F93" s="53">
        <v>0.53</v>
      </c>
      <c r="G93" s="53">
        <v>0.9</v>
      </c>
      <c r="H93" s="133" t="s">
        <v>199</v>
      </c>
      <c r="I93" s="92">
        <v>2</v>
      </c>
      <c r="J93" s="84" t="str">
        <f t="shared" si="5"/>
        <v>Uniform (0.53, 0.9)</v>
      </c>
      <c r="K93" s="131">
        <f t="shared" si="6"/>
        <v>0.53</v>
      </c>
      <c r="L93" s="131">
        <f t="shared" si="6"/>
        <v>0.9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0.69</v>
      </c>
      <c r="F94" s="53">
        <v>0.53</v>
      </c>
      <c r="G94" s="53">
        <v>0.9</v>
      </c>
      <c r="H94" s="133" t="s">
        <v>199</v>
      </c>
      <c r="I94" s="92">
        <v>2</v>
      </c>
      <c r="J94" s="84" t="str">
        <f t="shared" si="5"/>
        <v>Uniform (0.53, 0.9)</v>
      </c>
      <c r="K94" s="131">
        <f t="shared" si="6"/>
        <v>0.53</v>
      </c>
      <c r="L94" s="131">
        <f t="shared" si="6"/>
        <v>0.9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0.69</v>
      </c>
      <c r="F95" s="53">
        <v>0.53</v>
      </c>
      <c r="G95" s="53">
        <v>0.9</v>
      </c>
      <c r="H95" s="133" t="s">
        <v>199</v>
      </c>
      <c r="I95" s="92">
        <v>2</v>
      </c>
      <c r="J95" s="84" t="str">
        <f t="shared" si="5"/>
        <v>Uniform (0.53, 0.9)</v>
      </c>
      <c r="K95" s="131">
        <f t="shared" si="6"/>
        <v>0.53</v>
      </c>
      <c r="L95" s="131">
        <f t="shared" si="6"/>
        <v>0.9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0.69</v>
      </c>
      <c r="F96" s="53">
        <v>0.53</v>
      </c>
      <c r="G96" s="53">
        <v>0.9</v>
      </c>
      <c r="H96" s="133" t="s">
        <v>199</v>
      </c>
      <c r="I96" s="92">
        <v>2</v>
      </c>
      <c r="J96" s="84" t="str">
        <f t="shared" si="5"/>
        <v>Uniform (0.53, 0.9)</v>
      </c>
      <c r="K96" s="131">
        <f t="shared" si="6"/>
        <v>0.53</v>
      </c>
      <c r="L96" s="131">
        <f t="shared" si="6"/>
        <v>0.9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0.69</v>
      </c>
      <c r="F97" s="131">
        <v>0.53</v>
      </c>
      <c r="G97" s="131">
        <v>0.9</v>
      </c>
      <c r="H97" s="133" t="s">
        <v>199</v>
      </c>
      <c r="I97" s="92">
        <v>2</v>
      </c>
      <c r="J97" s="84" t="str">
        <f t="shared" si="5"/>
        <v>Uniform (0.53, 0.9)</v>
      </c>
      <c r="K97" s="131">
        <f t="shared" si="6"/>
        <v>0.53</v>
      </c>
      <c r="L97" s="131">
        <f t="shared" si="6"/>
        <v>0.9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0.91</v>
      </c>
      <c r="F98" s="53">
        <v>0.91</v>
      </c>
      <c r="G98" s="53">
        <v>0.91</v>
      </c>
      <c r="H98" s="133" t="s">
        <v>199</v>
      </c>
      <c r="I98" s="92">
        <v>2</v>
      </c>
      <c r="J98" s="84" t="str">
        <f t="shared" si="5"/>
        <v>Uniform (0.91, 0.91)</v>
      </c>
      <c r="K98" s="131">
        <f t="shared" si="6"/>
        <v>0.91</v>
      </c>
      <c r="L98" s="131">
        <f t="shared" si="6"/>
        <v>0.91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0.91</v>
      </c>
      <c r="F99" s="53">
        <v>0.91</v>
      </c>
      <c r="G99" s="53">
        <v>0.91</v>
      </c>
      <c r="H99" s="133" t="s">
        <v>199</v>
      </c>
      <c r="I99" s="92">
        <v>2</v>
      </c>
      <c r="J99" s="84" t="str">
        <f t="shared" si="5"/>
        <v>Uniform (0.91, 0.91)</v>
      </c>
      <c r="K99" s="131">
        <f t="shared" si="6"/>
        <v>0.91</v>
      </c>
      <c r="L99" s="131">
        <f t="shared" si="6"/>
        <v>0.91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0.91</v>
      </c>
      <c r="F100" s="53">
        <v>0.91</v>
      </c>
      <c r="G100" s="53">
        <v>0.91</v>
      </c>
      <c r="H100" s="133" t="s">
        <v>199</v>
      </c>
      <c r="I100" s="92">
        <v>2</v>
      </c>
      <c r="J100" s="84" t="str">
        <f t="shared" si="5"/>
        <v>Uniform (0.91, 0.91)</v>
      </c>
      <c r="K100" s="131">
        <f t="shared" si="6"/>
        <v>0.91</v>
      </c>
      <c r="L100" s="131">
        <f t="shared" si="6"/>
        <v>0.91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53">
        <v>0.91</v>
      </c>
      <c r="F101" s="53">
        <v>0.91</v>
      </c>
      <c r="G101" s="53">
        <v>0.91</v>
      </c>
      <c r="H101" s="133" t="s">
        <v>199</v>
      </c>
      <c r="I101" s="92">
        <v>2</v>
      </c>
      <c r="J101" s="84" t="str">
        <f t="shared" si="5"/>
        <v>Uniform (0.91, 0.91)</v>
      </c>
      <c r="K101" s="131">
        <f t="shared" si="6"/>
        <v>0.91</v>
      </c>
      <c r="L101" s="131">
        <f t="shared" si="6"/>
        <v>0.91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53">
        <v>0.91</v>
      </c>
      <c r="F102" s="53">
        <v>0.91</v>
      </c>
      <c r="G102" s="53">
        <v>0.91</v>
      </c>
      <c r="H102" s="133" t="s">
        <v>199</v>
      </c>
      <c r="I102" s="92">
        <v>2</v>
      </c>
      <c r="J102" s="84" t="str">
        <f t="shared" si="5"/>
        <v>Uniform (0.91, 0.91)</v>
      </c>
      <c r="K102" s="131">
        <f t="shared" si="6"/>
        <v>0.91</v>
      </c>
      <c r="L102" s="131">
        <f t="shared" si="6"/>
        <v>0.91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53">
        <v>0.91</v>
      </c>
      <c r="F103" s="53">
        <v>0.91</v>
      </c>
      <c r="G103" s="53">
        <v>0.91</v>
      </c>
      <c r="H103" s="133" t="s">
        <v>199</v>
      </c>
      <c r="I103" s="92">
        <v>2</v>
      </c>
      <c r="J103" s="84" t="str">
        <f t="shared" si="5"/>
        <v>Uniform (0.91, 0.91)</v>
      </c>
      <c r="K103" s="131">
        <f t="shared" si="6"/>
        <v>0.91</v>
      </c>
      <c r="L103" s="131">
        <f t="shared" si="6"/>
        <v>0.91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0.56899999999999995</v>
      </c>
      <c r="G104" s="53">
        <v>0.92700000000000005</v>
      </c>
      <c r="H104" s="133" t="s">
        <v>199</v>
      </c>
      <c r="I104" s="92">
        <v>2</v>
      </c>
      <c r="J104" s="84" t="str">
        <f t="shared" si="5"/>
        <v>Uniform (0.57, 0.93)</v>
      </c>
      <c r="K104" s="131">
        <f t="shared" si="6"/>
        <v>0.56899999999999995</v>
      </c>
      <c r="L104" s="131">
        <f t="shared" si="6"/>
        <v>0.92700000000000005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0.56899999999999995</v>
      </c>
      <c r="G105" s="53">
        <v>0.92700000000000005</v>
      </c>
      <c r="H105" s="133" t="s">
        <v>199</v>
      </c>
      <c r="I105" s="92">
        <v>2</v>
      </c>
      <c r="J105" s="84" t="str">
        <f t="shared" si="5"/>
        <v>Uniform (0.57, 0.93)</v>
      </c>
      <c r="K105" s="131">
        <f t="shared" si="6"/>
        <v>0.56899999999999995</v>
      </c>
      <c r="L105" s="131">
        <f t="shared" si="6"/>
        <v>0.92700000000000005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0.56899999999999995</v>
      </c>
      <c r="G106" s="53">
        <v>0.92700000000000005</v>
      </c>
      <c r="H106" s="133" t="s">
        <v>199</v>
      </c>
      <c r="I106" s="92">
        <v>2</v>
      </c>
      <c r="J106" s="84" t="str">
        <f t="shared" si="5"/>
        <v>Uniform (0.57, 0.93)</v>
      </c>
      <c r="K106" s="131">
        <f t="shared" si="6"/>
        <v>0.56899999999999995</v>
      </c>
      <c r="L106" s="131">
        <f t="shared" si="6"/>
        <v>0.92700000000000005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131">
        <v>0.56899999999999995</v>
      </c>
      <c r="G107" s="53">
        <v>0.92700000000000005</v>
      </c>
      <c r="H107" s="133" t="s">
        <v>199</v>
      </c>
      <c r="I107" s="92">
        <v>2</v>
      </c>
      <c r="J107" s="84" t="str">
        <f t="shared" si="5"/>
        <v>Uniform (0.57, 0.93)</v>
      </c>
      <c r="K107" s="131">
        <f t="shared" si="6"/>
        <v>0.56899999999999995</v>
      </c>
      <c r="L107" s="131">
        <f t="shared" si="6"/>
        <v>0.92700000000000005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131">
        <v>0.56899999999999995</v>
      </c>
      <c r="G108" s="53">
        <v>0.92700000000000005</v>
      </c>
      <c r="H108" s="133" t="s">
        <v>199</v>
      </c>
      <c r="I108" s="92">
        <v>2</v>
      </c>
      <c r="J108" s="84" t="str">
        <f t="shared" si="5"/>
        <v>Uniform (0.57, 0.93)</v>
      </c>
      <c r="K108" s="131">
        <f t="shared" si="6"/>
        <v>0.56899999999999995</v>
      </c>
      <c r="L108" s="131">
        <f t="shared" si="6"/>
        <v>0.92700000000000005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4">
        <v>0.9</v>
      </c>
      <c r="F109" s="131">
        <v>0.56899999999999995</v>
      </c>
      <c r="G109" s="53">
        <v>0.92700000000000005</v>
      </c>
      <c r="H109" s="133" t="s">
        <v>199</v>
      </c>
      <c r="I109" s="92">
        <v>2</v>
      </c>
      <c r="J109" s="84" t="str">
        <f t="shared" si="5"/>
        <v>Uniform (0.57, 0.93)</v>
      </c>
      <c r="K109" s="131">
        <f t="shared" si="6"/>
        <v>0.56899999999999995</v>
      </c>
      <c r="L109" s="131">
        <f t="shared" si="6"/>
        <v>0.92700000000000005</v>
      </c>
      <c r="M109" s="84" t="s">
        <v>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25"/>
  <sheetViews>
    <sheetView topLeftCell="A238" zoomScale="80" zoomScaleNormal="80" workbookViewId="0">
      <selection activeCell="F285" sqref="F285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 t="s">
        <v>1946</v>
      </c>
      <c r="F2" s="53">
        <v>1.32</v>
      </c>
      <c r="G2" s="133">
        <v>1.23</v>
      </c>
      <c r="H2" s="133">
        <v>1.54</v>
      </c>
      <c r="I2" s="133" t="s">
        <v>199</v>
      </c>
      <c r="J2" s="92">
        <v>2</v>
      </c>
      <c r="K2" s="84" t="s">
        <v>2028</v>
      </c>
      <c r="L2" s="131">
        <v>1.23</v>
      </c>
      <c r="M2" s="131">
        <v>1.54</v>
      </c>
      <c r="N2" s="84" t="s">
        <v>17</v>
      </c>
      <c r="P2" s="133" t="s">
        <v>24</v>
      </c>
      <c r="Q2" s="82" t="s">
        <v>2030</v>
      </c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 t="s">
        <v>1946</v>
      </c>
      <c r="F3" s="53">
        <v>1.32</v>
      </c>
      <c r="G3" s="133">
        <v>1.23</v>
      </c>
      <c r="H3" s="133">
        <v>1.54</v>
      </c>
      <c r="I3" s="133" t="s">
        <v>199</v>
      </c>
      <c r="J3" s="92">
        <v>2</v>
      </c>
      <c r="K3" s="84" t="s">
        <v>2028</v>
      </c>
      <c r="L3" s="131">
        <v>1.23</v>
      </c>
      <c r="M3" s="131">
        <v>1.54</v>
      </c>
      <c r="N3" s="84" t="s">
        <v>17</v>
      </c>
      <c r="Q3" s="82" t="s">
        <v>2031</v>
      </c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 t="s">
        <v>1946</v>
      </c>
      <c r="F4" s="53">
        <v>1.32</v>
      </c>
      <c r="G4" s="133">
        <v>1.23</v>
      </c>
      <c r="H4" s="133">
        <v>1.54</v>
      </c>
      <c r="I4" s="133" t="s">
        <v>199</v>
      </c>
      <c r="J4" s="92">
        <v>2</v>
      </c>
      <c r="K4" s="84" t="s">
        <v>2028</v>
      </c>
      <c r="L4" s="131">
        <v>1.23</v>
      </c>
      <c r="M4" s="131">
        <v>1.54</v>
      </c>
      <c r="N4" s="84" t="s">
        <v>17</v>
      </c>
      <c r="Q4" s="82"/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 t="s">
        <v>1946</v>
      </c>
      <c r="F5" s="53">
        <v>1.32</v>
      </c>
      <c r="G5" s="133">
        <v>1.23</v>
      </c>
      <c r="H5" s="133">
        <v>1.54</v>
      </c>
      <c r="I5" s="133" t="s">
        <v>199</v>
      </c>
      <c r="J5" s="92">
        <v>2</v>
      </c>
      <c r="K5" s="84" t="s">
        <v>2028</v>
      </c>
      <c r="L5" s="131">
        <v>1.23</v>
      </c>
      <c r="M5" s="131">
        <v>1.54</v>
      </c>
      <c r="N5" s="84" t="s">
        <v>17</v>
      </c>
      <c r="Q5" s="82"/>
    </row>
    <row r="6" spans="1:17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 t="s">
        <v>1946</v>
      </c>
      <c r="F6" s="53">
        <v>1.32</v>
      </c>
      <c r="G6" s="133">
        <v>1.23</v>
      </c>
      <c r="H6" s="133">
        <v>1.54</v>
      </c>
      <c r="I6" s="133" t="s">
        <v>199</v>
      </c>
      <c r="J6" s="92">
        <v>2</v>
      </c>
      <c r="K6" s="84" t="s">
        <v>2028</v>
      </c>
      <c r="L6" s="131">
        <v>1.23</v>
      </c>
      <c r="M6" s="131">
        <v>1.54</v>
      </c>
      <c r="N6" s="84" t="s">
        <v>17</v>
      </c>
    </row>
    <row r="7" spans="1:17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 t="s">
        <v>1946</v>
      </c>
      <c r="F7" s="53">
        <v>1.32</v>
      </c>
      <c r="G7" s="133">
        <v>1.23</v>
      </c>
      <c r="H7" s="133">
        <v>1.54</v>
      </c>
      <c r="I7" s="133" t="s">
        <v>199</v>
      </c>
      <c r="J7" s="92">
        <v>2</v>
      </c>
      <c r="K7" s="84" t="s">
        <v>2028</v>
      </c>
      <c r="L7" s="131">
        <v>1.23</v>
      </c>
      <c r="M7" s="131">
        <v>1.54</v>
      </c>
      <c r="N7" s="84" t="s">
        <v>17</v>
      </c>
    </row>
    <row r="8" spans="1:17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 t="s">
        <v>1946</v>
      </c>
      <c r="F8" s="53">
        <v>1.32</v>
      </c>
      <c r="G8" s="133">
        <v>1.23</v>
      </c>
      <c r="H8" s="133">
        <v>1.54</v>
      </c>
      <c r="I8" s="133" t="s">
        <v>199</v>
      </c>
      <c r="J8" s="92">
        <v>2</v>
      </c>
      <c r="K8" s="84" t="s">
        <v>2028</v>
      </c>
      <c r="L8" s="131">
        <v>1.23</v>
      </c>
      <c r="M8" s="131">
        <v>1.54</v>
      </c>
      <c r="N8" s="84" t="s">
        <v>17</v>
      </c>
    </row>
    <row r="9" spans="1:17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 t="s">
        <v>1946</v>
      </c>
      <c r="F9" s="53">
        <v>1.32</v>
      </c>
      <c r="G9" s="133">
        <v>1.23</v>
      </c>
      <c r="H9" s="133">
        <v>1.54</v>
      </c>
      <c r="I9" s="133" t="s">
        <v>199</v>
      </c>
      <c r="J9" s="92">
        <v>2</v>
      </c>
      <c r="K9" s="84" t="s">
        <v>2028</v>
      </c>
      <c r="L9" s="131">
        <v>1.23</v>
      </c>
      <c r="M9" s="131">
        <v>1.54</v>
      </c>
      <c r="N9" s="84" t="s">
        <v>17</v>
      </c>
    </row>
    <row r="10" spans="1:17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 t="s">
        <v>1946</v>
      </c>
      <c r="F10" s="53">
        <v>1.32</v>
      </c>
      <c r="G10" s="133">
        <v>1.23</v>
      </c>
      <c r="H10" s="133">
        <v>1.54</v>
      </c>
      <c r="I10" s="133" t="s">
        <v>199</v>
      </c>
      <c r="J10" s="92">
        <v>2</v>
      </c>
      <c r="K10" s="84" t="s">
        <v>2028</v>
      </c>
      <c r="L10" s="131">
        <v>1.23</v>
      </c>
      <c r="M10" s="131">
        <v>1.54</v>
      </c>
      <c r="N10" s="84" t="s">
        <v>17</v>
      </c>
    </row>
    <row r="11" spans="1:17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 t="s">
        <v>1946</v>
      </c>
      <c r="F11" s="53">
        <v>1.32</v>
      </c>
      <c r="G11" s="133">
        <v>1.23</v>
      </c>
      <c r="H11" s="133">
        <v>1.54</v>
      </c>
      <c r="I11" s="133" t="s">
        <v>199</v>
      </c>
      <c r="J11" s="92">
        <v>2</v>
      </c>
      <c r="K11" s="84" t="s">
        <v>2028</v>
      </c>
      <c r="L11" s="131">
        <v>1.23</v>
      </c>
      <c r="M11" s="131">
        <v>1.54</v>
      </c>
      <c r="N11" s="84" t="s">
        <v>17</v>
      </c>
    </row>
    <row r="12" spans="1:17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 t="s">
        <v>1946</v>
      </c>
      <c r="F12" s="53">
        <v>1.32</v>
      </c>
      <c r="G12" s="133">
        <v>1.23</v>
      </c>
      <c r="H12" s="133">
        <v>1.54</v>
      </c>
      <c r="I12" s="133" t="s">
        <v>199</v>
      </c>
      <c r="J12" s="92">
        <v>2</v>
      </c>
      <c r="K12" s="84" t="s">
        <v>2028</v>
      </c>
      <c r="L12" s="131">
        <v>1.23</v>
      </c>
      <c r="M12" s="131">
        <v>1.54</v>
      </c>
      <c r="N12" s="84" t="s">
        <v>17</v>
      </c>
    </row>
    <row r="13" spans="1:17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 t="s">
        <v>1946</v>
      </c>
      <c r="F13" s="53">
        <v>1.32</v>
      </c>
      <c r="G13" s="133">
        <v>1.23</v>
      </c>
      <c r="H13" s="133">
        <v>1.54</v>
      </c>
      <c r="I13" s="133" t="s">
        <v>199</v>
      </c>
      <c r="J13" s="92">
        <v>2</v>
      </c>
      <c r="K13" s="84" t="s">
        <v>2028</v>
      </c>
      <c r="L13" s="131">
        <v>1.23</v>
      </c>
      <c r="M13" s="131">
        <v>1.54</v>
      </c>
      <c r="N13" s="84" t="s">
        <v>17</v>
      </c>
    </row>
    <row r="14" spans="1:17" x14ac:dyDescent="0.25">
      <c r="A14" s="81" t="s">
        <v>2</v>
      </c>
      <c r="B14" s="84" t="s">
        <v>15</v>
      </c>
      <c r="C14" s="84" t="s">
        <v>11</v>
      </c>
      <c r="D14" s="84" t="s">
        <v>18</v>
      </c>
      <c r="E14" s="133" t="s">
        <v>1946</v>
      </c>
      <c r="F14" s="53">
        <v>1.32</v>
      </c>
      <c r="G14" s="133">
        <v>1.23</v>
      </c>
      <c r="H14" s="133">
        <v>1.54</v>
      </c>
      <c r="I14" s="133" t="s">
        <v>199</v>
      </c>
      <c r="J14" s="92">
        <v>2</v>
      </c>
      <c r="K14" s="84" t="s">
        <v>2028</v>
      </c>
      <c r="L14" s="131">
        <v>1.23</v>
      </c>
      <c r="M14" s="131">
        <v>1.54</v>
      </c>
      <c r="N14" s="84" t="s">
        <v>17</v>
      </c>
    </row>
    <row r="15" spans="1:17" x14ac:dyDescent="0.25">
      <c r="A15" s="81" t="s">
        <v>2</v>
      </c>
      <c r="B15" s="84" t="s">
        <v>15</v>
      </c>
      <c r="C15" s="84" t="s">
        <v>11</v>
      </c>
      <c r="D15" s="84" t="s">
        <v>7</v>
      </c>
      <c r="E15" s="133" t="s">
        <v>1946</v>
      </c>
      <c r="F15" s="53">
        <v>1.32</v>
      </c>
      <c r="G15" s="133">
        <v>1.23</v>
      </c>
      <c r="H15" s="133">
        <v>1.54</v>
      </c>
      <c r="I15" s="133" t="s">
        <v>199</v>
      </c>
      <c r="J15" s="92">
        <v>2</v>
      </c>
      <c r="K15" s="84" t="s">
        <v>2028</v>
      </c>
      <c r="L15" s="131">
        <v>1.23</v>
      </c>
      <c r="M15" s="131">
        <v>1.54</v>
      </c>
      <c r="N15" s="84" t="s">
        <v>17</v>
      </c>
    </row>
    <row r="16" spans="1:17" x14ac:dyDescent="0.25">
      <c r="A16" s="81" t="s">
        <v>2</v>
      </c>
      <c r="B16" s="84" t="s">
        <v>15</v>
      </c>
      <c r="C16" s="84" t="s">
        <v>13</v>
      </c>
      <c r="D16" s="84" t="s">
        <v>18</v>
      </c>
      <c r="E16" s="133" t="s">
        <v>1946</v>
      </c>
      <c r="F16" s="53">
        <v>1.32</v>
      </c>
      <c r="G16" s="133">
        <v>1.23</v>
      </c>
      <c r="H16" s="133">
        <v>1.54</v>
      </c>
      <c r="I16" s="84" t="s">
        <v>199</v>
      </c>
      <c r="J16" s="92">
        <v>2</v>
      </c>
      <c r="K16" s="84" t="s">
        <v>2028</v>
      </c>
      <c r="L16" s="131">
        <v>1.23</v>
      </c>
      <c r="M16" s="131">
        <v>1.54</v>
      </c>
      <c r="N16" s="84" t="s">
        <v>17</v>
      </c>
    </row>
    <row r="17" spans="1:17" x14ac:dyDescent="0.25">
      <c r="A17" s="81" t="s">
        <v>2</v>
      </c>
      <c r="B17" s="84" t="s">
        <v>15</v>
      </c>
      <c r="C17" s="84" t="s">
        <v>13</v>
      </c>
      <c r="D17" s="84" t="s">
        <v>7</v>
      </c>
      <c r="E17" s="133" t="s">
        <v>1946</v>
      </c>
      <c r="F17" s="53">
        <v>1.32</v>
      </c>
      <c r="G17" s="133">
        <v>1.23</v>
      </c>
      <c r="H17" s="133">
        <v>1.54</v>
      </c>
      <c r="I17" s="84" t="s">
        <v>199</v>
      </c>
      <c r="J17" s="92">
        <v>2</v>
      </c>
      <c r="K17" s="84" t="s">
        <v>2028</v>
      </c>
      <c r="L17" s="131">
        <v>1.23</v>
      </c>
      <c r="M17" s="131">
        <v>1.54</v>
      </c>
      <c r="N17" s="84" t="s">
        <v>17</v>
      </c>
    </row>
    <row r="18" spans="1:17" x14ac:dyDescent="0.25">
      <c r="A18" s="81" t="s">
        <v>2</v>
      </c>
      <c r="B18" s="84" t="s">
        <v>15</v>
      </c>
      <c r="C18" s="84" t="s">
        <v>14</v>
      </c>
      <c r="D18" s="84" t="s">
        <v>18</v>
      </c>
      <c r="E18" s="133" t="s">
        <v>1946</v>
      </c>
      <c r="F18" s="131">
        <v>1.32</v>
      </c>
      <c r="G18" s="84">
        <v>1.23</v>
      </c>
      <c r="H18" s="84">
        <v>1.54</v>
      </c>
      <c r="I18" s="84" t="s">
        <v>199</v>
      </c>
      <c r="J18" s="92">
        <v>2</v>
      </c>
      <c r="K18" s="84" t="s">
        <v>2028</v>
      </c>
      <c r="L18" s="131">
        <v>1.23</v>
      </c>
      <c r="M18" s="131">
        <v>1.54</v>
      </c>
      <c r="N18" s="84" t="s">
        <v>17</v>
      </c>
      <c r="O18" s="84"/>
      <c r="P18" s="84"/>
      <c r="Q18" s="84"/>
    </row>
    <row r="19" spans="1:17" x14ac:dyDescent="0.25">
      <c r="A19" s="81" t="s">
        <v>2</v>
      </c>
      <c r="B19" s="84" t="s">
        <v>15</v>
      </c>
      <c r="C19" s="84" t="s">
        <v>14</v>
      </c>
      <c r="D19" s="84" t="s">
        <v>7</v>
      </c>
      <c r="E19" s="133" t="s">
        <v>1946</v>
      </c>
      <c r="F19" s="131">
        <v>1.32</v>
      </c>
      <c r="G19" s="84">
        <v>1.23</v>
      </c>
      <c r="H19" s="84">
        <v>1.54</v>
      </c>
      <c r="I19" s="84" t="s">
        <v>199</v>
      </c>
      <c r="J19" s="92">
        <v>2</v>
      </c>
      <c r="K19" s="84" t="s">
        <v>2028</v>
      </c>
      <c r="L19" s="131">
        <v>1.23</v>
      </c>
      <c r="M19" s="131">
        <v>1.54</v>
      </c>
      <c r="N19" s="84" t="s">
        <v>17</v>
      </c>
      <c r="O19" s="84"/>
      <c r="P19" s="84"/>
      <c r="Q19" s="84"/>
    </row>
    <row r="20" spans="1:17" x14ac:dyDescent="0.25">
      <c r="A20" s="81" t="s">
        <v>2</v>
      </c>
      <c r="B20" s="84" t="s">
        <v>12</v>
      </c>
      <c r="C20" s="84" t="s">
        <v>11</v>
      </c>
      <c r="D20" s="84" t="s">
        <v>18</v>
      </c>
      <c r="E20" s="85" t="s">
        <v>1948</v>
      </c>
      <c r="F20" s="53">
        <v>0.51328617485126149</v>
      </c>
      <c r="G20" s="53">
        <v>0.42347750000000001</v>
      </c>
      <c r="H20" s="53">
        <v>0.60224509999999998</v>
      </c>
      <c r="I20" s="84" t="s">
        <v>205</v>
      </c>
      <c r="J20" s="92">
        <v>2</v>
      </c>
      <c r="K20" s="84" t="s">
        <v>1744</v>
      </c>
      <c r="L20" s="131">
        <v>59.685045886553659</v>
      </c>
      <c r="M20" s="131">
        <v>56.595206360351305</v>
      </c>
      <c r="N20" s="84" t="s">
        <v>17</v>
      </c>
      <c r="O20" s="84"/>
      <c r="P20" s="84"/>
      <c r="Q20" s="84"/>
    </row>
    <row r="21" spans="1:17" x14ac:dyDescent="0.25">
      <c r="A21" s="81" t="s">
        <v>2</v>
      </c>
      <c r="B21" s="84" t="s">
        <v>12</v>
      </c>
      <c r="C21" s="84" t="s">
        <v>11</v>
      </c>
      <c r="D21" s="84" t="s">
        <v>8</v>
      </c>
      <c r="E21" s="85" t="s">
        <v>1948</v>
      </c>
      <c r="F21" s="53">
        <v>0.65114964654471807</v>
      </c>
      <c r="G21" s="53">
        <v>0.63592059999999995</v>
      </c>
      <c r="H21" s="53">
        <v>0.66607620000000001</v>
      </c>
      <c r="I21" s="84" t="s">
        <v>205</v>
      </c>
      <c r="J21" s="92">
        <v>2</v>
      </c>
      <c r="K21" s="84" t="s">
        <v>1745</v>
      </c>
      <c r="L21" s="131">
        <v>2497.0720144033908</v>
      </c>
      <c r="M21" s="131">
        <v>1337.7945598993615</v>
      </c>
      <c r="N21" s="84" t="s">
        <v>17</v>
      </c>
      <c r="O21" s="84"/>
      <c r="P21" s="84"/>
      <c r="Q21" s="84"/>
    </row>
    <row r="22" spans="1:17" x14ac:dyDescent="0.25">
      <c r="A22" s="81" t="s">
        <v>2</v>
      </c>
      <c r="B22" s="84" t="s">
        <v>12</v>
      </c>
      <c r="C22" s="84" t="s">
        <v>11</v>
      </c>
      <c r="D22" s="84" t="s">
        <v>29</v>
      </c>
      <c r="E22" s="85" t="s">
        <v>1948</v>
      </c>
      <c r="F22" s="53">
        <v>0.5764275559576193</v>
      </c>
      <c r="G22" s="53">
        <v>0.52020359999999999</v>
      </c>
      <c r="H22" s="53">
        <v>0.63073979999999996</v>
      </c>
      <c r="I22" s="84" t="s">
        <v>205</v>
      </c>
      <c r="J22" s="92">
        <v>2</v>
      </c>
      <c r="K22" s="84" t="s">
        <v>1746</v>
      </c>
      <c r="L22" s="131">
        <v>174.83482497391904</v>
      </c>
      <c r="M22" s="131">
        <v>128.47271674043546</v>
      </c>
      <c r="N22" s="84" t="s">
        <v>17</v>
      </c>
      <c r="O22" s="84"/>
      <c r="P22" s="84"/>
      <c r="Q22" s="84"/>
    </row>
    <row r="23" spans="1:17" x14ac:dyDescent="0.25">
      <c r="A23" s="81" t="s">
        <v>2</v>
      </c>
      <c r="B23" s="84" t="s">
        <v>12</v>
      </c>
      <c r="C23" s="84" t="s">
        <v>11</v>
      </c>
      <c r="D23" s="84" t="s">
        <v>7</v>
      </c>
      <c r="E23" s="85" t="s">
        <v>1948</v>
      </c>
      <c r="F23" s="53">
        <v>0.64946413960771865</v>
      </c>
      <c r="G23" s="53">
        <v>0.61039410000000005</v>
      </c>
      <c r="H23" s="53">
        <v>0.68662769999999995</v>
      </c>
      <c r="I23" s="84" t="s">
        <v>205</v>
      </c>
      <c r="J23" s="92">
        <v>2</v>
      </c>
      <c r="K23" s="84" t="s">
        <v>1747</v>
      </c>
      <c r="L23" s="131">
        <v>388.68562236068607</v>
      </c>
      <c r="M23" s="131">
        <v>209.78563826265673</v>
      </c>
      <c r="N23" s="84" t="s">
        <v>17</v>
      </c>
      <c r="O23" s="84"/>
      <c r="P23" s="84"/>
      <c r="Q23" s="84"/>
    </row>
    <row r="24" spans="1:17" x14ac:dyDescent="0.25">
      <c r="A24" s="81" t="s">
        <v>2</v>
      </c>
      <c r="B24" s="84" t="s">
        <v>12</v>
      </c>
      <c r="C24" s="84" t="s">
        <v>13</v>
      </c>
      <c r="D24" s="133" t="s">
        <v>18</v>
      </c>
      <c r="E24" s="85" t="s">
        <v>1948</v>
      </c>
      <c r="F24" s="53">
        <v>0.47162588807160322</v>
      </c>
      <c r="G24" s="53">
        <v>0.41824610000000001</v>
      </c>
      <c r="H24" s="53">
        <v>0.52566259999999998</v>
      </c>
      <c r="I24" s="84" t="s">
        <v>205</v>
      </c>
      <c r="J24" s="92">
        <v>2</v>
      </c>
      <c r="K24" s="84" t="s">
        <v>1748</v>
      </c>
      <c r="L24" s="131">
        <v>154.70744256114523</v>
      </c>
      <c r="M24" s="131">
        <v>173.32256273334195</v>
      </c>
      <c r="N24" s="84" t="s">
        <v>17</v>
      </c>
      <c r="O24" s="84"/>
      <c r="P24" s="84"/>
      <c r="Q24" s="84"/>
    </row>
    <row r="25" spans="1:17" x14ac:dyDescent="0.25">
      <c r="A25" s="81" t="s">
        <v>2</v>
      </c>
      <c r="B25" s="84" t="s">
        <v>12</v>
      </c>
      <c r="C25" s="84" t="s">
        <v>13</v>
      </c>
      <c r="D25" s="133" t="s">
        <v>8</v>
      </c>
      <c r="E25" s="85" t="s">
        <v>1948</v>
      </c>
      <c r="F25" s="53">
        <v>0.59829982837186946</v>
      </c>
      <c r="G25" s="53">
        <v>0.58902849999999995</v>
      </c>
      <c r="H25" s="53">
        <v>0.60750139999999997</v>
      </c>
      <c r="I25" s="84" t="s">
        <v>205</v>
      </c>
      <c r="J25" s="92">
        <v>2</v>
      </c>
      <c r="K25" s="84" t="s">
        <v>1749</v>
      </c>
      <c r="L25" s="131">
        <v>6472.5697953494928</v>
      </c>
      <c r="M25" s="131">
        <v>4345.7013931331294</v>
      </c>
      <c r="N25" s="84" t="s">
        <v>17</v>
      </c>
      <c r="O25" s="84"/>
      <c r="P25" s="84"/>
      <c r="Q25" s="84"/>
    </row>
    <row r="26" spans="1:17" x14ac:dyDescent="0.25">
      <c r="A26" s="81" t="s">
        <v>2</v>
      </c>
      <c r="B26" s="84" t="s">
        <v>12</v>
      </c>
      <c r="C26" s="84" t="s">
        <v>13</v>
      </c>
      <c r="D26" s="133" t="s">
        <v>29</v>
      </c>
      <c r="E26" s="85" t="s">
        <v>1948</v>
      </c>
      <c r="F26" s="53">
        <v>0.52964247101772044</v>
      </c>
      <c r="G26" s="53">
        <v>0.49614130000000001</v>
      </c>
      <c r="H26" s="53">
        <v>0.56287860000000001</v>
      </c>
      <c r="I26" s="84" t="s">
        <v>205</v>
      </c>
      <c r="J26" s="92">
        <v>2</v>
      </c>
      <c r="K26" s="84" t="s">
        <v>1750</v>
      </c>
      <c r="L26" s="131">
        <v>453.18300824887365</v>
      </c>
      <c r="M26" s="131">
        <v>402.45647130055113</v>
      </c>
      <c r="N26" s="84" t="s">
        <v>17</v>
      </c>
      <c r="O26" s="84"/>
      <c r="P26" s="84"/>
      <c r="Q26" s="84"/>
    </row>
    <row r="27" spans="1:17" x14ac:dyDescent="0.25">
      <c r="A27" s="81" t="s">
        <v>2</v>
      </c>
      <c r="B27" s="84" t="s">
        <v>12</v>
      </c>
      <c r="C27" s="84" t="s">
        <v>13</v>
      </c>
      <c r="D27" s="133" t="s">
        <v>7</v>
      </c>
      <c r="E27" s="85" t="s">
        <v>1948</v>
      </c>
      <c r="F27" s="53">
        <v>0.59675112368243677</v>
      </c>
      <c r="G27" s="53">
        <v>0.57315760000000004</v>
      </c>
      <c r="H27" s="53">
        <v>0.61990540000000005</v>
      </c>
      <c r="I27" s="84" t="s">
        <v>205</v>
      </c>
      <c r="J27" s="92">
        <v>2</v>
      </c>
      <c r="K27" s="84" t="s">
        <v>1751</v>
      </c>
      <c r="L27" s="131">
        <v>1007.4979034112795</v>
      </c>
      <c r="M27" s="131">
        <v>680.80709247076118</v>
      </c>
      <c r="N27" s="84" t="s">
        <v>17</v>
      </c>
      <c r="O27" s="84"/>
      <c r="P27" s="84"/>
      <c r="Q27" s="84"/>
    </row>
    <row r="28" spans="1:17" x14ac:dyDescent="0.25">
      <c r="A28" s="81" t="s">
        <v>2</v>
      </c>
      <c r="B28" s="84" t="s">
        <v>12</v>
      </c>
      <c r="C28" s="84" t="s">
        <v>14</v>
      </c>
      <c r="D28" s="133" t="s">
        <v>18</v>
      </c>
      <c r="E28" s="85" t="s">
        <v>1948</v>
      </c>
      <c r="F28" s="53">
        <v>0.45590502513588321</v>
      </c>
      <c r="G28" s="53">
        <v>0.29285450000000002</v>
      </c>
      <c r="H28" s="53">
        <v>0.62898900000000002</v>
      </c>
      <c r="I28" s="84" t="s">
        <v>205</v>
      </c>
      <c r="J28" s="92">
        <v>2</v>
      </c>
      <c r="K28" s="84" t="s">
        <v>1752</v>
      </c>
      <c r="L28" s="131">
        <v>13.642269257166213</v>
      </c>
      <c r="M28" s="131">
        <v>16.281220296606776</v>
      </c>
      <c r="N28" s="84" t="s">
        <v>17</v>
      </c>
      <c r="O28" s="84"/>
      <c r="P28" s="84"/>
      <c r="Q28" s="84"/>
    </row>
    <row r="29" spans="1:17" x14ac:dyDescent="0.25">
      <c r="A29" s="81" t="s">
        <v>2</v>
      </c>
      <c r="B29" s="84" t="s">
        <v>12</v>
      </c>
      <c r="C29" s="84" t="s">
        <v>14</v>
      </c>
      <c r="D29" s="133" t="s">
        <v>8</v>
      </c>
      <c r="E29" s="85" t="s">
        <v>1948</v>
      </c>
      <c r="F29" s="53">
        <v>0.57835650075947376</v>
      </c>
      <c r="G29" s="53">
        <v>0.54730109999999998</v>
      </c>
      <c r="H29" s="53">
        <v>0.60880429999999996</v>
      </c>
      <c r="I29" s="84" t="s">
        <v>205</v>
      </c>
      <c r="J29" s="92">
        <v>2</v>
      </c>
      <c r="K29" s="84" t="s">
        <v>1753</v>
      </c>
      <c r="L29" s="131">
        <v>570.75819024711654</v>
      </c>
      <c r="M29" s="131">
        <v>416.10404696750902</v>
      </c>
      <c r="N29" s="84" t="s">
        <v>17</v>
      </c>
      <c r="O29" s="84"/>
      <c r="P29" s="84"/>
      <c r="Q29" s="84"/>
    </row>
    <row r="30" spans="1:17" x14ac:dyDescent="0.25">
      <c r="A30" s="81" t="s">
        <v>2</v>
      </c>
      <c r="B30" s="84" t="s">
        <v>12</v>
      </c>
      <c r="C30" s="84" t="s">
        <v>14</v>
      </c>
      <c r="D30" s="133" t="s">
        <v>29</v>
      </c>
      <c r="E30" s="85" t="s">
        <v>1948</v>
      </c>
      <c r="F30" s="53">
        <v>0.5119877219837965</v>
      </c>
      <c r="G30" s="53">
        <v>0.40316439999999998</v>
      </c>
      <c r="H30" s="53">
        <v>0.61968639999999997</v>
      </c>
      <c r="I30" s="84" t="s">
        <v>205</v>
      </c>
      <c r="J30" s="92">
        <v>2</v>
      </c>
      <c r="K30" s="84" t="s">
        <v>1754</v>
      </c>
      <c r="L30" s="131">
        <v>39.962166777207344</v>
      </c>
      <c r="M30" s="131">
        <v>38.090811959013351</v>
      </c>
      <c r="N30" s="84" t="s">
        <v>17</v>
      </c>
      <c r="O30" s="84"/>
      <c r="P30" s="84"/>
      <c r="Q30" s="84"/>
    </row>
    <row r="31" spans="1:17" x14ac:dyDescent="0.25">
      <c r="A31" s="81" t="s">
        <v>2</v>
      </c>
      <c r="B31" s="84" t="s">
        <v>12</v>
      </c>
      <c r="C31" s="84" t="s">
        <v>14</v>
      </c>
      <c r="D31" s="133" t="s">
        <v>7</v>
      </c>
      <c r="E31" s="85" t="s">
        <v>1948</v>
      </c>
      <c r="F31" s="53">
        <v>0.57685941955968889</v>
      </c>
      <c r="G31" s="53">
        <v>0.49789349999999999</v>
      </c>
      <c r="H31" s="53">
        <v>0.65208440000000001</v>
      </c>
      <c r="I31" s="84" t="s">
        <v>205</v>
      </c>
      <c r="J31" s="92">
        <v>2</v>
      </c>
      <c r="K31" s="84" t="s">
        <v>1755</v>
      </c>
      <c r="L31" s="131">
        <v>88.842252491730207</v>
      </c>
      <c r="M31" s="131">
        <v>65.167978561691129</v>
      </c>
      <c r="N31" s="84" t="s">
        <v>17</v>
      </c>
      <c r="O31" s="84"/>
      <c r="P31" s="84"/>
      <c r="Q31" s="84"/>
    </row>
    <row r="32" spans="1:17" x14ac:dyDescent="0.25">
      <c r="A32" s="81" t="s">
        <v>2</v>
      </c>
      <c r="B32" s="84" t="s">
        <v>15</v>
      </c>
      <c r="C32" s="84" t="s">
        <v>11</v>
      </c>
      <c r="D32" s="133" t="s">
        <v>18</v>
      </c>
      <c r="E32" s="85" t="s">
        <v>1948</v>
      </c>
      <c r="F32" s="131">
        <v>0.53740722827274245</v>
      </c>
      <c r="G32" s="131">
        <v>0.42838470000000001</v>
      </c>
      <c r="H32" s="131">
        <v>0.64296640000000005</v>
      </c>
      <c r="I32" s="84" t="s">
        <v>205</v>
      </c>
      <c r="J32" s="92">
        <v>2</v>
      </c>
      <c r="K32" s="84" t="s">
        <v>1756</v>
      </c>
      <c r="L32" s="131">
        <v>42.530954887518298</v>
      </c>
      <c r="M32" s="131">
        <v>36.610062668600584</v>
      </c>
      <c r="N32" s="84" t="s">
        <v>17</v>
      </c>
      <c r="O32" s="84"/>
      <c r="P32" s="84"/>
      <c r="Q32" s="84"/>
    </row>
    <row r="33" spans="1:17" x14ac:dyDescent="0.25">
      <c r="A33" s="81" t="s">
        <v>2</v>
      </c>
      <c r="B33" s="84" t="s">
        <v>15</v>
      </c>
      <c r="C33" s="84" t="s">
        <v>11</v>
      </c>
      <c r="D33" s="133" t="s">
        <v>7</v>
      </c>
      <c r="E33" s="85" t="s">
        <v>1948</v>
      </c>
      <c r="F33" s="131">
        <v>0.67998465618183745</v>
      </c>
      <c r="G33" s="131">
        <v>0.63318229999999998</v>
      </c>
      <c r="H33" s="131">
        <v>0.72342390000000001</v>
      </c>
      <c r="I33" s="84" t="s">
        <v>205</v>
      </c>
      <c r="J33" s="92">
        <v>2</v>
      </c>
      <c r="K33" s="84" t="s">
        <v>1757</v>
      </c>
      <c r="L33" s="131">
        <v>276.97340974606828</v>
      </c>
      <c r="M33" s="131">
        <v>130.34961913122112</v>
      </c>
      <c r="N33" s="84" t="s">
        <v>17</v>
      </c>
      <c r="O33" s="84"/>
      <c r="P33" s="84"/>
      <c r="Q33" s="84"/>
    </row>
    <row r="34" spans="1:17" x14ac:dyDescent="0.25">
      <c r="A34" s="81" t="s">
        <v>2</v>
      </c>
      <c r="B34" s="84" t="s">
        <v>15</v>
      </c>
      <c r="C34" s="84" t="s">
        <v>13</v>
      </c>
      <c r="D34" s="133" t="s">
        <v>18</v>
      </c>
      <c r="E34" s="85" t="s">
        <v>1948</v>
      </c>
      <c r="F34" s="131">
        <v>0.49378918371155506</v>
      </c>
      <c r="G34" s="131">
        <v>0.42886990000000003</v>
      </c>
      <c r="H34" s="131">
        <v>0.55891860000000004</v>
      </c>
      <c r="I34" s="84" t="s">
        <v>205</v>
      </c>
      <c r="J34" s="92">
        <v>2</v>
      </c>
      <c r="K34" s="84" t="s">
        <v>1758</v>
      </c>
      <c r="L34" s="131">
        <v>110.24294549153993</v>
      </c>
      <c r="M34" s="131">
        <v>113.01618842245421</v>
      </c>
      <c r="N34" s="84" t="s">
        <v>17</v>
      </c>
      <c r="O34" s="84"/>
      <c r="P34" s="84"/>
      <c r="Q34" s="84"/>
    </row>
    <row r="35" spans="1:17" x14ac:dyDescent="0.25">
      <c r="A35" s="81" t="s">
        <v>2</v>
      </c>
      <c r="B35" s="84" t="s">
        <v>15</v>
      </c>
      <c r="C35" s="84" t="s">
        <v>13</v>
      </c>
      <c r="D35" s="133" t="s">
        <v>7</v>
      </c>
      <c r="E35" s="85" t="s">
        <v>1948</v>
      </c>
      <c r="F35" s="131">
        <v>0.6247944773493147</v>
      </c>
      <c r="G35" s="131">
        <v>0.59642740000000005</v>
      </c>
      <c r="H35" s="131">
        <v>0.65232990000000002</v>
      </c>
      <c r="I35" s="84" t="s">
        <v>205</v>
      </c>
      <c r="J35" s="92">
        <v>2</v>
      </c>
      <c r="K35" s="84" t="s">
        <v>1759</v>
      </c>
      <c r="L35" s="131">
        <v>717.93272909098926</v>
      </c>
      <c r="M35" s="131">
        <v>431.13749338730929</v>
      </c>
      <c r="N35" s="84" t="s">
        <v>17</v>
      </c>
      <c r="O35" s="84"/>
      <c r="P35" s="84"/>
      <c r="Q35" s="84"/>
    </row>
    <row r="36" spans="1:17" x14ac:dyDescent="0.25">
      <c r="A36" s="81" t="s">
        <v>2</v>
      </c>
      <c r="B36" s="84" t="s">
        <v>15</v>
      </c>
      <c r="C36" s="84" t="s">
        <v>14</v>
      </c>
      <c r="D36" s="133" t="s">
        <v>18</v>
      </c>
      <c r="E36" s="85" t="s">
        <v>1948</v>
      </c>
      <c r="F36" s="131">
        <v>0.47732954425450319</v>
      </c>
      <c r="G36" s="131">
        <v>0.28192080000000003</v>
      </c>
      <c r="H36" s="131">
        <v>0.67993329999999996</v>
      </c>
      <c r="I36" s="84" t="s">
        <v>205</v>
      </c>
      <c r="J36" s="92">
        <v>2</v>
      </c>
      <c r="K36" s="84" t="s">
        <v>1760</v>
      </c>
      <c r="L36" s="131">
        <v>9.7213419160766765</v>
      </c>
      <c r="M36" s="131">
        <v>10.644759518644991</v>
      </c>
      <c r="N36" s="84" t="s">
        <v>17</v>
      </c>
      <c r="O36" s="84"/>
      <c r="P36" s="84"/>
      <c r="Q36" s="84"/>
    </row>
    <row r="37" spans="1:17" x14ac:dyDescent="0.25">
      <c r="A37" s="81" t="s">
        <v>2</v>
      </c>
      <c r="B37" s="84" t="s">
        <v>15</v>
      </c>
      <c r="C37" s="84" t="s">
        <v>14</v>
      </c>
      <c r="D37" s="133" t="s">
        <v>7</v>
      </c>
      <c r="E37" s="85" t="s">
        <v>1948</v>
      </c>
      <c r="F37" s="131">
        <v>0.60396799477100394</v>
      </c>
      <c r="G37" s="131">
        <v>0.50826269999999996</v>
      </c>
      <c r="H37" s="131">
        <v>0.69232229999999995</v>
      </c>
      <c r="I37" s="84" t="s">
        <v>205</v>
      </c>
      <c r="J37" s="92">
        <v>2</v>
      </c>
      <c r="K37" s="84" t="s">
        <v>1761</v>
      </c>
      <c r="L37" s="131">
        <v>63.308082899246784</v>
      </c>
      <c r="M37" s="131">
        <v>41.512178186359591</v>
      </c>
      <c r="N37" s="84" t="s">
        <v>17</v>
      </c>
      <c r="O37" s="84"/>
      <c r="P37" s="84"/>
      <c r="Q37" s="84"/>
    </row>
    <row r="38" spans="1:17" x14ac:dyDescent="0.25">
      <c r="A38" s="86" t="s">
        <v>2</v>
      </c>
      <c r="B38" s="84" t="s">
        <v>12</v>
      </c>
      <c r="C38" s="84" t="s">
        <v>11</v>
      </c>
      <c r="D38" s="84" t="s">
        <v>18</v>
      </c>
      <c r="E38" s="85" t="s">
        <v>1949</v>
      </c>
      <c r="F38" s="374">
        <v>0.9</v>
      </c>
      <c r="G38" s="53">
        <v>0.59899999999999998</v>
      </c>
      <c r="H38" s="53">
        <v>0.71399999999999997</v>
      </c>
      <c r="I38" s="84" t="s">
        <v>199</v>
      </c>
      <c r="J38" s="92">
        <v>2</v>
      </c>
      <c r="K38" s="84" t="s">
        <v>2027</v>
      </c>
      <c r="L38" s="131">
        <v>0.59899999999999998</v>
      </c>
      <c r="M38" s="131">
        <v>0.71399999999999997</v>
      </c>
      <c r="N38" s="84" t="s">
        <v>17</v>
      </c>
      <c r="O38" s="84"/>
      <c r="P38" s="84"/>
      <c r="Q38" s="84"/>
    </row>
    <row r="39" spans="1:17" x14ac:dyDescent="0.25">
      <c r="A39" s="86" t="s">
        <v>2</v>
      </c>
      <c r="B39" s="84" t="s">
        <v>12</v>
      </c>
      <c r="C39" s="84" t="s">
        <v>11</v>
      </c>
      <c r="D39" s="84" t="s">
        <v>8</v>
      </c>
      <c r="E39" s="85" t="s">
        <v>1949</v>
      </c>
      <c r="F39" s="374">
        <v>0.9</v>
      </c>
      <c r="G39" s="53">
        <v>0.59899999999999998</v>
      </c>
      <c r="H39" s="53">
        <v>0.71399999999999997</v>
      </c>
      <c r="I39" s="84" t="s">
        <v>199</v>
      </c>
      <c r="J39" s="92">
        <v>2</v>
      </c>
      <c r="K39" s="84" t="s">
        <v>2027</v>
      </c>
      <c r="L39" s="131">
        <v>0.59899999999999998</v>
      </c>
      <c r="M39" s="131">
        <v>0.71399999999999997</v>
      </c>
      <c r="N39" s="84" t="s">
        <v>17</v>
      </c>
      <c r="O39" s="84"/>
      <c r="P39" s="84"/>
      <c r="Q39" s="84"/>
    </row>
    <row r="40" spans="1:17" x14ac:dyDescent="0.25">
      <c r="A40" s="86" t="s">
        <v>2</v>
      </c>
      <c r="B40" s="84" t="s">
        <v>12</v>
      </c>
      <c r="C40" s="84" t="s">
        <v>11</v>
      </c>
      <c r="D40" s="84" t="s">
        <v>29</v>
      </c>
      <c r="E40" s="85" t="s">
        <v>1949</v>
      </c>
      <c r="F40" s="374">
        <v>0.9</v>
      </c>
      <c r="G40" s="53">
        <v>0.59899999999999998</v>
      </c>
      <c r="H40" s="53">
        <v>0.71399999999999997</v>
      </c>
      <c r="I40" s="84" t="s">
        <v>199</v>
      </c>
      <c r="J40" s="92">
        <v>2</v>
      </c>
      <c r="K40" s="84" t="s">
        <v>2027</v>
      </c>
      <c r="L40" s="131">
        <v>0.59899999999999998</v>
      </c>
      <c r="M40" s="131">
        <v>0.71399999999999997</v>
      </c>
      <c r="N40" s="84" t="s">
        <v>17</v>
      </c>
      <c r="O40" s="84"/>
      <c r="P40" s="84"/>
      <c r="Q40" s="84"/>
    </row>
    <row r="41" spans="1:17" x14ac:dyDescent="0.25">
      <c r="A41" s="86" t="s">
        <v>2</v>
      </c>
      <c r="B41" s="84" t="s">
        <v>12</v>
      </c>
      <c r="C41" s="84" t="s">
        <v>11</v>
      </c>
      <c r="D41" s="84" t="s">
        <v>7</v>
      </c>
      <c r="E41" s="85" t="s">
        <v>1949</v>
      </c>
      <c r="F41" s="374">
        <v>0.9</v>
      </c>
      <c r="G41" s="53">
        <v>0.59899999999999998</v>
      </c>
      <c r="H41" s="53">
        <v>0.71399999999999997</v>
      </c>
      <c r="I41" s="84" t="s">
        <v>199</v>
      </c>
      <c r="J41" s="92">
        <v>2</v>
      </c>
      <c r="K41" s="84" t="s">
        <v>2027</v>
      </c>
      <c r="L41" s="131">
        <v>0.59899999999999998</v>
      </c>
      <c r="M41" s="131">
        <v>0.71399999999999997</v>
      </c>
      <c r="N41" s="84" t="s">
        <v>17</v>
      </c>
      <c r="O41" s="84"/>
      <c r="P41" s="84"/>
      <c r="Q41" s="84"/>
    </row>
    <row r="42" spans="1:17" x14ac:dyDescent="0.25">
      <c r="A42" s="86" t="s">
        <v>2</v>
      </c>
      <c r="B42" s="84" t="s">
        <v>12</v>
      </c>
      <c r="C42" s="84" t="s">
        <v>13</v>
      </c>
      <c r="D42" s="84" t="s">
        <v>18</v>
      </c>
      <c r="E42" s="85" t="s">
        <v>1949</v>
      </c>
      <c r="F42" s="374">
        <v>0.9</v>
      </c>
      <c r="G42" s="53">
        <v>0.59899999999999998</v>
      </c>
      <c r="H42" s="53">
        <v>0.71399999999999997</v>
      </c>
      <c r="I42" s="84" t="s">
        <v>199</v>
      </c>
      <c r="J42" s="92">
        <v>2</v>
      </c>
      <c r="K42" s="84" t="s">
        <v>2027</v>
      </c>
      <c r="L42" s="131">
        <v>0.59899999999999998</v>
      </c>
      <c r="M42" s="131">
        <v>0.71399999999999997</v>
      </c>
      <c r="N42" s="84" t="s">
        <v>17</v>
      </c>
      <c r="O42" s="84"/>
      <c r="P42" s="84"/>
      <c r="Q42" s="84"/>
    </row>
    <row r="43" spans="1:17" x14ac:dyDescent="0.25">
      <c r="A43" s="86" t="s">
        <v>2</v>
      </c>
      <c r="B43" s="84" t="s">
        <v>12</v>
      </c>
      <c r="C43" s="84" t="s">
        <v>13</v>
      </c>
      <c r="D43" s="84" t="s">
        <v>8</v>
      </c>
      <c r="E43" s="85" t="s">
        <v>1949</v>
      </c>
      <c r="F43" s="374">
        <v>0.9</v>
      </c>
      <c r="G43" s="53">
        <v>0.59899999999999998</v>
      </c>
      <c r="H43" s="53">
        <v>0.71399999999999997</v>
      </c>
      <c r="I43" s="84" t="s">
        <v>199</v>
      </c>
      <c r="J43" s="92">
        <v>2</v>
      </c>
      <c r="K43" s="84" t="s">
        <v>2027</v>
      </c>
      <c r="L43" s="131">
        <v>0.59899999999999998</v>
      </c>
      <c r="M43" s="131">
        <v>0.71399999999999997</v>
      </c>
      <c r="N43" s="84" t="s">
        <v>17</v>
      </c>
      <c r="O43" s="84"/>
      <c r="P43" s="84"/>
      <c r="Q43" s="84"/>
    </row>
    <row r="44" spans="1:17" x14ac:dyDescent="0.25">
      <c r="A44" s="86" t="s">
        <v>2</v>
      </c>
      <c r="B44" s="84" t="s">
        <v>12</v>
      </c>
      <c r="C44" s="84" t="s">
        <v>13</v>
      </c>
      <c r="D44" s="84" t="s">
        <v>29</v>
      </c>
      <c r="E44" s="85" t="s">
        <v>1949</v>
      </c>
      <c r="F44" s="374">
        <v>0.9</v>
      </c>
      <c r="G44" s="53">
        <v>0.59899999999999998</v>
      </c>
      <c r="H44" s="53">
        <v>0.71399999999999997</v>
      </c>
      <c r="I44" s="84" t="s">
        <v>199</v>
      </c>
      <c r="J44" s="92">
        <v>2</v>
      </c>
      <c r="K44" s="84" t="s">
        <v>2027</v>
      </c>
      <c r="L44" s="131">
        <v>0.59899999999999998</v>
      </c>
      <c r="M44" s="131">
        <v>0.71399999999999997</v>
      </c>
      <c r="N44" s="84" t="s">
        <v>17</v>
      </c>
      <c r="O44" s="84"/>
      <c r="P44" s="84"/>
      <c r="Q44" s="84"/>
    </row>
    <row r="45" spans="1:17" x14ac:dyDescent="0.25">
      <c r="A45" s="86" t="s">
        <v>2</v>
      </c>
      <c r="B45" s="84" t="s">
        <v>12</v>
      </c>
      <c r="C45" s="84" t="s">
        <v>13</v>
      </c>
      <c r="D45" s="84" t="s">
        <v>7</v>
      </c>
      <c r="E45" s="85" t="s">
        <v>1949</v>
      </c>
      <c r="F45" s="374">
        <v>0.9</v>
      </c>
      <c r="G45" s="53">
        <v>0.59899999999999998</v>
      </c>
      <c r="H45" s="53">
        <v>0.71399999999999997</v>
      </c>
      <c r="I45" s="84" t="s">
        <v>199</v>
      </c>
      <c r="J45" s="92">
        <v>2</v>
      </c>
      <c r="K45" s="84" t="s">
        <v>2027</v>
      </c>
      <c r="L45" s="131">
        <v>0.59899999999999998</v>
      </c>
      <c r="M45" s="131">
        <v>0.71399999999999997</v>
      </c>
      <c r="N45" s="84" t="s">
        <v>17</v>
      </c>
      <c r="O45" s="84"/>
      <c r="P45" s="84"/>
      <c r="Q45" s="84"/>
    </row>
    <row r="46" spans="1:17" x14ac:dyDescent="0.25">
      <c r="A46" s="86" t="s">
        <v>2</v>
      </c>
      <c r="B46" s="84" t="s">
        <v>12</v>
      </c>
      <c r="C46" s="84" t="s">
        <v>14</v>
      </c>
      <c r="D46" s="84" t="s">
        <v>18</v>
      </c>
      <c r="E46" s="85" t="s">
        <v>1949</v>
      </c>
      <c r="F46" s="374">
        <v>0.9</v>
      </c>
      <c r="G46" s="53">
        <v>0.59899999999999998</v>
      </c>
      <c r="H46" s="53">
        <v>0.71399999999999997</v>
      </c>
      <c r="I46" s="84" t="s">
        <v>199</v>
      </c>
      <c r="J46" s="92">
        <v>2</v>
      </c>
      <c r="K46" s="84" t="s">
        <v>2027</v>
      </c>
      <c r="L46" s="131">
        <v>0.59899999999999998</v>
      </c>
      <c r="M46" s="131">
        <v>0.71399999999999997</v>
      </c>
      <c r="N46" s="84" t="s">
        <v>17</v>
      </c>
    </row>
    <row r="47" spans="1:17" x14ac:dyDescent="0.25">
      <c r="A47" s="86" t="s">
        <v>2</v>
      </c>
      <c r="B47" s="84" t="s">
        <v>12</v>
      </c>
      <c r="C47" s="84" t="s">
        <v>14</v>
      </c>
      <c r="D47" s="84" t="s">
        <v>8</v>
      </c>
      <c r="E47" s="85" t="s">
        <v>1949</v>
      </c>
      <c r="F47" s="374">
        <v>0.9</v>
      </c>
      <c r="G47" s="53">
        <v>0.59899999999999998</v>
      </c>
      <c r="H47" s="53">
        <v>0.71399999999999997</v>
      </c>
      <c r="I47" s="84" t="s">
        <v>199</v>
      </c>
      <c r="J47" s="92">
        <v>2</v>
      </c>
      <c r="K47" s="84" t="s">
        <v>2027</v>
      </c>
      <c r="L47" s="131">
        <v>0.59899999999999998</v>
      </c>
      <c r="M47" s="131">
        <v>0.71399999999999997</v>
      </c>
      <c r="N47" s="84" t="s">
        <v>17</v>
      </c>
    </row>
    <row r="48" spans="1:17" x14ac:dyDescent="0.25">
      <c r="A48" s="86" t="s">
        <v>2</v>
      </c>
      <c r="B48" s="84" t="s">
        <v>12</v>
      </c>
      <c r="C48" s="84" t="s">
        <v>14</v>
      </c>
      <c r="D48" s="84" t="s">
        <v>29</v>
      </c>
      <c r="E48" s="85" t="s">
        <v>1949</v>
      </c>
      <c r="F48" s="374">
        <v>0.9</v>
      </c>
      <c r="G48" s="53">
        <v>0.59899999999999998</v>
      </c>
      <c r="H48" s="53">
        <v>0.71399999999999997</v>
      </c>
      <c r="I48" s="84" t="s">
        <v>199</v>
      </c>
      <c r="J48" s="92">
        <v>2</v>
      </c>
      <c r="K48" s="84" t="s">
        <v>2027</v>
      </c>
      <c r="L48" s="131">
        <v>0.59899999999999998</v>
      </c>
      <c r="M48" s="131">
        <v>0.71399999999999997</v>
      </c>
      <c r="N48" s="84" t="s">
        <v>17</v>
      </c>
    </row>
    <row r="49" spans="1:17" x14ac:dyDescent="0.25">
      <c r="A49" s="86" t="s">
        <v>2</v>
      </c>
      <c r="B49" s="84" t="s">
        <v>12</v>
      </c>
      <c r="C49" s="84" t="s">
        <v>14</v>
      </c>
      <c r="D49" s="84" t="s">
        <v>7</v>
      </c>
      <c r="E49" s="85" t="s">
        <v>1949</v>
      </c>
      <c r="F49" s="374">
        <v>0.9</v>
      </c>
      <c r="G49" s="53">
        <v>0.59899999999999998</v>
      </c>
      <c r="H49" s="53">
        <v>0.71399999999999997</v>
      </c>
      <c r="I49" s="84" t="s">
        <v>199</v>
      </c>
      <c r="J49" s="92">
        <v>2</v>
      </c>
      <c r="K49" s="84" t="s">
        <v>2027</v>
      </c>
      <c r="L49" s="131">
        <v>0.59899999999999998</v>
      </c>
      <c r="M49" s="131">
        <v>0.71399999999999997</v>
      </c>
      <c r="N49" s="84" t="s">
        <v>17</v>
      </c>
    </row>
    <row r="50" spans="1:17" x14ac:dyDescent="0.25">
      <c r="A50" s="86" t="s">
        <v>2</v>
      </c>
      <c r="B50" s="84" t="s">
        <v>15</v>
      </c>
      <c r="C50" s="84" t="s">
        <v>11</v>
      </c>
      <c r="D50" s="84" t="s">
        <v>18</v>
      </c>
      <c r="E50" s="85" t="s">
        <v>1949</v>
      </c>
      <c r="F50" s="374">
        <v>0.9</v>
      </c>
      <c r="G50" s="131">
        <v>0.59899999999999998</v>
      </c>
      <c r="H50" s="131">
        <v>0.71399999999999997</v>
      </c>
      <c r="I50" s="84" t="s">
        <v>199</v>
      </c>
      <c r="J50" s="92">
        <v>2</v>
      </c>
      <c r="K50" s="84" t="s">
        <v>2027</v>
      </c>
      <c r="L50" s="131">
        <v>0.59899999999999998</v>
      </c>
      <c r="M50" s="131">
        <v>0.71399999999999997</v>
      </c>
      <c r="N50" s="84" t="s">
        <v>17</v>
      </c>
    </row>
    <row r="51" spans="1:17" x14ac:dyDescent="0.25">
      <c r="A51" s="86" t="s">
        <v>2</v>
      </c>
      <c r="B51" s="84" t="s">
        <v>15</v>
      </c>
      <c r="C51" s="84" t="s">
        <v>11</v>
      </c>
      <c r="D51" s="84" t="s">
        <v>7</v>
      </c>
      <c r="E51" s="85" t="s">
        <v>1949</v>
      </c>
      <c r="F51" s="374">
        <v>0.9</v>
      </c>
      <c r="G51" s="131">
        <v>0.59899999999999998</v>
      </c>
      <c r="H51" s="131">
        <v>0.71399999999999997</v>
      </c>
      <c r="I51" s="84" t="s">
        <v>199</v>
      </c>
      <c r="J51" s="92">
        <v>2</v>
      </c>
      <c r="K51" s="84" t="s">
        <v>2027</v>
      </c>
      <c r="L51" s="131">
        <v>0.59899999999999998</v>
      </c>
      <c r="M51" s="131">
        <v>0.71399999999999997</v>
      </c>
      <c r="N51" s="84" t="s">
        <v>17</v>
      </c>
    </row>
    <row r="52" spans="1:17" x14ac:dyDescent="0.25">
      <c r="A52" s="86" t="s">
        <v>2</v>
      </c>
      <c r="B52" s="84" t="s">
        <v>15</v>
      </c>
      <c r="C52" s="84" t="s">
        <v>13</v>
      </c>
      <c r="D52" s="84" t="s">
        <v>18</v>
      </c>
      <c r="E52" s="85" t="s">
        <v>1949</v>
      </c>
      <c r="F52" s="374">
        <v>0.9</v>
      </c>
      <c r="G52" s="131">
        <v>0.59899999999999998</v>
      </c>
      <c r="H52" s="131">
        <v>0.71399999999999997</v>
      </c>
      <c r="I52" s="84" t="s">
        <v>199</v>
      </c>
      <c r="J52" s="92">
        <v>2</v>
      </c>
      <c r="K52" s="84" t="s">
        <v>2027</v>
      </c>
      <c r="L52" s="131">
        <v>0.59899999999999998</v>
      </c>
      <c r="M52" s="131">
        <v>0.71399999999999997</v>
      </c>
      <c r="N52" s="84" t="s">
        <v>17</v>
      </c>
    </row>
    <row r="53" spans="1:17" x14ac:dyDescent="0.25">
      <c r="A53" s="86" t="s">
        <v>2</v>
      </c>
      <c r="B53" s="84" t="s">
        <v>15</v>
      </c>
      <c r="C53" s="84" t="s">
        <v>13</v>
      </c>
      <c r="D53" s="84" t="s">
        <v>7</v>
      </c>
      <c r="E53" s="85" t="s">
        <v>1949</v>
      </c>
      <c r="F53" s="374">
        <v>0.9</v>
      </c>
      <c r="G53" s="131">
        <v>0.59899999999999998</v>
      </c>
      <c r="H53" s="131">
        <v>0.71399999999999997</v>
      </c>
      <c r="I53" s="84" t="s">
        <v>199</v>
      </c>
      <c r="J53" s="92">
        <v>2</v>
      </c>
      <c r="K53" s="84" t="s">
        <v>2027</v>
      </c>
      <c r="L53" s="131">
        <v>0.59899999999999998</v>
      </c>
      <c r="M53" s="131">
        <v>0.71399999999999997</v>
      </c>
      <c r="N53" s="84" t="s">
        <v>17</v>
      </c>
      <c r="O53" s="84"/>
      <c r="P53" s="84"/>
      <c r="Q53" s="84"/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18</v>
      </c>
      <c r="E54" s="85" t="s">
        <v>1949</v>
      </c>
      <c r="F54" s="374">
        <v>0.9</v>
      </c>
      <c r="G54" s="131">
        <v>0.59899999999999998</v>
      </c>
      <c r="H54" s="131">
        <v>0.71399999999999997</v>
      </c>
      <c r="I54" s="84" t="s">
        <v>199</v>
      </c>
      <c r="J54" s="92">
        <v>2</v>
      </c>
      <c r="K54" s="84" t="s">
        <v>2027</v>
      </c>
      <c r="L54" s="131">
        <v>0.59899999999999998</v>
      </c>
      <c r="M54" s="131">
        <v>0.71399999999999997</v>
      </c>
      <c r="N54" s="84" t="s">
        <v>17</v>
      </c>
      <c r="O54" s="84"/>
      <c r="P54" s="84"/>
      <c r="Q54" s="84"/>
    </row>
    <row r="55" spans="1:17" x14ac:dyDescent="0.25">
      <c r="A55" s="86" t="s">
        <v>2</v>
      </c>
      <c r="B55" s="84" t="s">
        <v>15</v>
      </c>
      <c r="C55" s="84" t="s">
        <v>14</v>
      </c>
      <c r="D55" s="84" t="s">
        <v>7</v>
      </c>
      <c r="E55" s="85" t="s">
        <v>1949</v>
      </c>
      <c r="F55" s="377">
        <v>0.9</v>
      </c>
      <c r="G55" s="131">
        <v>0.59899999999999998</v>
      </c>
      <c r="H55" s="131">
        <v>0.71399999999999997</v>
      </c>
      <c r="I55" s="84" t="s">
        <v>199</v>
      </c>
      <c r="J55" s="92">
        <v>2</v>
      </c>
      <c r="K55" s="84" t="s">
        <v>2027</v>
      </c>
      <c r="L55" s="131">
        <v>0.59899999999999998</v>
      </c>
      <c r="M55" s="131">
        <v>0.71399999999999997</v>
      </c>
      <c r="N55" s="84" t="s">
        <v>17</v>
      </c>
      <c r="O55" s="84"/>
      <c r="P55" s="84"/>
      <c r="Q55" s="84"/>
    </row>
    <row r="56" spans="1:17" x14ac:dyDescent="0.25">
      <c r="A56" s="41" t="s">
        <v>3</v>
      </c>
      <c r="B56" s="67" t="s">
        <v>12</v>
      </c>
      <c r="C56" s="67" t="s">
        <v>11</v>
      </c>
      <c r="D56" s="67" t="s">
        <v>18</v>
      </c>
      <c r="E56" s="67" t="s">
        <v>1946</v>
      </c>
      <c r="F56" s="342">
        <v>1.32</v>
      </c>
      <c r="G56" s="67">
        <v>1.23</v>
      </c>
      <c r="H56" s="67">
        <v>1.54</v>
      </c>
      <c r="I56" s="67" t="s">
        <v>199</v>
      </c>
      <c r="J56" s="343">
        <v>2</v>
      </c>
      <c r="K56" s="67" t="s">
        <v>2028</v>
      </c>
      <c r="L56" s="342">
        <v>1.23</v>
      </c>
      <c r="M56" s="342">
        <v>1.54</v>
      </c>
      <c r="N56" s="67" t="s">
        <v>17</v>
      </c>
      <c r="O56" s="67"/>
      <c r="P56" s="67"/>
      <c r="Q56" s="67"/>
    </row>
    <row r="57" spans="1:17" x14ac:dyDescent="0.25">
      <c r="A57" s="86" t="s">
        <v>3</v>
      </c>
      <c r="B57" s="84" t="s">
        <v>12</v>
      </c>
      <c r="C57" s="84" t="s">
        <v>11</v>
      </c>
      <c r="D57" s="84" t="s">
        <v>8</v>
      </c>
      <c r="E57" s="84" t="s">
        <v>1946</v>
      </c>
      <c r="F57" s="131">
        <v>1.32</v>
      </c>
      <c r="G57" s="84">
        <v>1.23</v>
      </c>
      <c r="H57" s="84">
        <v>1.54</v>
      </c>
      <c r="I57" s="84" t="s">
        <v>199</v>
      </c>
      <c r="J57" s="92">
        <v>2</v>
      </c>
      <c r="K57" s="84" t="s">
        <v>2028</v>
      </c>
      <c r="L57" s="131">
        <v>1.23</v>
      </c>
      <c r="M57" s="131">
        <v>1.54</v>
      </c>
      <c r="N57" s="84" t="s">
        <v>17</v>
      </c>
      <c r="O57" s="84"/>
      <c r="P57" s="84"/>
      <c r="Q57" s="84"/>
    </row>
    <row r="58" spans="1:17" x14ac:dyDescent="0.25">
      <c r="A58" s="86" t="s">
        <v>3</v>
      </c>
      <c r="B58" s="84" t="s">
        <v>12</v>
      </c>
      <c r="C58" s="84" t="s">
        <v>11</v>
      </c>
      <c r="D58" s="84" t="s">
        <v>29</v>
      </c>
      <c r="E58" s="84" t="s">
        <v>1946</v>
      </c>
      <c r="F58" s="131">
        <v>1.32</v>
      </c>
      <c r="G58" s="84">
        <v>1.23</v>
      </c>
      <c r="H58" s="84">
        <v>1.54</v>
      </c>
      <c r="I58" s="84" t="s">
        <v>199</v>
      </c>
      <c r="J58" s="92">
        <v>2</v>
      </c>
      <c r="K58" s="84" t="s">
        <v>2028</v>
      </c>
      <c r="L58" s="131">
        <v>1.23</v>
      </c>
      <c r="M58" s="131">
        <v>1.54</v>
      </c>
      <c r="N58" s="84" t="s">
        <v>17</v>
      </c>
      <c r="O58" s="84"/>
      <c r="P58" s="84"/>
      <c r="Q58" s="84"/>
    </row>
    <row r="59" spans="1:17" x14ac:dyDescent="0.25">
      <c r="A59" s="86" t="s">
        <v>3</v>
      </c>
      <c r="B59" s="84" t="s">
        <v>12</v>
      </c>
      <c r="C59" s="84" t="s">
        <v>11</v>
      </c>
      <c r="D59" s="84" t="s">
        <v>7</v>
      </c>
      <c r="E59" s="84" t="s">
        <v>1946</v>
      </c>
      <c r="F59" s="131">
        <v>1.32</v>
      </c>
      <c r="G59" s="84">
        <v>1.23</v>
      </c>
      <c r="H59" s="84">
        <v>1.54</v>
      </c>
      <c r="I59" s="84" t="s">
        <v>199</v>
      </c>
      <c r="J59" s="92">
        <v>2</v>
      </c>
      <c r="K59" s="84" t="s">
        <v>2028</v>
      </c>
      <c r="L59" s="131">
        <v>1.23</v>
      </c>
      <c r="M59" s="131">
        <v>1.54</v>
      </c>
      <c r="N59" s="84" t="s">
        <v>17</v>
      </c>
      <c r="O59" s="84"/>
      <c r="P59" s="84"/>
      <c r="Q59" s="84"/>
    </row>
    <row r="60" spans="1:17" x14ac:dyDescent="0.25">
      <c r="A60" s="86" t="s">
        <v>3</v>
      </c>
      <c r="B60" s="84" t="s">
        <v>12</v>
      </c>
      <c r="C60" s="84" t="s">
        <v>13</v>
      </c>
      <c r="D60" s="84" t="s">
        <v>18</v>
      </c>
      <c r="E60" s="84" t="s">
        <v>1946</v>
      </c>
      <c r="F60" s="53">
        <v>1.32</v>
      </c>
      <c r="G60" s="133">
        <v>1.23</v>
      </c>
      <c r="H60" s="133">
        <v>1.54</v>
      </c>
      <c r="I60" s="84" t="s">
        <v>199</v>
      </c>
      <c r="J60" s="92">
        <v>2</v>
      </c>
      <c r="K60" s="84" t="s">
        <v>2028</v>
      </c>
      <c r="L60" s="131">
        <v>1.23</v>
      </c>
      <c r="M60" s="131">
        <v>1.54</v>
      </c>
      <c r="N60" s="84" t="s">
        <v>17</v>
      </c>
    </row>
    <row r="61" spans="1:17" x14ac:dyDescent="0.25">
      <c r="A61" s="86" t="s">
        <v>3</v>
      </c>
      <c r="B61" s="84" t="s">
        <v>12</v>
      </c>
      <c r="C61" s="84" t="s">
        <v>13</v>
      </c>
      <c r="D61" s="84" t="s">
        <v>8</v>
      </c>
      <c r="E61" s="84" t="s">
        <v>1946</v>
      </c>
      <c r="F61" s="53">
        <v>1.32</v>
      </c>
      <c r="G61" s="133">
        <v>1.23</v>
      </c>
      <c r="H61" s="133">
        <v>1.54</v>
      </c>
      <c r="I61" s="84" t="s">
        <v>199</v>
      </c>
      <c r="J61" s="92">
        <v>2</v>
      </c>
      <c r="K61" s="84" t="s">
        <v>2028</v>
      </c>
      <c r="L61" s="131">
        <v>1.23</v>
      </c>
      <c r="M61" s="131">
        <v>1.54</v>
      </c>
      <c r="N61" s="84" t="s">
        <v>17</v>
      </c>
    </row>
    <row r="62" spans="1:17" x14ac:dyDescent="0.25">
      <c r="A62" s="86" t="s">
        <v>3</v>
      </c>
      <c r="B62" s="84" t="s">
        <v>12</v>
      </c>
      <c r="C62" s="84" t="s">
        <v>13</v>
      </c>
      <c r="D62" s="84" t="s">
        <v>29</v>
      </c>
      <c r="E62" s="84" t="s">
        <v>1946</v>
      </c>
      <c r="F62" s="53">
        <v>1.32</v>
      </c>
      <c r="G62" s="133">
        <v>1.23</v>
      </c>
      <c r="H62" s="133">
        <v>1.54</v>
      </c>
      <c r="I62" s="84" t="s">
        <v>199</v>
      </c>
      <c r="J62" s="92">
        <v>2</v>
      </c>
      <c r="K62" s="84" t="s">
        <v>2028</v>
      </c>
      <c r="L62" s="131">
        <v>1.23</v>
      </c>
      <c r="M62" s="131">
        <v>1.54</v>
      </c>
      <c r="N62" s="84" t="s">
        <v>17</v>
      </c>
    </row>
    <row r="63" spans="1:17" x14ac:dyDescent="0.25">
      <c r="A63" s="86" t="s">
        <v>3</v>
      </c>
      <c r="B63" s="84" t="s">
        <v>12</v>
      </c>
      <c r="C63" s="84" t="s">
        <v>13</v>
      </c>
      <c r="D63" s="84" t="s">
        <v>7</v>
      </c>
      <c r="E63" s="84" t="s">
        <v>1946</v>
      </c>
      <c r="F63" s="53">
        <v>1.32</v>
      </c>
      <c r="G63" s="133">
        <v>1.23</v>
      </c>
      <c r="H63" s="133">
        <v>1.54</v>
      </c>
      <c r="I63" s="84" t="s">
        <v>199</v>
      </c>
      <c r="J63" s="92">
        <v>2</v>
      </c>
      <c r="K63" s="84" t="s">
        <v>2028</v>
      </c>
      <c r="L63" s="131">
        <v>1.23</v>
      </c>
      <c r="M63" s="131">
        <v>1.54</v>
      </c>
      <c r="N63" s="84" t="s">
        <v>17</v>
      </c>
    </row>
    <row r="64" spans="1:17" x14ac:dyDescent="0.25">
      <c r="A64" s="86" t="s">
        <v>3</v>
      </c>
      <c r="B64" s="84" t="s">
        <v>12</v>
      </c>
      <c r="C64" s="84" t="s">
        <v>14</v>
      </c>
      <c r="D64" s="84" t="s">
        <v>18</v>
      </c>
      <c r="E64" s="84" t="s">
        <v>1946</v>
      </c>
      <c r="F64" s="53">
        <v>1.32</v>
      </c>
      <c r="G64" s="133">
        <v>1.23</v>
      </c>
      <c r="H64" s="133">
        <v>1.54</v>
      </c>
      <c r="I64" s="84" t="s">
        <v>199</v>
      </c>
      <c r="J64" s="92">
        <v>2</v>
      </c>
      <c r="K64" s="84" t="s">
        <v>2028</v>
      </c>
      <c r="L64" s="131">
        <v>1.23</v>
      </c>
      <c r="M64" s="131">
        <v>1.54</v>
      </c>
      <c r="N64" s="84" t="s">
        <v>17</v>
      </c>
    </row>
    <row r="65" spans="1:17" x14ac:dyDescent="0.25">
      <c r="A65" s="86" t="s">
        <v>3</v>
      </c>
      <c r="B65" s="84" t="s">
        <v>12</v>
      </c>
      <c r="C65" s="84" t="s">
        <v>14</v>
      </c>
      <c r="D65" s="84" t="s">
        <v>8</v>
      </c>
      <c r="E65" s="84" t="s">
        <v>1946</v>
      </c>
      <c r="F65" s="53">
        <v>1.32</v>
      </c>
      <c r="G65" s="133">
        <v>1.23</v>
      </c>
      <c r="H65" s="133">
        <v>1.54</v>
      </c>
      <c r="I65" s="84" t="s">
        <v>199</v>
      </c>
      <c r="J65" s="92">
        <v>2</v>
      </c>
      <c r="K65" s="84" t="s">
        <v>2028</v>
      </c>
      <c r="L65" s="131">
        <v>1.23</v>
      </c>
      <c r="M65" s="131">
        <v>1.54</v>
      </c>
      <c r="N65" s="84" t="s">
        <v>17</v>
      </c>
    </row>
    <row r="66" spans="1:17" x14ac:dyDescent="0.25">
      <c r="A66" s="86" t="s">
        <v>3</v>
      </c>
      <c r="B66" s="84" t="s">
        <v>12</v>
      </c>
      <c r="C66" s="84" t="s">
        <v>14</v>
      </c>
      <c r="D66" s="84" t="s">
        <v>29</v>
      </c>
      <c r="E66" s="84" t="s">
        <v>1946</v>
      </c>
      <c r="F66" s="53">
        <v>1.32</v>
      </c>
      <c r="G66" s="133">
        <v>1.23</v>
      </c>
      <c r="H66" s="133">
        <v>1.54</v>
      </c>
      <c r="I66" s="84" t="s">
        <v>199</v>
      </c>
      <c r="J66" s="92">
        <v>2</v>
      </c>
      <c r="K66" s="84" t="s">
        <v>2028</v>
      </c>
      <c r="L66" s="131">
        <v>1.23</v>
      </c>
      <c r="M66" s="131">
        <v>1.54</v>
      </c>
      <c r="N66" s="84" t="s">
        <v>17</v>
      </c>
    </row>
    <row r="67" spans="1:17" x14ac:dyDescent="0.25">
      <c r="A67" s="86" t="s">
        <v>3</v>
      </c>
      <c r="B67" s="84" t="s">
        <v>12</v>
      </c>
      <c r="C67" s="84" t="s">
        <v>14</v>
      </c>
      <c r="D67" s="84" t="s">
        <v>7</v>
      </c>
      <c r="E67" s="84" t="s">
        <v>1946</v>
      </c>
      <c r="F67" s="53">
        <v>1.32</v>
      </c>
      <c r="G67" s="133">
        <v>1.23</v>
      </c>
      <c r="H67" s="133">
        <v>1.54</v>
      </c>
      <c r="I67" s="84" t="s">
        <v>199</v>
      </c>
      <c r="J67" s="92">
        <v>2</v>
      </c>
      <c r="K67" s="84" t="s">
        <v>2028</v>
      </c>
      <c r="L67" s="131">
        <v>1.23</v>
      </c>
      <c r="M67" s="131">
        <v>1.54</v>
      </c>
      <c r="N67" s="84" t="s">
        <v>17</v>
      </c>
    </row>
    <row r="68" spans="1:17" x14ac:dyDescent="0.25">
      <c r="A68" s="86" t="s">
        <v>3</v>
      </c>
      <c r="B68" s="84" t="s">
        <v>15</v>
      </c>
      <c r="C68" s="84" t="s">
        <v>11</v>
      </c>
      <c r="D68" s="84" t="s">
        <v>18</v>
      </c>
      <c r="E68" s="84" t="s">
        <v>1946</v>
      </c>
      <c r="F68" s="53">
        <v>1.32</v>
      </c>
      <c r="G68" s="133">
        <v>1.23</v>
      </c>
      <c r="H68" s="133">
        <v>1.54</v>
      </c>
      <c r="I68" s="84" t="s">
        <v>199</v>
      </c>
      <c r="J68" s="92">
        <v>2</v>
      </c>
      <c r="K68" s="84" t="s">
        <v>2028</v>
      </c>
      <c r="L68" s="131">
        <v>1.23</v>
      </c>
      <c r="M68" s="131">
        <v>1.54</v>
      </c>
      <c r="N68" s="84" t="s">
        <v>17</v>
      </c>
    </row>
    <row r="69" spans="1:17" x14ac:dyDescent="0.25">
      <c r="A69" s="86" t="s">
        <v>3</v>
      </c>
      <c r="B69" s="84" t="s">
        <v>15</v>
      </c>
      <c r="C69" s="84" t="s">
        <v>11</v>
      </c>
      <c r="D69" s="84" t="s">
        <v>7</v>
      </c>
      <c r="E69" s="84" t="s">
        <v>1946</v>
      </c>
      <c r="F69" s="53">
        <v>1.32</v>
      </c>
      <c r="G69" s="133">
        <v>1.23</v>
      </c>
      <c r="H69" s="133">
        <v>1.54</v>
      </c>
      <c r="I69" s="84" t="s">
        <v>199</v>
      </c>
      <c r="J69" s="92">
        <v>2</v>
      </c>
      <c r="K69" s="84" t="s">
        <v>2028</v>
      </c>
      <c r="L69" s="131">
        <v>1.23</v>
      </c>
      <c r="M69" s="131">
        <v>1.54</v>
      </c>
      <c r="N69" s="84" t="s">
        <v>17</v>
      </c>
    </row>
    <row r="70" spans="1:17" x14ac:dyDescent="0.25">
      <c r="A70" s="86" t="s">
        <v>3</v>
      </c>
      <c r="B70" s="84" t="s">
        <v>15</v>
      </c>
      <c r="C70" s="84" t="s">
        <v>13</v>
      </c>
      <c r="D70" s="84" t="s">
        <v>18</v>
      </c>
      <c r="E70" s="84" t="s">
        <v>1946</v>
      </c>
      <c r="F70" s="53">
        <v>1.32</v>
      </c>
      <c r="G70" s="133">
        <v>1.23</v>
      </c>
      <c r="H70" s="133">
        <v>1.54</v>
      </c>
      <c r="I70" s="84" t="s">
        <v>199</v>
      </c>
      <c r="J70" s="92">
        <v>2</v>
      </c>
      <c r="K70" s="84" t="s">
        <v>2028</v>
      </c>
      <c r="L70" s="131">
        <v>1.23</v>
      </c>
      <c r="M70" s="131">
        <v>1.54</v>
      </c>
      <c r="N70" s="84" t="s">
        <v>17</v>
      </c>
      <c r="O70" s="84"/>
      <c r="P70" s="84"/>
      <c r="Q70" s="84"/>
    </row>
    <row r="71" spans="1:17" x14ac:dyDescent="0.25">
      <c r="A71" s="86" t="s">
        <v>3</v>
      </c>
      <c r="B71" s="84" t="s">
        <v>15</v>
      </c>
      <c r="C71" s="84" t="s">
        <v>13</v>
      </c>
      <c r="D71" s="84" t="s">
        <v>7</v>
      </c>
      <c r="E71" s="84" t="s">
        <v>1946</v>
      </c>
      <c r="F71" s="53">
        <v>1.32</v>
      </c>
      <c r="G71" s="133">
        <v>1.23</v>
      </c>
      <c r="H71" s="133">
        <v>1.54</v>
      </c>
      <c r="I71" s="84" t="s">
        <v>199</v>
      </c>
      <c r="J71" s="92">
        <v>2</v>
      </c>
      <c r="K71" s="84" t="s">
        <v>2028</v>
      </c>
      <c r="L71" s="131">
        <v>1.23</v>
      </c>
      <c r="M71" s="131">
        <v>1.54</v>
      </c>
      <c r="N71" s="84" t="s">
        <v>17</v>
      </c>
      <c r="O71" s="84"/>
      <c r="P71" s="84"/>
      <c r="Q71" s="84"/>
    </row>
    <row r="72" spans="1:17" x14ac:dyDescent="0.25">
      <c r="A72" s="86" t="s">
        <v>3</v>
      </c>
      <c r="B72" s="84" t="s">
        <v>15</v>
      </c>
      <c r="C72" s="84" t="s">
        <v>14</v>
      </c>
      <c r="D72" s="84" t="s">
        <v>18</v>
      </c>
      <c r="E72" s="84" t="s">
        <v>1946</v>
      </c>
      <c r="F72" s="131">
        <v>1.32</v>
      </c>
      <c r="G72" s="84">
        <v>1.23</v>
      </c>
      <c r="H72" s="84">
        <v>1.54</v>
      </c>
      <c r="I72" s="84" t="s">
        <v>199</v>
      </c>
      <c r="J72" s="92">
        <v>2</v>
      </c>
      <c r="K72" s="84" t="s">
        <v>2028</v>
      </c>
      <c r="L72" s="131">
        <v>1.23</v>
      </c>
      <c r="M72" s="131">
        <v>1.54</v>
      </c>
      <c r="N72" s="84" t="s">
        <v>17</v>
      </c>
      <c r="O72" s="84"/>
      <c r="P72" s="84"/>
      <c r="Q72" s="84"/>
    </row>
    <row r="73" spans="1:17" x14ac:dyDescent="0.25">
      <c r="A73" s="86" t="s">
        <v>3</v>
      </c>
      <c r="B73" s="84" t="s">
        <v>15</v>
      </c>
      <c r="C73" s="84" t="s">
        <v>14</v>
      </c>
      <c r="D73" s="84" t="s">
        <v>7</v>
      </c>
      <c r="E73" s="84" t="s">
        <v>1946</v>
      </c>
      <c r="F73" s="131">
        <v>1.32</v>
      </c>
      <c r="G73" s="84">
        <v>1.23</v>
      </c>
      <c r="H73" s="84">
        <v>1.54</v>
      </c>
      <c r="I73" s="84" t="s">
        <v>199</v>
      </c>
      <c r="J73" s="92">
        <v>2</v>
      </c>
      <c r="K73" s="84" t="s">
        <v>2028</v>
      </c>
      <c r="L73" s="131">
        <v>1.23</v>
      </c>
      <c r="M73" s="131">
        <v>1.54</v>
      </c>
      <c r="N73" s="84" t="s">
        <v>17</v>
      </c>
      <c r="O73" s="84"/>
      <c r="P73" s="84"/>
      <c r="Q73" s="84"/>
    </row>
    <row r="74" spans="1:17" x14ac:dyDescent="0.25">
      <c r="A74" s="86" t="s">
        <v>3</v>
      </c>
      <c r="B74" s="84" t="s">
        <v>12</v>
      </c>
      <c r="C74" s="84" t="s">
        <v>11</v>
      </c>
      <c r="D74" s="84" t="s">
        <v>18</v>
      </c>
      <c r="E74" s="85" t="s">
        <v>1948</v>
      </c>
      <c r="F74" s="131">
        <v>0.74342670964850277</v>
      </c>
      <c r="G74" s="131">
        <v>0.16526568</v>
      </c>
      <c r="H74" s="131">
        <v>0.97696130000000003</v>
      </c>
      <c r="I74" s="84" t="s">
        <v>205</v>
      </c>
      <c r="J74" s="92">
        <v>2</v>
      </c>
      <c r="K74" s="84" t="s">
        <v>740</v>
      </c>
      <c r="L74" s="131">
        <v>1.1786033201744557</v>
      </c>
      <c r="M74" s="131">
        <v>0.40676253348408098</v>
      </c>
      <c r="N74" s="84" t="s">
        <v>17</v>
      </c>
      <c r="O74" s="84"/>
      <c r="P74" s="84"/>
      <c r="Q74" s="84"/>
    </row>
    <row r="75" spans="1:17" x14ac:dyDescent="0.25">
      <c r="A75" s="86" t="s">
        <v>3</v>
      </c>
      <c r="B75" s="84" t="s">
        <v>12</v>
      </c>
      <c r="C75" s="84" t="s">
        <v>11</v>
      </c>
      <c r="D75" s="84" t="s">
        <v>8</v>
      </c>
      <c r="E75" s="85" t="s">
        <v>1948</v>
      </c>
      <c r="F75" s="131">
        <v>0.88738506093881986</v>
      </c>
      <c r="G75" s="131">
        <v>0.60082420000000003</v>
      </c>
      <c r="H75" s="131">
        <v>0.97633270000000005</v>
      </c>
      <c r="I75" s="84" t="s">
        <v>205</v>
      </c>
      <c r="J75" s="92">
        <v>2</v>
      </c>
      <c r="K75" s="84" t="s">
        <v>959</v>
      </c>
      <c r="L75" s="131">
        <v>9.9560275129721241</v>
      </c>
      <c r="M75" s="131">
        <v>1.2634846821498265</v>
      </c>
      <c r="N75" s="84" t="s">
        <v>17</v>
      </c>
      <c r="O75" s="84"/>
      <c r="P75" s="84"/>
      <c r="Q75" s="84"/>
    </row>
    <row r="76" spans="1:17" x14ac:dyDescent="0.25">
      <c r="A76" s="86" t="s">
        <v>3</v>
      </c>
      <c r="B76" s="84" t="s">
        <v>12</v>
      </c>
      <c r="C76" s="84" t="s">
        <v>11</v>
      </c>
      <c r="D76" s="84" t="s">
        <v>29</v>
      </c>
      <c r="E76" s="85" t="s">
        <v>1948</v>
      </c>
      <c r="F76" s="131">
        <v>0.81540588529366131</v>
      </c>
      <c r="G76" s="131">
        <v>3.9779050000000003E-2</v>
      </c>
      <c r="H76" s="131">
        <v>0.99788140000000003</v>
      </c>
      <c r="I76" s="84" t="s">
        <v>205</v>
      </c>
      <c r="J76" s="92">
        <v>2</v>
      </c>
      <c r="K76" s="84" t="s">
        <v>960</v>
      </c>
      <c r="L76" s="131">
        <v>0.19887948421796617</v>
      </c>
      <c r="M76" s="131">
        <v>4.502295480642407E-2</v>
      </c>
      <c r="N76" s="84" t="s">
        <v>17</v>
      </c>
      <c r="O76" s="84"/>
      <c r="P76" s="84"/>
      <c r="Q76" s="84"/>
    </row>
    <row r="77" spans="1:17" x14ac:dyDescent="0.25">
      <c r="A77" s="86" t="s">
        <v>3</v>
      </c>
      <c r="B77" s="84" t="s">
        <v>12</v>
      </c>
      <c r="C77" s="84" t="s">
        <v>11</v>
      </c>
      <c r="D77" s="84" t="s">
        <v>7</v>
      </c>
      <c r="E77" s="85" t="s">
        <v>1948</v>
      </c>
      <c r="F77" s="131">
        <v>0.68555377089162328</v>
      </c>
      <c r="G77" s="131">
        <v>0.49054140000000002</v>
      </c>
      <c r="H77" s="131">
        <v>0.83155199999999996</v>
      </c>
      <c r="I77" s="84" t="s">
        <v>205</v>
      </c>
      <c r="J77" s="92">
        <v>2</v>
      </c>
      <c r="K77" s="84" t="s">
        <v>961</v>
      </c>
      <c r="L77" s="131">
        <v>17.306052509093416</v>
      </c>
      <c r="M77" s="131">
        <v>7.937849929930973</v>
      </c>
      <c r="N77" s="84" t="s">
        <v>17</v>
      </c>
      <c r="O77" s="84"/>
      <c r="P77" s="84"/>
      <c r="Q77" s="84"/>
    </row>
    <row r="78" spans="1:17" x14ac:dyDescent="0.25">
      <c r="A78" s="86" t="s">
        <v>3</v>
      </c>
      <c r="B78" s="84" t="s">
        <v>12</v>
      </c>
      <c r="C78" s="84" t="s">
        <v>13</v>
      </c>
      <c r="D78" s="84" t="s">
        <v>18</v>
      </c>
      <c r="E78" s="85" t="s">
        <v>1948</v>
      </c>
      <c r="F78" s="131">
        <v>0.6749531969177196</v>
      </c>
      <c r="G78" s="131">
        <v>0.38640340000000001</v>
      </c>
      <c r="H78" s="131">
        <v>0.87256199999999995</v>
      </c>
      <c r="I78" s="84" t="s">
        <v>205</v>
      </c>
      <c r="J78" s="92">
        <v>2</v>
      </c>
      <c r="K78" s="84" t="s">
        <v>735</v>
      </c>
      <c r="L78" s="131">
        <v>7.3833294833560306</v>
      </c>
      <c r="M78" s="131">
        <v>3.5556949068878723</v>
      </c>
      <c r="N78" s="84" t="s">
        <v>17</v>
      </c>
      <c r="O78" s="84"/>
      <c r="P78" s="84"/>
      <c r="Q78" s="84"/>
    </row>
    <row r="79" spans="1:17" x14ac:dyDescent="0.25">
      <c r="A79" s="86" t="s">
        <v>3</v>
      </c>
      <c r="B79" s="84" t="s">
        <v>12</v>
      </c>
      <c r="C79" s="84" t="s">
        <v>13</v>
      </c>
      <c r="D79" s="84" t="s">
        <v>8</v>
      </c>
      <c r="E79" s="85" t="s">
        <v>1948</v>
      </c>
      <c r="F79" s="131">
        <v>0.8056522263786654</v>
      </c>
      <c r="G79" s="131">
        <v>0.70396049999999999</v>
      </c>
      <c r="H79" s="131">
        <v>0.87844390000000006</v>
      </c>
      <c r="I79" s="84" t="s">
        <v>205</v>
      </c>
      <c r="J79" s="92">
        <v>2</v>
      </c>
      <c r="K79" s="84" t="s">
        <v>962</v>
      </c>
      <c r="L79" s="131">
        <v>62.369272354289848</v>
      </c>
      <c r="M79" s="131">
        <v>15.045361792051608</v>
      </c>
      <c r="N79" s="84" t="s">
        <v>17</v>
      </c>
      <c r="O79" s="84"/>
      <c r="P79" s="84"/>
      <c r="Q79" s="84"/>
    </row>
    <row r="80" spans="1:17" x14ac:dyDescent="0.25">
      <c r="A80" s="86" t="s">
        <v>3</v>
      </c>
      <c r="B80" s="84" t="s">
        <v>12</v>
      </c>
      <c r="C80" s="84" t="s">
        <v>13</v>
      </c>
      <c r="D80" s="84" t="s">
        <v>29</v>
      </c>
      <c r="E80" s="85" t="s">
        <v>1948</v>
      </c>
      <c r="F80" s="131">
        <v>0.7403027116481925</v>
      </c>
      <c r="G80" s="131">
        <v>0.17119910999999999</v>
      </c>
      <c r="H80" s="131">
        <v>0.97521060000000004</v>
      </c>
      <c r="I80" s="84" t="s">
        <v>205</v>
      </c>
      <c r="J80" s="92">
        <v>2</v>
      </c>
      <c r="K80" s="84" t="s">
        <v>740</v>
      </c>
      <c r="L80" s="131">
        <v>1.2458752952128118</v>
      </c>
      <c r="M80" s="131">
        <v>0.43705153405548081</v>
      </c>
      <c r="N80" s="84" t="s">
        <v>17</v>
      </c>
      <c r="O80" s="84"/>
      <c r="P80" s="84"/>
      <c r="Q80" s="84"/>
    </row>
    <row r="81" spans="1:17" x14ac:dyDescent="0.25">
      <c r="A81" s="86" t="s">
        <v>3</v>
      </c>
      <c r="B81" s="84" t="s">
        <v>12</v>
      </c>
      <c r="C81" s="84" t="s">
        <v>13</v>
      </c>
      <c r="D81" s="84" t="s">
        <v>7</v>
      </c>
      <c r="E81" s="85" t="s">
        <v>1948</v>
      </c>
      <c r="F81" s="131">
        <v>0.62241066041476323</v>
      </c>
      <c r="G81" s="131">
        <v>0.54850770000000004</v>
      </c>
      <c r="H81" s="131">
        <v>0.69103079999999995</v>
      </c>
      <c r="I81" s="84" t="s">
        <v>205</v>
      </c>
      <c r="J81" s="92">
        <v>2</v>
      </c>
      <c r="K81" s="84" t="s">
        <v>963</v>
      </c>
      <c r="L81" s="131">
        <v>108.41331052078125</v>
      </c>
      <c r="M81" s="131">
        <v>65.769616308487045</v>
      </c>
      <c r="N81" s="84" t="s">
        <v>17</v>
      </c>
      <c r="O81" s="84"/>
      <c r="P81" s="84"/>
      <c r="Q81" s="84"/>
    </row>
    <row r="82" spans="1:17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 t="s">
        <v>1948</v>
      </c>
      <c r="F82" s="131">
        <v>0.69199999999999995</v>
      </c>
      <c r="G82" s="131">
        <v>0.4234096</v>
      </c>
      <c r="H82" s="131">
        <v>0.87300180000000005</v>
      </c>
      <c r="I82" s="84" t="s">
        <v>205</v>
      </c>
      <c r="J82" s="92">
        <v>2</v>
      </c>
      <c r="K82" s="84" t="s">
        <v>988</v>
      </c>
      <c r="L82" s="131">
        <v>8.9959999999999987</v>
      </c>
      <c r="M82" s="131">
        <v>4.0040000000000013</v>
      </c>
      <c r="N82" s="84" t="s">
        <v>17</v>
      </c>
      <c r="O82" s="84"/>
      <c r="P82" s="84"/>
      <c r="Q82" s="84"/>
    </row>
    <row r="83" spans="1:17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5" t="s">
        <v>1948</v>
      </c>
      <c r="F83" s="131">
        <v>0.82600000000000018</v>
      </c>
      <c r="G83" s="131">
        <v>0.73591790000000001</v>
      </c>
      <c r="H83" s="131">
        <v>0.88994899999999999</v>
      </c>
      <c r="I83" s="84" t="s">
        <v>205</v>
      </c>
      <c r="J83" s="92">
        <v>2</v>
      </c>
      <c r="K83" s="84" t="s">
        <v>989</v>
      </c>
      <c r="L83" s="131">
        <v>75.992000000000004</v>
      </c>
      <c r="M83" s="131">
        <v>16.007999999999981</v>
      </c>
      <c r="N83" s="84" t="s">
        <v>17</v>
      </c>
      <c r="O83" s="84"/>
      <c r="P83" s="84"/>
      <c r="Q83" s="84"/>
    </row>
    <row r="84" spans="1:17" x14ac:dyDescent="0.25">
      <c r="A84" s="86" t="s">
        <v>3</v>
      </c>
      <c r="B84" s="84" t="s">
        <v>12</v>
      </c>
      <c r="C84" s="84" t="s">
        <v>14</v>
      </c>
      <c r="D84" s="84" t="s">
        <v>29</v>
      </c>
      <c r="E84" s="85" t="s">
        <v>1948</v>
      </c>
      <c r="F84" s="131">
        <v>0.75900000000000001</v>
      </c>
      <c r="G84" s="131">
        <v>0.20228128000000001</v>
      </c>
      <c r="H84" s="131">
        <v>0.97507169999999999</v>
      </c>
      <c r="I84" s="84" t="s">
        <v>205</v>
      </c>
      <c r="J84" s="92">
        <v>2</v>
      </c>
      <c r="K84" s="84" t="s">
        <v>990</v>
      </c>
      <c r="L84" s="131">
        <v>1.518</v>
      </c>
      <c r="M84" s="131">
        <v>0.48199999999999998</v>
      </c>
      <c r="N84" s="84" t="s">
        <v>17</v>
      </c>
      <c r="O84" s="84"/>
      <c r="P84" s="84"/>
      <c r="Q84" s="84"/>
    </row>
    <row r="85" spans="1:17" x14ac:dyDescent="0.25">
      <c r="A85" s="86" t="s">
        <v>3</v>
      </c>
      <c r="B85" s="84" t="s">
        <v>12</v>
      </c>
      <c r="C85" s="84" t="s">
        <v>14</v>
      </c>
      <c r="D85" s="84" t="s">
        <v>7</v>
      </c>
      <c r="E85" s="85" t="s">
        <v>1948</v>
      </c>
      <c r="F85" s="131">
        <v>0.63813043478260867</v>
      </c>
      <c r="G85" s="131">
        <v>0.57070140000000003</v>
      </c>
      <c r="H85" s="131">
        <v>0.70052610000000004</v>
      </c>
      <c r="I85" s="84" t="s">
        <v>205</v>
      </c>
      <c r="J85" s="92">
        <v>2</v>
      </c>
      <c r="K85" s="84" t="s">
        <v>991</v>
      </c>
      <c r="L85" s="131">
        <v>132.09299999999999</v>
      </c>
      <c r="M85" s="131">
        <v>74.907000000000011</v>
      </c>
      <c r="N85" s="84" t="s">
        <v>17</v>
      </c>
      <c r="O85" s="84"/>
      <c r="P85" s="84"/>
      <c r="Q85" s="84"/>
    </row>
    <row r="86" spans="1:17" x14ac:dyDescent="0.25">
      <c r="A86" s="86" t="s">
        <v>3</v>
      </c>
      <c r="B86" s="84" t="s">
        <v>15</v>
      </c>
      <c r="C86" s="84" t="s">
        <v>11</v>
      </c>
      <c r="D86" s="84" t="s">
        <v>18</v>
      </c>
      <c r="E86" s="85" t="s">
        <v>1948</v>
      </c>
      <c r="F86" s="131">
        <v>0.67144753400334434</v>
      </c>
      <c r="G86" s="131">
        <v>9.3566589000000006E-2</v>
      </c>
      <c r="H86" s="131">
        <v>0.97588059999999999</v>
      </c>
      <c r="I86" s="84" t="s">
        <v>205</v>
      </c>
      <c r="J86" s="92">
        <v>2</v>
      </c>
      <c r="K86" s="84" t="s">
        <v>740</v>
      </c>
      <c r="L86" s="131">
        <v>0.65507076488131155</v>
      </c>
      <c r="M86" s="131">
        <v>0.3205389912162494</v>
      </c>
      <c r="N86" s="84" t="s">
        <v>17</v>
      </c>
      <c r="O86" s="84"/>
      <c r="P86" s="84"/>
      <c r="Q86" s="84"/>
    </row>
    <row r="87" spans="1:17" x14ac:dyDescent="0.25">
      <c r="A87" s="86" t="s">
        <v>3</v>
      </c>
      <c r="B87" s="84" t="s">
        <v>15</v>
      </c>
      <c r="C87" s="84" t="s">
        <v>11</v>
      </c>
      <c r="D87" s="84" t="s">
        <v>7</v>
      </c>
      <c r="E87" s="85" t="s">
        <v>1948</v>
      </c>
      <c r="F87" s="131">
        <v>0.82972300815732081</v>
      </c>
      <c r="G87" s="131">
        <v>0.55200610000000006</v>
      </c>
      <c r="H87" s="131">
        <v>0.95066609999999996</v>
      </c>
      <c r="I87" s="84" t="s">
        <v>205</v>
      </c>
      <c r="J87" s="92">
        <v>2</v>
      </c>
      <c r="K87" s="84" t="s">
        <v>964</v>
      </c>
      <c r="L87" s="131">
        <v>10.21975900291334</v>
      </c>
      <c r="M87" s="131">
        <v>2.0973141678183662</v>
      </c>
      <c r="N87" s="84" t="s">
        <v>17</v>
      </c>
      <c r="O87" s="84"/>
      <c r="P87" s="84"/>
      <c r="Q87" s="84"/>
    </row>
    <row r="88" spans="1:17" x14ac:dyDescent="0.25">
      <c r="A88" s="86" t="s">
        <v>3</v>
      </c>
      <c r="B88" s="84" t="s">
        <v>15</v>
      </c>
      <c r="C88" s="84" t="s">
        <v>13</v>
      </c>
      <c r="D88" s="84" t="s">
        <v>18</v>
      </c>
      <c r="E88" s="85" t="s">
        <v>1948</v>
      </c>
      <c r="F88" s="131">
        <v>0.60960368218724692</v>
      </c>
      <c r="G88" s="131">
        <v>0.2730475</v>
      </c>
      <c r="H88" s="131">
        <v>0.86651710000000004</v>
      </c>
      <c r="I88" s="84" t="s">
        <v>205</v>
      </c>
      <c r="J88" s="92">
        <v>2</v>
      </c>
      <c r="K88" s="84" t="s">
        <v>253</v>
      </c>
      <c r="L88" s="131">
        <v>4.1036735678946377</v>
      </c>
      <c r="M88" s="131">
        <v>2.6280337491785328</v>
      </c>
      <c r="N88" s="84" t="s">
        <v>17</v>
      </c>
      <c r="O88" s="84"/>
      <c r="P88" s="84"/>
      <c r="Q88" s="84"/>
    </row>
    <row r="89" spans="1:17" x14ac:dyDescent="0.25">
      <c r="A89" s="86" t="s">
        <v>3</v>
      </c>
      <c r="B89" s="84" t="s">
        <v>15</v>
      </c>
      <c r="C89" s="84" t="s">
        <v>13</v>
      </c>
      <c r="D89" s="84" t="s">
        <v>7</v>
      </c>
      <c r="E89" s="85" t="s">
        <v>1948</v>
      </c>
      <c r="F89" s="131">
        <v>0.75330115214283067</v>
      </c>
      <c r="G89" s="131">
        <v>0.65203279999999997</v>
      </c>
      <c r="H89" s="131">
        <v>0.83266130000000005</v>
      </c>
      <c r="I89" s="84" t="s">
        <v>205</v>
      </c>
      <c r="J89" s="92">
        <v>2</v>
      </c>
      <c r="K89" s="84" t="s">
        <v>965</v>
      </c>
      <c r="L89" s="131">
        <v>64.021411332724227</v>
      </c>
      <c r="M89" s="131">
        <v>20.96639354532455</v>
      </c>
      <c r="N89" s="84" t="s">
        <v>17</v>
      </c>
      <c r="O89" s="84"/>
      <c r="P89" s="84"/>
      <c r="Q89" s="84"/>
    </row>
    <row r="90" spans="1:17" x14ac:dyDescent="0.25">
      <c r="A90" s="86" t="s">
        <v>3</v>
      </c>
      <c r="B90" s="84" t="s">
        <v>15</v>
      </c>
      <c r="C90" s="84" t="s">
        <v>14</v>
      </c>
      <c r="D90" s="84" t="s">
        <v>18</v>
      </c>
      <c r="E90" s="85" t="s">
        <v>1948</v>
      </c>
      <c r="F90" s="131">
        <v>0.62500000000000011</v>
      </c>
      <c r="G90" s="131">
        <v>0.30574240000000003</v>
      </c>
      <c r="H90" s="131">
        <v>0.86315569999999997</v>
      </c>
      <c r="I90" s="84" t="s">
        <v>205</v>
      </c>
      <c r="J90" s="92">
        <v>2</v>
      </c>
      <c r="K90" s="84" t="s">
        <v>896</v>
      </c>
      <c r="L90" s="131">
        <v>5.0000000000000009</v>
      </c>
      <c r="M90" s="131">
        <v>2.9999999999999991</v>
      </c>
      <c r="N90" s="84" t="s">
        <v>17</v>
      </c>
      <c r="O90" s="84"/>
      <c r="P90" s="84"/>
      <c r="Q90" s="84"/>
    </row>
    <row r="91" spans="1:17" x14ac:dyDescent="0.25">
      <c r="A91" s="86" t="s">
        <v>3</v>
      </c>
      <c r="B91" s="84" t="s">
        <v>15</v>
      </c>
      <c r="C91" s="84" t="s">
        <v>14</v>
      </c>
      <c r="D91" s="84" t="s">
        <v>7</v>
      </c>
      <c r="E91" s="85" t="s">
        <v>1948</v>
      </c>
      <c r="F91" s="131">
        <v>0.77232673267326735</v>
      </c>
      <c r="G91" s="131">
        <v>0.6814635</v>
      </c>
      <c r="H91" s="131">
        <v>0.84323349999999997</v>
      </c>
      <c r="I91" s="84" t="s">
        <v>205</v>
      </c>
      <c r="J91" s="92">
        <v>2</v>
      </c>
      <c r="K91" s="84" t="s">
        <v>992</v>
      </c>
      <c r="L91" s="131">
        <v>78.004999999999995</v>
      </c>
      <c r="M91" s="131">
        <v>22.99499999999999</v>
      </c>
      <c r="N91" s="84" t="s">
        <v>17</v>
      </c>
      <c r="O91" s="84"/>
      <c r="P91" s="84"/>
      <c r="Q91" s="84"/>
    </row>
    <row r="92" spans="1:17" x14ac:dyDescent="0.25">
      <c r="A92" s="86" t="s">
        <v>3</v>
      </c>
      <c r="B92" s="84" t="s">
        <v>12</v>
      </c>
      <c r="C92" s="84" t="s">
        <v>11</v>
      </c>
      <c r="D92" s="84" t="s">
        <v>18</v>
      </c>
      <c r="E92" s="85" t="s">
        <v>1949</v>
      </c>
      <c r="F92" s="374">
        <v>0.9</v>
      </c>
      <c r="G92" s="131">
        <v>0.59899999999999998</v>
      </c>
      <c r="H92" s="131">
        <v>0.71399999999999997</v>
      </c>
      <c r="I92" s="84" t="s">
        <v>199</v>
      </c>
      <c r="J92" s="92">
        <v>2</v>
      </c>
      <c r="K92" s="84" t="s">
        <v>2027</v>
      </c>
      <c r="L92" s="131">
        <v>0.59899999999999998</v>
      </c>
      <c r="M92" s="131">
        <v>0.71399999999999997</v>
      </c>
      <c r="N92" s="84" t="s">
        <v>17</v>
      </c>
      <c r="O92" s="84"/>
      <c r="P92" s="84"/>
      <c r="Q92" s="84"/>
    </row>
    <row r="93" spans="1:17" x14ac:dyDescent="0.25">
      <c r="A93" s="86" t="s">
        <v>3</v>
      </c>
      <c r="B93" s="84" t="s">
        <v>12</v>
      </c>
      <c r="C93" s="84" t="s">
        <v>11</v>
      </c>
      <c r="D93" s="84" t="s">
        <v>8</v>
      </c>
      <c r="E93" s="85" t="s">
        <v>1949</v>
      </c>
      <c r="F93" s="374">
        <v>0.9</v>
      </c>
      <c r="G93" s="131">
        <v>0.59899999999999998</v>
      </c>
      <c r="H93" s="131">
        <v>0.71399999999999997</v>
      </c>
      <c r="I93" s="84" t="s">
        <v>199</v>
      </c>
      <c r="J93" s="92">
        <v>2</v>
      </c>
      <c r="K93" s="84" t="s">
        <v>2027</v>
      </c>
      <c r="L93" s="131">
        <v>0.59899999999999998</v>
      </c>
      <c r="M93" s="131">
        <v>0.71399999999999997</v>
      </c>
      <c r="N93" s="84" t="s">
        <v>17</v>
      </c>
      <c r="O93" s="84"/>
      <c r="P93" s="84"/>
      <c r="Q93" s="84"/>
    </row>
    <row r="94" spans="1:17" x14ac:dyDescent="0.25">
      <c r="A94" s="86" t="s">
        <v>3</v>
      </c>
      <c r="B94" s="84" t="s">
        <v>12</v>
      </c>
      <c r="C94" s="84" t="s">
        <v>11</v>
      </c>
      <c r="D94" s="84" t="s">
        <v>29</v>
      </c>
      <c r="E94" s="85" t="s">
        <v>1949</v>
      </c>
      <c r="F94" s="374">
        <v>0.9</v>
      </c>
      <c r="G94" s="131">
        <v>0.59899999999999998</v>
      </c>
      <c r="H94" s="131">
        <v>0.71399999999999997</v>
      </c>
      <c r="I94" s="84" t="s">
        <v>199</v>
      </c>
      <c r="J94" s="92">
        <v>2</v>
      </c>
      <c r="K94" s="84" t="s">
        <v>2027</v>
      </c>
      <c r="L94" s="131">
        <v>0.59899999999999998</v>
      </c>
      <c r="M94" s="131">
        <v>0.71399999999999997</v>
      </c>
      <c r="N94" s="84" t="s">
        <v>17</v>
      </c>
      <c r="O94" s="84"/>
      <c r="P94" s="84"/>
      <c r="Q94" s="84"/>
    </row>
    <row r="95" spans="1:17" x14ac:dyDescent="0.25">
      <c r="A95" s="86" t="s">
        <v>3</v>
      </c>
      <c r="B95" s="84" t="s">
        <v>12</v>
      </c>
      <c r="C95" s="84" t="s">
        <v>11</v>
      </c>
      <c r="D95" s="84" t="s">
        <v>7</v>
      </c>
      <c r="E95" s="85" t="s">
        <v>1949</v>
      </c>
      <c r="F95" s="374">
        <v>0.9</v>
      </c>
      <c r="G95" s="131">
        <v>0.59899999999999998</v>
      </c>
      <c r="H95" s="131">
        <v>0.71399999999999997</v>
      </c>
      <c r="I95" s="84" t="s">
        <v>199</v>
      </c>
      <c r="J95" s="92">
        <v>2</v>
      </c>
      <c r="K95" s="84" t="s">
        <v>2027</v>
      </c>
      <c r="L95" s="131">
        <v>0.59899999999999998</v>
      </c>
      <c r="M95" s="131">
        <v>0.71399999999999997</v>
      </c>
      <c r="N95" s="84" t="s">
        <v>17</v>
      </c>
      <c r="O95" s="84"/>
      <c r="P95" s="84"/>
      <c r="Q95" s="84"/>
    </row>
    <row r="96" spans="1:17" x14ac:dyDescent="0.25">
      <c r="A96" s="86" t="s">
        <v>3</v>
      </c>
      <c r="B96" s="84" t="s">
        <v>12</v>
      </c>
      <c r="C96" s="84" t="s">
        <v>13</v>
      </c>
      <c r="D96" s="84" t="s">
        <v>18</v>
      </c>
      <c r="E96" s="85" t="s">
        <v>1949</v>
      </c>
      <c r="F96" s="374">
        <v>0.9</v>
      </c>
      <c r="G96" s="131">
        <v>0.59899999999999998</v>
      </c>
      <c r="H96" s="131">
        <v>0.71399999999999997</v>
      </c>
      <c r="I96" s="84" t="s">
        <v>199</v>
      </c>
      <c r="J96" s="92">
        <v>2</v>
      </c>
      <c r="K96" s="84" t="s">
        <v>2027</v>
      </c>
      <c r="L96" s="131">
        <v>0.59899999999999998</v>
      </c>
      <c r="M96" s="131">
        <v>0.71399999999999997</v>
      </c>
      <c r="N96" s="84" t="s">
        <v>17</v>
      </c>
      <c r="O96" s="84"/>
      <c r="P96" s="84"/>
      <c r="Q96" s="84"/>
    </row>
    <row r="97" spans="1:17" x14ac:dyDescent="0.25">
      <c r="A97" s="86" t="s">
        <v>3</v>
      </c>
      <c r="B97" s="84" t="s">
        <v>12</v>
      </c>
      <c r="C97" s="84" t="s">
        <v>13</v>
      </c>
      <c r="D97" s="84" t="s">
        <v>8</v>
      </c>
      <c r="E97" s="85" t="s">
        <v>1949</v>
      </c>
      <c r="F97" s="374">
        <v>0.9</v>
      </c>
      <c r="G97" s="131">
        <v>0.59899999999999998</v>
      </c>
      <c r="H97" s="131">
        <v>0.71399999999999997</v>
      </c>
      <c r="I97" s="84" t="s">
        <v>199</v>
      </c>
      <c r="J97" s="92">
        <v>2</v>
      </c>
      <c r="K97" s="84" t="s">
        <v>2027</v>
      </c>
      <c r="L97" s="131">
        <v>0.59899999999999998</v>
      </c>
      <c r="M97" s="131">
        <v>0.71399999999999997</v>
      </c>
      <c r="N97" s="84" t="s">
        <v>17</v>
      </c>
      <c r="O97" s="84"/>
      <c r="P97" s="84"/>
      <c r="Q97" s="84"/>
    </row>
    <row r="98" spans="1:17" x14ac:dyDescent="0.25">
      <c r="A98" s="86" t="s">
        <v>3</v>
      </c>
      <c r="B98" s="84" t="s">
        <v>12</v>
      </c>
      <c r="C98" s="84" t="s">
        <v>13</v>
      </c>
      <c r="D98" s="84" t="s">
        <v>29</v>
      </c>
      <c r="E98" s="85" t="s">
        <v>1949</v>
      </c>
      <c r="F98" s="374">
        <v>0.9</v>
      </c>
      <c r="G98" s="131">
        <v>0.59899999999999998</v>
      </c>
      <c r="H98" s="131">
        <v>0.71399999999999997</v>
      </c>
      <c r="I98" s="84" t="s">
        <v>199</v>
      </c>
      <c r="J98" s="92">
        <v>2</v>
      </c>
      <c r="K98" s="84" t="s">
        <v>2027</v>
      </c>
      <c r="L98" s="131">
        <v>0.59899999999999998</v>
      </c>
      <c r="M98" s="131">
        <v>0.71399999999999997</v>
      </c>
      <c r="N98" s="84" t="s">
        <v>17</v>
      </c>
      <c r="O98" s="84"/>
      <c r="P98" s="84"/>
      <c r="Q98" s="84"/>
    </row>
    <row r="99" spans="1:17" x14ac:dyDescent="0.25">
      <c r="A99" s="86" t="s">
        <v>3</v>
      </c>
      <c r="B99" s="84" t="s">
        <v>12</v>
      </c>
      <c r="C99" s="84" t="s">
        <v>13</v>
      </c>
      <c r="D99" s="84" t="s">
        <v>7</v>
      </c>
      <c r="E99" s="85" t="s">
        <v>1949</v>
      </c>
      <c r="F99" s="374">
        <v>0.9</v>
      </c>
      <c r="G99" s="131">
        <v>0.59899999999999998</v>
      </c>
      <c r="H99" s="131">
        <v>0.71399999999999997</v>
      </c>
      <c r="I99" s="84" t="s">
        <v>199</v>
      </c>
      <c r="J99" s="92">
        <v>2</v>
      </c>
      <c r="K99" s="84" t="s">
        <v>2027</v>
      </c>
      <c r="L99" s="131">
        <v>0.59899999999999998</v>
      </c>
      <c r="M99" s="131">
        <v>0.71399999999999997</v>
      </c>
      <c r="N99" s="84" t="s">
        <v>17</v>
      </c>
      <c r="O99" s="84"/>
      <c r="P99" s="84"/>
      <c r="Q99" s="84"/>
    </row>
    <row r="100" spans="1:17" x14ac:dyDescent="0.25">
      <c r="A100" s="86" t="s">
        <v>3</v>
      </c>
      <c r="B100" s="84" t="s">
        <v>12</v>
      </c>
      <c r="C100" s="84" t="s">
        <v>14</v>
      </c>
      <c r="D100" s="84" t="s">
        <v>18</v>
      </c>
      <c r="E100" s="85" t="s">
        <v>1949</v>
      </c>
      <c r="F100" s="374">
        <v>0.9</v>
      </c>
      <c r="G100" s="131">
        <v>0.59899999999999998</v>
      </c>
      <c r="H100" s="131">
        <v>0.71399999999999997</v>
      </c>
      <c r="I100" s="84" t="s">
        <v>199</v>
      </c>
      <c r="J100" s="92">
        <v>2</v>
      </c>
      <c r="K100" s="84" t="s">
        <v>2027</v>
      </c>
      <c r="L100" s="131">
        <v>0.59899999999999998</v>
      </c>
      <c r="M100" s="131">
        <v>0.71399999999999997</v>
      </c>
      <c r="N100" s="84" t="s">
        <v>17</v>
      </c>
      <c r="O100" s="84"/>
      <c r="P100" s="84"/>
      <c r="Q100" s="84"/>
    </row>
    <row r="101" spans="1:17" x14ac:dyDescent="0.25">
      <c r="A101" s="86" t="s">
        <v>3</v>
      </c>
      <c r="B101" s="84" t="s">
        <v>12</v>
      </c>
      <c r="C101" s="84" t="s">
        <v>14</v>
      </c>
      <c r="D101" s="84" t="s">
        <v>8</v>
      </c>
      <c r="E101" s="85" t="s">
        <v>1949</v>
      </c>
      <c r="F101" s="374">
        <v>0.9</v>
      </c>
      <c r="G101" s="131">
        <v>0.59899999999999998</v>
      </c>
      <c r="H101" s="131">
        <v>0.71399999999999997</v>
      </c>
      <c r="I101" s="84" t="s">
        <v>199</v>
      </c>
      <c r="J101" s="92">
        <v>2</v>
      </c>
      <c r="K101" s="84" t="s">
        <v>2027</v>
      </c>
      <c r="L101" s="131">
        <v>0.59899999999999998</v>
      </c>
      <c r="M101" s="131">
        <v>0.71399999999999997</v>
      </c>
      <c r="N101" s="84" t="s">
        <v>17</v>
      </c>
      <c r="O101" s="84"/>
      <c r="P101" s="84"/>
      <c r="Q101" s="84"/>
    </row>
    <row r="102" spans="1:17" x14ac:dyDescent="0.25">
      <c r="A102" s="86" t="s">
        <v>3</v>
      </c>
      <c r="B102" s="84" t="s">
        <v>12</v>
      </c>
      <c r="C102" s="84" t="s">
        <v>14</v>
      </c>
      <c r="D102" s="84" t="s">
        <v>29</v>
      </c>
      <c r="E102" s="85" t="s">
        <v>1949</v>
      </c>
      <c r="F102" s="374">
        <v>0.9</v>
      </c>
      <c r="G102" s="131">
        <v>0.59899999999999998</v>
      </c>
      <c r="H102" s="131">
        <v>0.71399999999999997</v>
      </c>
      <c r="I102" s="84" t="s">
        <v>199</v>
      </c>
      <c r="J102" s="92">
        <v>2</v>
      </c>
      <c r="K102" s="84" t="s">
        <v>2027</v>
      </c>
      <c r="L102" s="131">
        <v>0.59899999999999998</v>
      </c>
      <c r="M102" s="131">
        <v>0.71399999999999997</v>
      </c>
      <c r="N102" s="84" t="s">
        <v>17</v>
      </c>
      <c r="O102" s="84"/>
      <c r="P102" s="84"/>
      <c r="Q102" s="84"/>
    </row>
    <row r="103" spans="1:17" x14ac:dyDescent="0.25">
      <c r="A103" s="86" t="s">
        <v>3</v>
      </c>
      <c r="B103" s="84" t="s">
        <v>12</v>
      </c>
      <c r="C103" s="84" t="s">
        <v>14</v>
      </c>
      <c r="D103" s="84" t="s">
        <v>7</v>
      </c>
      <c r="E103" s="85" t="s">
        <v>1949</v>
      </c>
      <c r="F103" s="374">
        <v>0.9</v>
      </c>
      <c r="G103" s="131">
        <v>0.59899999999999998</v>
      </c>
      <c r="H103" s="131">
        <v>0.71399999999999997</v>
      </c>
      <c r="I103" s="84" t="s">
        <v>199</v>
      </c>
      <c r="J103" s="92">
        <v>2</v>
      </c>
      <c r="K103" s="84" t="s">
        <v>2027</v>
      </c>
      <c r="L103" s="131">
        <v>0.59899999999999998</v>
      </c>
      <c r="M103" s="131">
        <v>0.71399999999999997</v>
      </c>
      <c r="N103" s="84" t="s">
        <v>17</v>
      </c>
      <c r="O103" s="84"/>
      <c r="P103" s="84"/>
      <c r="Q103" s="84"/>
    </row>
    <row r="104" spans="1:17" x14ac:dyDescent="0.25">
      <c r="A104" s="86" t="s">
        <v>3</v>
      </c>
      <c r="B104" s="84" t="s">
        <v>15</v>
      </c>
      <c r="C104" s="84" t="s">
        <v>11</v>
      </c>
      <c r="D104" s="84" t="s">
        <v>18</v>
      </c>
      <c r="E104" s="85" t="s">
        <v>1949</v>
      </c>
      <c r="F104" s="374">
        <v>0.9</v>
      </c>
      <c r="G104" s="131">
        <v>0.59899999999999998</v>
      </c>
      <c r="H104" s="131">
        <v>0.71399999999999997</v>
      </c>
      <c r="I104" s="84" t="s">
        <v>199</v>
      </c>
      <c r="J104" s="92">
        <v>2</v>
      </c>
      <c r="K104" s="84" t="s">
        <v>2027</v>
      </c>
      <c r="L104" s="131">
        <v>0.59899999999999998</v>
      </c>
      <c r="M104" s="131">
        <v>0.71399999999999997</v>
      </c>
      <c r="N104" s="84" t="s">
        <v>17</v>
      </c>
    </row>
    <row r="105" spans="1:17" x14ac:dyDescent="0.25">
      <c r="A105" s="86" t="s">
        <v>3</v>
      </c>
      <c r="B105" s="84" t="s">
        <v>15</v>
      </c>
      <c r="C105" s="84" t="s">
        <v>11</v>
      </c>
      <c r="D105" s="84" t="s">
        <v>7</v>
      </c>
      <c r="E105" s="85" t="s">
        <v>1949</v>
      </c>
      <c r="F105" s="374">
        <v>0.9</v>
      </c>
      <c r="G105" s="131">
        <v>0.59899999999999998</v>
      </c>
      <c r="H105" s="131">
        <v>0.71399999999999997</v>
      </c>
      <c r="I105" s="84" t="s">
        <v>199</v>
      </c>
      <c r="J105" s="92">
        <v>2</v>
      </c>
      <c r="K105" s="84" t="s">
        <v>2027</v>
      </c>
      <c r="L105" s="131">
        <v>0.59899999999999998</v>
      </c>
      <c r="M105" s="131">
        <v>0.71399999999999997</v>
      </c>
      <c r="N105" s="84" t="s">
        <v>17</v>
      </c>
    </row>
    <row r="106" spans="1:17" x14ac:dyDescent="0.25">
      <c r="A106" s="86" t="s">
        <v>3</v>
      </c>
      <c r="B106" s="84" t="s">
        <v>15</v>
      </c>
      <c r="C106" s="84" t="s">
        <v>13</v>
      </c>
      <c r="D106" s="84" t="s">
        <v>18</v>
      </c>
      <c r="E106" s="85" t="s">
        <v>1949</v>
      </c>
      <c r="F106" s="374">
        <v>0.9</v>
      </c>
      <c r="G106" s="131">
        <v>0.59899999999999998</v>
      </c>
      <c r="H106" s="131">
        <v>0.71399999999999997</v>
      </c>
      <c r="I106" s="84" t="s">
        <v>199</v>
      </c>
      <c r="J106" s="92">
        <v>2</v>
      </c>
      <c r="K106" s="84" t="s">
        <v>2027</v>
      </c>
      <c r="L106" s="131">
        <v>0.59899999999999998</v>
      </c>
      <c r="M106" s="131">
        <v>0.71399999999999997</v>
      </c>
      <c r="N106" s="84" t="s">
        <v>17</v>
      </c>
    </row>
    <row r="107" spans="1:17" x14ac:dyDescent="0.25">
      <c r="A107" s="86" t="s">
        <v>3</v>
      </c>
      <c r="B107" s="84" t="s">
        <v>15</v>
      </c>
      <c r="C107" s="84" t="s">
        <v>13</v>
      </c>
      <c r="D107" s="84" t="s">
        <v>7</v>
      </c>
      <c r="E107" s="85" t="s">
        <v>1949</v>
      </c>
      <c r="F107" s="374">
        <v>0.9</v>
      </c>
      <c r="G107" s="131">
        <v>0.59899999999999998</v>
      </c>
      <c r="H107" s="131">
        <v>0.71399999999999997</v>
      </c>
      <c r="I107" s="84" t="s">
        <v>199</v>
      </c>
      <c r="J107" s="92">
        <v>2</v>
      </c>
      <c r="K107" s="84" t="s">
        <v>2027</v>
      </c>
      <c r="L107" s="131">
        <v>0.59899999999999998</v>
      </c>
      <c r="M107" s="131">
        <v>0.71399999999999997</v>
      </c>
      <c r="N107" s="84" t="s">
        <v>17</v>
      </c>
      <c r="O107" s="84"/>
      <c r="P107" s="84"/>
      <c r="Q107" s="84"/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18</v>
      </c>
      <c r="E108" s="85" t="s">
        <v>1949</v>
      </c>
      <c r="F108" s="374">
        <v>0.9</v>
      </c>
      <c r="G108" s="131">
        <v>0.59899999999999998</v>
      </c>
      <c r="H108" s="131">
        <v>0.71399999999999997</v>
      </c>
      <c r="I108" s="84" t="s">
        <v>199</v>
      </c>
      <c r="J108" s="92">
        <v>2</v>
      </c>
      <c r="K108" s="84" t="s">
        <v>2027</v>
      </c>
      <c r="L108" s="131">
        <v>0.59899999999999998</v>
      </c>
      <c r="M108" s="131">
        <v>0.71399999999999997</v>
      </c>
      <c r="N108" s="84" t="s">
        <v>17</v>
      </c>
      <c r="O108" s="84"/>
      <c r="P108" s="84"/>
      <c r="Q108" s="84"/>
    </row>
    <row r="109" spans="1:17" x14ac:dyDescent="0.25">
      <c r="A109" s="86" t="s">
        <v>3</v>
      </c>
      <c r="B109" s="84" t="s">
        <v>15</v>
      </c>
      <c r="C109" s="84" t="s">
        <v>14</v>
      </c>
      <c r="D109" s="84" t="s">
        <v>7</v>
      </c>
      <c r="E109" s="85" t="s">
        <v>1949</v>
      </c>
      <c r="F109" s="377">
        <v>0.9</v>
      </c>
      <c r="G109" s="131">
        <v>0.59899999999999998</v>
      </c>
      <c r="H109" s="131">
        <v>0.71399999999999997</v>
      </c>
      <c r="I109" s="84" t="s">
        <v>199</v>
      </c>
      <c r="J109" s="92">
        <v>2</v>
      </c>
      <c r="K109" s="84" t="s">
        <v>2027</v>
      </c>
      <c r="L109" s="131">
        <v>0.59899999999999998</v>
      </c>
      <c r="M109" s="131">
        <v>0.71399999999999997</v>
      </c>
      <c r="N109" s="84" t="s">
        <v>17</v>
      </c>
      <c r="O109" s="84"/>
      <c r="P109" s="84"/>
      <c r="Q109" s="84"/>
    </row>
    <row r="110" spans="1:17" x14ac:dyDescent="0.25">
      <c r="A110" s="41" t="s">
        <v>4</v>
      </c>
      <c r="B110" s="67" t="s">
        <v>12</v>
      </c>
      <c r="C110" s="67" t="s">
        <v>11</v>
      </c>
      <c r="D110" s="67" t="s">
        <v>18</v>
      </c>
      <c r="E110" s="67" t="s">
        <v>1946</v>
      </c>
      <c r="F110" s="342">
        <v>1.32</v>
      </c>
      <c r="G110" s="67">
        <v>1.23</v>
      </c>
      <c r="H110" s="67">
        <v>1.54</v>
      </c>
      <c r="I110" s="67" t="s">
        <v>199</v>
      </c>
      <c r="J110" s="343">
        <v>2</v>
      </c>
      <c r="K110" s="67" t="s">
        <v>2028</v>
      </c>
      <c r="L110" s="342">
        <v>1.23</v>
      </c>
      <c r="M110" s="342">
        <v>1.54</v>
      </c>
      <c r="N110" s="67" t="s">
        <v>17</v>
      </c>
      <c r="O110" s="67"/>
      <c r="P110" s="67"/>
      <c r="Q110" s="67"/>
    </row>
    <row r="111" spans="1:17" x14ac:dyDescent="0.25">
      <c r="A111" s="86" t="s">
        <v>4</v>
      </c>
      <c r="B111" s="84" t="s">
        <v>12</v>
      </c>
      <c r="C111" s="84" t="s">
        <v>11</v>
      </c>
      <c r="D111" s="84" t="s">
        <v>8</v>
      </c>
      <c r="E111" s="84" t="s">
        <v>1946</v>
      </c>
      <c r="F111" s="131">
        <v>1.32</v>
      </c>
      <c r="G111" s="84">
        <v>1.23</v>
      </c>
      <c r="H111" s="84">
        <v>1.54</v>
      </c>
      <c r="I111" s="84" t="s">
        <v>199</v>
      </c>
      <c r="J111" s="92">
        <v>2</v>
      </c>
      <c r="K111" s="84" t="s">
        <v>2028</v>
      </c>
      <c r="L111" s="131">
        <v>1.23</v>
      </c>
      <c r="M111" s="131">
        <v>1.54</v>
      </c>
      <c r="N111" s="84" t="s">
        <v>17</v>
      </c>
      <c r="O111" s="84"/>
      <c r="P111" s="84"/>
      <c r="Q111" s="84"/>
    </row>
    <row r="112" spans="1:17" x14ac:dyDescent="0.25">
      <c r="A112" s="86" t="s">
        <v>4</v>
      </c>
      <c r="B112" s="84" t="s">
        <v>12</v>
      </c>
      <c r="C112" s="84" t="s">
        <v>11</v>
      </c>
      <c r="D112" s="84" t="s">
        <v>29</v>
      </c>
      <c r="E112" s="84" t="s">
        <v>1946</v>
      </c>
      <c r="F112" s="131">
        <v>1.32</v>
      </c>
      <c r="G112" s="84">
        <v>1.23</v>
      </c>
      <c r="H112" s="84">
        <v>1.54</v>
      </c>
      <c r="I112" s="84" t="s">
        <v>199</v>
      </c>
      <c r="J112" s="92">
        <v>2</v>
      </c>
      <c r="K112" s="84" t="s">
        <v>2028</v>
      </c>
      <c r="L112" s="131">
        <v>1.23</v>
      </c>
      <c r="M112" s="131">
        <v>1.54</v>
      </c>
      <c r="N112" s="84" t="s">
        <v>17</v>
      </c>
      <c r="O112" s="84"/>
      <c r="P112" s="84"/>
      <c r="Q112" s="84"/>
    </row>
    <row r="113" spans="1:17" x14ac:dyDescent="0.25">
      <c r="A113" s="86" t="s">
        <v>4</v>
      </c>
      <c r="B113" s="84" t="s">
        <v>12</v>
      </c>
      <c r="C113" s="84" t="s">
        <v>11</v>
      </c>
      <c r="D113" s="84" t="s">
        <v>7</v>
      </c>
      <c r="E113" s="84" t="s">
        <v>1946</v>
      </c>
      <c r="F113" s="131">
        <v>1.32</v>
      </c>
      <c r="G113" s="84">
        <v>1.23</v>
      </c>
      <c r="H113" s="84">
        <v>1.54</v>
      </c>
      <c r="I113" s="84" t="s">
        <v>199</v>
      </c>
      <c r="J113" s="92">
        <v>2</v>
      </c>
      <c r="K113" s="84" t="s">
        <v>2028</v>
      </c>
      <c r="L113" s="131">
        <v>1.23</v>
      </c>
      <c r="M113" s="131">
        <v>1.54</v>
      </c>
      <c r="N113" s="84" t="s">
        <v>17</v>
      </c>
      <c r="O113" s="84"/>
      <c r="P113" s="84"/>
      <c r="Q113" s="84"/>
    </row>
    <row r="114" spans="1:17" x14ac:dyDescent="0.25">
      <c r="A114" s="81" t="s">
        <v>4</v>
      </c>
      <c r="B114" s="133" t="s">
        <v>12</v>
      </c>
      <c r="C114" s="133" t="s">
        <v>13</v>
      </c>
      <c r="D114" s="133" t="s">
        <v>18</v>
      </c>
      <c r="E114" s="133" t="s">
        <v>1946</v>
      </c>
      <c r="F114" s="53">
        <v>1.32</v>
      </c>
      <c r="G114" s="133">
        <v>1.23</v>
      </c>
      <c r="H114" s="133">
        <v>1.54</v>
      </c>
      <c r="I114" s="133" t="s">
        <v>199</v>
      </c>
      <c r="J114" s="92">
        <v>2</v>
      </c>
      <c r="K114" s="84" t="s">
        <v>2028</v>
      </c>
      <c r="L114" s="131">
        <v>1.23</v>
      </c>
      <c r="M114" s="131">
        <v>1.54</v>
      </c>
      <c r="N114" s="84" t="s">
        <v>17</v>
      </c>
    </row>
    <row r="115" spans="1:17" x14ac:dyDescent="0.25">
      <c r="A115" s="81" t="s">
        <v>4</v>
      </c>
      <c r="B115" s="133" t="s">
        <v>12</v>
      </c>
      <c r="C115" s="133" t="s">
        <v>13</v>
      </c>
      <c r="D115" s="133" t="s">
        <v>8</v>
      </c>
      <c r="E115" s="133" t="s">
        <v>1946</v>
      </c>
      <c r="F115" s="53">
        <v>1.32</v>
      </c>
      <c r="G115" s="133">
        <v>1.23</v>
      </c>
      <c r="H115" s="133">
        <v>1.54</v>
      </c>
      <c r="I115" s="133" t="s">
        <v>199</v>
      </c>
      <c r="J115" s="92">
        <v>2</v>
      </c>
      <c r="K115" s="84" t="s">
        <v>2028</v>
      </c>
      <c r="L115" s="131">
        <v>1.23</v>
      </c>
      <c r="M115" s="131">
        <v>1.54</v>
      </c>
      <c r="N115" s="84" t="s">
        <v>17</v>
      </c>
    </row>
    <row r="116" spans="1:17" x14ac:dyDescent="0.25">
      <c r="A116" s="81" t="s">
        <v>4</v>
      </c>
      <c r="B116" s="133" t="s">
        <v>12</v>
      </c>
      <c r="C116" s="133" t="s">
        <v>13</v>
      </c>
      <c r="D116" s="133" t="s">
        <v>29</v>
      </c>
      <c r="E116" s="133" t="s">
        <v>1946</v>
      </c>
      <c r="F116" s="53">
        <v>1.32</v>
      </c>
      <c r="G116" s="133">
        <v>1.23</v>
      </c>
      <c r="H116" s="133">
        <v>1.54</v>
      </c>
      <c r="I116" s="133" t="s">
        <v>199</v>
      </c>
      <c r="J116" s="92">
        <v>2</v>
      </c>
      <c r="K116" s="84" t="s">
        <v>2028</v>
      </c>
      <c r="L116" s="131">
        <v>1.23</v>
      </c>
      <c r="M116" s="131">
        <v>1.54</v>
      </c>
      <c r="N116" s="84" t="s">
        <v>17</v>
      </c>
    </row>
    <row r="117" spans="1:17" x14ac:dyDescent="0.25">
      <c r="A117" s="81" t="s">
        <v>4</v>
      </c>
      <c r="B117" s="133" t="s">
        <v>12</v>
      </c>
      <c r="C117" s="133" t="s">
        <v>13</v>
      </c>
      <c r="D117" s="133" t="s">
        <v>7</v>
      </c>
      <c r="E117" s="133" t="s">
        <v>1946</v>
      </c>
      <c r="F117" s="53">
        <v>1.32</v>
      </c>
      <c r="G117" s="133">
        <v>1.23</v>
      </c>
      <c r="H117" s="133">
        <v>1.54</v>
      </c>
      <c r="I117" s="133" t="s">
        <v>199</v>
      </c>
      <c r="J117" s="92">
        <v>2</v>
      </c>
      <c r="K117" s="84" t="s">
        <v>2028</v>
      </c>
      <c r="L117" s="131">
        <v>1.23</v>
      </c>
      <c r="M117" s="131">
        <v>1.54</v>
      </c>
      <c r="N117" s="84" t="s">
        <v>17</v>
      </c>
    </row>
    <row r="118" spans="1:17" x14ac:dyDescent="0.25">
      <c r="A118" s="81" t="s">
        <v>4</v>
      </c>
      <c r="B118" s="133" t="s">
        <v>12</v>
      </c>
      <c r="C118" s="133" t="s">
        <v>14</v>
      </c>
      <c r="D118" s="133" t="s">
        <v>18</v>
      </c>
      <c r="E118" s="133" t="s">
        <v>1946</v>
      </c>
      <c r="F118" s="53">
        <v>1.32</v>
      </c>
      <c r="G118" s="133">
        <v>1.23</v>
      </c>
      <c r="H118" s="133">
        <v>1.54</v>
      </c>
      <c r="I118" s="133" t="s">
        <v>199</v>
      </c>
      <c r="J118" s="92">
        <v>2</v>
      </c>
      <c r="K118" s="84" t="s">
        <v>2028</v>
      </c>
      <c r="L118" s="131">
        <v>1.23</v>
      </c>
      <c r="M118" s="131">
        <v>1.54</v>
      </c>
      <c r="N118" s="84" t="s">
        <v>17</v>
      </c>
    </row>
    <row r="119" spans="1:17" x14ac:dyDescent="0.25">
      <c r="A119" s="81" t="s">
        <v>4</v>
      </c>
      <c r="B119" s="133" t="s">
        <v>12</v>
      </c>
      <c r="C119" s="133" t="s">
        <v>14</v>
      </c>
      <c r="D119" s="133" t="s">
        <v>8</v>
      </c>
      <c r="E119" s="133" t="s">
        <v>1946</v>
      </c>
      <c r="F119" s="53">
        <v>1.32</v>
      </c>
      <c r="G119" s="133">
        <v>1.23</v>
      </c>
      <c r="H119" s="133">
        <v>1.54</v>
      </c>
      <c r="I119" s="133" t="s">
        <v>199</v>
      </c>
      <c r="J119" s="92">
        <v>2</v>
      </c>
      <c r="K119" s="84" t="s">
        <v>2028</v>
      </c>
      <c r="L119" s="131">
        <v>1.23</v>
      </c>
      <c r="M119" s="131">
        <v>1.54</v>
      </c>
      <c r="N119" s="84" t="s">
        <v>17</v>
      </c>
    </row>
    <row r="120" spans="1:17" x14ac:dyDescent="0.25">
      <c r="A120" s="81" t="s">
        <v>4</v>
      </c>
      <c r="B120" s="133" t="s">
        <v>12</v>
      </c>
      <c r="C120" s="133" t="s">
        <v>14</v>
      </c>
      <c r="D120" s="133" t="s">
        <v>29</v>
      </c>
      <c r="E120" s="133" t="s">
        <v>1946</v>
      </c>
      <c r="F120" s="53">
        <v>1.32</v>
      </c>
      <c r="G120" s="133">
        <v>1.23</v>
      </c>
      <c r="H120" s="133">
        <v>1.54</v>
      </c>
      <c r="I120" s="133" t="s">
        <v>199</v>
      </c>
      <c r="J120" s="92">
        <v>2</v>
      </c>
      <c r="K120" s="84" t="s">
        <v>2028</v>
      </c>
      <c r="L120" s="131">
        <v>1.23</v>
      </c>
      <c r="M120" s="131">
        <v>1.54</v>
      </c>
      <c r="N120" s="84" t="s">
        <v>17</v>
      </c>
    </row>
    <row r="121" spans="1:17" x14ac:dyDescent="0.25">
      <c r="A121" s="81" t="s">
        <v>4</v>
      </c>
      <c r="B121" s="133" t="s">
        <v>12</v>
      </c>
      <c r="C121" s="133" t="s">
        <v>14</v>
      </c>
      <c r="D121" s="133" t="s">
        <v>7</v>
      </c>
      <c r="E121" s="133" t="s">
        <v>1946</v>
      </c>
      <c r="F121" s="53">
        <v>1.32</v>
      </c>
      <c r="G121" s="133">
        <v>1.23</v>
      </c>
      <c r="H121" s="133">
        <v>1.54</v>
      </c>
      <c r="I121" s="133" t="s">
        <v>199</v>
      </c>
      <c r="J121" s="92">
        <v>2</v>
      </c>
      <c r="K121" s="84" t="s">
        <v>2028</v>
      </c>
      <c r="L121" s="131">
        <v>1.23</v>
      </c>
      <c r="M121" s="131">
        <v>1.54</v>
      </c>
      <c r="N121" s="84" t="s">
        <v>17</v>
      </c>
    </row>
    <row r="122" spans="1:17" x14ac:dyDescent="0.25">
      <c r="A122" s="81" t="s">
        <v>4</v>
      </c>
      <c r="B122" s="133" t="s">
        <v>15</v>
      </c>
      <c r="C122" s="133" t="s">
        <v>11</v>
      </c>
      <c r="D122" s="133" t="s">
        <v>18</v>
      </c>
      <c r="E122" s="133" t="s">
        <v>1946</v>
      </c>
      <c r="F122" s="53">
        <v>1.32</v>
      </c>
      <c r="G122" s="133">
        <v>1.23</v>
      </c>
      <c r="H122" s="133">
        <v>1.54</v>
      </c>
      <c r="I122" s="133" t="s">
        <v>199</v>
      </c>
      <c r="J122" s="92">
        <v>2</v>
      </c>
      <c r="K122" s="84" t="s">
        <v>2028</v>
      </c>
      <c r="L122" s="131">
        <v>1.23</v>
      </c>
      <c r="M122" s="131">
        <v>1.54</v>
      </c>
      <c r="N122" s="84" t="s">
        <v>17</v>
      </c>
    </row>
    <row r="123" spans="1:17" x14ac:dyDescent="0.25">
      <c r="A123" s="81" t="s">
        <v>4</v>
      </c>
      <c r="B123" s="133" t="s">
        <v>15</v>
      </c>
      <c r="C123" s="133" t="s">
        <v>11</v>
      </c>
      <c r="D123" s="133" t="s">
        <v>7</v>
      </c>
      <c r="E123" s="133" t="s">
        <v>1946</v>
      </c>
      <c r="F123" s="53">
        <v>1.32</v>
      </c>
      <c r="G123" s="133">
        <v>1.23</v>
      </c>
      <c r="H123" s="133">
        <v>1.54</v>
      </c>
      <c r="I123" s="133" t="s">
        <v>199</v>
      </c>
      <c r="J123" s="92">
        <v>2</v>
      </c>
      <c r="K123" s="84" t="s">
        <v>2028</v>
      </c>
      <c r="L123" s="131">
        <v>1.23</v>
      </c>
      <c r="M123" s="131">
        <v>1.54</v>
      </c>
      <c r="N123" s="84" t="s">
        <v>17</v>
      </c>
    </row>
    <row r="124" spans="1:17" x14ac:dyDescent="0.25">
      <c r="A124" s="86" t="s">
        <v>4</v>
      </c>
      <c r="B124" s="84" t="s">
        <v>15</v>
      </c>
      <c r="C124" s="84" t="s">
        <v>13</v>
      </c>
      <c r="D124" s="84" t="s">
        <v>18</v>
      </c>
      <c r="E124" s="84" t="s">
        <v>1946</v>
      </c>
      <c r="F124" s="53">
        <v>1.32</v>
      </c>
      <c r="G124" s="133">
        <v>1.23</v>
      </c>
      <c r="H124" s="133">
        <v>1.54</v>
      </c>
      <c r="I124" s="133" t="s">
        <v>199</v>
      </c>
      <c r="J124" s="92">
        <v>2</v>
      </c>
      <c r="K124" s="84" t="s">
        <v>2028</v>
      </c>
      <c r="L124" s="131">
        <v>1.23</v>
      </c>
      <c r="M124" s="131">
        <v>1.54</v>
      </c>
      <c r="N124" s="84" t="s">
        <v>17</v>
      </c>
    </row>
    <row r="125" spans="1:17" x14ac:dyDescent="0.25">
      <c r="A125" s="86" t="s">
        <v>4</v>
      </c>
      <c r="B125" s="84" t="s">
        <v>15</v>
      </c>
      <c r="C125" s="84" t="s">
        <v>13</v>
      </c>
      <c r="D125" s="84" t="s">
        <v>7</v>
      </c>
      <c r="E125" s="84" t="s">
        <v>1946</v>
      </c>
      <c r="F125" s="53">
        <v>1.32</v>
      </c>
      <c r="G125" s="133">
        <v>1.23</v>
      </c>
      <c r="H125" s="133">
        <v>1.54</v>
      </c>
      <c r="I125" s="133" t="s">
        <v>199</v>
      </c>
      <c r="J125" s="92">
        <v>2</v>
      </c>
      <c r="K125" s="84" t="s">
        <v>2028</v>
      </c>
      <c r="L125" s="131">
        <v>1.23</v>
      </c>
      <c r="M125" s="131">
        <v>1.54</v>
      </c>
      <c r="N125" s="84" t="s">
        <v>17</v>
      </c>
    </row>
    <row r="126" spans="1:17" x14ac:dyDescent="0.25">
      <c r="A126" s="86" t="s">
        <v>4</v>
      </c>
      <c r="B126" s="84" t="s">
        <v>15</v>
      </c>
      <c r="C126" s="84" t="s">
        <v>14</v>
      </c>
      <c r="D126" s="84" t="s">
        <v>18</v>
      </c>
      <c r="E126" s="84" t="s">
        <v>1946</v>
      </c>
      <c r="F126" s="131">
        <v>1.32</v>
      </c>
      <c r="G126" s="84">
        <v>1.23</v>
      </c>
      <c r="H126" s="84">
        <v>1.54</v>
      </c>
      <c r="I126" s="84" t="s">
        <v>199</v>
      </c>
      <c r="J126" s="92">
        <v>2</v>
      </c>
      <c r="K126" s="84" t="s">
        <v>2028</v>
      </c>
      <c r="L126" s="131">
        <v>1.23</v>
      </c>
      <c r="M126" s="131">
        <v>1.54</v>
      </c>
      <c r="N126" s="84" t="s">
        <v>17</v>
      </c>
    </row>
    <row r="127" spans="1:17" x14ac:dyDescent="0.25">
      <c r="A127" s="86" t="s">
        <v>4</v>
      </c>
      <c r="B127" s="84" t="s">
        <v>15</v>
      </c>
      <c r="C127" s="84" t="s">
        <v>14</v>
      </c>
      <c r="D127" s="84" t="s">
        <v>7</v>
      </c>
      <c r="E127" s="84" t="s">
        <v>1946</v>
      </c>
      <c r="F127" s="131">
        <v>1.32</v>
      </c>
      <c r="G127" s="84">
        <v>1.23</v>
      </c>
      <c r="H127" s="84">
        <v>1.54</v>
      </c>
      <c r="I127" s="84" t="s">
        <v>199</v>
      </c>
      <c r="J127" s="92">
        <v>2</v>
      </c>
      <c r="K127" s="84" t="s">
        <v>2028</v>
      </c>
      <c r="L127" s="131">
        <v>1.23</v>
      </c>
      <c r="M127" s="131">
        <v>1.54</v>
      </c>
      <c r="N127" s="84" t="s">
        <v>17</v>
      </c>
    </row>
    <row r="128" spans="1:17" x14ac:dyDescent="0.25">
      <c r="A128" s="86" t="s">
        <v>4</v>
      </c>
      <c r="B128" s="84" t="s">
        <v>12</v>
      </c>
      <c r="C128" s="84" t="s">
        <v>11</v>
      </c>
      <c r="D128" s="84" t="s">
        <v>18</v>
      </c>
      <c r="E128" s="84" t="s">
        <v>1948</v>
      </c>
      <c r="F128" s="131">
        <v>0.86229771062894112</v>
      </c>
      <c r="G128" s="131">
        <v>0.4094971</v>
      </c>
      <c r="H128" s="131">
        <v>0.98262269999999996</v>
      </c>
      <c r="I128" s="84" t="s">
        <v>205</v>
      </c>
      <c r="J128" s="92">
        <v>2</v>
      </c>
      <c r="K128" s="84" t="s">
        <v>715</v>
      </c>
      <c r="L128" s="131">
        <v>3.9067191639682068</v>
      </c>
      <c r="M128" s="131">
        <v>0.62387289932131651</v>
      </c>
      <c r="N128" s="84" t="s">
        <v>17</v>
      </c>
    </row>
    <row r="129" spans="1:14" x14ac:dyDescent="0.25">
      <c r="A129" s="86" t="s">
        <v>4</v>
      </c>
      <c r="B129" s="84" t="s">
        <v>12</v>
      </c>
      <c r="C129" s="84" t="s">
        <v>11</v>
      </c>
      <c r="D129" s="84" t="s">
        <v>8</v>
      </c>
      <c r="E129" s="84" t="s">
        <v>1948</v>
      </c>
      <c r="F129" s="131">
        <v>0.84590640611367984</v>
      </c>
      <c r="G129" s="131">
        <v>0.81077060000000001</v>
      </c>
      <c r="H129" s="131">
        <v>0.87551990000000002</v>
      </c>
      <c r="I129" s="84" t="s">
        <v>205</v>
      </c>
      <c r="J129" s="92">
        <v>2</v>
      </c>
      <c r="K129" s="84" t="s">
        <v>720</v>
      </c>
      <c r="L129" s="131">
        <v>403.83544303797464</v>
      </c>
      <c r="M129" s="131">
        <v>73.564231582415857</v>
      </c>
      <c r="N129" s="84" t="s">
        <v>17</v>
      </c>
    </row>
    <row r="130" spans="1:14" x14ac:dyDescent="0.25">
      <c r="A130" s="86" t="s">
        <v>4</v>
      </c>
      <c r="B130" s="84" t="s">
        <v>12</v>
      </c>
      <c r="C130" s="84" t="s">
        <v>11</v>
      </c>
      <c r="D130" s="84" t="s">
        <v>29</v>
      </c>
      <c r="E130" s="84" t="s">
        <v>1948</v>
      </c>
      <c r="F130" s="131">
        <v>0.77404191891396068</v>
      </c>
      <c r="G130" s="131">
        <v>0.52095939999999996</v>
      </c>
      <c r="H130" s="131">
        <v>0.91518600000000006</v>
      </c>
      <c r="I130" s="84" t="s">
        <v>205</v>
      </c>
      <c r="J130" s="92">
        <v>2</v>
      </c>
      <c r="K130" s="84" t="s">
        <v>723</v>
      </c>
      <c r="L130" s="131">
        <v>11.585443037974683</v>
      </c>
      <c r="M130" s="131">
        <v>3.3820190010708711</v>
      </c>
      <c r="N130" s="84" t="s">
        <v>17</v>
      </c>
    </row>
    <row r="131" spans="1:14" x14ac:dyDescent="0.25">
      <c r="A131" s="86" t="s">
        <v>4</v>
      </c>
      <c r="B131" s="84" t="s">
        <v>12</v>
      </c>
      <c r="C131" s="84" t="s">
        <v>11</v>
      </c>
      <c r="D131" s="84" t="s">
        <v>7</v>
      </c>
      <c r="E131" s="84" t="s">
        <v>1948</v>
      </c>
      <c r="F131" s="131">
        <v>0.79886431582405348</v>
      </c>
      <c r="G131" s="131">
        <v>0.46664990000000001</v>
      </c>
      <c r="H131" s="131">
        <v>0.94745060000000003</v>
      </c>
      <c r="I131" s="84" t="s">
        <v>205</v>
      </c>
      <c r="J131" s="92">
        <v>2</v>
      </c>
      <c r="K131" s="84" t="s">
        <v>726</v>
      </c>
      <c r="L131" s="131">
        <v>6.9204739476008239</v>
      </c>
      <c r="M131" s="131">
        <v>1.7424163712165068</v>
      </c>
      <c r="N131" s="84" t="s">
        <v>17</v>
      </c>
    </row>
    <row r="132" spans="1:14" x14ac:dyDescent="0.25">
      <c r="A132" s="86" t="s">
        <v>4</v>
      </c>
      <c r="B132" s="84" t="s">
        <v>12</v>
      </c>
      <c r="C132" s="84" t="s">
        <v>13</v>
      </c>
      <c r="D132" s="84" t="s">
        <v>18</v>
      </c>
      <c r="E132" s="84" t="s">
        <v>1948</v>
      </c>
      <c r="F132" s="131">
        <v>0.66705479224116171</v>
      </c>
      <c r="G132" s="131">
        <v>0.22706660000000001</v>
      </c>
      <c r="H132" s="131">
        <v>0.93180410000000002</v>
      </c>
      <c r="I132" s="84" t="s">
        <v>205</v>
      </c>
      <c r="J132" s="92">
        <v>2</v>
      </c>
      <c r="K132" s="84" t="s">
        <v>716</v>
      </c>
      <c r="L132" s="131">
        <v>2.3231159846923752</v>
      </c>
      <c r="M132" s="131">
        <v>1.1595304361319192</v>
      </c>
      <c r="N132" s="84" t="s">
        <v>17</v>
      </c>
    </row>
    <row r="133" spans="1:14" x14ac:dyDescent="0.25">
      <c r="A133" s="86" t="s">
        <v>4</v>
      </c>
      <c r="B133" s="84" t="s">
        <v>12</v>
      </c>
      <c r="C133" s="84" t="s">
        <v>13</v>
      </c>
      <c r="D133" s="84" t="s">
        <v>8</v>
      </c>
      <c r="E133" s="84" t="s">
        <v>1948</v>
      </c>
      <c r="F133" s="131">
        <v>0.65437483485148695</v>
      </c>
      <c r="G133" s="131">
        <v>0.60434480000000002</v>
      </c>
      <c r="H133" s="131">
        <v>0.70120640000000001</v>
      </c>
      <c r="I133" s="84" t="s">
        <v>205</v>
      </c>
      <c r="J133" s="92">
        <v>2</v>
      </c>
      <c r="K133" s="84" t="s">
        <v>721</v>
      </c>
      <c r="L133" s="131">
        <v>240.13924050632912</v>
      </c>
      <c r="M133" s="131">
        <v>126.83581372360581</v>
      </c>
      <c r="N133" s="84" t="s">
        <v>17</v>
      </c>
    </row>
    <row r="134" spans="1:14" x14ac:dyDescent="0.25">
      <c r="A134" s="86" t="s">
        <v>4</v>
      </c>
      <c r="B134" s="84" t="s">
        <v>12</v>
      </c>
      <c r="C134" s="84" t="s">
        <v>13</v>
      </c>
      <c r="D134" s="84" t="s">
        <v>29</v>
      </c>
      <c r="E134" s="84" t="s">
        <v>1948</v>
      </c>
      <c r="F134" s="131">
        <v>0.59878202741661413</v>
      </c>
      <c r="G134" s="131">
        <v>0.32758880000000001</v>
      </c>
      <c r="H134" s="131">
        <v>0.82052320000000001</v>
      </c>
      <c r="I134" s="84" t="s">
        <v>205</v>
      </c>
      <c r="J134" s="92">
        <v>2</v>
      </c>
      <c r="K134" s="84" t="s">
        <v>724</v>
      </c>
      <c r="L134" s="131">
        <v>6.8892405063291138</v>
      </c>
      <c r="M134" s="131">
        <v>4.6161824871632939</v>
      </c>
      <c r="N134" s="84" t="s">
        <v>17</v>
      </c>
    </row>
    <row r="135" spans="1:14" x14ac:dyDescent="0.25">
      <c r="A135" s="86" t="s">
        <v>4</v>
      </c>
      <c r="B135" s="84" t="s">
        <v>12</v>
      </c>
      <c r="C135" s="84" t="s">
        <v>13</v>
      </c>
      <c r="D135" s="84" t="s">
        <v>7</v>
      </c>
      <c r="E135" s="84" t="s">
        <v>1948</v>
      </c>
      <c r="F135" s="131">
        <v>0.61798409488089245</v>
      </c>
      <c r="G135" s="131">
        <v>0.27778839999999999</v>
      </c>
      <c r="H135" s="131">
        <v>0.87185480000000004</v>
      </c>
      <c r="I135" s="84" t="s">
        <v>205</v>
      </c>
      <c r="J135" s="92">
        <v>2</v>
      </c>
      <c r="K135" s="84" t="s">
        <v>253</v>
      </c>
      <c r="L135" s="131">
        <v>4.1152340300264942</v>
      </c>
      <c r="M135" s="131">
        <v>2.5438920933078712</v>
      </c>
      <c r="N135" s="84" t="s">
        <v>17</v>
      </c>
    </row>
    <row r="136" spans="1:14" x14ac:dyDescent="0.25">
      <c r="A136" s="86" t="s">
        <v>4</v>
      </c>
      <c r="B136" s="84" t="s">
        <v>12</v>
      </c>
      <c r="C136" s="84" t="s">
        <v>14</v>
      </c>
      <c r="D136" s="84" t="s">
        <v>18</v>
      </c>
      <c r="E136" s="84" t="s">
        <v>1948</v>
      </c>
      <c r="F136" s="131">
        <v>0.85517836815850401</v>
      </c>
      <c r="G136" s="131">
        <v>0.47188259999999999</v>
      </c>
      <c r="H136" s="131">
        <v>0.97501559999999998</v>
      </c>
      <c r="I136" s="84" t="s">
        <v>205</v>
      </c>
      <c r="J136" s="92">
        <v>2</v>
      </c>
      <c r="K136" s="84" t="s">
        <v>265</v>
      </c>
      <c r="L136" s="131">
        <v>5.5724904327347655</v>
      </c>
      <c r="M136" s="131">
        <v>0.94368284785729717</v>
      </c>
      <c r="N136" s="84" t="s">
        <v>17</v>
      </c>
    </row>
    <row r="137" spans="1:14" x14ac:dyDescent="0.25">
      <c r="A137" s="86" t="s">
        <v>4</v>
      </c>
      <c r="B137" s="84" t="s">
        <v>12</v>
      </c>
      <c r="C137" s="84" t="s">
        <v>14</v>
      </c>
      <c r="D137" s="84" t="s">
        <v>8</v>
      </c>
      <c r="E137" s="84" t="s">
        <v>1948</v>
      </c>
      <c r="F137" s="131">
        <v>0.83892239429406446</v>
      </c>
      <c r="G137" s="131">
        <v>0.80955279999999996</v>
      </c>
      <c r="H137" s="131">
        <v>0.86452079999999998</v>
      </c>
      <c r="I137" s="84" t="s">
        <v>205</v>
      </c>
      <c r="J137" s="92">
        <v>2</v>
      </c>
      <c r="K137" s="84" t="s">
        <v>722</v>
      </c>
      <c r="L137" s="131">
        <v>576.02531645569627</v>
      </c>
      <c r="M137" s="131">
        <v>110.59995469397836</v>
      </c>
      <c r="N137" s="84" t="s">
        <v>17</v>
      </c>
    </row>
    <row r="138" spans="1:14" x14ac:dyDescent="0.25">
      <c r="A138" s="86" t="s">
        <v>4</v>
      </c>
      <c r="B138" s="84" t="s">
        <v>12</v>
      </c>
      <c r="C138" s="84" t="s">
        <v>14</v>
      </c>
      <c r="D138" s="84" t="s">
        <v>29</v>
      </c>
      <c r="E138" s="84" t="s">
        <v>1948</v>
      </c>
      <c r="F138" s="131">
        <v>0.76765123801652047</v>
      </c>
      <c r="G138" s="131">
        <v>0.55785470000000004</v>
      </c>
      <c r="H138" s="131">
        <v>0.89638910000000005</v>
      </c>
      <c r="I138" s="84" t="s">
        <v>205</v>
      </c>
      <c r="J138" s="92">
        <v>2</v>
      </c>
      <c r="K138" s="84" t="s">
        <v>725</v>
      </c>
      <c r="L138" s="131">
        <v>16.525316455696203</v>
      </c>
      <c r="M138" s="131">
        <v>5.0017985117658377</v>
      </c>
      <c r="N138" s="84" t="s">
        <v>17</v>
      </c>
    </row>
    <row r="139" spans="1:14" x14ac:dyDescent="0.25">
      <c r="A139" s="86" t="s">
        <v>4</v>
      </c>
      <c r="B139" s="84" t="s">
        <v>12</v>
      </c>
      <c r="C139" s="84" t="s">
        <v>14</v>
      </c>
      <c r="D139" s="84" t="s">
        <v>7</v>
      </c>
      <c r="E139" s="84" t="s">
        <v>1948</v>
      </c>
      <c r="F139" s="131">
        <v>0.79226869509856812</v>
      </c>
      <c r="G139" s="131">
        <v>0.51475870000000001</v>
      </c>
      <c r="H139" s="131">
        <v>0.93202739999999995</v>
      </c>
      <c r="I139" s="84" t="s">
        <v>205</v>
      </c>
      <c r="J139" s="92">
        <v>2</v>
      </c>
      <c r="K139" s="84" t="s">
        <v>727</v>
      </c>
      <c r="L139" s="131">
        <v>9.8712687665587282</v>
      </c>
      <c r="M139" s="131">
        <v>2.5882273963315896</v>
      </c>
      <c r="N139" s="84" t="s">
        <v>17</v>
      </c>
    </row>
    <row r="140" spans="1:14" x14ac:dyDescent="0.25">
      <c r="A140" s="86" t="s">
        <v>4</v>
      </c>
      <c r="B140" s="84" t="s">
        <v>15</v>
      </c>
      <c r="C140" s="84" t="s">
        <v>11</v>
      </c>
      <c r="D140" s="84" t="s">
        <v>18</v>
      </c>
      <c r="E140" s="84" t="s">
        <v>1948</v>
      </c>
      <c r="F140" s="131">
        <v>0.8078837516478734</v>
      </c>
      <c r="G140" s="131">
        <v>0.61232750000000002</v>
      </c>
      <c r="H140" s="131">
        <v>0.91800380000000004</v>
      </c>
      <c r="I140" s="84" t="s">
        <v>205</v>
      </c>
      <c r="J140" s="92">
        <v>2</v>
      </c>
      <c r="K140" s="84" t="s">
        <v>717</v>
      </c>
      <c r="L140" s="131">
        <v>19.26416691198116</v>
      </c>
      <c r="M140" s="131">
        <v>4.5810544737531771</v>
      </c>
      <c r="N140" s="84" t="s">
        <v>17</v>
      </c>
    </row>
    <row r="141" spans="1:14" x14ac:dyDescent="0.25">
      <c r="A141" s="86" t="s">
        <v>4</v>
      </c>
      <c r="B141" s="84" t="s">
        <v>15</v>
      </c>
      <c r="C141" s="84" t="s">
        <v>11</v>
      </c>
      <c r="D141" s="84" t="s">
        <v>7</v>
      </c>
      <c r="E141" s="84" t="s">
        <v>1948</v>
      </c>
      <c r="F141" s="131">
        <v>0.74845322279101845</v>
      </c>
      <c r="G141" s="131">
        <v>0.60666180000000003</v>
      </c>
      <c r="H141" s="131">
        <v>0.8516319</v>
      </c>
      <c r="I141" s="84" t="s">
        <v>205</v>
      </c>
      <c r="J141" s="92">
        <v>2</v>
      </c>
      <c r="K141" s="84" t="s">
        <v>728</v>
      </c>
      <c r="L141" s="131">
        <v>34.125095672652343</v>
      </c>
      <c r="M141" s="131">
        <v>11.469063900070452</v>
      </c>
      <c r="N141" s="84" t="s">
        <v>17</v>
      </c>
    </row>
    <row r="142" spans="1:14" x14ac:dyDescent="0.25">
      <c r="A142" s="86" t="s">
        <v>4</v>
      </c>
      <c r="B142" s="84" t="s">
        <v>15</v>
      </c>
      <c r="C142" s="84" t="s">
        <v>13</v>
      </c>
      <c r="D142" s="84" t="s">
        <v>18</v>
      </c>
      <c r="E142" s="84" t="s">
        <v>1948</v>
      </c>
      <c r="F142" s="131">
        <v>0.6249613346618057</v>
      </c>
      <c r="G142" s="131">
        <v>0.40063019999999999</v>
      </c>
      <c r="H142" s="131">
        <v>0.80598990000000004</v>
      </c>
      <c r="I142" s="84" t="s">
        <v>205</v>
      </c>
      <c r="J142" s="92">
        <v>2</v>
      </c>
      <c r="K142" s="84" t="s">
        <v>718</v>
      </c>
      <c r="L142" s="131">
        <v>11.455365027965852</v>
      </c>
      <c r="M142" s="131">
        <v>6.8743529763725402</v>
      </c>
      <c r="N142" s="84" t="s">
        <v>17</v>
      </c>
    </row>
    <row r="143" spans="1:14" x14ac:dyDescent="0.25">
      <c r="A143" s="86" t="s">
        <v>4</v>
      </c>
      <c r="B143" s="84" t="s">
        <v>15</v>
      </c>
      <c r="C143" s="84" t="s">
        <v>13</v>
      </c>
      <c r="D143" s="84" t="s">
        <v>7</v>
      </c>
      <c r="E143" s="84" t="s">
        <v>1948</v>
      </c>
      <c r="F143" s="131">
        <v>0.57898716751427071</v>
      </c>
      <c r="G143" s="131">
        <v>0.41581659999999998</v>
      </c>
      <c r="H143" s="131">
        <v>0.72655320000000001</v>
      </c>
      <c r="I143" s="84" t="s">
        <v>205</v>
      </c>
      <c r="J143" s="92">
        <v>2</v>
      </c>
      <c r="K143" s="84" t="s">
        <v>729</v>
      </c>
      <c r="L143" s="131">
        <v>20.292360906682369</v>
      </c>
      <c r="M143" s="131">
        <v>14.755671321393237</v>
      </c>
      <c r="N143" s="84" t="s">
        <v>17</v>
      </c>
    </row>
    <row r="144" spans="1:14" x14ac:dyDescent="0.25">
      <c r="A144" s="86" t="s">
        <v>4</v>
      </c>
      <c r="B144" s="84" t="s">
        <v>15</v>
      </c>
      <c r="C144" s="84" t="s">
        <v>14</v>
      </c>
      <c r="D144" s="84" t="s">
        <v>18</v>
      </c>
      <c r="E144" s="84" t="s">
        <v>1948</v>
      </c>
      <c r="F144" s="131">
        <v>0.80121366423677776</v>
      </c>
      <c r="G144" s="131">
        <v>0.64062929999999996</v>
      </c>
      <c r="H144" s="131">
        <v>0.90111699999999995</v>
      </c>
      <c r="I144" s="84" t="s">
        <v>205</v>
      </c>
      <c r="J144" s="92">
        <v>2</v>
      </c>
      <c r="K144" s="84" t="s">
        <v>719</v>
      </c>
      <c r="L144" s="131">
        <v>27.478142478657642</v>
      </c>
      <c r="M144" s="131">
        <v>6.8175063665637445</v>
      </c>
      <c r="N144" s="84" t="s">
        <v>17</v>
      </c>
    </row>
    <row r="145" spans="1:14" x14ac:dyDescent="0.25">
      <c r="A145" s="86" t="s">
        <v>4</v>
      </c>
      <c r="B145" s="84" t="s">
        <v>15</v>
      </c>
      <c r="C145" s="84" t="s">
        <v>14</v>
      </c>
      <c r="D145" s="84" t="s">
        <v>7</v>
      </c>
      <c r="E145" s="84" t="s">
        <v>1948</v>
      </c>
      <c r="F145" s="131">
        <v>0.74227380847683078</v>
      </c>
      <c r="G145" s="131">
        <v>0.62510670000000002</v>
      </c>
      <c r="H145" s="131">
        <v>0.8326268</v>
      </c>
      <c r="I145" s="84" t="s">
        <v>205</v>
      </c>
      <c r="J145" s="92">
        <v>2</v>
      </c>
      <c r="K145" s="84" t="s">
        <v>730</v>
      </c>
      <c r="L145" s="131">
        <v>48.675566676479249</v>
      </c>
      <c r="M145" s="131">
        <v>16.900728917680325</v>
      </c>
      <c r="N145" s="84" t="s">
        <v>17</v>
      </c>
    </row>
    <row r="146" spans="1:14" x14ac:dyDescent="0.25">
      <c r="A146" s="86" t="s">
        <v>4</v>
      </c>
      <c r="B146" s="84" t="s">
        <v>12</v>
      </c>
      <c r="C146" s="84" t="s">
        <v>11</v>
      </c>
      <c r="D146" s="84" t="s">
        <v>18</v>
      </c>
      <c r="E146" s="84" t="s">
        <v>1949</v>
      </c>
      <c r="F146" s="374">
        <v>0.9</v>
      </c>
      <c r="G146" s="53">
        <v>0.59899999999999998</v>
      </c>
      <c r="H146" s="53">
        <v>0.71399999999999997</v>
      </c>
      <c r="I146" s="84" t="s">
        <v>199</v>
      </c>
      <c r="J146" s="92">
        <v>2</v>
      </c>
      <c r="K146" s="84" t="s">
        <v>2027</v>
      </c>
      <c r="L146" s="131">
        <v>0.59899999999999998</v>
      </c>
      <c r="M146" s="131">
        <v>0.71399999999999997</v>
      </c>
      <c r="N146" s="84" t="s">
        <v>17</v>
      </c>
    </row>
    <row r="147" spans="1:14" x14ac:dyDescent="0.25">
      <c r="A147" s="86" t="s">
        <v>4</v>
      </c>
      <c r="B147" s="84" t="s">
        <v>12</v>
      </c>
      <c r="C147" s="84" t="s">
        <v>11</v>
      </c>
      <c r="D147" s="84" t="s">
        <v>8</v>
      </c>
      <c r="E147" s="84" t="s">
        <v>1949</v>
      </c>
      <c r="F147" s="374">
        <v>0.9</v>
      </c>
      <c r="G147" s="53">
        <v>0.59899999999999998</v>
      </c>
      <c r="H147" s="53">
        <v>0.71399999999999997</v>
      </c>
      <c r="I147" s="84" t="s">
        <v>199</v>
      </c>
      <c r="J147" s="92">
        <v>2</v>
      </c>
      <c r="K147" s="84" t="s">
        <v>2027</v>
      </c>
      <c r="L147" s="131">
        <v>0.59899999999999998</v>
      </c>
      <c r="M147" s="131">
        <v>0.71399999999999997</v>
      </c>
      <c r="N147" s="84" t="s">
        <v>17</v>
      </c>
    </row>
    <row r="148" spans="1:14" x14ac:dyDescent="0.25">
      <c r="A148" s="86" t="s">
        <v>4</v>
      </c>
      <c r="B148" s="84" t="s">
        <v>12</v>
      </c>
      <c r="C148" s="84" t="s">
        <v>11</v>
      </c>
      <c r="D148" s="84" t="s">
        <v>29</v>
      </c>
      <c r="E148" s="84" t="s">
        <v>1949</v>
      </c>
      <c r="F148" s="374">
        <v>0.9</v>
      </c>
      <c r="G148" s="53">
        <v>0.59899999999999998</v>
      </c>
      <c r="H148" s="53">
        <v>0.71399999999999997</v>
      </c>
      <c r="I148" s="84" t="s">
        <v>199</v>
      </c>
      <c r="J148" s="92">
        <v>2</v>
      </c>
      <c r="K148" s="84" t="s">
        <v>2027</v>
      </c>
      <c r="L148" s="131">
        <v>0.59899999999999998</v>
      </c>
      <c r="M148" s="131">
        <v>0.71399999999999997</v>
      </c>
      <c r="N148" s="84" t="s">
        <v>17</v>
      </c>
    </row>
    <row r="149" spans="1:14" x14ac:dyDescent="0.25">
      <c r="A149" s="86" t="s">
        <v>4</v>
      </c>
      <c r="B149" s="84" t="s">
        <v>12</v>
      </c>
      <c r="C149" s="84" t="s">
        <v>11</v>
      </c>
      <c r="D149" s="84" t="s">
        <v>7</v>
      </c>
      <c r="E149" s="84" t="s">
        <v>1949</v>
      </c>
      <c r="F149" s="374">
        <v>0.9</v>
      </c>
      <c r="G149" s="53">
        <v>0.59899999999999998</v>
      </c>
      <c r="H149" s="53">
        <v>0.71399999999999997</v>
      </c>
      <c r="I149" s="84" t="s">
        <v>199</v>
      </c>
      <c r="J149" s="92">
        <v>2</v>
      </c>
      <c r="K149" s="84" t="s">
        <v>2027</v>
      </c>
      <c r="L149" s="131">
        <v>0.59899999999999998</v>
      </c>
      <c r="M149" s="131">
        <v>0.71399999999999997</v>
      </c>
      <c r="N149" s="84" t="s">
        <v>17</v>
      </c>
    </row>
    <row r="150" spans="1:14" x14ac:dyDescent="0.25">
      <c r="A150" s="86" t="s">
        <v>4</v>
      </c>
      <c r="B150" s="84" t="s">
        <v>12</v>
      </c>
      <c r="C150" s="84" t="s">
        <v>13</v>
      </c>
      <c r="D150" s="84" t="s">
        <v>18</v>
      </c>
      <c r="E150" s="84" t="s">
        <v>1949</v>
      </c>
      <c r="F150" s="374">
        <v>0.9</v>
      </c>
      <c r="G150" s="53">
        <v>0.59899999999999998</v>
      </c>
      <c r="H150" s="53">
        <v>0.71399999999999997</v>
      </c>
      <c r="I150" s="84" t="s">
        <v>199</v>
      </c>
      <c r="J150" s="92">
        <v>2</v>
      </c>
      <c r="K150" s="84" t="s">
        <v>2027</v>
      </c>
      <c r="L150" s="131">
        <v>0.59899999999999998</v>
      </c>
      <c r="M150" s="131">
        <v>0.71399999999999997</v>
      </c>
      <c r="N150" s="84" t="s">
        <v>17</v>
      </c>
    </row>
    <row r="151" spans="1:14" x14ac:dyDescent="0.25">
      <c r="A151" s="86" t="s">
        <v>4</v>
      </c>
      <c r="B151" s="84" t="s">
        <v>12</v>
      </c>
      <c r="C151" s="84" t="s">
        <v>13</v>
      </c>
      <c r="D151" s="84" t="s">
        <v>8</v>
      </c>
      <c r="E151" s="84" t="s">
        <v>1949</v>
      </c>
      <c r="F151" s="374">
        <v>0.9</v>
      </c>
      <c r="G151" s="53">
        <v>0.59899999999999998</v>
      </c>
      <c r="H151" s="53">
        <v>0.71399999999999997</v>
      </c>
      <c r="I151" s="84" t="s">
        <v>199</v>
      </c>
      <c r="J151" s="92">
        <v>2</v>
      </c>
      <c r="K151" s="84" t="s">
        <v>2027</v>
      </c>
      <c r="L151" s="131">
        <v>0.59899999999999998</v>
      </c>
      <c r="M151" s="131">
        <v>0.71399999999999997</v>
      </c>
      <c r="N151" s="84" t="s">
        <v>17</v>
      </c>
    </row>
    <row r="152" spans="1:14" x14ac:dyDescent="0.25">
      <c r="A152" s="86" t="s">
        <v>4</v>
      </c>
      <c r="B152" s="84" t="s">
        <v>12</v>
      </c>
      <c r="C152" s="84" t="s">
        <v>13</v>
      </c>
      <c r="D152" s="84" t="s">
        <v>29</v>
      </c>
      <c r="E152" s="84" t="s">
        <v>1949</v>
      </c>
      <c r="F152" s="374">
        <v>0.9</v>
      </c>
      <c r="G152" s="53">
        <v>0.59899999999999998</v>
      </c>
      <c r="H152" s="53">
        <v>0.71399999999999997</v>
      </c>
      <c r="I152" s="84" t="s">
        <v>199</v>
      </c>
      <c r="J152" s="92">
        <v>2</v>
      </c>
      <c r="K152" s="84" t="s">
        <v>2027</v>
      </c>
      <c r="L152" s="131">
        <v>0.59899999999999998</v>
      </c>
      <c r="M152" s="131">
        <v>0.71399999999999997</v>
      </c>
      <c r="N152" s="84" t="s">
        <v>17</v>
      </c>
    </row>
    <row r="153" spans="1:14" x14ac:dyDescent="0.25">
      <c r="A153" s="86" t="s">
        <v>4</v>
      </c>
      <c r="B153" s="84" t="s">
        <v>12</v>
      </c>
      <c r="C153" s="84" t="s">
        <v>13</v>
      </c>
      <c r="D153" s="84" t="s">
        <v>7</v>
      </c>
      <c r="E153" s="84" t="s">
        <v>1949</v>
      </c>
      <c r="F153" s="374">
        <v>0.9</v>
      </c>
      <c r="G153" s="53">
        <v>0.59899999999999998</v>
      </c>
      <c r="H153" s="53">
        <v>0.71399999999999997</v>
      </c>
      <c r="I153" s="84" t="s">
        <v>199</v>
      </c>
      <c r="J153" s="92">
        <v>2</v>
      </c>
      <c r="K153" s="84" t="s">
        <v>2027</v>
      </c>
      <c r="L153" s="131">
        <v>0.59899999999999998</v>
      </c>
      <c r="M153" s="131">
        <v>0.71399999999999997</v>
      </c>
      <c r="N153" s="84" t="s">
        <v>17</v>
      </c>
    </row>
    <row r="154" spans="1:14" x14ac:dyDescent="0.25">
      <c r="A154" s="86" t="s">
        <v>4</v>
      </c>
      <c r="B154" s="84" t="s">
        <v>12</v>
      </c>
      <c r="C154" s="84" t="s">
        <v>14</v>
      </c>
      <c r="D154" s="84" t="s">
        <v>18</v>
      </c>
      <c r="E154" s="84" t="s">
        <v>1949</v>
      </c>
      <c r="F154" s="374">
        <v>0.9</v>
      </c>
      <c r="G154" s="53">
        <v>0.59899999999999998</v>
      </c>
      <c r="H154" s="53">
        <v>0.71399999999999997</v>
      </c>
      <c r="I154" s="84" t="s">
        <v>199</v>
      </c>
      <c r="J154" s="92">
        <v>2</v>
      </c>
      <c r="K154" s="84" t="s">
        <v>2027</v>
      </c>
      <c r="L154" s="131">
        <v>0.59899999999999998</v>
      </c>
      <c r="M154" s="131">
        <v>0.71399999999999997</v>
      </c>
      <c r="N154" s="84" t="s">
        <v>17</v>
      </c>
    </row>
    <row r="155" spans="1:14" x14ac:dyDescent="0.25">
      <c r="A155" s="86" t="s">
        <v>4</v>
      </c>
      <c r="B155" s="84" t="s">
        <v>12</v>
      </c>
      <c r="C155" s="84" t="s">
        <v>14</v>
      </c>
      <c r="D155" s="84" t="s">
        <v>8</v>
      </c>
      <c r="E155" s="84" t="s">
        <v>1949</v>
      </c>
      <c r="F155" s="374">
        <v>0.9</v>
      </c>
      <c r="G155" s="53">
        <v>0.59899999999999998</v>
      </c>
      <c r="H155" s="53">
        <v>0.71399999999999997</v>
      </c>
      <c r="I155" s="84" t="s">
        <v>199</v>
      </c>
      <c r="J155" s="92">
        <v>2</v>
      </c>
      <c r="K155" s="84" t="s">
        <v>2027</v>
      </c>
      <c r="L155" s="131">
        <v>0.59899999999999998</v>
      </c>
      <c r="M155" s="131">
        <v>0.71399999999999997</v>
      </c>
      <c r="N155" s="84" t="s">
        <v>17</v>
      </c>
    </row>
    <row r="156" spans="1:14" x14ac:dyDescent="0.25">
      <c r="A156" s="86" t="s">
        <v>4</v>
      </c>
      <c r="B156" s="84" t="s">
        <v>12</v>
      </c>
      <c r="C156" s="84" t="s">
        <v>14</v>
      </c>
      <c r="D156" s="84" t="s">
        <v>29</v>
      </c>
      <c r="E156" s="84" t="s">
        <v>1949</v>
      </c>
      <c r="F156" s="374">
        <v>0.9</v>
      </c>
      <c r="G156" s="53">
        <v>0.59899999999999998</v>
      </c>
      <c r="H156" s="53">
        <v>0.71399999999999997</v>
      </c>
      <c r="I156" s="84" t="s">
        <v>199</v>
      </c>
      <c r="J156" s="92">
        <v>2</v>
      </c>
      <c r="K156" s="84" t="s">
        <v>2027</v>
      </c>
      <c r="L156" s="131">
        <v>0.59899999999999998</v>
      </c>
      <c r="M156" s="131">
        <v>0.71399999999999997</v>
      </c>
      <c r="N156" s="84" t="s">
        <v>17</v>
      </c>
    </row>
    <row r="157" spans="1:14" x14ac:dyDescent="0.25">
      <c r="A157" s="86" t="s">
        <v>4</v>
      </c>
      <c r="B157" s="84" t="s">
        <v>12</v>
      </c>
      <c r="C157" s="84" t="s">
        <v>14</v>
      </c>
      <c r="D157" s="84" t="s">
        <v>7</v>
      </c>
      <c r="E157" s="84" t="s">
        <v>1949</v>
      </c>
      <c r="F157" s="374">
        <v>0.9</v>
      </c>
      <c r="G157" s="53">
        <v>0.59899999999999998</v>
      </c>
      <c r="H157" s="53">
        <v>0.71399999999999997</v>
      </c>
      <c r="I157" s="84" t="s">
        <v>199</v>
      </c>
      <c r="J157" s="92">
        <v>2</v>
      </c>
      <c r="K157" s="84" t="s">
        <v>2027</v>
      </c>
      <c r="L157" s="131">
        <v>0.59899999999999998</v>
      </c>
      <c r="M157" s="131">
        <v>0.71399999999999997</v>
      </c>
      <c r="N157" s="84" t="s">
        <v>17</v>
      </c>
    </row>
    <row r="158" spans="1:14" x14ac:dyDescent="0.25">
      <c r="A158" s="86" t="s">
        <v>4</v>
      </c>
      <c r="B158" s="84" t="s">
        <v>15</v>
      </c>
      <c r="C158" s="84" t="s">
        <v>11</v>
      </c>
      <c r="D158" s="84" t="s">
        <v>18</v>
      </c>
      <c r="E158" s="84" t="s">
        <v>1949</v>
      </c>
      <c r="F158" s="374">
        <v>0.9</v>
      </c>
      <c r="G158" s="53">
        <v>0.59899999999999998</v>
      </c>
      <c r="H158" s="53">
        <v>0.71399999999999997</v>
      </c>
      <c r="I158" s="84" t="s">
        <v>199</v>
      </c>
      <c r="J158" s="92">
        <v>2</v>
      </c>
      <c r="K158" s="84" t="s">
        <v>2027</v>
      </c>
      <c r="L158" s="131">
        <v>0.59899999999999998</v>
      </c>
      <c r="M158" s="131">
        <v>0.71399999999999997</v>
      </c>
      <c r="N158" s="84" t="s">
        <v>17</v>
      </c>
    </row>
    <row r="159" spans="1:14" x14ac:dyDescent="0.25">
      <c r="A159" s="86" t="s">
        <v>4</v>
      </c>
      <c r="B159" s="84" t="s">
        <v>15</v>
      </c>
      <c r="C159" s="84" t="s">
        <v>11</v>
      </c>
      <c r="D159" s="84" t="s">
        <v>7</v>
      </c>
      <c r="E159" s="84" t="s">
        <v>1949</v>
      </c>
      <c r="F159" s="374">
        <v>0.9</v>
      </c>
      <c r="G159" s="53">
        <v>0.59899999999999998</v>
      </c>
      <c r="H159" s="53">
        <v>0.71399999999999997</v>
      </c>
      <c r="I159" s="84" t="s">
        <v>199</v>
      </c>
      <c r="J159" s="92">
        <v>2</v>
      </c>
      <c r="K159" s="84" t="s">
        <v>2027</v>
      </c>
      <c r="L159" s="131">
        <v>0.59899999999999998</v>
      </c>
      <c r="M159" s="131">
        <v>0.71399999999999997</v>
      </c>
      <c r="N159" s="84" t="s">
        <v>17</v>
      </c>
    </row>
    <row r="160" spans="1:14" x14ac:dyDescent="0.25">
      <c r="A160" s="86" t="s">
        <v>4</v>
      </c>
      <c r="B160" s="84" t="s">
        <v>15</v>
      </c>
      <c r="C160" s="84" t="s">
        <v>13</v>
      </c>
      <c r="D160" s="84" t="s">
        <v>18</v>
      </c>
      <c r="E160" s="84" t="s">
        <v>1949</v>
      </c>
      <c r="F160" s="374">
        <v>0.9</v>
      </c>
      <c r="G160" s="131">
        <v>0.59899999999999998</v>
      </c>
      <c r="H160" s="131">
        <v>0.71399999999999997</v>
      </c>
      <c r="I160" s="84" t="s">
        <v>199</v>
      </c>
      <c r="J160" s="92">
        <v>2</v>
      </c>
      <c r="K160" s="84" t="s">
        <v>2027</v>
      </c>
      <c r="L160" s="131">
        <v>0.59899999999999998</v>
      </c>
      <c r="M160" s="131">
        <v>0.71399999999999997</v>
      </c>
      <c r="N160" s="84" t="s">
        <v>17</v>
      </c>
    </row>
    <row r="161" spans="1:17" x14ac:dyDescent="0.25">
      <c r="A161" s="86" t="s">
        <v>4</v>
      </c>
      <c r="B161" s="84" t="s">
        <v>15</v>
      </c>
      <c r="C161" s="84" t="s">
        <v>13</v>
      </c>
      <c r="D161" s="84" t="s">
        <v>7</v>
      </c>
      <c r="E161" s="84" t="s">
        <v>1949</v>
      </c>
      <c r="F161" s="374">
        <v>0.9</v>
      </c>
      <c r="G161" s="131">
        <v>0.59899999999999998</v>
      </c>
      <c r="H161" s="131">
        <v>0.71399999999999997</v>
      </c>
      <c r="I161" s="84" t="s">
        <v>199</v>
      </c>
      <c r="J161" s="92">
        <v>2</v>
      </c>
      <c r="K161" s="84" t="s">
        <v>2027</v>
      </c>
      <c r="L161" s="131">
        <v>0.59899999999999998</v>
      </c>
      <c r="M161" s="131">
        <v>0.71399999999999997</v>
      </c>
      <c r="N161" s="84" t="s">
        <v>17</v>
      </c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18</v>
      </c>
      <c r="E162" s="84" t="s">
        <v>1949</v>
      </c>
      <c r="F162" s="374">
        <v>0.9</v>
      </c>
      <c r="G162" s="131">
        <v>0.59899999999999998</v>
      </c>
      <c r="H162" s="131">
        <v>0.71399999999999997</v>
      </c>
      <c r="I162" s="84" t="s">
        <v>199</v>
      </c>
      <c r="J162" s="92">
        <v>2</v>
      </c>
      <c r="K162" s="84" t="s">
        <v>2027</v>
      </c>
      <c r="L162" s="131">
        <v>0.59899999999999998</v>
      </c>
      <c r="M162" s="131">
        <v>0.71399999999999997</v>
      </c>
      <c r="N162" s="84" t="s">
        <v>17</v>
      </c>
      <c r="O162" s="84"/>
      <c r="P162" s="84"/>
      <c r="Q162" s="84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 t="s">
        <v>1949</v>
      </c>
      <c r="F163" s="377">
        <v>0.9</v>
      </c>
      <c r="G163" s="279">
        <v>0.59899999999999998</v>
      </c>
      <c r="H163" s="279">
        <v>0.71399999999999997</v>
      </c>
      <c r="I163" s="87" t="s">
        <v>199</v>
      </c>
      <c r="J163" s="93">
        <v>2</v>
      </c>
      <c r="K163" s="87" t="s">
        <v>2027</v>
      </c>
      <c r="L163" s="279">
        <v>0.59899999999999998</v>
      </c>
      <c r="M163" s="279">
        <v>0.71399999999999997</v>
      </c>
      <c r="N163" s="87" t="s">
        <v>17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33" t="s">
        <v>1946</v>
      </c>
      <c r="F164" s="53">
        <v>1.32</v>
      </c>
      <c r="G164" s="133">
        <v>1.23</v>
      </c>
      <c r="H164" s="133">
        <v>1.54</v>
      </c>
      <c r="I164" s="133" t="s">
        <v>199</v>
      </c>
      <c r="J164" s="92">
        <v>2</v>
      </c>
      <c r="K164" s="84" t="s">
        <v>2028</v>
      </c>
      <c r="L164" s="131">
        <v>1.23</v>
      </c>
      <c r="M164" s="131">
        <v>1.54</v>
      </c>
      <c r="N164" s="84" t="s">
        <v>17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8</v>
      </c>
      <c r="E165" s="133" t="s">
        <v>1946</v>
      </c>
      <c r="F165" s="53">
        <v>1.32</v>
      </c>
      <c r="G165" s="133">
        <v>1.23</v>
      </c>
      <c r="H165" s="133">
        <v>1.54</v>
      </c>
      <c r="I165" s="133" t="s">
        <v>199</v>
      </c>
      <c r="J165" s="92">
        <v>2</v>
      </c>
      <c r="K165" s="84" t="s">
        <v>2028</v>
      </c>
      <c r="L165" s="131">
        <v>1.23</v>
      </c>
      <c r="M165" s="131">
        <v>1.54</v>
      </c>
      <c r="N165" s="84" t="s">
        <v>17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29</v>
      </c>
      <c r="E166" s="133" t="s">
        <v>1946</v>
      </c>
      <c r="F166" s="53">
        <v>1.32</v>
      </c>
      <c r="G166" s="133">
        <v>1.23</v>
      </c>
      <c r="H166" s="133">
        <v>1.54</v>
      </c>
      <c r="I166" s="133" t="s">
        <v>199</v>
      </c>
      <c r="J166" s="92">
        <v>2</v>
      </c>
      <c r="K166" s="84" t="s">
        <v>2028</v>
      </c>
      <c r="L166" s="131">
        <v>1.23</v>
      </c>
      <c r="M166" s="131">
        <v>1.54</v>
      </c>
      <c r="N166" s="84" t="s">
        <v>17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7</v>
      </c>
      <c r="E167" s="133" t="s">
        <v>1946</v>
      </c>
      <c r="F167" s="53">
        <v>1.32</v>
      </c>
      <c r="G167" s="133">
        <v>1.23</v>
      </c>
      <c r="H167" s="133">
        <v>1.54</v>
      </c>
      <c r="I167" s="133" t="s">
        <v>199</v>
      </c>
      <c r="J167" s="92">
        <v>2</v>
      </c>
      <c r="K167" s="84" t="s">
        <v>2028</v>
      </c>
      <c r="L167" s="131">
        <v>1.23</v>
      </c>
      <c r="M167" s="131">
        <v>1.54</v>
      </c>
      <c r="N167" s="84" t="s">
        <v>17</v>
      </c>
    </row>
    <row r="168" spans="1:17" x14ac:dyDescent="0.25">
      <c r="A168" s="81" t="s">
        <v>5</v>
      </c>
      <c r="B168" s="133" t="s">
        <v>12</v>
      </c>
      <c r="C168" s="133" t="s">
        <v>13</v>
      </c>
      <c r="D168" s="133" t="s">
        <v>18</v>
      </c>
      <c r="E168" s="133" t="s">
        <v>1946</v>
      </c>
      <c r="F168" s="53">
        <v>1.32</v>
      </c>
      <c r="G168" s="133">
        <v>1.23</v>
      </c>
      <c r="H168" s="133">
        <v>1.54</v>
      </c>
      <c r="I168" s="133" t="s">
        <v>199</v>
      </c>
      <c r="J168" s="92">
        <v>2</v>
      </c>
      <c r="K168" s="84" t="s">
        <v>2028</v>
      </c>
      <c r="L168" s="131">
        <v>1.23</v>
      </c>
      <c r="M168" s="131">
        <v>1.54</v>
      </c>
      <c r="N168" s="84" t="s">
        <v>17</v>
      </c>
    </row>
    <row r="169" spans="1:17" x14ac:dyDescent="0.25">
      <c r="A169" s="81" t="s">
        <v>5</v>
      </c>
      <c r="B169" s="133" t="s">
        <v>12</v>
      </c>
      <c r="C169" s="133" t="s">
        <v>13</v>
      </c>
      <c r="D169" s="133" t="s">
        <v>8</v>
      </c>
      <c r="E169" s="133" t="s">
        <v>1946</v>
      </c>
      <c r="F169" s="53">
        <v>1.32</v>
      </c>
      <c r="G169" s="133">
        <v>1.23</v>
      </c>
      <c r="H169" s="133">
        <v>1.54</v>
      </c>
      <c r="I169" s="133" t="s">
        <v>199</v>
      </c>
      <c r="J169" s="92">
        <v>2</v>
      </c>
      <c r="K169" s="84" t="s">
        <v>2028</v>
      </c>
      <c r="L169" s="131">
        <v>1.23</v>
      </c>
      <c r="M169" s="131">
        <v>1.54</v>
      </c>
      <c r="N169" s="84" t="s">
        <v>17</v>
      </c>
    </row>
    <row r="170" spans="1:17" x14ac:dyDescent="0.25">
      <c r="A170" s="81" t="s">
        <v>5</v>
      </c>
      <c r="B170" s="133" t="s">
        <v>12</v>
      </c>
      <c r="C170" s="133" t="s">
        <v>13</v>
      </c>
      <c r="D170" s="133" t="s">
        <v>29</v>
      </c>
      <c r="E170" s="133" t="s">
        <v>1946</v>
      </c>
      <c r="F170" s="53">
        <v>1.32</v>
      </c>
      <c r="G170" s="133">
        <v>1.23</v>
      </c>
      <c r="H170" s="133">
        <v>1.54</v>
      </c>
      <c r="I170" s="133" t="s">
        <v>199</v>
      </c>
      <c r="J170" s="92">
        <v>2</v>
      </c>
      <c r="K170" s="84" t="s">
        <v>2028</v>
      </c>
      <c r="L170" s="131">
        <v>1.23</v>
      </c>
      <c r="M170" s="131">
        <v>1.54</v>
      </c>
      <c r="N170" s="84" t="s">
        <v>17</v>
      </c>
    </row>
    <row r="171" spans="1:17" x14ac:dyDescent="0.25">
      <c r="A171" s="81" t="s">
        <v>5</v>
      </c>
      <c r="B171" s="133" t="s">
        <v>12</v>
      </c>
      <c r="C171" s="133" t="s">
        <v>13</v>
      </c>
      <c r="D171" s="133" t="s">
        <v>7</v>
      </c>
      <c r="E171" s="133" t="s">
        <v>1946</v>
      </c>
      <c r="F171" s="53">
        <v>1.32</v>
      </c>
      <c r="G171" s="133">
        <v>1.23</v>
      </c>
      <c r="H171" s="133">
        <v>1.54</v>
      </c>
      <c r="I171" s="133" t="s">
        <v>199</v>
      </c>
      <c r="J171" s="92">
        <v>2</v>
      </c>
      <c r="K171" s="84" t="s">
        <v>2028</v>
      </c>
      <c r="L171" s="131">
        <v>1.23</v>
      </c>
      <c r="M171" s="131">
        <v>1.54</v>
      </c>
      <c r="N171" s="84" t="s">
        <v>17</v>
      </c>
    </row>
    <row r="172" spans="1:17" x14ac:dyDescent="0.25">
      <c r="A172" s="81" t="s">
        <v>5</v>
      </c>
      <c r="B172" s="133" t="s">
        <v>12</v>
      </c>
      <c r="C172" s="133" t="s">
        <v>14</v>
      </c>
      <c r="D172" s="133" t="s">
        <v>18</v>
      </c>
      <c r="E172" s="133" t="s">
        <v>1946</v>
      </c>
      <c r="F172" s="53">
        <v>1.32</v>
      </c>
      <c r="G172" s="133">
        <v>1.23</v>
      </c>
      <c r="H172" s="133">
        <v>1.54</v>
      </c>
      <c r="I172" s="133" t="s">
        <v>199</v>
      </c>
      <c r="J172" s="92">
        <v>2</v>
      </c>
      <c r="K172" s="84" t="s">
        <v>2028</v>
      </c>
      <c r="L172" s="131">
        <v>1.23</v>
      </c>
      <c r="M172" s="131">
        <v>1.54</v>
      </c>
      <c r="N172" s="84" t="s">
        <v>17</v>
      </c>
    </row>
    <row r="173" spans="1:17" x14ac:dyDescent="0.25">
      <c r="A173" s="81" t="s">
        <v>5</v>
      </c>
      <c r="B173" s="133" t="s">
        <v>12</v>
      </c>
      <c r="C173" s="133" t="s">
        <v>14</v>
      </c>
      <c r="D173" s="133" t="s">
        <v>8</v>
      </c>
      <c r="E173" s="133" t="s">
        <v>1946</v>
      </c>
      <c r="F173" s="53">
        <v>1.32</v>
      </c>
      <c r="G173" s="133">
        <v>1.23</v>
      </c>
      <c r="H173" s="133">
        <v>1.54</v>
      </c>
      <c r="I173" s="133" t="s">
        <v>199</v>
      </c>
      <c r="J173" s="92">
        <v>2</v>
      </c>
      <c r="K173" s="84" t="s">
        <v>2028</v>
      </c>
      <c r="L173" s="131">
        <v>1.23</v>
      </c>
      <c r="M173" s="131">
        <v>1.54</v>
      </c>
      <c r="N173" s="84" t="s">
        <v>17</v>
      </c>
    </row>
    <row r="174" spans="1:17" x14ac:dyDescent="0.25">
      <c r="A174" s="81" t="s">
        <v>5</v>
      </c>
      <c r="B174" s="133" t="s">
        <v>12</v>
      </c>
      <c r="C174" s="133" t="s">
        <v>14</v>
      </c>
      <c r="D174" s="133" t="s">
        <v>29</v>
      </c>
      <c r="E174" s="133" t="s">
        <v>1946</v>
      </c>
      <c r="F174" s="53">
        <v>1.32</v>
      </c>
      <c r="G174" s="133">
        <v>1.23</v>
      </c>
      <c r="H174" s="133">
        <v>1.54</v>
      </c>
      <c r="I174" s="133" t="s">
        <v>199</v>
      </c>
      <c r="J174" s="92">
        <v>2</v>
      </c>
      <c r="K174" s="84" t="s">
        <v>2028</v>
      </c>
      <c r="L174" s="131">
        <v>1.23</v>
      </c>
      <c r="M174" s="131">
        <v>1.54</v>
      </c>
      <c r="N174" s="84" t="s">
        <v>17</v>
      </c>
    </row>
    <row r="175" spans="1:17" x14ac:dyDescent="0.25">
      <c r="A175" s="81" t="s">
        <v>5</v>
      </c>
      <c r="B175" s="133" t="s">
        <v>12</v>
      </c>
      <c r="C175" s="133" t="s">
        <v>14</v>
      </c>
      <c r="D175" s="133" t="s">
        <v>7</v>
      </c>
      <c r="E175" s="133" t="s">
        <v>1946</v>
      </c>
      <c r="F175" s="53">
        <v>1.32</v>
      </c>
      <c r="G175" s="133">
        <v>1.23</v>
      </c>
      <c r="H175" s="133">
        <v>1.54</v>
      </c>
      <c r="I175" s="133" t="s">
        <v>199</v>
      </c>
      <c r="J175" s="92">
        <v>2</v>
      </c>
      <c r="K175" s="84" t="s">
        <v>2028</v>
      </c>
      <c r="L175" s="131">
        <v>1.23</v>
      </c>
      <c r="M175" s="131">
        <v>1.54</v>
      </c>
      <c r="N175" s="84" t="s">
        <v>17</v>
      </c>
    </row>
    <row r="176" spans="1:17" x14ac:dyDescent="0.25">
      <c r="A176" s="81" t="s">
        <v>5</v>
      </c>
      <c r="B176" s="133" t="s">
        <v>15</v>
      </c>
      <c r="C176" s="84" t="s">
        <v>11</v>
      </c>
      <c r="D176" s="84" t="s">
        <v>18</v>
      </c>
      <c r="E176" s="84" t="s">
        <v>1946</v>
      </c>
      <c r="F176" s="53">
        <v>1.32</v>
      </c>
      <c r="G176" s="133">
        <v>1.23</v>
      </c>
      <c r="H176" s="133">
        <v>1.54</v>
      </c>
      <c r="I176" s="84" t="s">
        <v>199</v>
      </c>
      <c r="J176" s="92">
        <v>2</v>
      </c>
      <c r="K176" s="84" t="s">
        <v>2028</v>
      </c>
      <c r="L176" s="131">
        <v>1.23</v>
      </c>
      <c r="M176" s="131">
        <v>1.54</v>
      </c>
      <c r="N176" s="84" t="s">
        <v>17</v>
      </c>
    </row>
    <row r="177" spans="1:14" x14ac:dyDescent="0.25">
      <c r="A177" s="81" t="s">
        <v>5</v>
      </c>
      <c r="B177" s="133" t="s">
        <v>15</v>
      </c>
      <c r="C177" s="84" t="s">
        <v>11</v>
      </c>
      <c r="D177" s="84" t="s">
        <v>7</v>
      </c>
      <c r="E177" s="84" t="s">
        <v>1946</v>
      </c>
      <c r="F177" s="53">
        <v>1.32</v>
      </c>
      <c r="G177" s="133">
        <v>1.23</v>
      </c>
      <c r="H177" s="133">
        <v>1.54</v>
      </c>
      <c r="I177" s="84" t="s">
        <v>199</v>
      </c>
      <c r="J177" s="92">
        <v>2</v>
      </c>
      <c r="K177" s="84" t="s">
        <v>2028</v>
      </c>
      <c r="L177" s="131">
        <v>1.23</v>
      </c>
      <c r="M177" s="131">
        <v>1.54</v>
      </c>
      <c r="N177" s="84" t="s">
        <v>17</v>
      </c>
    </row>
    <row r="178" spans="1:14" x14ac:dyDescent="0.25">
      <c r="A178" s="81" t="s">
        <v>5</v>
      </c>
      <c r="B178" s="84" t="s">
        <v>15</v>
      </c>
      <c r="C178" s="84" t="s">
        <v>13</v>
      </c>
      <c r="D178" s="84" t="s">
        <v>18</v>
      </c>
      <c r="E178" s="84" t="s">
        <v>1946</v>
      </c>
      <c r="F178" s="53">
        <v>1.32</v>
      </c>
      <c r="G178" s="133">
        <v>1.23</v>
      </c>
      <c r="H178" s="133">
        <v>1.54</v>
      </c>
      <c r="I178" s="84" t="s">
        <v>199</v>
      </c>
      <c r="J178" s="92">
        <v>2</v>
      </c>
      <c r="K178" s="84" t="s">
        <v>2028</v>
      </c>
      <c r="L178" s="131">
        <v>1.23</v>
      </c>
      <c r="M178" s="131">
        <v>1.54</v>
      </c>
      <c r="N178" s="84" t="s">
        <v>17</v>
      </c>
    </row>
    <row r="179" spans="1:14" x14ac:dyDescent="0.25">
      <c r="A179" s="81" t="s">
        <v>5</v>
      </c>
      <c r="B179" s="84" t="s">
        <v>15</v>
      </c>
      <c r="C179" s="84" t="s">
        <v>13</v>
      </c>
      <c r="D179" s="84" t="s">
        <v>7</v>
      </c>
      <c r="E179" s="84" t="s">
        <v>1946</v>
      </c>
      <c r="F179" s="53">
        <v>1.32</v>
      </c>
      <c r="G179" s="133">
        <v>1.23</v>
      </c>
      <c r="H179" s="133">
        <v>1.54</v>
      </c>
      <c r="I179" s="84" t="s">
        <v>199</v>
      </c>
      <c r="J179" s="92">
        <v>2</v>
      </c>
      <c r="K179" s="84" t="s">
        <v>2028</v>
      </c>
      <c r="L179" s="131">
        <v>1.23</v>
      </c>
      <c r="M179" s="131">
        <v>1.54</v>
      </c>
      <c r="N179" s="84" t="s">
        <v>17</v>
      </c>
    </row>
    <row r="180" spans="1:14" x14ac:dyDescent="0.25">
      <c r="A180" s="86" t="s">
        <v>5</v>
      </c>
      <c r="B180" s="84" t="s">
        <v>15</v>
      </c>
      <c r="C180" s="84" t="s">
        <v>14</v>
      </c>
      <c r="D180" s="84" t="s">
        <v>18</v>
      </c>
      <c r="E180" s="84" t="s">
        <v>1946</v>
      </c>
      <c r="F180" s="131">
        <v>1.32</v>
      </c>
      <c r="G180" s="84">
        <v>1.23</v>
      </c>
      <c r="H180" s="84">
        <v>1.54</v>
      </c>
      <c r="I180" s="84" t="s">
        <v>199</v>
      </c>
      <c r="J180" s="92">
        <v>2</v>
      </c>
      <c r="K180" s="84" t="s">
        <v>2028</v>
      </c>
      <c r="L180" s="131">
        <v>1.23</v>
      </c>
      <c r="M180" s="131">
        <v>1.54</v>
      </c>
      <c r="N180" s="84" t="s">
        <v>17</v>
      </c>
    </row>
    <row r="181" spans="1:14" x14ac:dyDescent="0.25">
      <c r="A181" s="86" t="s">
        <v>5</v>
      </c>
      <c r="B181" s="84" t="s">
        <v>15</v>
      </c>
      <c r="C181" s="84" t="s">
        <v>14</v>
      </c>
      <c r="D181" s="84" t="s">
        <v>7</v>
      </c>
      <c r="E181" s="84" t="s">
        <v>1946</v>
      </c>
      <c r="F181" s="131">
        <v>1.32</v>
      </c>
      <c r="G181" s="84">
        <v>1.23</v>
      </c>
      <c r="H181" s="84">
        <v>1.54</v>
      </c>
      <c r="I181" s="84" t="s">
        <v>199</v>
      </c>
      <c r="J181" s="92">
        <v>2</v>
      </c>
      <c r="K181" s="84" t="s">
        <v>2028</v>
      </c>
      <c r="L181" s="131">
        <v>1.23</v>
      </c>
      <c r="M181" s="131">
        <v>1.54</v>
      </c>
      <c r="N181" s="84" t="s">
        <v>17</v>
      </c>
    </row>
    <row r="182" spans="1:14" x14ac:dyDescent="0.25">
      <c r="A182" s="86" t="s">
        <v>5</v>
      </c>
      <c r="B182" s="84" t="s">
        <v>12</v>
      </c>
      <c r="C182" s="84" t="s">
        <v>11</v>
      </c>
      <c r="D182" s="84" t="s">
        <v>18</v>
      </c>
      <c r="E182" s="84" t="s">
        <v>1948</v>
      </c>
      <c r="F182" s="131">
        <v>0.59914128795986565</v>
      </c>
      <c r="G182" s="131">
        <v>0.35231050000000003</v>
      </c>
      <c r="H182" s="131">
        <v>0.8041876</v>
      </c>
      <c r="I182" s="84" t="s">
        <v>205</v>
      </c>
      <c r="J182" s="92">
        <v>2</v>
      </c>
      <c r="K182" s="84" t="s">
        <v>742</v>
      </c>
      <c r="L182" s="131">
        <v>8.6202331986144252</v>
      </c>
      <c r="M182" s="131">
        <v>5.7674135415512513</v>
      </c>
      <c r="N182" s="84" t="s">
        <v>17</v>
      </c>
    </row>
    <row r="183" spans="1:14" x14ac:dyDescent="0.25">
      <c r="A183" s="86" t="s">
        <v>5</v>
      </c>
      <c r="B183" s="84" t="s">
        <v>12</v>
      </c>
      <c r="C183" s="84" t="s">
        <v>11</v>
      </c>
      <c r="D183" s="84" t="s">
        <v>8</v>
      </c>
      <c r="E183" s="84" t="s">
        <v>1948</v>
      </c>
      <c r="F183" s="131">
        <v>0.68500164381284667</v>
      </c>
      <c r="G183" s="131">
        <v>0.65025440000000001</v>
      </c>
      <c r="H183" s="131">
        <v>0.71779499999999996</v>
      </c>
      <c r="I183" s="84" t="s">
        <v>205</v>
      </c>
      <c r="J183" s="92">
        <v>2</v>
      </c>
      <c r="K183" s="84" t="s">
        <v>1763</v>
      </c>
      <c r="L183" s="131">
        <v>495.65789979596923</v>
      </c>
      <c r="M183" s="131">
        <v>227.92853867890085</v>
      </c>
      <c r="N183" s="84" t="s">
        <v>17</v>
      </c>
    </row>
    <row r="184" spans="1:14" x14ac:dyDescent="0.25">
      <c r="A184" s="86" t="s">
        <v>5</v>
      </c>
      <c r="B184" s="84" t="s">
        <v>12</v>
      </c>
      <c r="C184" s="84" t="s">
        <v>11</v>
      </c>
      <c r="D184" s="84" t="s">
        <v>29</v>
      </c>
      <c r="E184" s="84" t="s">
        <v>1948</v>
      </c>
      <c r="F184" s="131">
        <v>0.64517596684698364</v>
      </c>
      <c r="G184" s="131">
        <v>0.2800877</v>
      </c>
      <c r="H184" s="131">
        <v>0.89471449999999997</v>
      </c>
      <c r="I184" s="84" t="s">
        <v>205</v>
      </c>
      <c r="J184" s="92">
        <v>2</v>
      </c>
      <c r="K184" s="84" t="s">
        <v>876</v>
      </c>
      <c r="L184" s="131">
        <v>3.7493165751018926</v>
      </c>
      <c r="M184" s="131">
        <v>2.0619919170991476</v>
      </c>
      <c r="N184" s="84" t="s">
        <v>17</v>
      </c>
    </row>
    <row r="185" spans="1:14" x14ac:dyDescent="0.25">
      <c r="A185" s="86" t="s">
        <v>5</v>
      </c>
      <c r="B185" s="84" t="s">
        <v>12</v>
      </c>
      <c r="C185" s="84" t="s">
        <v>11</v>
      </c>
      <c r="D185" s="84" t="s">
        <v>7</v>
      </c>
      <c r="E185" s="84" t="s">
        <v>1948</v>
      </c>
      <c r="F185" s="131">
        <v>0.67913226366244572</v>
      </c>
      <c r="G185" s="131">
        <v>0.63913430000000004</v>
      </c>
      <c r="H185" s="131">
        <v>0.71666229999999997</v>
      </c>
      <c r="I185" s="84" t="s">
        <v>205</v>
      </c>
      <c r="J185" s="92">
        <v>2</v>
      </c>
      <c r="K185" s="84" t="s">
        <v>1764</v>
      </c>
      <c r="L185" s="131">
        <v>376.10784022046414</v>
      </c>
      <c r="M185" s="131">
        <v>177.69862774525734</v>
      </c>
      <c r="N185" s="84" t="s">
        <v>17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18</v>
      </c>
      <c r="E186" s="84" t="s">
        <v>1948</v>
      </c>
      <c r="F186" s="131">
        <v>0.58405125060200735</v>
      </c>
      <c r="G186" s="131">
        <v>0.45404410000000001</v>
      </c>
      <c r="H186" s="131">
        <v>0.70332819999999996</v>
      </c>
      <c r="I186" s="84" t="s">
        <v>205</v>
      </c>
      <c r="J186" s="92">
        <v>2</v>
      </c>
      <c r="K186" s="84" t="s">
        <v>1765</v>
      </c>
      <c r="L186" s="131">
        <v>32.905470897764097</v>
      </c>
      <c r="M186" s="131">
        <v>23.434569233726045</v>
      </c>
      <c r="N186" s="84" t="s">
        <v>17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8</v>
      </c>
      <c r="E187" s="84" t="s">
        <v>1948</v>
      </c>
      <c r="F187" s="131">
        <v>0.66774911823490213</v>
      </c>
      <c r="G187" s="131">
        <v>0.65018909999999996</v>
      </c>
      <c r="H187" s="131">
        <v>0.68485490000000004</v>
      </c>
      <c r="I187" s="84" t="s">
        <v>205</v>
      </c>
      <c r="J187" s="92">
        <v>2</v>
      </c>
      <c r="K187" s="84" t="s">
        <v>1766</v>
      </c>
      <c r="L187" s="131">
        <v>1892.0435469895067</v>
      </c>
      <c r="M187" s="131">
        <v>941.42114105208771</v>
      </c>
      <c r="N187" s="84" t="s">
        <v>17</v>
      </c>
    </row>
    <row r="188" spans="1:14" x14ac:dyDescent="0.25">
      <c r="A188" s="86" t="s">
        <v>5</v>
      </c>
      <c r="B188" s="84" t="s">
        <v>12</v>
      </c>
      <c r="C188" s="84" t="s">
        <v>13</v>
      </c>
      <c r="D188" s="84" t="s">
        <v>29</v>
      </c>
      <c r="E188" s="84" t="s">
        <v>1948</v>
      </c>
      <c r="F188" s="131">
        <v>0.62892649508171017</v>
      </c>
      <c r="G188" s="131">
        <v>0.42577120000000002</v>
      </c>
      <c r="H188" s="131">
        <v>0.79484060000000001</v>
      </c>
      <c r="I188" s="84" t="s">
        <v>205</v>
      </c>
      <c r="J188" s="92">
        <v>2</v>
      </c>
      <c r="K188" s="84" t="s">
        <v>1767</v>
      </c>
      <c r="L188" s="131">
        <v>14.312028991089273</v>
      </c>
      <c r="M188" s="131">
        <v>8.4442535045779703</v>
      </c>
      <c r="N188" s="84" t="s">
        <v>17</v>
      </c>
    </row>
    <row r="189" spans="1:14" x14ac:dyDescent="0.25">
      <c r="A189" s="86" t="s">
        <v>5</v>
      </c>
      <c r="B189" s="84" t="s">
        <v>12</v>
      </c>
      <c r="C189" s="84" t="s">
        <v>13</v>
      </c>
      <c r="D189" s="84" t="s">
        <v>7</v>
      </c>
      <c r="E189" s="84" t="s">
        <v>1948</v>
      </c>
      <c r="F189" s="131">
        <v>0.66202756492854764</v>
      </c>
      <c r="G189" s="131">
        <v>0.64184830000000004</v>
      </c>
      <c r="H189" s="131">
        <v>0.68163379999999996</v>
      </c>
      <c r="I189" s="84" t="s">
        <v>205</v>
      </c>
      <c r="J189" s="92">
        <v>2</v>
      </c>
      <c r="K189" s="84" t="s">
        <v>1768</v>
      </c>
      <c r="L189" s="131">
        <v>1435.6926669669042</v>
      </c>
      <c r="M189" s="131">
        <v>732.93707448783107</v>
      </c>
      <c r="N189" s="84" t="s">
        <v>17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 t="s">
        <v>1948</v>
      </c>
      <c r="F190" s="131">
        <v>0.61254155550942213</v>
      </c>
      <c r="G190" s="131">
        <v>0.40220519999999998</v>
      </c>
      <c r="H190" s="131">
        <v>0.78789799999999999</v>
      </c>
      <c r="I190" s="84" t="s">
        <v>205</v>
      </c>
      <c r="J190" s="92">
        <v>2</v>
      </c>
      <c r="K190" s="84" t="s">
        <v>1769</v>
      </c>
      <c r="L190" s="131">
        <v>12.788012624947434</v>
      </c>
      <c r="M190" s="131">
        <v>8.0889589207826234</v>
      </c>
      <c r="N190" s="84" t="s">
        <v>17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 t="s">
        <v>1948</v>
      </c>
      <c r="F191" s="131">
        <v>0.70032224595367787</v>
      </c>
      <c r="G191" s="131">
        <v>0.67192269999999998</v>
      </c>
      <c r="H191" s="131">
        <v>0.7272613</v>
      </c>
      <c r="I191" s="84" t="s">
        <v>205</v>
      </c>
      <c r="J191" s="92">
        <v>2</v>
      </c>
      <c r="K191" s="84" t="s">
        <v>1770</v>
      </c>
      <c r="L191" s="131">
        <v>735.30255321452353</v>
      </c>
      <c r="M191" s="131">
        <v>314.64632026901188</v>
      </c>
      <c r="N191" s="84" t="s">
        <v>17</v>
      </c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29</v>
      </c>
      <c r="E192" s="84" t="s">
        <v>1948</v>
      </c>
      <c r="F192" s="131">
        <v>0.6596058363052083</v>
      </c>
      <c r="G192" s="131">
        <v>0.3398987</v>
      </c>
      <c r="H192" s="131">
        <v>0.87940649999999998</v>
      </c>
      <c r="I192" s="84" t="s">
        <v>205</v>
      </c>
      <c r="J192" s="92">
        <v>2</v>
      </c>
      <c r="K192" s="84" t="s">
        <v>259</v>
      </c>
      <c r="L192" s="131">
        <v>5.5620661985147155</v>
      </c>
      <c r="M192" s="131">
        <v>2.8703428136170004</v>
      </c>
      <c r="N192" s="84" t="s">
        <v>17</v>
      </c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7</v>
      </c>
      <c r="E193" s="84" t="s">
        <v>1948</v>
      </c>
      <c r="F193" s="131">
        <v>0.69432159248603786</v>
      </c>
      <c r="G193" s="131">
        <v>0.66160699999999995</v>
      </c>
      <c r="H193" s="131">
        <v>0.72518709999999997</v>
      </c>
      <c r="I193" s="84" t="s">
        <v>205</v>
      </c>
      <c r="J193" s="92">
        <v>2</v>
      </c>
      <c r="K193" s="84" t="s">
        <v>1771</v>
      </c>
      <c r="L193" s="131">
        <v>557.95147280401795</v>
      </c>
      <c r="M193" s="131">
        <v>245.64080898900124</v>
      </c>
      <c r="N193" s="84" t="s">
        <v>17</v>
      </c>
    </row>
    <row r="194" spans="1:14" x14ac:dyDescent="0.25">
      <c r="A194" s="86" t="s">
        <v>5</v>
      </c>
      <c r="B194" s="84" t="s">
        <v>15</v>
      </c>
      <c r="C194" s="84" t="s">
        <v>11</v>
      </c>
      <c r="D194" s="84" t="s">
        <v>18</v>
      </c>
      <c r="E194" s="84" t="s">
        <v>1948</v>
      </c>
      <c r="F194" s="131">
        <v>0.59209256692504353</v>
      </c>
      <c r="G194" s="131">
        <v>0.22031129999999999</v>
      </c>
      <c r="H194" s="131">
        <v>0.88174909999999995</v>
      </c>
      <c r="I194" s="84" t="s">
        <v>205</v>
      </c>
      <c r="J194" s="92">
        <v>2</v>
      </c>
      <c r="K194" s="84" t="s">
        <v>915</v>
      </c>
      <c r="L194" s="131">
        <v>2.8266292178628238</v>
      </c>
      <c r="M194" s="131">
        <v>1.9473358270668206</v>
      </c>
      <c r="N194" s="84" t="s">
        <v>17</v>
      </c>
    </row>
    <row r="195" spans="1:14" x14ac:dyDescent="0.25">
      <c r="A195" s="86" t="s">
        <v>5</v>
      </c>
      <c r="B195" s="84" t="s">
        <v>15</v>
      </c>
      <c r="C195" s="84" t="s">
        <v>11</v>
      </c>
      <c r="D195" s="84" t="s">
        <v>7</v>
      </c>
      <c r="E195" s="84" t="s">
        <v>1948</v>
      </c>
      <c r="F195" s="131">
        <v>0.6711424723252406</v>
      </c>
      <c r="G195" s="131">
        <v>0.60031990000000002</v>
      </c>
      <c r="H195" s="131">
        <v>0.73495619999999995</v>
      </c>
      <c r="I195" s="84" t="s">
        <v>205</v>
      </c>
      <c r="J195" s="92">
        <v>2</v>
      </c>
      <c r="K195" s="84" t="s">
        <v>1772</v>
      </c>
      <c r="L195" s="131">
        <v>123.32814968454998</v>
      </c>
      <c r="M195" s="131">
        <v>60.430373684217315</v>
      </c>
      <c r="N195" s="84" t="s">
        <v>17</v>
      </c>
    </row>
    <row r="196" spans="1:14" x14ac:dyDescent="0.25">
      <c r="A196" s="86" t="s">
        <v>5</v>
      </c>
      <c r="B196" s="84" t="s">
        <v>15</v>
      </c>
      <c r="C196" s="84" t="s">
        <v>13</v>
      </c>
      <c r="D196" s="84" t="s">
        <v>18</v>
      </c>
      <c r="E196" s="84" t="s">
        <v>1948</v>
      </c>
      <c r="F196" s="131">
        <v>0.57718005941845418</v>
      </c>
      <c r="G196" s="131">
        <v>0.3596393</v>
      </c>
      <c r="H196" s="131">
        <v>0.76840839999999999</v>
      </c>
      <c r="I196" s="84" t="s">
        <v>205</v>
      </c>
      <c r="J196" s="92">
        <v>2</v>
      </c>
      <c r="K196" s="84" t="s">
        <v>1773</v>
      </c>
      <c r="L196" s="131">
        <v>10.789912908864817</v>
      </c>
      <c r="M196" s="131">
        <v>7.9042757291424373</v>
      </c>
      <c r="N196" s="84" t="s">
        <v>17</v>
      </c>
    </row>
    <row r="197" spans="1:14" x14ac:dyDescent="0.25">
      <c r="A197" s="86" t="s">
        <v>5</v>
      </c>
      <c r="B197" s="84" t="s">
        <v>15</v>
      </c>
      <c r="C197" s="84" t="s">
        <v>13</v>
      </c>
      <c r="D197" s="84" t="s">
        <v>7</v>
      </c>
      <c r="E197" s="84" t="s">
        <v>1948</v>
      </c>
      <c r="F197" s="131">
        <v>0.65423900534115309</v>
      </c>
      <c r="G197" s="131">
        <v>0.61875170000000002</v>
      </c>
      <c r="H197" s="131">
        <v>0.68808820000000004</v>
      </c>
      <c r="I197" s="84" t="s">
        <v>205</v>
      </c>
      <c r="J197" s="92">
        <v>2</v>
      </c>
      <c r="K197" s="84" t="s">
        <v>1774</v>
      </c>
      <c r="L197" s="131">
        <v>470.77274440468091</v>
      </c>
      <c r="M197" s="131">
        <v>248.80028710418844</v>
      </c>
      <c r="N197" s="84" t="s">
        <v>17</v>
      </c>
    </row>
    <row r="198" spans="1:14" x14ac:dyDescent="0.25">
      <c r="A198" s="86" t="s">
        <v>5</v>
      </c>
      <c r="B198" s="84" t="s">
        <v>15</v>
      </c>
      <c r="C198" s="84" t="s">
        <v>14</v>
      </c>
      <c r="D198" s="84" t="s">
        <v>18</v>
      </c>
      <c r="E198" s="84" t="s">
        <v>1948</v>
      </c>
      <c r="F198" s="131">
        <v>0.60533518426813482</v>
      </c>
      <c r="G198" s="131">
        <v>0.27342040000000001</v>
      </c>
      <c r="H198" s="131">
        <v>0.86209840000000004</v>
      </c>
      <c r="I198" s="84" t="s">
        <v>205</v>
      </c>
      <c r="J198" s="92">
        <v>2</v>
      </c>
      <c r="K198" s="84" t="s">
        <v>253</v>
      </c>
      <c r="L198" s="131">
        <v>4.1932705637111045</v>
      </c>
      <c r="M198" s="131">
        <v>2.7339173359661171</v>
      </c>
      <c r="N198" s="84" t="s">
        <v>17</v>
      </c>
    </row>
    <row r="199" spans="1:14" x14ac:dyDescent="0.25">
      <c r="A199" s="86" t="s">
        <v>5</v>
      </c>
      <c r="B199" s="84" t="s">
        <v>15</v>
      </c>
      <c r="C199" s="84" t="s">
        <v>14</v>
      </c>
      <c r="D199" s="84" t="s">
        <v>7</v>
      </c>
      <c r="E199" s="84" t="s">
        <v>1948</v>
      </c>
      <c r="F199" s="131">
        <v>0.68615310316267264</v>
      </c>
      <c r="G199" s="131">
        <v>0.62814309999999995</v>
      </c>
      <c r="H199" s="131">
        <v>0.73887550000000002</v>
      </c>
      <c r="I199" s="84" t="s">
        <v>205</v>
      </c>
      <c r="J199" s="92">
        <v>2</v>
      </c>
      <c r="K199" s="84" t="s">
        <v>1775</v>
      </c>
      <c r="L199" s="131">
        <v>182.95583180173492</v>
      </c>
      <c r="M199" s="131">
        <v>83.684122107152234</v>
      </c>
      <c r="N199" s="84" t="s">
        <v>17</v>
      </c>
    </row>
    <row r="200" spans="1:14" x14ac:dyDescent="0.25">
      <c r="A200" s="86" t="s">
        <v>5</v>
      </c>
      <c r="B200" s="84" t="s">
        <v>12</v>
      </c>
      <c r="C200" s="84" t="s">
        <v>11</v>
      </c>
      <c r="D200" s="84" t="s">
        <v>18</v>
      </c>
      <c r="E200" s="84" t="s">
        <v>1949</v>
      </c>
      <c r="F200" s="374">
        <v>0.9</v>
      </c>
      <c r="G200" s="131">
        <v>0.59899999999999998</v>
      </c>
      <c r="H200" s="131">
        <v>0.71399999999999997</v>
      </c>
      <c r="I200" s="84" t="s">
        <v>199</v>
      </c>
      <c r="J200" s="92">
        <v>2</v>
      </c>
      <c r="K200" s="84" t="s">
        <v>2027</v>
      </c>
      <c r="L200" s="131">
        <v>0.59899999999999998</v>
      </c>
      <c r="M200" s="131">
        <v>0.71399999999999997</v>
      </c>
      <c r="N200" s="84" t="s">
        <v>17</v>
      </c>
    </row>
    <row r="201" spans="1:14" x14ac:dyDescent="0.25">
      <c r="A201" s="86" t="s">
        <v>5</v>
      </c>
      <c r="B201" s="84" t="s">
        <v>12</v>
      </c>
      <c r="C201" s="84" t="s">
        <v>11</v>
      </c>
      <c r="D201" s="84" t="s">
        <v>8</v>
      </c>
      <c r="E201" s="84" t="s">
        <v>1949</v>
      </c>
      <c r="F201" s="374">
        <v>0.9</v>
      </c>
      <c r="G201" s="131">
        <v>0.59899999999999998</v>
      </c>
      <c r="H201" s="131">
        <v>0.71399999999999997</v>
      </c>
      <c r="I201" s="84" t="s">
        <v>199</v>
      </c>
      <c r="J201" s="92">
        <v>2</v>
      </c>
      <c r="K201" s="84" t="s">
        <v>2027</v>
      </c>
      <c r="L201" s="131">
        <v>0.59899999999999998</v>
      </c>
      <c r="M201" s="131">
        <v>0.71399999999999997</v>
      </c>
      <c r="N201" s="84" t="s">
        <v>17</v>
      </c>
    </row>
    <row r="202" spans="1:14" x14ac:dyDescent="0.25">
      <c r="A202" s="86" t="s">
        <v>5</v>
      </c>
      <c r="B202" s="84" t="s">
        <v>12</v>
      </c>
      <c r="C202" s="84" t="s">
        <v>11</v>
      </c>
      <c r="D202" s="84" t="s">
        <v>29</v>
      </c>
      <c r="E202" s="84" t="s">
        <v>1949</v>
      </c>
      <c r="F202" s="374">
        <v>0.9</v>
      </c>
      <c r="G202" s="131">
        <v>0.59899999999999998</v>
      </c>
      <c r="H202" s="131">
        <v>0.71399999999999997</v>
      </c>
      <c r="I202" s="84" t="s">
        <v>199</v>
      </c>
      <c r="J202" s="92">
        <v>2</v>
      </c>
      <c r="K202" s="84" t="s">
        <v>2027</v>
      </c>
      <c r="L202" s="131">
        <v>0.59899999999999998</v>
      </c>
      <c r="M202" s="131">
        <v>0.71399999999999997</v>
      </c>
      <c r="N202" s="84" t="s">
        <v>17</v>
      </c>
    </row>
    <row r="203" spans="1:14" x14ac:dyDescent="0.25">
      <c r="A203" s="86" t="s">
        <v>5</v>
      </c>
      <c r="B203" s="84" t="s">
        <v>12</v>
      </c>
      <c r="C203" s="84" t="s">
        <v>11</v>
      </c>
      <c r="D203" s="84" t="s">
        <v>7</v>
      </c>
      <c r="E203" s="84" t="s">
        <v>1949</v>
      </c>
      <c r="F203" s="374">
        <v>0.9</v>
      </c>
      <c r="G203" s="131">
        <v>0.59899999999999998</v>
      </c>
      <c r="H203" s="131">
        <v>0.71399999999999997</v>
      </c>
      <c r="I203" s="84" t="s">
        <v>199</v>
      </c>
      <c r="J203" s="92">
        <v>2</v>
      </c>
      <c r="K203" s="84" t="s">
        <v>2027</v>
      </c>
      <c r="L203" s="131">
        <v>0.59899999999999998</v>
      </c>
      <c r="M203" s="131">
        <v>0.71399999999999997</v>
      </c>
      <c r="N203" s="84" t="s">
        <v>17</v>
      </c>
    </row>
    <row r="204" spans="1:14" x14ac:dyDescent="0.25">
      <c r="A204" s="86" t="s">
        <v>5</v>
      </c>
      <c r="B204" s="84" t="s">
        <v>12</v>
      </c>
      <c r="C204" s="84" t="s">
        <v>13</v>
      </c>
      <c r="D204" s="84" t="s">
        <v>18</v>
      </c>
      <c r="E204" s="84" t="s">
        <v>1949</v>
      </c>
      <c r="F204" s="374">
        <v>0.9</v>
      </c>
      <c r="G204" s="131">
        <v>0.59899999999999998</v>
      </c>
      <c r="H204" s="131">
        <v>0.71399999999999997</v>
      </c>
      <c r="I204" s="84" t="s">
        <v>199</v>
      </c>
      <c r="J204" s="92">
        <v>2</v>
      </c>
      <c r="K204" s="84" t="s">
        <v>2027</v>
      </c>
      <c r="L204" s="131">
        <v>0.59899999999999998</v>
      </c>
      <c r="M204" s="131">
        <v>0.71399999999999997</v>
      </c>
      <c r="N204" s="84" t="s">
        <v>17</v>
      </c>
    </row>
    <row r="205" spans="1:14" x14ac:dyDescent="0.25">
      <c r="A205" s="86" t="s">
        <v>5</v>
      </c>
      <c r="B205" s="84" t="s">
        <v>12</v>
      </c>
      <c r="C205" s="84" t="s">
        <v>13</v>
      </c>
      <c r="D205" s="84" t="s">
        <v>8</v>
      </c>
      <c r="E205" s="84" t="s">
        <v>1949</v>
      </c>
      <c r="F205" s="374">
        <v>0.9</v>
      </c>
      <c r="G205" s="131">
        <v>0.59899999999999998</v>
      </c>
      <c r="H205" s="131">
        <v>0.71399999999999997</v>
      </c>
      <c r="I205" s="84" t="s">
        <v>199</v>
      </c>
      <c r="J205" s="92">
        <v>2</v>
      </c>
      <c r="K205" s="84" t="s">
        <v>2027</v>
      </c>
      <c r="L205" s="131">
        <v>0.59899999999999998</v>
      </c>
      <c r="M205" s="131">
        <v>0.71399999999999997</v>
      </c>
      <c r="N205" s="84" t="s">
        <v>17</v>
      </c>
    </row>
    <row r="206" spans="1:14" x14ac:dyDescent="0.25">
      <c r="A206" s="86" t="s">
        <v>5</v>
      </c>
      <c r="B206" s="84" t="s">
        <v>12</v>
      </c>
      <c r="C206" s="84" t="s">
        <v>13</v>
      </c>
      <c r="D206" s="84" t="s">
        <v>29</v>
      </c>
      <c r="E206" s="84" t="s">
        <v>1949</v>
      </c>
      <c r="F206" s="374">
        <v>0.9</v>
      </c>
      <c r="G206" s="131">
        <v>0.59899999999999998</v>
      </c>
      <c r="H206" s="131">
        <v>0.71399999999999997</v>
      </c>
      <c r="I206" s="84" t="s">
        <v>199</v>
      </c>
      <c r="J206" s="92">
        <v>2</v>
      </c>
      <c r="K206" s="84" t="s">
        <v>2027</v>
      </c>
      <c r="L206" s="131">
        <v>0.59899999999999998</v>
      </c>
      <c r="M206" s="131">
        <v>0.71399999999999997</v>
      </c>
      <c r="N206" s="84" t="s">
        <v>17</v>
      </c>
    </row>
    <row r="207" spans="1:14" x14ac:dyDescent="0.25">
      <c r="A207" s="86" t="s">
        <v>5</v>
      </c>
      <c r="B207" s="84" t="s">
        <v>12</v>
      </c>
      <c r="C207" s="84" t="s">
        <v>13</v>
      </c>
      <c r="D207" s="84" t="s">
        <v>7</v>
      </c>
      <c r="E207" s="84" t="s">
        <v>1949</v>
      </c>
      <c r="F207" s="374">
        <v>0.9</v>
      </c>
      <c r="G207" s="131">
        <v>0.59899999999999998</v>
      </c>
      <c r="H207" s="131">
        <v>0.71399999999999997</v>
      </c>
      <c r="I207" s="84" t="s">
        <v>199</v>
      </c>
      <c r="J207" s="92">
        <v>2</v>
      </c>
      <c r="K207" s="84" t="s">
        <v>2027</v>
      </c>
      <c r="L207" s="131">
        <v>0.59899999999999998</v>
      </c>
      <c r="M207" s="131">
        <v>0.71399999999999997</v>
      </c>
      <c r="N207" s="84" t="s">
        <v>17</v>
      </c>
    </row>
    <row r="208" spans="1:14" x14ac:dyDescent="0.25">
      <c r="A208" s="86" t="s">
        <v>5</v>
      </c>
      <c r="B208" s="84" t="s">
        <v>12</v>
      </c>
      <c r="C208" s="84" t="s">
        <v>14</v>
      </c>
      <c r="D208" s="84" t="s">
        <v>18</v>
      </c>
      <c r="E208" s="84" t="s">
        <v>1949</v>
      </c>
      <c r="F208" s="374">
        <v>0.9</v>
      </c>
      <c r="G208" s="131">
        <v>0.59899999999999998</v>
      </c>
      <c r="H208" s="131">
        <v>0.71399999999999997</v>
      </c>
      <c r="I208" s="84" t="s">
        <v>199</v>
      </c>
      <c r="J208" s="92">
        <v>2</v>
      </c>
      <c r="K208" s="84" t="s">
        <v>2027</v>
      </c>
      <c r="L208" s="131">
        <v>0.59899999999999998</v>
      </c>
      <c r="M208" s="131">
        <v>0.71399999999999997</v>
      </c>
      <c r="N208" s="84" t="s">
        <v>17</v>
      </c>
    </row>
    <row r="209" spans="1:17" x14ac:dyDescent="0.25">
      <c r="A209" s="86" t="s">
        <v>5</v>
      </c>
      <c r="B209" s="84" t="s">
        <v>12</v>
      </c>
      <c r="C209" s="84" t="s">
        <v>14</v>
      </c>
      <c r="D209" s="84" t="s">
        <v>8</v>
      </c>
      <c r="E209" s="84" t="s">
        <v>1949</v>
      </c>
      <c r="F209" s="374">
        <v>0.9</v>
      </c>
      <c r="G209" s="131">
        <v>0.59899999999999998</v>
      </c>
      <c r="H209" s="131">
        <v>0.71399999999999997</v>
      </c>
      <c r="I209" s="84" t="s">
        <v>199</v>
      </c>
      <c r="J209" s="92">
        <v>2</v>
      </c>
      <c r="K209" s="84" t="s">
        <v>2027</v>
      </c>
      <c r="L209" s="131">
        <v>0.59899999999999998</v>
      </c>
      <c r="M209" s="131">
        <v>0.71399999999999997</v>
      </c>
      <c r="N209" s="84" t="s">
        <v>17</v>
      </c>
    </row>
    <row r="210" spans="1:17" x14ac:dyDescent="0.25">
      <c r="A210" s="86" t="s">
        <v>5</v>
      </c>
      <c r="B210" s="84" t="s">
        <v>12</v>
      </c>
      <c r="C210" s="84" t="s">
        <v>14</v>
      </c>
      <c r="D210" s="84" t="s">
        <v>29</v>
      </c>
      <c r="E210" s="84" t="s">
        <v>1949</v>
      </c>
      <c r="F210" s="374">
        <v>0.9</v>
      </c>
      <c r="G210" s="131">
        <v>0.59899999999999998</v>
      </c>
      <c r="H210" s="131">
        <v>0.71399999999999997</v>
      </c>
      <c r="I210" s="84" t="s">
        <v>199</v>
      </c>
      <c r="J210" s="92">
        <v>2</v>
      </c>
      <c r="K210" s="84" t="s">
        <v>2027</v>
      </c>
      <c r="L210" s="131">
        <v>0.59899999999999998</v>
      </c>
      <c r="M210" s="131">
        <v>0.71399999999999997</v>
      </c>
      <c r="N210" s="84" t="s">
        <v>17</v>
      </c>
    </row>
    <row r="211" spans="1:17" x14ac:dyDescent="0.25">
      <c r="A211" s="86" t="s">
        <v>5</v>
      </c>
      <c r="B211" s="84" t="s">
        <v>12</v>
      </c>
      <c r="C211" s="84" t="s">
        <v>14</v>
      </c>
      <c r="D211" s="84" t="s">
        <v>7</v>
      </c>
      <c r="E211" s="84" t="s">
        <v>1949</v>
      </c>
      <c r="F211" s="374">
        <v>0.9</v>
      </c>
      <c r="G211" s="131">
        <v>0.59899999999999998</v>
      </c>
      <c r="H211" s="131">
        <v>0.71399999999999997</v>
      </c>
      <c r="I211" s="84" t="s">
        <v>199</v>
      </c>
      <c r="J211" s="92">
        <v>2</v>
      </c>
      <c r="K211" s="84" t="s">
        <v>2027</v>
      </c>
      <c r="L211" s="131">
        <v>0.59899999999999998</v>
      </c>
      <c r="M211" s="131">
        <v>0.71399999999999997</v>
      </c>
      <c r="N211" s="84" t="s">
        <v>17</v>
      </c>
    </row>
    <row r="212" spans="1:17" x14ac:dyDescent="0.25">
      <c r="A212" s="86" t="s">
        <v>5</v>
      </c>
      <c r="B212" s="84" t="s">
        <v>15</v>
      </c>
      <c r="C212" s="84" t="s">
        <v>11</v>
      </c>
      <c r="D212" s="84" t="s">
        <v>18</v>
      </c>
      <c r="E212" s="84" t="s">
        <v>1949</v>
      </c>
      <c r="F212" s="374">
        <v>0.9</v>
      </c>
      <c r="G212" s="53">
        <v>0.59899999999999998</v>
      </c>
      <c r="H212" s="53">
        <v>0.71399999999999997</v>
      </c>
      <c r="I212" s="84" t="s">
        <v>199</v>
      </c>
      <c r="J212" s="92">
        <v>2</v>
      </c>
      <c r="K212" s="84" t="s">
        <v>2027</v>
      </c>
      <c r="L212" s="131">
        <v>0.59899999999999998</v>
      </c>
      <c r="M212" s="131">
        <v>0.71399999999999997</v>
      </c>
      <c r="N212" s="84" t="s">
        <v>17</v>
      </c>
    </row>
    <row r="213" spans="1:17" x14ac:dyDescent="0.25">
      <c r="A213" s="86" t="s">
        <v>5</v>
      </c>
      <c r="B213" s="84" t="s">
        <v>15</v>
      </c>
      <c r="C213" s="84" t="s">
        <v>11</v>
      </c>
      <c r="D213" s="84" t="s">
        <v>7</v>
      </c>
      <c r="E213" s="84" t="s">
        <v>1949</v>
      </c>
      <c r="F213" s="374">
        <v>0.9</v>
      </c>
      <c r="G213" s="53">
        <v>0.59899999999999998</v>
      </c>
      <c r="H213" s="53">
        <v>0.71399999999999997</v>
      </c>
      <c r="I213" s="84" t="s">
        <v>199</v>
      </c>
      <c r="J213" s="92">
        <v>2</v>
      </c>
      <c r="K213" s="84" t="s">
        <v>2027</v>
      </c>
      <c r="L213" s="131">
        <v>0.59899999999999998</v>
      </c>
      <c r="M213" s="131">
        <v>0.71399999999999997</v>
      </c>
      <c r="N213" s="84" t="s">
        <v>17</v>
      </c>
    </row>
    <row r="214" spans="1:17" x14ac:dyDescent="0.25">
      <c r="A214" s="86" t="s">
        <v>5</v>
      </c>
      <c r="B214" s="84" t="s">
        <v>15</v>
      </c>
      <c r="C214" s="84" t="s">
        <v>13</v>
      </c>
      <c r="D214" s="84" t="s">
        <v>18</v>
      </c>
      <c r="E214" s="84" t="s">
        <v>1949</v>
      </c>
      <c r="F214" s="374">
        <v>0.9</v>
      </c>
      <c r="G214" s="53">
        <v>0.59899999999999998</v>
      </c>
      <c r="H214" s="53">
        <v>0.71399999999999997</v>
      </c>
      <c r="I214" s="84" t="s">
        <v>199</v>
      </c>
      <c r="J214" s="92">
        <v>2</v>
      </c>
      <c r="K214" s="84" t="s">
        <v>2027</v>
      </c>
      <c r="L214" s="131">
        <v>0.59899999999999998</v>
      </c>
      <c r="M214" s="131">
        <v>0.71399999999999997</v>
      </c>
      <c r="N214" s="84" t="s">
        <v>17</v>
      </c>
    </row>
    <row r="215" spans="1:17" x14ac:dyDescent="0.25">
      <c r="A215" s="86" t="s">
        <v>5</v>
      </c>
      <c r="B215" s="84" t="s">
        <v>15</v>
      </c>
      <c r="C215" s="84" t="s">
        <v>13</v>
      </c>
      <c r="D215" s="84" t="s">
        <v>7</v>
      </c>
      <c r="E215" s="84" t="s">
        <v>1949</v>
      </c>
      <c r="F215" s="374">
        <v>0.9</v>
      </c>
      <c r="G215" s="53">
        <v>0.59899999999999998</v>
      </c>
      <c r="H215" s="53">
        <v>0.71399999999999997</v>
      </c>
      <c r="I215" s="84" t="s">
        <v>199</v>
      </c>
      <c r="J215" s="92">
        <v>2</v>
      </c>
      <c r="K215" s="84" t="s">
        <v>2027</v>
      </c>
      <c r="L215" s="131">
        <v>0.59899999999999998</v>
      </c>
      <c r="M215" s="131">
        <v>0.71399999999999997</v>
      </c>
      <c r="N215" s="84" t="s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18</v>
      </c>
      <c r="E216" s="84" t="s">
        <v>1949</v>
      </c>
      <c r="F216" s="374">
        <v>0.9</v>
      </c>
      <c r="G216" s="131">
        <v>0.59899999999999998</v>
      </c>
      <c r="H216" s="131">
        <v>0.71399999999999997</v>
      </c>
      <c r="I216" s="84" t="s">
        <v>199</v>
      </c>
      <c r="J216" s="92">
        <v>2</v>
      </c>
      <c r="K216" s="84" t="s">
        <v>2027</v>
      </c>
      <c r="L216" s="131">
        <v>0.59899999999999998</v>
      </c>
      <c r="M216" s="131">
        <v>0.71399999999999997</v>
      </c>
      <c r="N216" s="84" t="s">
        <v>17</v>
      </c>
      <c r="O216" s="84"/>
      <c r="P216" s="84"/>
      <c r="Q216" s="84"/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 t="s">
        <v>1949</v>
      </c>
      <c r="F217" s="377">
        <v>0.9</v>
      </c>
      <c r="G217" s="279">
        <v>0.59899999999999998</v>
      </c>
      <c r="H217" s="279">
        <v>0.71399999999999997</v>
      </c>
      <c r="I217" s="87" t="s">
        <v>199</v>
      </c>
      <c r="J217" s="93">
        <v>2</v>
      </c>
      <c r="K217" s="87" t="s">
        <v>2027</v>
      </c>
      <c r="L217" s="279">
        <v>0.59899999999999998</v>
      </c>
      <c r="M217" s="279">
        <v>0.71399999999999997</v>
      </c>
      <c r="N217" s="87" t="s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33" t="s">
        <v>1946</v>
      </c>
      <c r="F218" s="53">
        <v>1.32</v>
      </c>
      <c r="G218" s="133">
        <v>1.23</v>
      </c>
      <c r="H218" s="133">
        <v>1.54</v>
      </c>
      <c r="I218" s="133" t="s">
        <v>199</v>
      </c>
      <c r="J218" s="92">
        <v>2</v>
      </c>
      <c r="K218" s="84" t="s">
        <v>2028</v>
      </c>
      <c r="L218" s="131">
        <v>1.23</v>
      </c>
      <c r="M218" s="131">
        <v>1.54</v>
      </c>
      <c r="N218" s="84" t="s">
        <v>17</v>
      </c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8</v>
      </c>
      <c r="E219" s="133" t="s">
        <v>1946</v>
      </c>
      <c r="F219" s="53">
        <v>1.32</v>
      </c>
      <c r="G219" s="133">
        <v>1.23</v>
      </c>
      <c r="H219" s="133">
        <v>1.54</v>
      </c>
      <c r="I219" s="133" t="s">
        <v>199</v>
      </c>
      <c r="J219" s="92">
        <v>2</v>
      </c>
      <c r="K219" s="84" t="s">
        <v>2028</v>
      </c>
      <c r="L219" s="131">
        <v>1.23</v>
      </c>
      <c r="M219" s="131">
        <v>1.54</v>
      </c>
      <c r="N219" s="84" t="s">
        <v>17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29</v>
      </c>
      <c r="E220" s="133" t="s">
        <v>1946</v>
      </c>
      <c r="F220" s="53">
        <v>1.32</v>
      </c>
      <c r="G220" s="133">
        <v>1.23</v>
      </c>
      <c r="H220" s="133">
        <v>1.54</v>
      </c>
      <c r="I220" s="133" t="s">
        <v>199</v>
      </c>
      <c r="J220" s="92">
        <v>2</v>
      </c>
      <c r="K220" s="84" t="s">
        <v>2028</v>
      </c>
      <c r="L220" s="131">
        <v>1.23</v>
      </c>
      <c r="M220" s="131">
        <v>1.54</v>
      </c>
      <c r="N220" s="84" t="s">
        <v>17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7</v>
      </c>
      <c r="E221" s="133" t="s">
        <v>1946</v>
      </c>
      <c r="F221" s="53">
        <v>1.32</v>
      </c>
      <c r="G221" s="133">
        <v>1.23</v>
      </c>
      <c r="H221" s="133">
        <v>1.54</v>
      </c>
      <c r="I221" s="133" t="s">
        <v>199</v>
      </c>
      <c r="J221" s="92">
        <v>2</v>
      </c>
      <c r="K221" s="84" t="s">
        <v>2028</v>
      </c>
      <c r="L221" s="131">
        <v>1.23</v>
      </c>
      <c r="M221" s="131">
        <v>1.54</v>
      </c>
      <c r="N221" s="84" t="s">
        <v>17</v>
      </c>
    </row>
    <row r="222" spans="1:17" x14ac:dyDescent="0.25">
      <c r="A222" s="81" t="s">
        <v>0</v>
      </c>
      <c r="B222" s="133" t="s">
        <v>12</v>
      </c>
      <c r="C222" s="133" t="s">
        <v>13</v>
      </c>
      <c r="D222" s="133" t="s">
        <v>18</v>
      </c>
      <c r="E222" s="133" t="s">
        <v>1946</v>
      </c>
      <c r="F222" s="53">
        <v>1.32</v>
      </c>
      <c r="G222" s="133">
        <v>1.23</v>
      </c>
      <c r="H222" s="133">
        <v>1.54</v>
      </c>
      <c r="I222" s="133" t="s">
        <v>199</v>
      </c>
      <c r="J222" s="92">
        <v>2</v>
      </c>
      <c r="K222" s="84" t="s">
        <v>2028</v>
      </c>
      <c r="L222" s="131">
        <v>1.23</v>
      </c>
      <c r="M222" s="131">
        <v>1.54</v>
      </c>
      <c r="N222" s="84" t="s">
        <v>17</v>
      </c>
    </row>
    <row r="223" spans="1:17" x14ac:dyDescent="0.25">
      <c r="A223" s="81" t="s">
        <v>0</v>
      </c>
      <c r="B223" s="133" t="s">
        <v>12</v>
      </c>
      <c r="C223" s="133" t="s">
        <v>13</v>
      </c>
      <c r="D223" s="133" t="s">
        <v>8</v>
      </c>
      <c r="E223" s="133" t="s">
        <v>1946</v>
      </c>
      <c r="F223" s="53">
        <v>1.32</v>
      </c>
      <c r="G223" s="133">
        <v>1.23</v>
      </c>
      <c r="H223" s="133">
        <v>1.54</v>
      </c>
      <c r="I223" s="133" t="s">
        <v>199</v>
      </c>
      <c r="J223" s="92">
        <v>2</v>
      </c>
      <c r="K223" s="84" t="s">
        <v>2028</v>
      </c>
      <c r="L223" s="131">
        <v>1.23</v>
      </c>
      <c r="M223" s="131">
        <v>1.54</v>
      </c>
      <c r="N223" s="84" t="s">
        <v>17</v>
      </c>
    </row>
    <row r="224" spans="1:17" x14ac:dyDescent="0.25">
      <c r="A224" s="81" t="s">
        <v>0</v>
      </c>
      <c r="B224" s="133" t="s">
        <v>12</v>
      </c>
      <c r="C224" s="133" t="s">
        <v>13</v>
      </c>
      <c r="D224" s="133" t="s">
        <v>29</v>
      </c>
      <c r="E224" s="133" t="s">
        <v>1946</v>
      </c>
      <c r="F224" s="53">
        <v>1.32</v>
      </c>
      <c r="G224" s="133">
        <v>1.23</v>
      </c>
      <c r="H224" s="133">
        <v>1.54</v>
      </c>
      <c r="I224" s="133" t="s">
        <v>199</v>
      </c>
      <c r="J224" s="92">
        <v>2</v>
      </c>
      <c r="K224" s="84" t="s">
        <v>2028</v>
      </c>
      <c r="L224" s="131">
        <v>1.23</v>
      </c>
      <c r="M224" s="131">
        <v>1.54</v>
      </c>
      <c r="N224" s="84" t="s">
        <v>17</v>
      </c>
    </row>
    <row r="225" spans="1:14" x14ac:dyDescent="0.25">
      <c r="A225" s="81" t="s">
        <v>0</v>
      </c>
      <c r="B225" s="133" t="s">
        <v>12</v>
      </c>
      <c r="C225" s="133" t="s">
        <v>13</v>
      </c>
      <c r="D225" s="133" t="s">
        <v>7</v>
      </c>
      <c r="E225" s="133" t="s">
        <v>1946</v>
      </c>
      <c r="F225" s="53">
        <v>1.32</v>
      </c>
      <c r="G225" s="133">
        <v>1.23</v>
      </c>
      <c r="H225" s="133">
        <v>1.54</v>
      </c>
      <c r="I225" s="133" t="s">
        <v>199</v>
      </c>
      <c r="J225" s="92">
        <v>2</v>
      </c>
      <c r="K225" s="84" t="s">
        <v>2028</v>
      </c>
      <c r="L225" s="131">
        <v>1.23</v>
      </c>
      <c r="M225" s="131">
        <v>1.54</v>
      </c>
      <c r="N225" s="84" t="s">
        <v>17</v>
      </c>
    </row>
    <row r="226" spans="1:14" x14ac:dyDescent="0.25">
      <c r="A226" s="81" t="s">
        <v>0</v>
      </c>
      <c r="B226" s="133" t="s">
        <v>12</v>
      </c>
      <c r="C226" s="133" t="s">
        <v>14</v>
      </c>
      <c r="D226" s="133" t="s">
        <v>18</v>
      </c>
      <c r="E226" s="133" t="s">
        <v>1946</v>
      </c>
      <c r="F226" s="53">
        <v>1.32</v>
      </c>
      <c r="G226" s="133">
        <v>1.23</v>
      </c>
      <c r="H226" s="133">
        <v>1.54</v>
      </c>
      <c r="I226" s="133" t="s">
        <v>199</v>
      </c>
      <c r="J226" s="92">
        <v>2</v>
      </c>
      <c r="K226" s="84" t="s">
        <v>2028</v>
      </c>
      <c r="L226" s="131">
        <v>1.23</v>
      </c>
      <c r="M226" s="131">
        <v>1.54</v>
      </c>
      <c r="N226" s="84" t="s">
        <v>17</v>
      </c>
    </row>
    <row r="227" spans="1:14" x14ac:dyDescent="0.25">
      <c r="A227" s="81" t="s">
        <v>0</v>
      </c>
      <c r="B227" s="133" t="s">
        <v>12</v>
      </c>
      <c r="C227" s="133" t="s">
        <v>14</v>
      </c>
      <c r="D227" s="133" t="s">
        <v>8</v>
      </c>
      <c r="E227" s="133" t="s">
        <v>1946</v>
      </c>
      <c r="F227" s="53">
        <v>1.32</v>
      </c>
      <c r="G227" s="133">
        <v>1.23</v>
      </c>
      <c r="H227" s="133">
        <v>1.54</v>
      </c>
      <c r="I227" s="133" t="s">
        <v>199</v>
      </c>
      <c r="J227" s="92">
        <v>2</v>
      </c>
      <c r="K227" s="84" t="s">
        <v>2028</v>
      </c>
      <c r="L227" s="131">
        <v>1.23</v>
      </c>
      <c r="M227" s="131">
        <v>1.54</v>
      </c>
      <c r="N227" s="84" t="s">
        <v>17</v>
      </c>
    </row>
    <row r="228" spans="1:14" x14ac:dyDescent="0.25">
      <c r="A228" s="81" t="s">
        <v>0</v>
      </c>
      <c r="B228" s="133" t="s">
        <v>12</v>
      </c>
      <c r="C228" s="133" t="s">
        <v>14</v>
      </c>
      <c r="D228" s="133" t="s">
        <v>29</v>
      </c>
      <c r="E228" s="133" t="s">
        <v>1946</v>
      </c>
      <c r="F228" s="53">
        <v>1.32</v>
      </c>
      <c r="G228" s="133">
        <v>1.23</v>
      </c>
      <c r="H228" s="133">
        <v>1.54</v>
      </c>
      <c r="I228" s="133" t="s">
        <v>199</v>
      </c>
      <c r="J228" s="92">
        <v>2</v>
      </c>
      <c r="K228" s="84" t="s">
        <v>2028</v>
      </c>
      <c r="L228" s="131">
        <v>1.23</v>
      </c>
      <c r="M228" s="131">
        <v>1.54</v>
      </c>
      <c r="N228" s="84" t="s">
        <v>17</v>
      </c>
    </row>
    <row r="229" spans="1:14" x14ac:dyDescent="0.25">
      <c r="A229" s="81" t="s">
        <v>0</v>
      </c>
      <c r="B229" s="133" t="s">
        <v>12</v>
      </c>
      <c r="C229" s="133" t="s">
        <v>14</v>
      </c>
      <c r="D229" s="133" t="s">
        <v>7</v>
      </c>
      <c r="E229" s="133" t="s">
        <v>1946</v>
      </c>
      <c r="F229" s="53">
        <v>1.32</v>
      </c>
      <c r="G229" s="133">
        <v>1.23</v>
      </c>
      <c r="H229" s="133">
        <v>1.54</v>
      </c>
      <c r="I229" s="133" t="s">
        <v>199</v>
      </c>
      <c r="J229" s="92">
        <v>2</v>
      </c>
      <c r="K229" s="84" t="s">
        <v>2028</v>
      </c>
      <c r="L229" s="131">
        <v>1.23</v>
      </c>
      <c r="M229" s="131">
        <v>1.54</v>
      </c>
      <c r="N229" s="84" t="s">
        <v>17</v>
      </c>
    </row>
    <row r="230" spans="1:14" x14ac:dyDescent="0.25">
      <c r="A230" s="81" t="s">
        <v>0</v>
      </c>
      <c r="B230" s="133" t="s">
        <v>15</v>
      </c>
      <c r="C230" s="133" t="s">
        <v>11</v>
      </c>
      <c r="D230" s="133" t="s">
        <v>18</v>
      </c>
      <c r="E230" s="133" t="s">
        <v>1946</v>
      </c>
      <c r="F230" s="53">
        <v>1.32</v>
      </c>
      <c r="G230" s="133">
        <v>1.23</v>
      </c>
      <c r="H230" s="133">
        <v>1.54</v>
      </c>
      <c r="I230" s="133" t="s">
        <v>199</v>
      </c>
      <c r="J230" s="92">
        <v>2</v>
      </c>
      <c r="K230" s="84" t="s">
        <v>2028</v>
      </c>
      <c r="L230" s="131">
        <v>1.23</v>
      </c>
      <c r="M230" s="131">
        <v>1.54</v>
      </c>
      <c r="N230" s="84" t="s">
        <v>17</v>
      </c>
    </row>
    <row r="231" spans="1:14" x14ac:dyDescent="0.25">
      <c r="A231" s="81" t="s">
        <v>0</v>
      </c>
      <c r="B231" s="133" t="s">
        <v>15</v>
      </c>
      <c r="C231" s="133" t="s">
        <v>11</v>
      </c>
      <c r="D231" s="133" t="s">
        <v>7</v>
      </c>
      <c r="E231" s="133" t="s">
        <v>1946</v>
      </c>
      <c r="F231" s="53">
        <v>1.32</v>
      </c>
      <c r="G231" s="133">
        <v>1.23</v>
      </c>
      <c r="H231" s="133">
        <v>1.54</v>
      </c>
      <c r="I231" s="133" t="s">
        <v>199</v>
      </c>
      <c r="J231" s="92">
        <v>2</v>
      </c>
      <c r="K231" s="84" t="s">
        <v>2028</v>
      </c>
      <c r="L231" s="131">
        <v>1.23</v>
      </c>
      <c r="M231" s="131">
        <v>1.54</v>
      </c>
      <c r="N231" s="84" t="s">
        <v>17</v>
      </c>
    </row>
    <row r="232" spans="1:14" x14ac:dyDescent="0.25">
      <c r="A232" s="81" t="s">
        <v>0</v>
      </c>
      <c r="B232" s="84" t="s">
        <v>15</v>
      </c>
      <c r="C232" s="84" t="s">
        <v>13</v>
      </c>
      <c r="D232" s="84" t="s">
        <v>18</v>
      </c>
      <c r="E232" s="84" t="s">
        <v>1946</v>
      </c>
      <c r="F232" s="53">
        <v>1.32</v>
      </c>
      <c r="G232" s="133">
        <v>1.23</v>
      </c>
      <c r="H232" s="133">
        <v>1.54</v>
      </c>
      <c r="I232" s="84" t="s">
        <v>199</v>
      </c>
      <c r="J232" s="92">
        <v>2</v>
      </c>
      <c r="K232" s="84" t="s">
        <v>2028</v>
      </c>
      <c r="L232" s="131">
        <v>1.23</v>
      </c>
      <c r="M232" s="131">
        <v>1.54</v>
      </c>
      <c r="N232" s="84" t="s">
        <v>17</v>
      </c>
    </row>
    <row r="233" spans="1:14" x14ac:dyDescent="0.25">
      <c r="A233" s="81" t="s">
        <v>0</v>
      </c>
      <c r="B233" s="84" t="s">
        <v>15</v>
      </c>
      <c r="C233" s="84" t="s">
        <v>13</v>
      </c>
      <c r="D233" s="84" t="s">
        <v>7</v>
      </c>
      <c r="E233" s="84" t="s">
        <v>1946</v>
      </c>
      <c r="F233" s="53">
        <v>1.32</v>
      </c>
      <c r="G233" s="133">
        <v>1.23</v>
      </c>
      <c r="H233" s="133">
        <v>1.54</v>
      </c>
      <c r="I233" s="84" t="s">
        <v>199</v>
      </c>
      <c r="J233" s="92">
        <v>2</v>
      </c>
      <c r="K233" s="84" t="s">
        <v>2028</v>
      </c>
      <c r="L233" s="131">
        <v>1.23</v>
      </c>
      <c r="M233" s="131">
        <v>1.54</v>
      </c>
      <c r="N233" s="84" t="s">
        <v>17</v>
      </c>
    </row>
    <row r="234" spans="1:14" x14ac:dyDescent="0.25">
      <c r="A234" s="86" t="s">
        <v>0</v>
      </c>
      <c r="B234" s="84" t="s">
        <v>15</v>
      </c>
      <c r="C234" s="84" t="s">
        <v>14</v>
      </c>
      <c r="D234" s="84" t="s">
        <v>18</v>
      </c>
      <c r="E234" s="84" t="s">
        <v>1946</v>
      </c>
      <c r="F234" s="131">
        <v>1.32</v>
      </c>
      <c r="G234" s="84">
        <v>1.23</v>
      </c>
      <c r="H234" s="84">
        <v>1.54</v>
      </c>
      <c r="I234" s="84" t="s">
        <v>199</v>
      </c>
      <c r="J234" s="92">
        <v>2</v>
      </c>
      <c r="K234" s="84" t="s">
        <v>2028</v>
      </c>
      <c r="L234" s="131">
        <v>1.23</v>
      </c>
      <c r="M234" s="131">
        <v>1.54</v>
      </c>
      <c r="N234" s="84" t="s">
        <v>17</v>
      </c>
    </row>
    <row r="235" spans="1:14" x14ac:dyDescent="0.25">
      <c r="A235" s="86" t="s">
        <v>0</v>
      </c>
      <c r="B235" s="84" t="s">
        <v>15</v>
      </c>
      <c r="C235" s="84" t="s">
        <v>14</v>
      </c>
      <c r="D235" s="84" t="s">
        <v>7</v>
      </c>
      <c r="E235" s="84" t="s">
        <v>1946</v>
      </c>
      <c r="F235" s="131">
        <v>1.32</v>
      </c>
      <c r="G235" s="84">
        <v>1.23</v>
      </c>
      <c r="H235" s="84">
        <v>1.54</v>
      </c>
      <c r="I235" s="84" t="s">
        <v>199</v>
      </c>
      <c r="J235" s="92">
        <v>2</v>
      </c>
      <c r="K235" s="84" t="s">
        <v>2028</v>
      </c>
      <c r="L235" s="131">
        <v>1.23</v>
      </c>
      <c r="M235" s="131">
        <v>1.54</v>
      </c>
      <c r="N235" s="84" t="s">
        <v>17</v>
      </c>
    </row>
    <row r="236" spans="1:14" x14ac:dyDescent="0.25">
      <c r="A236" s="86" t="s">
        <v>0</v>
      </c>
      <c r="B236" s="84" t="s">
        <v>12</v>
      </c>
      <c r="C236" s="84" t="s">
        <v>11</v>
      </c>
      <c r="D236" s="84" t="s">
        <v>18</v>
      </c>
      <c r="E236" s="84" t="s">
        <v>1948</v>
      </c>
      <c r="F236" s="131">
        <v>0.56000000000000005</v>
      </c>
      <c r="G236" s="131">
        <v>0.25714029999999999</v>
      </c>
      <c r="H236" s="131">
        <v>0.82393079999999996</v>
      </c>
      <c r="I236" s="84" t="s">
        <v>205</v>
      </c>
      <c r="J236" s="92">
        <v>2</v>
      </c>
      <c r="K236" s="84" t="s">
        <v>737</v>
      </c>
      <c r="L236" s="131">
        <v>4.4800000000000004</v>
      </c>
      <c r="M236" s="131">
        <v>3.5199999999999996</v>
      </c>
      <c r="N236" s="84" t="s">
        <v>17</v>
      </c>
    </row>
    <row r="237" spans="1:14" x14ac:dyDescent="0.25">
      <c r="A237" s="86" t="s">
        <v>0</v>
      </c>
      <c r="B237" s="84" t="s">
        <v>12</v>
      </c>
      <c r="C237" s="84" t="s">
        <v>11</v>
      </c>
      <c r="D237" s="84" t="s">
        <v>8</v>
      </c>
      <c r="E237" s="84" t="s">
        <v>1948</v>
      </c>
      <c r="F237" s="131">
        <v>0.72134285714285706</v>
      </c>
      <c r="G237" s="131">
        <v>0.67982160000000003</v>
      </c>
      <c r="H237" s="131">
        <v>0.75938539999999999</v>
      </c>
      <c r="I237" s="84" t="s">
        <v>205</v>
      </c>
      <c r="J237" s="92">
        <v>2</v>
      </c>
      <c r="K237" s="84" t="s">
        <v>731</v>
      </c>
      <c r="L237" s="131">
        <v>349.85128571428567</v>
      </c>
      <c r="M237" s="131">
        <v>135.14871428571433</v>
      </c>
      <c r="N237" s="84" t="s">
        <v>17</v>
      </c>
    </row>
    <row r="238" spans="1:14" x14ac:dyDescent="0.25">
      <c r="A238" s="86" t="s">
        <v>0</v>
      </c>
      <c r="B238" s="84" t="s">
        <v>12</v>
      </c>
      <c r="C238" s="84" t="s">
        <v>11</v>
      </c>
      <c r="D238" s="84" t="s">
        <v>29</v>
      </c>
      <c r="E238" s="84" t="s">
        <v>1948</v>
      </c>
      <c r="F238" s="131">
        <v>0.66038430583501007</v>
      </c>
      <c r="G238" s="131">
        <v>0.45036100000000001</v>
      </c>
      <c r="H238" s="131">
        <v>0.82189319999999999</v>
      </c>
      <c r="I238" s="84" t="s">
        <v>205</v>
      </c>
      <c r="J238" s="92">
        <v>2</v>
      </c>
      <c r="K238" s="84" t="s">
        <v>734</v>
      </c>
      <c r="L238" s="131">
        <v>14.236267923503265</v>
      </c>
      <c r="M238" s="131">
        <v>7.3212824266712335</v>
      </c>
      <c r="N238" s="84" t="s">
        <v>17</v>
      </c>
    </row>
    <row r="239" spans="1:14" x14ac:dyDescent="0.25">
      <c r="A239" s="86" t="s">
        <v>0</v>
      </c>
      <c r="B239" s="84" t="s">
        <v>12</v>
      </c>
      <c r="C239" s="84" t="s">
        <v>11</v>
      </c>
      <c r="D239" s="84" t="s">
        <v>7</v>
      </c>
      <c r="E239" s="84" t="s">
        <v>1948</v>
      </c>
      <c r="F239" s="131">
        <v>0.73899999999999999</v>
      </c>
      <c r="G239" s="131">
        <v>0.4677673</v>
      </c>
      <c r="H239" s="131">
        <v>0.90120319999999998</v>
      </c>
      <c r="I239" s="84" t="s">
        <v>205</v>
      </c>
      <c r="J239" s="92">
        <v>2</v>
      </c>
      <c r="K239" s="84" t="s">
        <v>727</v>
      </c>
      <c r="L239" s="131">
        <v>9.6069999999999993</v>
      </c>
      <c r="M239" s="131">
        <v>3.3930000000000007</v>
      </c>
      <c r="N239" s="84" t="s">
        <v>17</v>
      </c>
    </row>
    <row r="240" spans="1:14" x14ac:dyDescent="0.25">
      <c r="A240" s="86" t="s">
        <v>0</v>
      </c>
      <c r="B240" s="84" t="s">
        <v>12</v>
      </c>
      <c r="C240" s="84" t="s">
        <v>13</v>
      </c>
      <c r="D240" s="84" t="s">
        <v>18</v>
      </c>
      <c r="E240" s="84" t="s">
        <v>1948</v>
      </c>
      <c r="F240" s="131">
        <v>0.56000000000000005</v>
      </c>
      <c r="G240" s="131">
        <v>0.22557050000000001</v>
      </c>
      <c r="H240" s="131">
        <v>0.84758940000000005</v>
      </c>
      <c r="I240" s="84" t="s">
        <v>205</v>
      </c>
      <c r="J240" s="92">
        <v>2</v>
      </c>
      <c r="K240" s="84" t="s">
        <v>738</v>
      </c>
      <c r="L240" s="131">
        <v>3.3600000000000003</v>
      </c>
      <c r="M240" s="131">
        <v>2.6399999999999997</v>
      </c>
      <c r="N240" s="84" t="s">
        <v>17</v>
      </c>
    </row>
    <row r="241" spans="1:14" x14ac:dyDescent="0.25">
      <c r="A241" s="86" t="s">
        <v>0</v>
      </c>
      <c r="B241" s="84" t="s">
        <v>12</v>
      </c>
      <c r="C241" s="84" t="s">
        <v>13</v>
      </c>
      <c r="D241" s="84" t="s">
        <v>8</v>
      </c>
      <c r="E241" s="84" t="s">
        <v>1948</v>
      </c>
      <c r="F241" s="131">
        <v>0.71</v>
      </c>
      <c r="G241" s="131">
        <v>0.67094390000000004</v>
      </c>
      <c r="H241" s="131">
        <v>0.74617420000000001</v>
      </c>
      <c r="I241" s="84" t="s">
        <v>205</v>
      </c>
      <c r="J241" s="92">
        <v>2</v>
      </c>
      <c r="K241" s="84" t="s">
        <v>732</v>
      </c>
      <c r="L241" s="131">
        <v>394.76</v>
      </c>
      <c r="M241" s="131">
        <v>161.24</v>
      </c>
      <c r="N241" s="84" t="s">
        <v>17</v>
      </c>
    </row>
    <row r="242" spans="1:14" x14ac:dyDescent="0.25">
      <c r="A242" s="86" t="s">
        <v>0</v>
      </c>
      <c r="B242" s="84" t="s">
        <v>12</v>
      </c>
      <c r="C242" s="84" t="s">
        <v>13</v>
      </c>
      <c r="D242" s="84" t="s">
        <v>29</v>
      </c>
      <c r="E242" s="84" t="s">
        <v>1948</v>
      </c>
      <c r="F242" s="131">
        <v>0.65</v>
      </c>
      <c r="G242" s="131">
        <v>0.36542750000000002</v>
      </c>
      <c r="H242" s="131">
        <v>0.85692259999999998</v>
      </c>
      <c r="I242" s="84" t="s">
        <v>205</v>
      </c>
      <c r="J242" s="92">
        <v>2</v>
      </c>
      <c r="K242" s="84" t="s">
        <v>735</v>
      </c>
      <c r="L242" s="131">
        <v>7.15</v>
      </c>
      <c r="M242" s="131">
        <v>3.8499999999999996</v>
      </c>
      <c r="N242" s="84" t="s">
        <v>17</v>
      </c>
    </row>
    <row r="243" spans="1:14" x14ac:dyDescent="0.25">
      <c r="A243" s="86" t="s">
        <v>0</v>
      </c>
      <c r="B243" s="84" t="s">
        <v>12</v>
      </c>
      <c r="C243" s="84" t="s">
        <v>13</v>
      </c>
      <c r="D243" s="84" t="s">
        <v>7</v>
      </c>
      <c r="E243" s="84" t="s">
        <v>1948</v>
      </c>
      <c r="F243" s="131">
        <v>0.73899999999999999</v>
      </c>
      <c r="G243" s="131">
        <v>0.61369280000000004</v>
      </c>
      <c r="H243" s="131">
        <v>0.83461490000000005</v>
      </c>
      <c r="I243" s="84" t="s">
        <v>205</v>
      </c>
      <c r="J243" s="92">
        <v>2</v>
      </c>
      <c r="K243" s="84" t="s">
        <v>743</v>
      </c>
      <c r="L243" s="131">
        <v>42.862000000000002</v>
      </c>
      <c r="M243" s="131">
        <v>15.137999999999998</v>
      </c>
      <c r="N243" s="84" t="s">
        <v>17</v>
      </c>
    </row>
    <row r="244" spans="1:14" x14ac:dyDescent="0.25">
      <c r="A244" s="86" t="s">
        <v>0</v>
      </c>
      <c r="B244" s="84" t="s">
        <v>12</v>
      </c>
      <c r="C244" s="84" t="s">
        <v>14</v>
      </c>
      <c r="D244" s="84" t="s">
        <v>18</v>
      </c>
      <c r="E244" s="84" t="s">
        <v>1948</v>
      </c>
      <c r="F244" s="131">
        <v>0.56000000000000005</v>
      </c>
      <c r="G244" s="131">
        <v>0.32966030000000002</v>
      </c>
      <c r="H244" s="131">
        <v>0.76710679999999998</v>
      </c>
      <c r="I244" s="84" t="s">
        <v>205</v>
      </c>
      <c r="J244" s="92">
        <v>2</v>
      </c>
      <c r="K244" s="84" t="s">
        <v>739</v>
      </c>
      <c r="L244" s="131">
        <v>8.9600000000000009</v>
      </c>
      <c r="M244" s="131">
        <v>7.0399999999999991</v>
      </c>
      <c r="N244" s="84" t="s">
        <v>17</v>
      </c>
    </row>
    <row r="245" spans="1:14" x14ac:dyDescent="0.25">
      <c r="A245" s="86" t="s">
        <v>0</v>
      </c>
      <c r="B245" s="84" t="s">
        <v>12</v>
      </c>
      <c r="C245" s="84" t="s">
        <v>14</v>
      </c>
      <c r="D245" s="84" t="s">
        <v>8</v>
      </c>
      <c r="E245" s="84" t="s">
        <v>1948</v>
      </c>
      <c r="F245" s="131">
        <v>0.75057142857142856</v>
      </c>
      <c r="G245" s="131">
        <v>0.7142404</v>
      </c>
      <c r="H245" s="131">
        <v>0.78368230000000005</v>
      </c>
      <c r="I245" s="84" t="s">
        <v>205</v>
      </c>
      <c r="J245" s="92">
        <v>2</v>
      </c>
      <c r="K245" s="84" t="s">
        <v>733</v>
      </c>
      <c r="L245" s="131">
        <v>445.83942857142858</v>
      </c>
      <c r="M245" s="131">
        <v>148.16057142857142</v>
      </c>
      <c r="N245" s="84" t="s">
        <v>17</v>
      </c>
    </row>
    <row r="246" spans="1:14" x14ac:dyDescent="0.25">
      <c r="A246" s="86" t="s">
        <v>0</v>
      </c>
      <c r="B246" s="84" t="s">
        <v>12</v>
      </c>
      <c r="C246" s="84" t="s">
        <v>14</v>
      </c>
      <c r="D246" s="84" t="s">
        <v>29</v>
      </c>
      <c r="E246" s="84" t="s">
        <v>1948</v>
      </c>
      <c r="F246" s="131">
        <v>0.68714285714285717</v>
      </c>
      <c r="G246" s="131">
        <v>0.46293800000000002</v>
      </c>
      <c r="H246" s="131">
        <v>0.84840059999999995</v>
      </c>
      <c r="I246" s="84" t="s">
        <v>205</v>
      </c>
      <c r="J246" s="92">
        <v>2</v>
      </c>
      <c r="K246" s="84" t="s">
        <v>736</v>
      </c>
      <c r="L246" s="131">
        <v>13.055714285714286</v>
      </c>
      <c r="M246" s="131">
        <v>5.944285714285714</v>
      </c>
      <c r="N246" s="84" t="s">
        <v>17</v>
      </c>
    </row>
    <row r="247" spans="1:14" x14ac:dyDescent="0.25">
      <c r="A247" s="86" t="s">
        <v>0</v>
      </c>
      <c r="B247" s="84" t="s">
        <v>12</v>
      </c>
      <c r="C247" s="84" t="s">
        <v>14</v>
      </c>
      <c r="D247" s="84" t="s">
        <v>7</v>
      </c>
      <c r="E247" s="84" t="s">
        <v>1948</v>
      </c>
      <c r="F247" s="131">
        <v>0.7390000000000001</v>
      </c>
      <c r="G247" s="131">
        <v>0.59560849999999999</v>
      </c>
      <c r="H247" s="131">
        <v>0.84479599999999999</v>
      </c>
      <c r="I247" s="84" t="s">
        <v>205</v>
      </c>
      <c r="J247" s="92">
        <v>2</v>
      </c>
      <c r="K247" s="84" t="s">
        <v>744</v>
      </c>
      <c r="L247" s="131">
        <v>33.255000000000003</v>
      </c>
      <c r="M247" s="131">
        <v>11.744999999999997</v>
      </c>
      <c r="N247" s="84" t="s">
        <v>17</v>
      </c>
    </row>
    <row r="248" spans="1:14" x14ac:dyDescent="0.25">
      <c r="A248" s="86" t="s">
        <v>0</v>
      </c>
      <c r="B248" s="84" t="s">
        <v>15</v>
      </c>
      <c r="C248" s="84" t="s">
        <v>11</v>
      </c>
      <c r="D248" s="84" t="s">
        <v>18</v>
      </c>
      <c r="E248" s="84" t="s">
        <v>1948</v>
      </c>
      <c r="F248" s="131">
        <v>0.583661971830986</v>
      </c>
      <c r="G248" s="131">
        <v>7.3190720000000001E-2</v>
      </c>
      <c r="H248" s="131">
        <v>0.9613699</v>
      </c>
      <c r="I248" s="84" t="s">
        <v>205</v>
      </c>
      <c r="J248" s="92">
        <v>2</v>
      </c>
      <c r="K248" s="84" t="s">
        <v>740</v>
      </c>
      <c r="L248" s="131">
        <v>0.583661971830986</v>
      </c>
      <c r="M248" s="131">
        <v>0.416338028169014</v>
      </c>
      <c r="N248" s="84" t="s">
        <v>17</v>
      </c>
    </row>
    <row r="249" spans="1:14" x14ac:dyDescent="0.25">
      <c r="A249" s="86" t="s">
        <v>0</v>
      </c>
      <c r="B249" s="84" t="s">
        <v>15</v>
      </c>
      <c r="C249" s="84" t="s">
        <v>11</v>
      </c>
      <c r="D249" s="84" t="s">
        <v>7</v>
      </c>
      <c r="E249" s="84" t="s">
        <v>1948</v>
      </c>
      <c r="F249" s="131">
        <v>0.75</v>
      </c>
      <c r="G249" s="131">
        <v>0.59385160000000003</v>
      </c>
      <c r="H249" s="131">
        <v>0.86024350000000005</v>
      </c>
      <c r="I249" s="84" t="s">
        <v>205</v>
      </c>
      <c r="J249" s="92">
        <v>2</v>
      </c>
      <c r="K249" s="84" t="s">
        <v>745</v>
      </c>
      <c r="L249" s="131">
        <v>28.5</v>
      </c>
      <c r="M249" s="131">
        <v>9.5</v>
      </c>
      <c r="N249" s="84" t="s">
        <v>17</v>
      </c>
    </row>
    <row r="250" spans="1:14" x14ac:dyDescent="0.25">
      <c r="A250" s="86" t="s">
        <v>0</v>
      </c>
      <c r="B250" s="84" t="s">
        <v>15</v>
      </c>
      <c r="C250" s="84" t="s">
        <v>13</v>
      </c>
      <c r="D250" s="84" t="s">
        <v>18</v>
      </c>
      <c r="E250" s="84" t="s">
        <v>1948</v>
      </c>
      <c r="F250" s="131">
        <v>0.583661971830986</v>
      </c>
      <c r="G250" s="131">
        <v>0.31028240000000001</v>
      </c>
      <c r="H250" s="131">
        <v>0.81373249999999997</v>
      </c>
      <c r="I250" s="84" t="s">
        <v>205</v>
      </c>
      <c r="J250" s="92">
        <v>2</v>
      </c>
      <c r="K250" s="84" t="s">
        <v>741</v>
      </c>
      <c r="L250" s="131">
        <v>6.4202816901408459</v>
      </c>
      <c r="M250" s="131">
        <v>4.5797183098591541</v>
      </c>
      <c r="N250" s="84" t="s">
        <v>17</v>
      </c>
    </row>
    <row r="251" spans="1:14" x14ac:dyDescent="0.25">
      <c r="A251" s="86" t="s">
        <v>0</v>
      </c>
      <c r="B251" s="84" t="s">
        <v>15</v>
      </c>
      <c r="C251" s="84" t="s">
        <v>13</v>
      </c>
      <c r="D251" s="84" t="s">
        <v>7</v>
      </c>
      <c r="E251" s="84" t="s">
        <v>1948</v>
      </c>
      <c r="F251" s="131">
        <v>0.75</v>
      </c>
      <c r="G251" s="131">
        <v>0.69220179999999998</v>
      </c>
      <c r="H251" s="131">
        <v>0.80007950000000005</v>
      </c>
      <c r="I251" s="84" t="s">
        <v>205</v>
      </c>
      <c r="J251" s="92">
        <v>2</v>
      </c>
      <c r="K251" s="84" t="s">
        <v>746</v>
      </c>
      <c r="L251" s="131">
        <v>183.75</v>
      </c>
      <c r="M251" s="131">
        <v>61.25</v>
      </c>
      <c r="N251" s="84" t="s">
        <v>17</v>
      </c>
    </row>
    <row r="252" spans="1:14" x14ac:dyDescent="0.25">
      <c r="A252" s="86" t="s">
        <v>0</v>
      </c>
      <c r="B252" s="84" t="s">
        <v>15</v>
      </c>
      <c r="C252" s="84" t="s">
        <v>14</v>
      </c>
      <c r="D252" s="84" t="s">
        <v>18</v>
      </c>
      <c r="E252" s="84" t="s">
        <v>1948</v>
      </c>
      <c r="F252" s="131">
        <v>0.583661971830986</v>
      </c>
      <c r="G252" s="131">
        <v>0.3433678</v>
      </c>
      <c r="H252" s="131">
        <v>0.78984160000000003</v>
      </c>
      <c r="I252" s="84" t="s">
        <v>205</v>
      </c>
      <c r="J252" s="92">
        <v>2</v>
      </c>
      <c r="K252" s="84" t="s">
        <v>742</v>
      </c>
      <c r="L252" s="131">
        <v>8.7549295774647895</v>
      </c>
      <c r="M252" s="131">
        <v>6.2450704225352105</v>
      </c>
      <c r="N252" s="84" t="s">
        <v>17</v>
      </c>
    </row>
    <row r="253" spans="1:14" x14ac:dyDescent="0.25">
      <c r="A253" s="86" t="s">
        <v>0</v>
      </c>
      <c r="B253" s="84" t="s">
        <v>15</v>
      </c>
      <c r="C253" s="84" t="s">
        <v>14</v>
      </c>
      <c r="D253" s="84" t="s">
        <v>7</v>
      </c>
      <c r="E253" s="84" t="s">
        <v>1948</v>
      </c>
      <c r="F253" s="131">
        <v>0.75</v>
      </c>
      <c r="G253" s="131">
        <v>0.67103670000000004</v>
      </c>
      <c r="H253" s="131">
        <v>0.81522830000000002</v>
      </c>
      <c r="I253" s="84" t="s">
        <v>205</v>
      </c>
      <c r="J253" s="92">
        <v>2</v>
      </c>
      <c r="K253" s="84" t="s">
        <v>747</v>
      </c>
      <c r="L253" s="131">
        <v>102</v>
      </c>
      <c r="M253" s="131">
        <v>34</v>
      </c>
      <c r="N253" s="84" t="s">
        <v>17</v>
      </c>
    </row>
    <row r="254" spans="1:14" x14ac:dyDescent="0.25">
      <c r="A254" s="86" t="s">
        <v>0</v>
      </c>
      <c r="B254" s="84" t="s">
        <v>12</v>
      </c>
      <c r="C254" s="84" t="s">
        <v>11</v>
      </c>
      <c r="D254" s="84" t="s">
        <v>18</v>
      </c>
      <c r="E254" s="84" t="s">
        <v>1949</v>
      </c>
      <c r="F254" s="374">
        <v>0.9</v>
      </c>
      <c r="G254" s="131">
        <v>0.59899999999999998</v>
      </c>
      <c r="H254" s="131">
        <v>0.71399999999999997</v>
      </c>
      <c r="I254" s="84" t="s">
        <v>199</v>
      </c>
      <c r="J254" s="92">
        <v>2</v>
      </c>
      <c r="K254" s="84" t="s">
        <v>2027</v>
      </c>
      <c r="L254" s="131">
        <v>0.59899999999999998</v>
      </c>
      <c r="M254" s="131">
        <v>0.71399999999999997</v>
      </c>
      <c r="N254" s="84" t="s">
        <v>17</v>
      </c>
    </row>
    <row r="255" spans="1:14" x14ac:dyDescent="0.25">
      <c r="A255" s="86" t="s">
        <v>0</v>
      </c>
      <c r="B255" s="84" t="s">
        <v>12</v>
      </c>
      <c r="C255" s="84" t="s">
        <v>11</v>
      </c>
      <c r="D255" s="84" t="s">
        <v>8</v>
      </c>
      <c r="E255" s="84" t="s">
        <v>1949</v>
      </c>
      <c r="F255" s="374">
        <v>0.9</v>
      </c>
      <c r="G255" s="131">
        <v>0.59899999999999998</v>
      </c>
      <c r="H255" s="131">
        <v>0.71399999999999997</v>
      </c>
      <c r="I255" s="84" t="s">
        <v>199</v>
      </c>
      <c r="J255" s="92">
        <v>2</v>
      </c>
      <c r="K255" s="84" t="s">
        <v>2027</v>
      </c>
      <c r="L255" s="131">
        <v>0.59899999999999998</v>
      </c>
      <c r="M255" s="131">
        <v>0.71399999999999997</v>
      </c>
      <c r="N255" s="84" t="s">
        <v>17</v>
      </c>
    </row>
    <row r="256" spans="1:14" x14ac:dyDescent="0.25">
      <c r="A256" s="86" t="s">
        <v>0</v>
      </c>
      <c r="B256" s="84" t="s">
        <v>12</v>
      </c>
      <c r="C256" s="84" t="s">
        <v>11</v>
      </c>
      <c r="D256" s="84" t="s">
        <v>29</v>
      </c>
      <c r="E256" s="84" t="s">
        <v>1949</v>
      </c>
      <c r="F256" s="374">
        <v>0.9</v>
      </c>
      <c r="G256" s="131">
        <v>0.59899999999999998</v>
      </c>
      <c r="H256" s="131">
        <v>0.71399999999999997</v>
      </c>
      <c r="I256" s="84" t="s">
        <v>199</v>
      </c>
      <c r="J256" s="92">
        <v>2</v>
      </c>
      <c r="K256" s="84" t="s">
        <v>2027</v>
      </c>
      <c r="L256" s="131">
        <v>0.59899999999999998</v>
      </c>
      <c r="M256" s="131">
        <v>0.71399999999999997</v>
      </c>
      <c r="N256" s="84" t="s">
        <v>17</v>
      </c>
    </row>
    <row r="257" spans="1:17" x14ac:dyDescent="0.25">
      <c r="A257" s="86" t="s">
        <v>0</v>
      </c>
      <c r="B257" s="84" t="s">
        <v>12</v>
      </c>
      <c r="C257" s="84" t="s">
        <v>11</v>
      </c>
      <c r="D257" s="84" t="s">
        <v>7</v>
      </c>
      <c r="E257" s="84" t="s">
        <v>1949</v>
      </c>
      <c r="F257" s="374">
        <v>0.9</v>
      </c>
      <c r="G257" s="131">
        <v>0.59899999999999998</v>
      </c>
      <c r="H257" s="131">
        <v>0.71399999999999997</v>
      </c>
      <c r="I257" s="84" t="s">
        <v>199</v>
      </c>
      <c r="J257" s="92">
        <v>2</v>
      </c>
      <c r="K257" s="84" t="s">
        <v>2027</v>
      </c>
      <c r="L257" s="131">
        <v>0.59899999999999998</v>
      </c>
      <c r="M257" s="131">
        <v>0.71399999999999997</v>
      </c>
      <c r="N257" s="84" t="s">
        <v>17</v>
      </c>
    </row>
    <row r="258" spans="1:17" x14ac:dyDescent="0.25">
      <c r="A258" s="86" t="s">
        <v>0</v>
      </c>
      <c r="B258" s="84" t="s">
        <v>12</v>
      </c>
      <c r="C258" s="84" t="s">
        <v>13</v>
      </c>
      <c r="D258" s="84" t="s">
        <v>18</v>
      </c>
      <c r="E258" s="84" t="s">
        <v>1949</v>
      </c>
      <c r="F258" s="374">
        <v>0.9</v>
      </c>
      <c r="G258" s="131">
        <v>0.59899999999999998</v>
      </c>
      <c r="H258" s="131">
        <v>0.71399999999999997</v>
      </c>
      <c r="I258" s="84" t="s">
        <v>199</v>
      </c>
      <c r="J258" s="92">
        <v>2</v>
      </c>
      <c r="K258" s="84" t="s">
        <v>2027</v>
      </c>
      <c r="L258" s="131">
        <v>0.59899999999999998</v>
      </c>
      <c r="M258" s="131">
        <v>0.71399999999999997</v>
      </c>
      <c r="N258" s="84" t="s">
        <v>17</v>
      </c>
    </row>
    <row r="259" spans="1:17" x14ac:dyDescent="0.25">
      <c r="A259" s="86" t="s">
        <v>0</v>
      </c>
      <c r="B259" s="84" t="s">
        <v>12</v>
      </c>
      <c r="C259" s="84" t="s">
        <v>13</v>
      </c>
      <c r="D259" s="84" t="s">
        <v>8</v>
      </c>
      <c r="E259" s="84" t="s">
        <v>1949</v>
      </c>
      <c r="F259" s="374">
        <v>0.9</v>
      </c>
      <c r="G259" s="131">
        <v>0.59899999999999998</v>
      </c>
      <c r="H259" s="131">
        <v>0.71399999999999997</v>
      </c>
      <c r="I259" s="84" t="s">
        <v>199</v>
      </c>
      <c r="J259" s="92">
        <v>2</v>
      </c>
      <c r="K259" s="84" t="s">
        <v>2027</v>
      </c>
      <c r="L259" s="131">
        <v>0.59899999999999998</v>
      </c>
      <c r="M259" s="131">
        <v>0.71399999999999997</v>
      </c>
      <c r="N259" s="84" t="s">
        <v>17</v>
      </c>
    </row>
    <row r="260" spans="1:17" x14ac:dyDescent="0.25">
      <c r="A260" s="86" t="s">
        <v>0</v>
      </c>
      <c r="B260" s="84" t="s">
        <v>12</v>
      </c>
      <c r="C260" s="84" t="s">
        <v>13</v>
      </c>
      <c r="D260" s="84" t="s">
        <v>29</v>
      </c>
      <c r="E260" s="84" t="s">
        <v>1949</v>
      </c>
      <c r="F260" s="374">
        <v>0.9</v>
      </c>
      <c r="G260" s="131">
        <v>0.59899999999999998</v>
      </c>
      <c r="H260" s="131">
        <v>0.71399999999999997</v>
      </c>
      <c r="I260" s="84" t="s">
        <v>199</v>
      </c>
      <c r="J260" s="92">
        <v>2</v>
      </c>
      <c r="K260" s="84" t="s">
        <v>2027</v>
      </c>
      <c r="L260" s="131">
        <v>0.59899999999999998</v>
      </c>
      <c r="M260" s="131">
        <v>0.71399999999999997</v>
      </c>
      <c r="N260" s="84" t="s">
        <v>17</v>
      </c>
    </row>
    <row r="261" spans="1:17" x14ac:dyDescent="0.25">
      <c r="A261" s="86" t="s">
        <v>0</v>
      </c>
      <c r="B261" s="84" t="s">
        <v>12</v>
      </c>
      <c r="C261" s="84" t="s">
        <v>13</v>
      </c>
      <c r="D261" s="84" t="s">
        <v>7</v>
      </c>
      <c r="E261" s="84" t="s">
        <v>1949</v>
      </c>
      <c r="F261" s="374">
        <v>0.9</v>
      </c>
      <c r="G261" s="131">
        <v>0.59899999999999998</v>
      </c>
      <c r="H261" s="131">
        <v>0.71399999999999997</v>
      </c>
      <c r="I261" s="84" t="s">
        <v>199</v>
      </c>
      <c r="J261" s="92">
        <v>2</v>
      </c>
      <c r="K261" s="84" t="s">
        <v>2027</v>
      </c>
      <c r="L261" s="131">
        <v>0.59899999999999998</v>
      </c>
      <c r="M261" s="131">
        <v>0.71399999999999997</v>
      </c>
      <c r="N261" s="84" t="s">
        <v>17</v>
      </c>
    </row>
    <row r="262" spans="1:17" x14ac:dyDescent="0.25">
      <c r="A262" s="86" t="s">
        <v>0</v>
      </c>
      <c r="B262" s="84" t="s">
        <v>12</v>
      </c>
      <c r="C262" s="84" t="s">
        <v>14</v>
      </c>
      <c r="D262" s="84" t="s">
        <v>18</v>
      </c>
      <c r="E262" s="84" t="s">
        <v>1949</v>
      </c>
      <c r="F262" s="374">
        <v>0.9</v>
      </c>
      <c r="G262" s="131">
        <v>0.59899999999999998</v>
      </c>
      <c r="H262" s="131">
        <v>0.71399999999999997</v>
      </c>
      <c r="I262" s="84" t="s">
        <v>199</v>
      </c>
      <c r="J262" s="92">
        <v>2</v>
      </c>
      <c r="K262" s="84" t="s">
        <v>2027</v>
      </c>
      <c r="L262" s="131">
        <v>0.59899999999999998</v>
      </c>
      <c r="M262" s="131">
        <v>0.71399999999999997</v>
      </c>
      <c r="N262" s="84" t="s">
        <v>17</v>
      </c>
    </row>
    <row r="263" spans="1:17" x14ac:dyDescent="0.25">
      <c r="A263" s="86" t="s">
        <v>0</v>
      </c>
      <c r="B263" s="84" t="s">
        <v>12</v>
      </c>
      <c r="C263" s="84" t="s">
        <v>14</v>
      </c>
      <c r="D263" s="84" t="s">
        <v>8</v>
      </c>
      <c r="E263" s="84" t="s">
        <v>1949</v>
      </c>
      <c r="F263" s="374">
        <v>0.9</v>
      </c>
      <c r="G263" s="131">
        <v>0.59899999999999998</v>
      </c>
      <c r="H263" s="131">
        <v>0.71399999999999997</v>
      </c>
      <c r="I263" s="84" t="s">
        <v>199</v>
      </c>
      <c r="J263" s="92">
        <v>2</v>
      </c>
      <c r="K263" s="84" t="s">
        <v>2027</v>
      </c>
      <c r="L263" s="131">
        <v>0.59899999999999998</v>
      </c>
      <c r="M263" s="131">
        <v>0.71399999999999997</v>
      </c>
      <c r="N263" s="84" t="s">
        <v>17</v>
      </c>
    </row>
    <row r="264" spans="1:17" x14ac:dyDescent="0.25">
      <c r="A264" s="86" t="s">
        <v>0</v>
      </c>
      <c r="B264" s="84" t="s">
        <v>12</v>
      </c>
      <c r="C264" s="84" t="s">
        <v>14</v>
      </c>
      <c r="D264" s="84" t="s">
        <v>29</v>
      </c>
      <c r="E264" s="84" t="s">
        <v>1949</v>
      </c>
      <c r="F264" s="374">
        <v>0.9</v>
      </c>
      <c r="G264" s="131">
        <v>0.59899999999999998</v>
      </c>
      <c r="H264" s="131">
        <v>0.71399999999999997</v>
      </c>
      <c r="I264" s="84" t="s">
        <v>199</v>
      </c>
      <c r="J264" s="92">
        <v>2</v>
      </c>
      <c r="K264" s="84" t="s">
        <v>2027</v>
      </c>
      <c r="L264" s="131">
        <v>0.59899999999999998</v>
      </c>
      <c r="M264" s="131">
        <v>0.71399999999999997</v>
      </c>
      <c r="N264" s="84" t="s">
        <v>17</v>
      </c>
    </row>
    <row r="265" spans="1:17" x14ac:dyDescent="0.25">
      <c r="A265" s="86" t="s">
        <v>0</v>
      </c>
      <c r="B265" s="84" t="s">
        <v>12</v>
      </c>
      <c r="C265" s="84" t="s">
        <v>14</v>
      </c>
      <c r="D265" s="84" t="s">
        <v>7</v>
      </c>
      <c r="E265" s="84" t="s">
        <v>1949</v>
      </c>
      <c r="F265" s="374">
        <v>0.9</v>
      </c>
      <c r="G265" s="131">
        <v>0.59899999999999998</v>
      </c>
      <c r="H265" s="131">
        <v>0.71399999999999997</v>
      </c>
      <c r="I265" s="84" t="s">
        <v>199</v>
      </c>
      <c r="J265" s="92">
        <v>2</v>
      </c>
      <c r="K265" s="84" t="s">
        <v>2027</v>
      </c>
      <c r="L265" s="131">
        <v>0.59899999999999998</v>
      </c>
      <c r="M265" s="131">
        <v>0.71399999999999997</v>
      </c>
      <c r="N265" s="84" t="s">
        <v>17</v>
      </c>
    </row>
    <row r="266" spans="1:17" x14ac:dyDescent="0.25">
      <c r="A266" s="86" t="s">
        <v>0</v>
      </c>
      <c r="B266" s="84" t="s">
        <v>15</v>
      </c>
      <c r="C266" s="84" t="s">
        <v>11</v>
      </c>
      <c r="D266" s="84" t="s">
        <v>18</v>
      </c>
      <c r="E266" s="84" t="s">
        <v>1949</v>
      </c>
      <c r="F266" s="374">
        <v>0.9</v>
      </c>
      <c r="G266" s="131">
        <v>0.59899999999999998</v>
      </c>
      <c r="H266" s="131">
        <v>0.71399999999999997</v>
      </c>
      <c r="I266" s="84" t="s">
        <v>199</v>
      </c>
      <c r="J266" s="92">
        <v>2</v>
      </c>
      <c r="K266" s="84" t="s">
        <v>2027</v>
      </c>
      <c r="L266" s="131">
        <v>0.59899999999999998</v>
      </c>
      <c r="M266" s="131">
        <v>0.71399999999999997</v>
      </c>
      <c r="N266" s="84" t="s">
        <v>17</v>
      </c>
    </row>
    <row r="267" spans="1:17" x14ac:dyDescent="0.25">
      <c r="A267" s="86" t="s">
        <v>0</v>
      </c>
      <c r="B267" s="84" t="s">
        <v>15</v>
      </c>
      <c r="C267" s="84" t="s">
        <v>11</v>
      </c>
      <c r="D267" s="84" t="s">
        <v>7</v>
      </c>
      <c r="E267" s="84" t="s">
        <v>1949</v>
      </c>
      <c r="F267" s="374">
        <v>0.9</v>
      </c>
      <c r="G267" s="131">
        <v>0.59899999999999998</v>
      </c>
      <c r="H267" s="131">
        <v>0.71399999999999997</v>
      </c>
      <c r="I267" s="84" t="s">
        <v>199</v>
      </c>
      <c r="J267" s="92">
        <v>2</v>
      </c>
      <c r="K267" s="84" t="s">
        <v>2027</v>
      </c>
      <c r="L267" s="131">
        <v>0.59899999999999998</v>
      </c>
      <c r="M267" s="131">
        <v>0.71399999999999997</v>
      </c>
      <c r="N267" s="84" t="s">
        <v>17</v>
      </c>
    </row>
    <row r="268" spans="1:17" x14ac:dyDescent="0.25">
      <c r="A268" s="86" t="s">
        <v>0</v>
      </c>
      <c r="B268" s="84" t="s">
        <v>15</v>
      </c>
      <c r="C268" s="84" t="s">
        <v>13</v>
      </c>
      <c r="D268" s="84" t="s">
        <v>18</v>
      </c>
      <c r="E268" s="84" t="s">
        <v>1949</v>
      </c>
      <c r="F268" s="374">
        <v>0.9</v>
      </c>
      <c r="G268" s="53">
        <v>0.59899999999999998</v>
      </c>
      <c r="H268" s="53">
        <v>0.71399999999999997</v>
      </c>
      <c r="I268" s="84" t="s">
        <v>199</v>
      </c>
      <c r="J268" s="92">
        <v>2</v>
      </c>
      <c r="K268" s="84" t="s">
        <v>2027</v>
      </c>
      <c r="L268" s="131">
        <v>0.59899999999999998</v>
      </c>
      <c r="M268" s="131">
        <v>0.71399999999999997</v>
      </c>
      <c r="N268" s="84" t="s">
        <v>17</v>
      </c>
    </row>
    <row r="269" spans="1:17" x14ac:dyDescent="0.25">
      <c r="A269" s="86" t="s">
        <v>0</v>
      </c>
      <c r="B269" s="84" t="s">
        <v>15</v>
      </c>
      <c r="C269" s="84" t="s">
        <v>13</v>
      </c>
      <c r="D269" s="84" t="s">
        <v>7</v>
      </c>
      <c r="E269" s="84" t="s">
        <v>1949</v>
      </c>
      <c r="F269" s="374">
        <v>0.9</v>
      </c>
      <c r="G269" s="53">
        <v>0.59899999999999998</v>
      </c>
      <c r="H269" s="53">
        <v>0.71399999999999997</v>
      </c>
      <c r="I269" s="84" t="s">
        <v>199</v>
      </c>
      <c r="J269" s="92">
        <v>2</v>
      </c>
      <c r="K269" s="84" t="s">
        <v>2027</v>
      </c>
      <c r="L269" s="131">
        <v>0.59899999999999998</v>
      </c>
      <c r="M269" s="131">
        <v>0.71399999999999997</v>
      </c>
      <c r="N269" s="84" t="s">
        <v>17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18</v>
      </c>
      <c r="E270" s="84" t="s">
        <v>1949</v>
      </c>
      <c r="F270" s="374">
        <v>0.9</v>
      </c>
      <c r="G270" s="131">
        <v>0.59899999999999998</v>
      </c>
      <c r="H270" s="131">
        <v>0.71399999999999997</v>
      </c>
      <c r="I270" s="84" t="s">
        <v>199</v>
      </c>
      <c r="J270" s="92">
        <v>2</v>
      </c>
      <c r="K270" s="84" t="s">
        <v>2027</v>
      </c>
      <c r="L270" s="131">
        <v>0.59899999999999998</v>
      </c>
      <c r="M270" s="131">
        <v>0.71399999999999997</v>
      </c>
      <c r="N270" s="84" t="s">
        <v>17</v>
      </c>
      <c r="O270" s="84"/>
      <c r="P270" s="84"/>
      <c r="Q270" s="84"/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 t="s">
        <v>1949</v>
      </c>
      <c r="F271" s="377">
        <v>0.9</v>
      </c>
      <c r="G271" s="279">
        <v>0.59899999999999998</v>
      </c>
      <c r="H271" s="279">
        <v>0.71399999999999997</v>
      </c>
      <c r="I271" s="87" t="s">
        <v>199</v>
      </c>
      <c r="J271" s="93">
        <v>2</v>
      </c>
      <c r="K271" s="87" t="s">
        <v>2027</v>
      </c>
      <c r="L271" s="279">
        <v>0.59899999999999998</v>
      </c>
      <c r="M271" s="279">
        <v>0.71399999999999997</v>
      </c>
      <c r="N271" s="87" t="s">
        <v>17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33" t="s">
        <v>1946</v>
      </c>
      <c r="F272" s="53">
        <v>1.32</v>
      </c>
      <c r="G272" s="53">
        <v>1.23</v>
      </c>
      <c r="H272" s="53">
        <v>1.54</v>
      </c>
      <c r="I272" s="133" t="s">
        <v>199</v>
      </c>
      <c r="J272" s="92">
        <v>2</v>
      </c>
      <c r="K272" s="84" t="s">
        <v>2028</v>
      </c>
      <c r="L272" s="131">
        <v>1.23</v>
      </c>
      <c r="M272" s="131">
        <v>1.54</v>
      </c>
      <c r="N272" s="84" t="s">
        <v>17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8</v>
      </c>
      <c r="E273" s="133" t="s">
        <v>1946</v>
      </c>
      <c r="F273" s="53">
        <v>1.32</v>
      </c>
      <c r="G273" s="53">
        <v>1.23</v>
      </c>
      <c r="H273" s="53">
        <v>1.54</v>
      </c>
      <c r="I273" s="133" t="s">
        <v>199</v>
      </c>
      <c r="J273" s="92">
        <v>2</v>
      </c>
      <c r="K273" s="84" t="s">
        <v>2028</v>
      </c>
      <c r="L273" s="131">
        <v>1.23</v>
      </c>
      <c r="M273" s="131">
        <v>1.54</v>
      </c>
      <c r="N273" s="84" t="s">
        <v>17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29</v>
      </c>
      <c r="E274" s="133" t="s">
        <v>1946</v>
      </c>
      <c r="F274" s="53">
        <v>1.32</v>
      </c>
      <c r="G274" s="53">
        <v>1.23</v>
      </c>
      <c r="H274" s="53">
        <v>1.54</v>
      </c>
      <c r="I274" s="133" t="s">
        <v>199</v>
      </c>
      <c r="J274" s="92">
        <v>2</v>
      </c>
      <c r="K274" s="84" t="s">
        <v>2028</v>
      </c>
      <c r="L274" s="131">
        <v>1.23</v>
      </c>
      <c r="M274" s="131">
        <v>1.54</v>
      </c>
      <c r="N274" s="84" t="s">
        <v>17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7</v>
      </c>
      <c r="E275" s="133" t="s">
        <v>1946</v>
      </c>
      <c r="F275" s="53">
        <v>1.32</v>
      </c>
      <c r="G275" s="53">
        <v>1.23</v>
      </c>
      <c r="H275" s="53">
        <v>1.54</v>
      </c>
      <c r="I275" s="133" t="s">
        <v>199</v>
      </c>
      <c r="J275" s="92">
        <v>2</v>
      </c>
      <c r="K275" s="84" t="s">
        <v>2028</v>
      </c>
      <c r="L275" s="131">
        <v>1.23</v>
      </c>
      <c r="M275" s="131">
        <v>1.54</v>
      </c>
      <c r="N275" s="84" t="s">
        <v>17</v>
      </c>
    </row>
    <row r="276" spans="1:14" x14ac:dyDescent="0.25">
      <c r="A276" s="81" t="s">
        <v>6</v>
      </c>
      <c r="B276" s="133" t="s">
        <v>12</v>
      </c>
      <c r="C276" s="133" t="s">
        <v>13</v>
      </c>
      <c r="D276" s="133" t="s">
        <v>18</v>
      </c>
      <c r="E276" s="133" t="s">
        <v>1946</v>
      </c>
      <c r="F276" s="53">
        <v>1.32</v>
      </c>
      <c r="G276" s="53">
        <v>1.23</v>
      </c>
      <c r="H276" s="53">
        <v>1.54</v>
      </c>
      <c r="I276" s="133" t="s">
        <v>199</v>
      </c>
      <c r="J276" s="92">
        <v>2</v>
      </c>
      <c r="K276" s="84" t="s">
        <v>2028</v>
      </c>
      <c r="L276" s="131">
        <v>1.23</v>
      </c>
      <c r="M276" s="131">
        <v>1.54</v>
      </c>
      <c r="N276" s="84" t="s">
        <v>17</v>
      </c>
    </row>
    <row r="277" spans="1:14" x14ac:dyDescent="0.25">
      <c r="A277" s="81" t="s">
        <v>6</v>
      </c>
      <c r="B277" s="133" t="s">
        <v>12</v>
      </c>
      <c r="C277" s="133" t="s">
        <v>13</v>
      </c>
      <c r="D277" s="133" t="s">
        <v>8</v>
      </c>
      <c r="E277" s="133" t="s">
        <v>1946</v>
      </c>
      <c r="F277" s="53">
        <v>1.32</v>
      </c>
      <c r="G277" s="53">
        <v>1.23</v>
      </c>
      <c r="H277" s="53">
        <v>1.54</v>
      </c>
      <c r="I277" s="133" t="s">
        <v>199</v>
      </c>
      <c r="J277" s="92">
        <v>2</v>
      </c>
      <c r="K277" s="84" t="s">
        <v>2028</v>
      </c>
      <c r="L277" s="131">
        <v>1.23</v>
      </c>
      <c r="M277" s="131">
        <v>1.54</v>
      </c>
      <c r="N277" s="84" t="s">
        <v>17</v>
      </c>
    </row>
    <row r="278" spans="1:14" x14ac:dyDescent="0.25">
      <c r="A278" s="81" t="s">
        <v>6</v>
      </c>
      <c r="B278" s="133" t="s">
        <v>12</v>
      </c>
      <c r="C278" s="133" t="s">
        <v>13</v>
      </c>
      <c r="D278" s="133" t="s">
        <v>29</v>
      </c>
      <c r="E278" s="133" t="s">
        <v>1946</v>
      </c>
      <c r="F278" s="53">
        <v>1.32</v>
      </c>
      <c r="G278" s="53">
        <v>1.23</v>
      </c>
      <c r="H278" s="53">
        <v>1.54</v>
      </c>
      <c r="I278" s="133" t="s">
        <v>199</v>
      </c>
      <c r="J278" s="92">
        <v>2</v>
      </c>
      <c r="K278" s="84" t="s">
        <v>2028</v>
      </c>
      <c r="L278" s="131">
        <v>1.23</v>
      </c>
      <c r="M278" s="131">
        <v>1.54</v>
      </c>
      <c r="N278" s="84" t="s">
        <v>17</v>
      </c>
    </row>
    <row r="279" spans="1:14" x14ac:dyDescent="0.25">
      <c r="A279" s="81" t="s">
        <v>6</v>
      </c>
      <c r="B279" s="133" t="s">
        <v>12</v>
      </c>
      <c r="C279" s="133" t="s">
        <v>13</v>
      </c>
      <c r="D279" s="133" t="s">
        <v>7</v>
      </c>
      <c r="E279" s="133" t="s">
        <v>1946</v>
      </c>
      <c r="F279" s="53">
        <v>1.32</v>
      </c>
      <c r="G279" s="53">
        <v>1.23</v>
      </c>
      <c r="H279" s="53">
        <v>1.54</v>
      </c>
      <c r="I279" s="133" t="s">
        <v>199</v>
      </c>
      <c r="J279" s="92">
        <v>2</v>
      </c>
      <c r="K279" s="84" t="s">
        <v>2028</v>
      </c>
      <c r="L279" s="131">
        <v>1.23</v>
      </c>
      <c r="M279" s="131">
        <v>1.54</v>
      </c>
      <c r="N279" s="84" t="s">
        <v>17</v>
      </c>
    </row>
    <row r="280" spans="1:14" x14ac:dyDescent="0.25">
      <c r="A280" s="81" t="s">
        <v>6</v>
      </c>
      <c r="B280" s="133" t="s">
        <v>12</v>
      </c>
      <c r="C280" s="133" t="s">
        <v>14</v>
      </c>
      <c r="D280" s="133" t="s">
        <v>18</v>
      </c>
      <c r="E280" s="133" t="s">
        <v>1946</v>
      </c>
      <c r="F280" s="53">
        <v>1.32</v>
      </c>
      <c r="G280" s="53">
        <v>1.23</v>
      </c>
      <c r="H280" s="53">
        <v>1.54</v>
      </c>
      <c r="I280" s="133" t="s">
        <v>199</v>
      </c>
      <c r="J280" s="92">
        <v>2</v>
      </c>
      <c r="K280" s="84" t="s">
        <v>2028</v>
      </c>
      <c r="L280" s="131">
        <v>1.23</v>
      </c>
      <c r="M280" s="131">
        <v>1.54</v>
      </c>
      <c r="N280" s="84" t="s">
        <v>17</v>
      </c>
    </row>
    <row r="281" spans="1:14" x14ac:dyDescent="0.25">
      <c r="A281" s="81" t="s">
        <v>6</v>
      </c>
      <c r="B281" s="133" t="s">
        <v>12</v>
      </c>
      <c r="C281" s="133" t="s">
        <v>14</v>
      </c>
      <c r="D281" s="133" t="s">
        <v>8</v>
      </c>
      <c r="E281" s="133" t="s">
        <v>1946</v>
      </c>
      <c r="F281" s="53">
        <v>1.32</v>
      </c>
      <c r="G281" s="53">
        <v>1.23</v>
      </c>
      <c r="H281" s="53">
        <v>1.54</v>
      </c>
      <c r="I281" s="133" t="s">
        <v>199</v>
      </c>
      <c r="J281" s="92">
        <v>2</v>
      </c>
      <c r="K281" s="84" t="s">
        <v>2028</v>
      </c>
      <c r="L281" s="131">
        <v>1.23</v>
      </c>
      <c r="M281" s="131">
        <v>1.54</v>
      </c>
      <c r="N281" s="84" t="s">
        <v>17</v>
      </c>
    </row>
    <row r="282" spans="1:14" x14ac:dyDescent="0.25">
      <c r="A282" s="81" t="s">
        <v>6</v>
      </c>
      <c r="B282" s="133" t="s">
        <v>12</v>
      </c>
      <c r="C282" s="133" t="s">
        <v>14</v>
      </c>
      <c r="D282" s="133" t="s">
        <v>29</v>
      </c>
      <c r="E282" s="133" t="s">
        <v>1946</v>
      </c>
      <c r="F282" s="53">
        <v>1.32</v>
      </c>
      <c r="G282" s="53">
        <v>1.23</v>
      </c>
      <c r="H282" s="53">
        <v>1.54</v>
      </c>
      <c r="I282" s="133" t="s">
        <v>199</v>
      </c>
      <c r="J282" s="92">
        <v>2</v>
      </c>
      <c r="K282" s="84" t="s">
        <v>2028</v>
      </c>
      <c r="L282" s="131">
        <v>1.23</v>
      </c>
      <c r="M282" s="131">
        <v>1.54</v>
      </c>
      <c r="N282" s="84" t="s">
        <v>17</v>
      </c>
    </row>
    <row r="283" spans="1:14" x14ac:dyDescent="0.25">
      <c r="A283" s="81" t="s">
        <v>6</v>
      </c>
      <c r="B283" s="133" t="s">
        <v>12</v>
      </c>
      <c r="C283" s="133" t="s">
        <v>14</v>
      </c>
      <c r="D283" s="133" t="s">
        <v>7</v>
      </c>
      <c r="E283" s="133" t="s">
        <v>1946</v>
      </c>
      <c r="F283" s="53">
        <v>1.32</v>
      </c>
      <c r="G283" s="53">
        <v>1.23</v>
      </c>
      <c r="H283" s="53">
        <v>1.54</v>
      </c>
      <c r="I283" s="133" t="s">
        <v>199</v>
      </c>
      <c r="J283" s="92">
        <v>2</v>
      </c>
      <c r="K283" s="84" t="s">
        <v>2028</v>
      </c>
      <c r="L283" s="131">
        <v>1.23</v>
      </c>
      <c r="M283" s="131">
        <v>1.54</v>
      </c>
      <c r="N283" s="84" t="s">
        <v>17</v>
      </c>
    </row>
    <row r="284" spans="1:14" x14ac:dyDescent="0.25">
      <c r="A284" s="81" t="s">
        <v>6</v>
      </c>
      <c r="B284" s="133" t="s">
        <v>15</v>
      </c>
      <c r="C284" s="133" t="s">
        <v>11</v>
      </c>
      <c r="D284" s="133" t="s">
        <v>18</v>
      </c>
      <c r="E284" s="133" t="s">
        <v>1946</v>
      </c>
      <c r="F284" s="53">
        <v>1.32</v>
      </c>
      <c r="G284" s="53">
        <v>1.23</v>
      </c>
      <c r="H284" s="53">
        <v>1.54</v>
      </c>
      <c r="I284" s="133" t="s">
        <v>199</v>
      </c>
      <c r="J284" s="92">
        <v>2</v>
      </c>
      <c r="K284" s="84" t="s">
        <v>2028</v>
      </c>
      <c r="L284" s="131">
        <v>1.23</v>
      </c>
      <c r="M284" s="131">
        <v>1.54</v>
      </c>
      <c r="N284" s="84" t="s">
        <v>17</v>
      </c>
    </row>
    <row r="285" spans="1:14" x14ac:dyDescent="0.25">
      <c r="A285" s="81" t="s">
        <v>6</v>
      </c>
      <c r="B285" s="133" t="s">
        <v>15</v>
      </c>
      <c r="C285" s="133" t="s">
        <v>11</v>
      </c>
      <c r="D285" s="133" t="s">
        <v>7</v>
      </c>
      <c r="E285" s="133" t="s">
        <v>1946</v>
      </c>
      <c r="F285" s="53">
        <v>1.32</v>
      </c>
      <c r="G285" s="53">
        <v>1.23</v>
      </c>
      <c r="H285" s="53">
        <v>1.54</v>
      </c>
      <c r="I285" s="133" t="s">
        <v>199</v>
      </c>
      <c r="J285" s="92">
        <v>2</v>
      </c>
      <c r="K285" s="84" t="s">
        <v>2028</v>
      </c>
      <c r="L285" s="131">
        <v>1.23</v>
      </c>
      <c r="M285" s="131">
        <v>1.54</v>
      </c>
      <c r="N285" s="84" t="s">
        <v>17</v>
      </c>
    </row>
    <row r="286" spans="1:14" x14ac:dyDescent="0.25">
      <c r="A286" s="81" t="s">
        <v>6</v>
      </c>
      <c r="B286" s="133" t="s">
        <v>15</v>
      </c>
      <c r="C286" s="133" t="s">
        <v>13</v>
      </c>
      <c r="D286" s="133" t="s">
        <v>18</v>
      </c>
      <c r="E286" s="133" t="s">
        <v>1946</v>
      </c>
      <c r="F286" s="53">
        <v>1.32</v>
      </c>
      <c r="G286" s="53">
        <v>1.23</v>
      </c>
      <c r="H286" s="53">
        <v>1.54</v>
      </c>
      <c r="I286" s="133" t="s">
        <v>199</v>
      </c>
      <c r="J286" s="92">
        <v>2</v>
      </c>
      <c r="K286" s="84" t="s">
        <v>2028</v>
      </c>
      <c r="L286" s="131">
        <v>1.23</v>
      </c>
      <c r="M286" s="131">
        <v>1.54</v>
      </c>
      <c r="N286" s="84" t="s">
        <v>17</v>
      </c>
    </row>
    <row r="287" spans="1:14" x14ac:dyDescent="0.25">
      <c r="A287" s="81" t="s">
        <v>6</v>
      </c>
      <c r="B287" s="133" t="s">
        <v>15</v>
      </c>
      <c r="C287" s="133" t="s">
        <v>13</v>
      </c>
      <c r="D287" s="133" t="s">
        <v>7</v>
      </c>
      <c r="E287" s="133" t="s">
        <v>1946</v>
      </c>
      <c r="F287" s="53">
        <v>1.32</v>
      </c>
      <c r="G287" s="53">
        <v>1.23</v>
      </c>
      <c r="H287" s="53">
        <v>1.54</v>
      </c>
      <c r="I287" s="133" t="s">
        <v>199</v>
      </c>
      <c r="J287" s="92">
        <v>2</v>
      </c>
      <c r="K287" s="84" t="s">
        <v>2028</v>
      </c>
      <c r="L287" s="131">
        <v>1.23</v>
      </c>
      <c r="M287" s="131">
        <v>1.54</v>
      </c>
      <c r="N287" s="84" t="s">
        <v>17</v>
      </c>
    </row>
    <row r="288" spans="1:14" x14ac:dyDescent="0.25">
      <c r="A288" s="81" t="s">
        <v>6</v>
      </c>
      <c r="B288" s="133" t="s">
        <v>15</v>
      </c>
      <c r="C288" s="133" t="s">
        <v>14</v>
      </c>
      <c r="D288" s="133" t="s">
        <v>18</v>
      </c>
      <c r="E288" s="133" t="s">
        <v>1946</v>
      </c>
      <c r="F288" s="131">
        <v>1.32</v>
      </c>
      <c r="G288" s="131">
        <v>1.23</v>
      </c>
      <c r="H288" s="131">
        <v>1.54</v>
      </c>
      <c r="I288" s="133" t="s">
        <v>199</v>
      </c>
      <c r="J288" s="92">
        <v>2</v>
      </c>
      <c r="K288" s="84" t="s">
        <v>2028</v>
      </c>
      <c r="L288" s="131">
        <v>1.23</v>
      </c>
      <c r="M288" s="131">
        <v>1.54</v>
      </c>
      <c r="N288" s="84" t="s">
        <v>17</v>
      </c>
    </row>
    <row r="289" spans="1:14" x14ac:dyDescent="0.25">
      <c r="A289" s="81" t="s">
        <v>6</v>
      </c>
      <c r="B289" s="133" t="s">
        <v>15</v>
      </c>
      <c r="C289" s="133" t="s">
        <v>14</v>
      </c>
      <c r="D289" s="133" t="s">
        <v>7</v>
      </c>
      <c r="E289" s="133" t="s">
        <v>1946</v>
      </c>
      <c r="F289" s="131">
        <v>1.32</v>
      </c>
      <c r="G289" s="131">
        <v>1.23</v>
      </c>
      <c r="H289" s="131">
        <v>1.54</v>
      </c>
      <c r="I289" s="133" t="s">
        <v>199</v>
      </c>
      <c r="J289" s="92">
        <v>2</v>
      </c>
      <c r="K289" s="84" t="s">
        <v>2028</v>
      </c>
      <c r="L289" s="131">
        <v>1.23</v>
      </c>
      <c r="M289" s="131">
        <v>1.54</v>
      </c>
      <c r="N289" s="84" t="s">
        <v>17</v>
      </c>
    </row>
    <row r="290" spans="1:14" x14ac:dyDescent="0.25">
      <c r="A290" s="81" t="s">
        <v>6</v>
      </c>
      <c r="B290" s="133" t="s">
        <v>12</v>
      </c>
      <c r="C290" s="133" t="s">
        <v>11</v>
      </c>
      <c r="D290" s="133" t="s">
        <v>18</v>
      </c>
      <c r="E290" s="133" t="s">
        <v>1948</v>
      </c>
      <c r="F290" s="53">
        <v>0.72689151282585529</v>
      </c>
      <c r="G290" s="53">
        <v>0.65386900000000003</v>
      </c>
      <c r="H290" s="53">
        <v>0.78946879999999997</v>
      </c>
      <c r="I290" s="133" t="s">
        <v>205</v>
      </c>
      <c r="J290" s="92">
        <v>2</v>
      </c>
      <c r="K290" s="84" t="s">
        <v>968</v>
      </c>
      <c r="L290" s="131">
        <v>118.51767483435725</v>
      </c>
      <c r="M290" s="131">
        <v>44.529592526915508</v>
      </c>
      <c r="N290" s="84" t="s">
        <v>17</v>
      </c>
    </row>
    <row r="291" spans="1:14" x14ac:dyDescent="0.25">
      <c r="A291" s="81" t="s">
        <v>6</v>
      </c>
      <c r="B291" s="133" t="s">
        <v>12</v>
      </c>
      <c r="C291" s="133" t="s">
        <v>11</v>
      </c>
      <c r="D291" s="133" t="s">
        <v>8</v>
      </c>
      <c r="E291" s="133" t="s">
        <v>1948</v>
      </c>
      <c r="F291" s="53">
        <v>0.87595141635460472</v>
      </c>
      <c r="G291" s="53">
        <v>0.86354109999999995</v>
      </c>
      <c r="H291" s="53">
        <v>0.88738019999999995</v>
      </c>
      <c r="I291" s="133" t="s">
        <v>205</v>
      </c>
      <c r="J291" s="92">
        <v>2</v>
      </c>
      <c r="K291" s="84" t="s">
        <v>969</v>
      </c>
      <c r="L291" s="131">
        <v>2574.5230674820382</v>
      </c>
      <c r="M291" s="131">
        <v>364.593211587729</v>
      </c>
      <c r="N291" s="84" t="s">
        <v>17</v>
      </c>
    </row>
    <row r="292" spans="1:14" x14ac:dyDescent="0.25">
      <c r="A292" s="81" t="s">
        <v>6</v>
      </c>
      <c r="B292" s="133" t="s">
        <v>12</v>
      </c>
      <c r="C292" s="133" t="s">
        <v>11</v>
      </c>
      <c r="D292" s="133" t="s">
        <v>29</v>
      </c>
      <c r="E292" s="133" t="s">
        <v>1948</v>
      </c>
      <c r="F292" s="53">
        <v>0.80043836322058703</v>
      </c>
      <c r="G292" s="53">
        <v>0.75613019999999997</v>
      </c>
      <c r="H292" s="53">
        <v>0.83841659999999996</v>
      </c>
      <c r="I292" s="133" t="s">
        <v>205</v>
      </c>
      <c r="J292" s="92">
        <v>2</v>
      </c>
      <c r="K292" s="84" t="s">
        <v>970</v>
      </c>
      <c r="L292" s="131">
        <v>288.80933035738155</v>
      </c>
      <c r="M292" s="131">
        <v>72.004623130990524</v>
      </c>
      <c r="N292" s="84" t="s">
        <v>17</v>
      </c>
    </row>
    <row r="293" spans="1:14" x14ac:dyDescent="0.25">
      <c r="A293" s="81" t="s">
        <v>6</v>
      </c>
      <c r="B293" s="133" t="s">
        <v>12</v>
      </c>
      <c r="C293" s="133" t="s">
        <v>11</v>
      </c>
      <c r="D293" s="133" t="s">
        <v>7</v>
      </c>
      <c r="E293" s="133" t="s">
        <v>1948</v>
      </c>
      <c r="F293" s="53">
        <v>0.92880582194414829</v>
      </c>
      <c r="G293" s="53">
        <v>0.90870090000000003</v>
      </c>
      <c r="H293" s="53">
        <v>0.94475260000000005</v>
      </c>
      <c r="I293" s="133" t="s">
        <v>205</v>
      </c>
      <c r="J293" s="92">
        <v>2</v>
      </c>
      <c r="K293" s="84" t="s">
        <v>971</v>
      </c>
      <c r="L293" s="131">
        <v>732.32484602129716</v>
      </c>
      <c r="M293" s="131">
        <v>56.133654904565788</v>
      </c>
      <c r="N293" s="84" t="s">
        <v>17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18</v>
      </c>
      <c r="E294" s="133" t="s">
        <v>1948</v>
      </c>
      <c r="F294" s="53">
        <v>0.71853643796578803</v>
      </c>
      <c r="G294" s="53">
        <v>0.57670410000000005</v>
      </c>
      <c r="H294" s="53">
        <v>0.82709379999999999</v>
      </c>
      <c r="I294" s="133" t="s">
        <v>205</v>
      </c>
      <c r="J294" s="92">
        <v>2</v>
      </c>
      <c r="K294" s="84" t="s">
        <v>972</v>
      </c>
      <c r="L294" s="131">
        <v>33.495904131696776</v>
      </c>
      <c r="M294" s="131">
        <v>13.120944175294206</v>
      </c>
      <c r="N294" s="84" t="s">
        <v>17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8</v>
      </c>
      <c r="E295" s="133" t="s">
        <v>1948</v>
      </c>
      <c r="F295" s="53">
        <v>0.86588300927006923</v>
      </c>
      <c r="G295" s="53">
        <v>0.84116950000000001</v>
      </c>
      <c r="H295" s="53">
        <v>0.88726649999999996</v>
      </c>
      <c r="I295" s="133" t="s">
        <v>205</v>
      </c>
      <c r="J295" s="92">
        <v>2</v>
      </c>
      <c r="K295" s="84" t="s">
        <v>973</v>
      </c>
      <c r="L295" s="131">
        <v>727.62124277029102</v>
      </c>
      <c r="M295" s="131">
        <v>112.70156640882487</v>
      </c>
      <c r="N295" s="84" t="s">
        <v>17</v>
      </c>
    </row>
    <row r="296" spans="1:14" x14ac:dyDescent="0.25">
      <c r="A296" s="81" t="s">
        <v>6</v>
      </c>
      <c r="B296" s="133" t="s">
        <v>12</v>
      </c>
      <c r="C296" s="133" t="s">
        <v>13</v>
      </c>
      <c r="D296" s="133" t="s">
        <v>29</v>
      </c>
      <c r="E296" s="133" t="s">
        <v>1948</v>
      </c>
      <c r="F296" s="53">
        <v>0.79123792226402856</v>
      </c>
      <c r="G296" s="53">
        <v>0.70306829999999998</v>
      </c>
      <c r="H296" s="53">
        <v>0.85849609999999998</v>
      </c>
      <c r="I296" s="133" t="s">
        <v>205</v>
      </c>
      <c r="J296" s="92">
        <v>2</v>
      </c>
      <c r="K296" s="84" t="s">
        <v>974</v>
      </c>
      <c r="L296" s="131">
        <v>81.624362404264843</v>
      </c>
      <c r="M296" s="131">
        <v>21.53596410120258</v>
      </c>
      <c r="N296" s="84" t="s">
        <v>17</v>
      </c>
    </row>
    <row r="297" spans="1:14" x14ac:dyDescent="0.25">
      <c r="A297" s="81" t="s">
        <v>6</v>
      </c>
      <c r="B297" s="133" t="s">
        <v>12</v>
      </c>
      <c r="C297" s="133" t="s">
        <v>13</v>
      </c>
      <c r="D297" s="133" t="s">
        <v>7</v>
      </c>
      <c r="E297" s="133" t="s">
        <v>1948</v>
      </c>
      <c r="F297" s="53">
        <v>0.91812989295628467</v>
      </c>
      <c r="G297" s="53">
        <v>0.87495049999999996</v>
      </c>
      <c r="H297" s="53">
        <v>0.94729759999999996</v>
      </c>
      <c r="I297" s="133" t="s">
        <v>205</v>
      </c>
      <c r="J297" s="92">
        <v>2</v>
      </c>
      <c r="K297" s="84" t="s">
        <v>975</v>
      </c>
      <c r="L297" s="131">
        <v>206.97235977564057</v>
      </c>
      <c r="M297" s="131">
        <v>18.455830030064021</v>
      </c>
      <c r="N297" s="84" t="s">
        <v>17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33" t="s">
        <v>1948</v>
      </c>
      <c r="F298" s="53">
        <v>0.7018262882456533</v>
      </c>
      <c r="G298" s="53">
        <v>0.52914059999999996</v>
      </c>
      <c r="H298" s="53">
        <v>0.83136390000000004</v>
      </c>
      <c r="I298" s="133" t="s">
        <v>205</v>
      </c>
      <c r="J298" s="92">
        <v>2</v>
      </c>
      <c r="K298" s="84" t="s">
        <v>976</v>
      </c>
      <c r="L298" s="131">
        <v>22.525553777842891</v>
      </c>
      <c r="M298" s="131">
        <v>9.5700718137116034</v>
      </c>
      <c r="N298" s="84" t="s">
        <v>17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 t="s">
        <v>1948</v>
      </c>
      <c r="F299" s="53">
        <v>0.84574619510099758</v>
      </c>
      <c r="G299" s="53">
        <v>0.81404299999999996</v>
      </c>
      <c r="H299" s="53">
        <v>0.87288840000000001</v>
      </c>
      <c r="I299" s="133" t="s">
        <v>205</v>
      </c>
      <c r="J299" s="92">
        <v>2</v>
      </c>
      <c r="K299" s="84" t="s">
        <v>977</v>
      </c>
      <c r="L299" s="131">
        <v>489.31568974767089</v>
      </c>
      <c r="M299" s="131">
        <v>89.24522200344569</v>
      </c>
      <c r="N299" s="84" t="s">
        <v>17</v>
      </c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29</v>
      </c>
      <c r="E300" s="133" t="s">
        <v>1948</v>
      </c>
      <c r="F300" s="53">
        <v>0.7728370403509115</v>
      </c>
      <c r="G300" s="53">
        <v>0.66290009999999999</v>
      </c>
      <c r="H300" s="53">
        <v>0.85477530000000002</v>
      </c>
      <c r="I300" s="133" t="s">
        <v>205</v>
      </c>
      <c r="J300" s="92">
        <v>2</v>
      </c>
      <c r="K300" s="84" t="s">
        <v>978</v>
      </c>
      <c r="L300" s="131">
        <v>54.89130723835359</v>
      </c>
      <c r="M300" s="131">
        <v>16.134412767806893</v>
      </c>
      <c r="N300" s="84" t="s">
        <v>17</v>
      </c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7</v>
      </c>
      <c r="E301" s="133" t="s">
        <v>1948</v>
      </c>
      <c r="F301" s="53">
        <v>0.89677803498055686</v>
      </c>
      <c r="G301" s="53">
        <v>0.83894959999999996</v>
      </c>
      <c r="H301" s="53">
        <v>0.93543989999999999</v>
      </c>
      <c r="I301" s="133" t="s">
        <v>205</v>
      </c>
      <c r="J301" s="92">
        <v>2</v>
      </c>
      <c r="K301" s="84" t="s">
        <v>979</v>
      </c>
      <c r="L301" s="131">
        <v>139.18618235599394</v>
      </c>
      <c r="M301" s="131">
        <v>16.020766216304281</v>
      </c>
      <c r="N301" s="84" t="s">
        <v>17</v>
      </c>
    </row>
    <row r="302" spans="1:14" x14ac:dyDescent="0.25">
      <c r="A302" s="81" t="s">
        <v>6</v>
      </c>
      <c r="B302" s="133" t="s">
        <v>15</v>
      </c>
      <c r="C302" s="133" t="s">
        <v>11</v>
      </c>
      <c r="D302" s="133" t="s">
        <v>18</v>
      </c>
      <c r="E302" s="133" t="s">
        <v>1948</v>
      </c>
      <c r="F302" s="53">
        <v>0.71018136310572066</v>
      </c>
      <c r="G302" s="53">
        <v>0.5000194</v>
      </c>
      <c r="H302" s="53">
        <v>0.85722770000000004</v>
      </c>
      <c r="I302" s="133" t="s">
        <v>205</v>
      </c>
      <c r="J302" s="92">
        <v>2</v>
      </c>
      <c r="K302" s="84" t="s">
        <v>980</v>
      </c>
      <c r="L302" s="131">
        <v>15.441778978384146</v>
      </c>
      <c r="M302" s="131">
        <v>6.3016513347616758</v>
      </c>
      <c r="N302" s="84" t="s">
        <v>17</v>
      </c>
    </row>
    <row r="303" spans="1:14" x14ac:dyDescent="0.25">
      <c r="A303" s="81" t="s">
        <v>6</v>
      </c>
      <c r="B303" s="133" t="s">
        <v>15</v>
      </c>
      <c r="C303" s="133" t="s">
        <v>11</v>
      </c>
      <c r="D303" s="133" t="s">
        <v>7</v>
      </c>
      <c r="E303" s="133" t="s">
        <v>1948</v>
      </c>
      <c r="F303" s="53">
        <v>0.90745396396842093</v>
      </c>
      <c r="G303" s="53">
        <v>0.83682250000000002</v>
      </c>
      <c r="H303" s="53">
        <v>0.94936259999999995</v>
      </c>
      <c r="I303" s="133" t="s">
        <v>205</v>
      </c>
      <c r="J303" s="92">
        <v>2</v>
      </c>
      <c r="K303" s="84" t="s">
        <v>981</v>
      </c>
      <c r="L303" s="131">
        <v>95.415290828519232</v>
      </c>
      <c r="M303" s="131">
        <v>9.7308594084085485</v>
      </c>
      <c r="N303" s="84" t="s">
        <v>17</v>
      </c>
    </row>
    <row r="304" spans="1:14" x14ac:dyDescent="0.25">
      <c r="A304" s="81" t="s">
        <v>6</v>
      </c>
      <c r="B304" s="133" t="s">
        <v>15</v>
      </c>
      <c r="C304" s="133" t="s">
        <v>13</v>
      </c>
      <c r="D304" s="133" t="s">
        <v>18</v>
      </c>
      <c r="E304" s="133" t="s">
        <v>1948</v>
      </c>
      <c r="F304" s="53">
        <v>0.70201835893209186</v>
      </c>
      <c r="G304" s="53">
        <v>0.33186470000000001</v>
      </c>
      <c r="H304" s="53">
        <v>0.91785989999999995</v>
      </c>
      <c r="I304" s="133" t="s">
        <v>205</v>
      </c>
      <c r="J304" s="92">
        <v>2</v>
      </c>
      <c r="K304" s="84" t="s">
        <v>876</v>
      </c>
      <c r="L304" s="131">
        <v>4.3642127556561174</v>
      </c>
      <c r="M304" s="131">
        <v>1.85245195136799</v>
      </c>
      <c r="N304" s="84" t="s">
        <v>17</v>
      </c>
    </row>
    <row r="305" spans="1:14" x14ac:dyDescent="0.25">
      <c r="A305" s="81" t="s">
        <v>6</v>
      </c>
      <c r="B305" s="133" t="s">
        <v>15</v>
      </c>
      <c r="C305" s="133" t="s">
        <v>13</v>
      </c>
      <c r="D305" s="133" t="s">
        <v>7</v>
      </c>
      <c r="E305" s="133" t="s">
        <v>1948</v>
      </c>
      <c r="F305" s="53">
        <v>0.89702345863545063</v>
      </c>
      <c r="G305" s="53">
        <v>0.74028090000000002</v>
      </c>
      <c r="H305" s="53">
        <v>0.96379680000000001</v>
      </c>
      <c r="I305" s="133" t="s">
        <v>205</v>
      </c>
      <c r="J305" s="92">
        <v>2</v>
      </c>
      <c r="K305" s="84" t="s">
        <v>982</v>
      </c>
      <c r="L305" s="131">
        <v>26.966622816021932</v>
      </c>
      <c r="M305" s="131">
        <v>3.0957156394778558</v>
      </c>
      <c r="N305" s="84" t="s">
        <v>17</v>
      </c>
    </row>
    <row r="306" spans="1:14" x14ac:dyDescent="0.25">
      <c r="A306" s="81" t="s">
        <v>6</v>
      </c>
      <c r="B306" s="133" t="s">
        <v>15</v>
      </c>
      <c r="C306" s="133" t="s">
        <v>14</v>
      </c>
      <c r="D306" s="133" t="s">
        <v>18</v>
      </c>
      <c r="E306" s="133" t="s">
        <v>1948</v>
      </c>
      <c r="F306" s="53">
        <v>0.68569235058483347</v>
      </c>
      <c r="G306" s="53">
        <v>0.26672309999999999</v>
      </c>
      <c r="H306" s="53">
        <v>0.92899980000000004</v>
      </c>
      <c r="I306" s="133" t="s">
        <v>205</v>
      </c>
      <c r="J306" s="92">
        <v>2</v>
      </c>
      <c r="K306" s="84" t="s">
        <v>880</v>
      </c>
      <c r="L306" s="131">
        <v>2.9348755220628209</v>
      </c>
      <c r="M306" s="131">
        <v>1.3452881979489857</v>
      </c>
      <c r="N306" s="84" t="s">
        <v>17</v>
      </c>
    </row>
    <row r="307" spans="1:14" x14ac:dyDescent="0.25">
      <c r="A307" s="81" t="s">
        <v>6</v>
      </c>
      <c r="B307" s="133" t="s">
        <v>15</v>
      </c>
      <c r="C307" s="133" t="s">
        <v>14</v>
      </c>
      <c r="D307" s="133" t="s">
        <v>7</v>
      </c>
      <c r="E307" s="133" t="s">
        <v>1948</v>
      </c>
      <c r="F307" s="53">
        <v>0.87616244796950959</v>
      </c>
      <c r="G307" s="53">
        <v>0.67426390000000003</v>
      </c>
      <c r="H307" s="53">
        <v>0.96028979999999997</v>
      </c>
      <c r="I307" s="133" t="s">
        <v>205</v>
      </c>
      <c r="J307" s="92">
        <v>2</v>
      </c>
      <c r="K307" s="84" t="s">
        <v>983</v>
      </c>
      <c r="L307" s="131">
        <v>18.134698202527264</v>
      </c>
      <c r="M307" s="131">
        <v>2.5631738011794631</v>
      </c>
      <c r="N307" s="84" t="s">
        <v>17</v>
      </c>
    </row>
    <row r="308" spans="1:14" x14ac:dyDescent="0.25">
      <c r="A308" s="81" t="s">
        <v>6</v>
      </c>
      <c r="B308" s="133" t="s">
        <v>12</v>
      </c>
      <c r="C308" s="133" t="s">
        <v>11</v>
      </c>
      <c r="D308" s="133" t="s">
        <v>18</v>
      </c>
      <c r="E308" s="133" t="s">
        <v>1949</v>
      </c>
      <c r="F308" s="374">
        <v>0.9</v>
      </c>
      <c r="G308" s="53">
        <v>0.59899999999999998</v>
      </c>
      <c r="H308" s="53">
        <v>0.71399999999999997</v>
      </c>
      <c r="I308" s="133" t="s">
        <v>199</v>
      </c>
      <c r="J308" s="92">
        <v>2</v>
      </c>
      <c r="K308" s="84" t="s">
        <v>2027</v>
      </c>
      <c r="L308" s="131">
        <v>0.59899999999999998</v>
      </c>
      <c r="M308" s="131">
        <v>0.71399999999999997</v>
      </c>
      <c r="N308" s="84" t="s">
        <v>17</v>
      </c>
    </row>
    <row r="309" spans="1:14" x14ac:dyDescent="0.25">
      <c r="A309" s="81" t="s">
        <v>6</v>
      </c>
      <c r="B309" s="133" t="s">
        <v>12</v>
      </c>
      <c r="C309" s="133" t="s">
        <v>11</v>
      </c>
      <c r="D309" s="133" t="s">
        <v>8</v>
      </c>
      <c r="E309" s="133" t="s">
        <v>1949</v>
      </c>
      <c r="F309" s="374">
        <v>0.9</v>
      </c>
      <c r="G309" s="53">
        <v>0.59899999999999998</v>
      </c>
      <c r="H309" s="53">
        <v>0.71399999999999997</v>
      </c>
      <c r="I309" s="133" t="s">
        <v>199</v>
      </c>
      <c r="J309" s="92">
        <v>2</v>
      </c>
      <c r="K309" s="84" t="s">
        <v>2027</v>
      </c>
      <c r="L309" s="131">
        <v>0.59899999999999998</v>
      </c>
      <c r="M309" s="131">
        <v>0.71399999999999997</v>
      </c>
      <c r="N309" s="84" t="s">
        <v>17</v>
      </c>
    </row>
    <row r="310" spans="1:14" x14ac:dyDescent="0.25">
      <c r="A310" s="81" t="s">
        <v>6</v>
      </c>
      <c r="B310" s="133" t="s">
        <v>12</v>
      </c>
      <c r="C310" s="133" t="s">
        <v>11</v>
      </c>
      <c r="D310" s="133" t="s">
        <v>29</v>
      </c>
      <c r="E310" s="133" t="s">
        <v>1949</v>
      </c>
      <c r="F310" s="374">
        <v>0.9</v>
      </c>
      <c r="G310" s="53">
        <v>0.59899999999999998</v>
      </c>
      <c r="H310" s="53">
        <v>0.71399999999999997</v>
      </c>
      <c r="I310" s="133" t="s">
        <v>199</v>
      </c>
      <c r="J310" s="92">
        <v>2</v>
      </c>
      <c r="K310" s="84" t="s">
        <v>2027</v>
      </c>
      <c r="L310" s="131">
        <v>0.59899999999999998</v>
      </c>
      <c r="M310" s="131">
        <v>0.71399999999999997</v>
      </c>
      <c r="N310" s="84" t="s">
        <v>17</v>
      </c>
    </row>
    <row r="311" spans="1:14" x14ac:dyDescent="0.25">
      <c r="A311" s="81" t="s">
        <v>6</v>
      </c>
      <c r="B311" s="133" t="s">
        <v>12</v>
      </c>
      <c r="C311" s="133" t="s">
        <v>11</v>
      </c>
      <c r="D311" s="133" t="s">
        <v>7</v>
      </c>
      <c r="E311" s="133" t="s">
        <v>1949</v>
      </c>
      <c r="F311" s="374">
        <v>0.9</v>
      </c>
      <c r="G311" s="53">
        <v>0.59899999999999998</v>
      </c>
      <c r="H311" s="53">
        <v>0.71399999999999997</v>
      </c>
      <c r="I311" s="133" t="s">
        <v>199</v>
      </c>
      <c r="J311" s="92">
        <v>2</v>
      </c>
      <c r="K311" s="84" t="s">
        <v>2027</v>
      </c>
      <c r="L311" s="131">
        <v>0.59899999999999998</v>
      </c>
      <c r="M311" s="131">
        <v>0.71399999999999997</v>
      </c>
      <c r="N311" s="84" t="s">
        <v>17</v>
      </c>
    </row>
    <row r="312" spans="1:14" x14ac:dyDescent="0.25">
      <c r="A312" s="81" t="s">
        <v>6</v>
      </c>
      <c r="B312" s="133" t="s">
        <v>12</v>
      </c>
      <c r="C312" s="133" t="s">
        <v>13</v>
      </c>
      <c r="D312" s="133" t="s">
        <v>18</v>
      </c>
      <c r="E312" s="133" t="s">
        <v>1949</v>
      </c>
      <c r="F312" s="374">
        <v>0.9</v>
      </c>
      <c r="G312" s="53">
        <v>0.59899999999999998</v>
      </c>
      <c r="H312" s="53">
        <v>0.71399999999999997</v>
      </c>
      <c r="I312" s="133" t="s">
        <v>199</v>
      </c>
      <c r="J312" s="92">
        <v>2</v>
      </c>
      <c r="K312" s="84" t="s">
        <v>2027</v>
      </c>
      <c r="L312" s="131">
        <v>0.59899999999999998</v>
      </c>
      <c r="M312" s="131">
        <v>0.71399999999999997</v>
      </c>
      <c r="N312" s="84" t="s">
        <v>17</v>
      </c>
    </row>
    <row r="313" spans="1:14" x14ac:dyDescent="0.25">
      <c r="A313" s="81" t="s">
        <v>6</v>
      </c>
      <c r="B313" s="133" t="s">
        <v>12</v>
      </c>
      <c r="C313" s="133" t="s">
        <v>13</v>
      </c>
      <c r="D313" s="133" t="s">
        <v>8</v>
      </c>
      <c r="E313" s="133" t="s">
        <v>1949</v>
      </c>
      <c r="F313" s="374">
        <v>0.9</v>
      </c>
      <c r="G313" s="53">
        <v>0.59899999999999998</v>
      </c>
      <c r="H313" s="53">
        <v>0.71399999999999997</v>
      </c>
      <c r="I313" s="133" t="s">
        <v>199</v>
      </c>
      <c r="J313" s="92">
        <v>2</v>
      </c>
      <c r="K313" s="84" t="s">
        <v>2027</v>
      </c>
      <c r="L313" s="131">
        <v>0.59899999999999998</v>
      </c>
      <c r="M313" s="131">
        <v>0.71399999999999997</v>
      </c>
      <c r="N313" s="84" t="s">
        <v>17</v>
      </c>
    </row>
    <row r="314" spans="1:14" x14ac:dyDescent="0.25">
      <c r="A314" s="81" t="s">
        <v>6</v>
      </c>
      <c r="B314" s="133" t="s">
        <v>12</v>
      </c>
      <c r="C314" s="133" t="s">
        <v>13</v>
      </c>
      <c r="D314" s="133" t="s">
        <v>29</v>
      </c>
      <c r="E314" s="133" t="s">
        <v>1949</v>
      </c>
      <c r="F314" s="374">
        <v>0.9</v>
      </c>
      <c r="G314" s="53">
        <v>0.59899999999999998</v>
      </c>
      <c r="H314" s="53">
        <v>0.71399999999999997</v>
      </c>
      <c r="I314" s="133" t="s">
        <v>199</v>
      </c>
      <c r="J314" s="92">
        <v>2</v>
      </c>
      <c r="K314" s="84" t="s">
        <v>2027</v>
      </c>
      <c r="L314" s="131">
        <v>0.59899999999999998</v>
      </c>
      <c r="M314" s="131">
        <v>0.71399999999999997</v>
      </c>
      <c r="N314" s="84" t="s">
        <v>17</v>
      </c>
    </row>
    <row r="315" spans="1:14" x14ac:dyDescent="0.25">
      <c r="A315" s="81" t="s">
        <v>6</v>
      </c>
      <c r="B315" s="133" t="s">
        <v>12</v>
      </c>
      <c r="C315" s="133" t="s">
        <v>13</v>
      </c>
      <c r="D315" s="133" t="s">
        <v>7</v>
      </c>
      <c r="E315" s="133" t="s">
        <v>1949</v>
      </c>
      <c r="F315" s="374">
        <v>0.9</v>
      </c>
      <c r="G315" s="53">
        <v>0.59899999999999998</v>
      </c>
      <c r="H315" s="53">
        <v>0.71399999999999997</v>
      </c>
      <c r="I315" s="133" t="s">
        <v>199</v>
      </c>
      <c r="J315" s="92">
        <v>2</v>
      </c>
      <c r="K315" s="84" t="s">
        <v>2027</v>
      </c>
      <c r="L315" s="131">
        <v>0.59899999999999998</v>
      </c>
      <c r="M315" s="131">
        <v>0.71399999999999997</v>
      </c>
      <c r="N315" s="84" t="s">
        <v>17</v>
      </c>
    </row>
    <row r="316" spans="1:14" x14ac:dyDescent="0.25">
      <c r="A316" s="81" t="s">
        <v>6</v>
      </c>
      <c r="B316" s="133" t="s">
        <v>12</v>
      </c>
      <c r="C316" s="133" t="s">
        <v>14</v>
      </c>
      <c r="D316" s="133" t="s">
        <v>18</v>
      </c>
      <c r="E316" s="133" t="s">
        <v>1949</v>
      </c>
      <c r="F316" s="374">
        <v>0.9</v>
      </c>
      <c r="G316" s="53">
        <v>0.59899999999999998</v>
      </c>
      <c r="H316" s="53">
        <v>0.71399999999999997</v>
      </c>
      <c r="I316" s="133" t="s">
        <v>199</v>
      </c>
      <c r="J316" s="92">
        <v>2</v>
      </c>
      <c r="K316" s="84" t="s">
        <v>2027</v>
      </c>
      <c r="L316" s="131">
        <v>0.59899999999999998</v>
      </c>
      <c r="M316" s="131">
        <v>0.71399999999999997</v>
      </c>
      <c r="N316" s="84" t="s">
        <v>17</v>
      </c>
    </row>
    <row r="317" spans="1:14" x14ac:dyDescent="0.25">
      <c r="A317" s="81" t="s">
        <v>6</v>
      </c>
      <c r="B317" s="133" t="s">
        <v>12</v>
      </c>
      <c r="C317" s="133" t="s">
        <v>14</v>
      </c>
      <c r="D317" s="133" t="s">
        <v>8</v>
      </c>
      <c r="E317" s="133" t="s">
        <v>1949</v>
      </c>
      <c r="F317" s="374">
        <v>0.9</v>
      </c>
      <c r="G317" s="53">
        <v>0.59899999999999998</v>
      </c>
      <c r="H317" s="53">
        <v>0.71399999999999997</v>
      </c>
      <c r="I317" s="133" t="s">
        <v>199</v>
      </c>
      <c r="J317" s="92">
        <v>2</v>
      </c>
      <c r="K317" s="84" t="s">
        <v>2027</v>
      </c>
      <c r="L317" s="131">
        <v>0.59899999999999998</v>
      </c>
      <c r="M317" s="131">
        <v>0.71399999999999997</v>
      </c>
      <c r="N317" s="84" t="s">
        <v>17</v>
      </c>
    </row>
    <row r="318" spans="1:14" x14ac:dyDescent="0.25">
      <c r="A318" s="81" t="s">
        <v>6</v>
      </c>
      <c r="B318" s="133" t="s">
        <v>12</v>
      </c>
      <c r="C318" s="133" t="s">
        <v>14</v>
      </c>
      <c r="D318" s="133" t="s">
        <v>29</v>
      </c>
      <c r="E318" s="133" t="s">
        <v>1949</v>
      </c>
      <c r="F318" s="374">
        <v>0.9</v>
      </c>
      <c r="G318" s="53">
        <v>0.59899999999999998</v>
      </c>
      <c r="H318" s="53">
        <v>0.71399999999999997</v>
      </c>
      <c r="I318" s="133" t="s">
        <v>199</v>
      </c>
      <c r="J318" s="92">
        <v>2</v>
      </c>
      <c r="K318" s="84" t="s">
        <v>2027</v>
      </c>
      <c r="L318" s="131">
        <v>0.59899999999999998</v>
      </c>
      <c r="M318" s="131">
        <v>0.71399999999999997</v>
      </c>
      <c r="N318" s="84" t="s">
        <v>17</v>
      </c>
    </row>
    <row r="319" spans="1:14" x14ac:dyDescent="0.25">
      <c r="A319" s="81" t="s">
        <v>6</v>
      </c>
      <c r="B319" s="133" t="s">
        <v>12</v>
      </c>
      <c r="C319" s="133" t="s">
        <v>14</v>
      </c>
      <c r="D319" s="133" t="s">
        <v>7</v>
      </c>
      <c r="E319" s="133" t="s">
        <v>1949</v>
      </c>
      <c r="F319" s="374">
        <v>0.9</v>
      </c>
      <c r="G319" s="53">
        <v>0.59899999999999998</v>
      </c>
      <c r="H319" s="53">
        <v>0.71399999999999997</v>
      </c>
      <c r="I319" s="133" t="s">
        <v>199</v>
      </c>
      <c r="J319" s="92">
        <v>2</v>
      </c>
      <c r="K319" s="84" t="s">
        <v>2027</v>
      </c>
      <c r="L319" s="131">
        <v>0.59899999999999998</v>
      </c>
      <c r="M319" s="131">
        <v>0.71399999999999997</v>
      </c>
      <c r="N319" s="84" t="s">
        <v>17</v>
      </c>
    </row>
    <row r="320" spans="1:14" x14ac:dyDescent="0.25">
      <c r="A320" s="81" t="s">
        <v>6</v>
      </c>
      <c r="B320" s="133" t="s">
        <v>15</v>
      </c>
      <c r="C320" s="133" t="s">
        <v>11</v>
      </c>
      <c r="D320" s="133" t="s">
        <v>18</v>
      </c>
      <c r="E320" s="133" t="s">
        <v>1949</v>
      </c>
      <c r="F320" s="374">
        <v>0.9</v>
      </c>
      <c r="G320" s="131">
        <v>0.59899999999999998</v>
      </c>
      <c r="H320" s="53">
        <v>0.71399999999999997</v>
      </c>
      <c r="I320" s="133" t="s">
        <v>199</v>
      </c>
      <c r="J320" s="92">
        <v>2</v>
      </c>
      <c r="K320" s="84" t="s">
        <v>2027</v>
      </c>
      <c r="L320" s="131">
        <v>0.59899999999999998</v>
      </c>
      <c r="M320" s="131">
        <v>0.71399999999999997</v>
      </c>
      <c r="N320" s="84" t="s">
        <v>17</v>
      </c>
    </row>
    <row r="321" spans="1:14" x14ac:dyDescent="0.25">
      <c r="A321" s="81" t="s">
        <v>6</v>
      </c>
      <c r="B321" s="133" t="s">
        <v>15</v>
      </c>
      <c r="C321" s="133" t="s">
        <v>11</v>
      </c>
      <c r="D321" s="133" t="s">
        <v>7</v>
      </c>
      <c r="E321" s="133" t="s">
        <v>1949</v>
      </c>
      <c r="F321" s="374">
        <v>0.9</v>
      </c>
      <c r="G321" s="131">
        <v>0.59899999999999998</v>
      </c>
      <c r="H321" s="53">
        <v>0.71399999999999997</v>
      </c>
      <c r="I321" s="133" t="s">
        <v>199</v>
      </c>
      <c r="J321" s="92">
        <v>2</v>
      </c>
      <c r="K321" s="84" t="s">
        <v>2027</v>
      </c>
      <c r="L321" s="131">
        <v>0.59899999999999998</v>
      </c>
      <c r="M321" s="131">
        <v>0.71399999999999997</v>
      </c>
      <c r="N321" s="84" t="s">
        <v>17</v>
      </c>
    </row>
    <row r="322" spans="1:14" x14ac:dyDescent="0.25">
      <c r="A322" s="81" t="s">
        <v>6</v>
      </c>
      <c r="B322" s="133" t="s">
        <v>15</v>
      </c>
      <c r="C322" s="133" t="s">
        <v>13</v>
      </c>
      <c r="D322" s="133" t="s">
        <v>18</v>
      </c>
      <c r="E322" s="133" t="s">
        <v>1949</v>
      </c>
      <c r="F322" s="374">
        <v>0.9</v>
      </c>
      <c r="G322" s="131">
        <v>0.59899999999999998</v>
      </c>
      <c r="H322" s="53">
        <v>0.71399999999999997</v>
      </c>
      <c r="I322" s="133" t="s">
        <v>199</v>
      </c>
      <c r="J322" s="92">
        <v>2</v>
      </c>
      <c r="K322" s="84" t="s">
        <v>2027</v>
      </c>
      <c r="L322" s="131">
        <v>0.59899999999999998</v>
      </c>
      <c r="M322" s="131">
        <v>0.71399999999999997</v>
      </c>
      <c r="N322" s="84" t="s">
        <v>17</v>
      </c>
    </row>
    <row r="323" spans="1:14" x14ac:dyDescent="0.25">
      <c r="A323" s="81" t="s">
        <v>6</v>
      </c>
      <c r="B323" s="133" t="s">
        <v>15</v>
      </c>
      <c r="C323" s="133" t="s">
        <v>13</v>
      </c>
      <c r="D323" s="133" t="s">
        <v>7</v>
      </c>
      <c r="E323" s="133" t="s">
        <v>1949</v>
      </c>
      <c r="F323" s="374">
        <v>0.9</v>
      </c>
      <c r="G323" s="131">
        <v>0.59899999999999998</v>
      </c>
      <c r="H323" s="53">
        <v>0.71399999999999997</v>
      </c>
      <c r="I323" s="133" t="s">
        <v>199</v>
      </c>
      <c r="J323" s="92">
        <v>2</v>
      </c>
      <c r="K323" s="84" t="s">
        <v>2027</v>
      </c>
      <c r="L323" s="131">
        <v>0.59899999999999998</v>
      </c>
      <c r="M323" s="131">
        <v>0.71399999999999997</v>
      </c>
      <c r="N323" s="84" t="s">
        <v>17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18</v>
      </c>
      <c r="E324" s="133" t="s">
        <v>1949</v>
      </c>
      <c r="F324" s="374">
        <v>0.9</v>
      </c>
      <c r="G324" s="131">
        <v>0.59899999999999998</v>
      </c>
      <c r="H324" s="53">
        <v>0.71399999999999997</v>
      </c>
      <c r="I324" s="133" t="s">
        <v>199</v>
      </c>
      <c r="J324" s="92">
        <v>2</v>
      </c>
      <c r="K324" s="84" t="s">
        <v>2027</v>
      </c>
      <c r="L324" s="131">
        <v>0.59899999999999998</v>
      </c>
      <c r="M324" s="131">
        <v>0.71399999999999997</v>
      </c>
      <c r="N324" s="84" t="s">
        <v>17</v>
      </c>
    </row>
    <row r="325" spans="1:14" x14ac:dyDescent="0.25">
      <c r="A325" s="133" t="s">
        <v>6</v>
      </c>
      <c r="B325" s="133" t="s">
        <v>15</v>
      </c>
      <c r="C325" s="133" t="s">
        <v>14</v>
      </c>
      <c r="D325" s="133" t="s">
        <v>7</v>
      </c>
      <c r="E325" s="133" t="s">
        <v>1949</v>
      </c>
      <c r="F325" s="374">
        <v>0.9</v>
      </c>
      <c r="G325" s="53">
        <v>0.59899999999999998</v>
      </c>
      <c r="H325" s="53">
        <v>0.71399999999999997</v>
      </c>
      <c r="I325" s="133" t="s">
        <v>199</v>
      </c>
      <c r="J325" s="133">
        <v>2</v>
      </c>
      <c r="K325" s="133" t="s">
        <v>2027</v>
      </c>
      <c r="L325" s="133">
        <v>0.59899999999999998</v>
      </c>
      <c r="M325" s="133">
        <v>0.71399999999999997</v>
      </c>
      <c r="N325" s="133" t="s">
        <v>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25"/>
  <sheetViews>
    <sheetView topLeftCell="A13" zoomScale="80" zoomScaleNormal="80" workbookViewId="0">
      <selection activeCell="F38" sqref="F38:F55"/>
    </sheetView>
  </sheetViews>
  <sheetFormatPr defaultRowHeight="15" x14ac:dyDescent="0.25"/>
  <cols>
    <col min="1" max="1" width="7.140625" style="133" customWidth="1"/>
    <col min="2" max="4" width="9.140625" style="133"/>
    <col min="5" max="5" width="14.42578125" style="133" customWidth="1"/>
    <col min="6" max="8" width="11.28515625" style="133" customWidth="1"/>
    <col min="9" max="9" width="6.85546875" style="133" customWidth="1"/>
    <col min="10" max="10" width="7.5703125" style="133" customWidth="1"/>
    <col min="11" max="11" width="20.5703125" style="133" customWidth="1"/>
    <col min="12" max="14" width="11.28515625" style="133" customWidth="1"/>
    <col min="15" max="16" width="12.42578125" style="133" customWidth="1"/>
    <col min="17" max="17" width="52" style="133" customWidth="1"/>
    <col min="18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 t="s">
        <v>1946</v>
      </c>
      <c r="F2" s="53">
        <v>1.32</v>
      </c>
      <c r="G2" s="133">
        <v>1.23</v>
      </c>
      <c r="H2" s="133">
        <v>1.54</v>
      </c>
      <c r="I2" s="133" t="s">
        <v>199</v>
      </c>
      <c r="J2" s="92">
        <v>2</v>
      </c>
      <c r="K2" s="84" t="s">
        <v>2028</v>
      </c>
      <c r="L2" s="131">
        <v>1.23</v>
      </c>
      <c r="M2" s="131">
        <v>1.54</v>
      </c>
      <c r="N2" s="84" t="s">
        <v>17</v>
      </c>
      <c r="P2" s="133" t="s">
        <v>24</v>
      </c>
      <c r="Q2" s="82" t="s">
        <v>2029</v>
      </c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 t="s">
        <v>1946</v>
      </c>
      <c r="F3" s="53">
        <v>1.32</v>
      </c>
      <c r="G3" s="133">
        <v>1.23</v>
      </c>
      <c r="H3" s="133">
        <v>1.54</v>
      </c>
      <c r="I3" s="133" t="s">
        <v>199</v>
      </c>
      <c r="J3" s="92">
        <v>2</v>
      </c>
      <c r="K3" s="84" t="s">
        <v>2028</v>
      </c>
      <c r="L3" s="131">
        <v>1.23</v>
      </c>
      <c r="M3" s="131">
        <v>1.54</v>
      </c>
      <c r="N3" s="84" t="s">
        <v>17</v>
      </c>
      <c r="Q3" s="82"/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 t="s">
        <v>1946</v>
      </c>
      <c r="F4" s="53">
        <v>1.32</v>
      </c>
      <c r="G4" s="133">
        <v>1.23</v>
      </c>
      <c r="H4" s="133">
        <v>1.54</v>
      </c>
      <c r="I4" s="133" t="s">
        <v>199</v>
      </c>
      <c r="J4" s="92">
        <v>2</v>
      </c>
      <c r="K4" s="84" t="s">
        <v>2028</v>
      </c>
      <c r="L4" s="131">
        <v>1.23</v>
      </c>
      <c r="M4" s="131">
        <v>1.54</v>
      </c>
      <c r="N4" s="84" t="s">
        <v>17</v>
      </c>
      <c r="Q4" s="82"/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 t="s">
        <v>1946</v>
      </c>
      <c r="F5" s="53">
        <v>1.32</v>
      </c>
      <c r="G5" s="133">
        <v>1.23</v>
      </c>
      <c r="H5" s="133">
        <v>1.54</v>
      </c>
      <c r="I5" s="133" t="s">
        <v>199</v>
      </c>
      <c r="J5" s="92">
        <v>2</v>
      </c>
      <c r="K5" s="84" t="s">
        <v>2028</v>
      </c>
      <c r="L5" s="131">
        <v>1.23</v>
      </c>
      <c r="M5" s="131">
        <v>1.54</v>
      </c>
      <c r="N5" s="84" t="s">
        <v>17</v>
      </c>
      <c r="Q5" s="82"/>
    </row>
    <row r="6" spans="1:17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 t="s">
        <v>1946</v>
      </c>
      <c r="F6" s="53">
        <v>1.32</v>
      </c>
      <c r="G6" s="133">
        <v>1.23</v>
      </c>
      <c r="H6" s="133">
        <v>1.54</v>
      </c>
      <c r="I6" s="133" t="s">
        <v>199</v>
      </c>
      <c r="J6" s="92">
        <v>2</v>
      </c>
      <c r="K6" s="84" t="s">
        <v>2028</v>
      </c>
      <c r="L6" s="131">
        <v>1.23</v>
      </c>
      <c r="M6" s="131">
        <v>1.54</v>
      </c>
      <c r="N6" s="84" t="s">
        <v>17</v>
      </c>
    </row>
    <row r="7" spans="1:17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 t="s">
        <v>1946</v>
      </c>
      <c r="F7" s="53">
        <v>1.32</v>
      </c>
      <c r="G7" s="133">
        <v>1.23</v>
      </c>
      <c r="H7" s="133">
        <v>1.54</v>
      </c>
      <c r="I7" s="133" t="s">
        <v>199</v>
      </c>
      <c r="J7" s="92">
        <v>2</v>
      </c>
      <c r="K7" s="84" t="s">
        <v>2028</v>
      </c>
      <c r="L7" s="131">
        <v>1.23</v>
      </c>
      <c r="M7" s="131">
        <v>1.54</v>
      </c>
      <c r="N7" s="84" t="s">
        <v>17</v>
      </c>
    </row>
    <row r="8" spans="1:17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 t="s">
        <v>1946</v>
      </c>
      <c r="F8" s="53">
        <v>1.32</v>
      </c>
      <c r="G8" s="133">
        <v>1.23</v>
      </c>
      <c r="H8" s="133">
        <v>1.54</v>
      </c>
      <c r="I8" s="133" t="s">
        <v>199</v>
      </c>
      <c r="J8" s="92">
        <v>2</v>
      </c>
      <c r="K8" s="84" t="s">
        <v>2028</v>
      </c>
      <c r="L8" s="131">
        <v>1.23</v>
      </c>
      <c r="M8" s="131">
        <v>1.54</v>
      </c>
      <c r="N8" s="84" t="s">
        <v>17</v>
      </c>
    </row>
    <row r="9" spans="1:17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 t="s">
        <v>1946</v>
      </c>
      <c r="F9" s="53">
        <v>1.32</v>
      </c>
      <c r="G9" s="133">
        <v>1.23</v>
      </c>
      <c r="H9" s="133">
        <v>1.54</v>
      </c>
      <c r="I9" s="133" t="s">
        <v>199</v>
      </c>
      <c r="J9" s="92">
        <v>2</v>
      </c>
      <c r="K9" s="84" t="s">
        <v>2028</v>
      </c>
      <c r="L9" s="131">
        <v>1.23</v>
      </c>
      <c r="M9" s="131">
        <v>1.54</v>
      </c>
      <c r="N9" s="84" t="s">
        <v>17</v>
      </c>
    </row>
    <row r="10" spans="1:17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 t="s">
        <v>1946</v>
      </c>
      <c r="F10" s="53">
        <v>1.32</v>
      </c>
      <c r="G10" s="133">
        <v>1.23</v>
      </c>
      <c r="H10" s="133">
        <v>1.54</v>
      </c>
      <c r="I10" s="133" t="s">
        <v>199</v>
      </c>
      <c r="J10" s="92">
        <v>2</v>
      </c>
      <c r="K10" s="84" t="s">
        <v>2028</v>
      </c>
      <c r="L10" s="131">
        <v>1.23</v>
      </c>
      <c r="M10" s="131">
        <v>1.54</v>
      </c>
      <c r="N10" s="84" t="s">
        <v>17</v>
      </c>
    </row>
    <row r="11" spans="1:17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 t="s">
        <v>1946</v>
      </c>
      <c r="F11" s="53">
        <v>1.32</v>
      </c>
      <c r="G11" s="133">
        <v>1.23</v>
      </c>
      <c r="H11" s="133">
        <v>1.54</v>
      </c>
      <c r="I11" s="133" t="s">
        <v>199</v>
      </c>
      <c r="J11" s="92">
        <v>2</v>
      </c>
      <c r="K11" s="84" t="s">
        <v>2028</v>
      </c>
      <c r="L11" s="131">
        <v>1.23</v>
      </c>
      <c r="M11" s="131">
        <v>1.54</v>
      </c>
      <c r="N11" s="84" t="s">
        <v>17</v>
      </c>
    </row>
    <row r="12" spans="1:17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 t="s">
        <v>1946</v>
      </c>
      <c r="F12" s="53">
        <v>1.32</v>
      </c>
      <c r="G12" s="133">
        <v>1.23</v>
      </c>
      <c r="H12" s="133">
        <v>1.54</v>
      </c>
      <c r="I12" s="133" t="s">
        <v>199</v>
      </c>
      <c r="J12" s="92">
        <v>2</v>
      </c>
      <c r="K12" s="84" t="s">
        <v>2028</v>
      </c>
      <c r="L12" s="131">
        <v>1.23</v>
      </c>
      <c r="M12" s="131">
        <v>1.54</v>
      </c>
      <c r="N12" s="84" t="s">
        <v>17</v>
      </c>
    </row>
    <row r="13" spans="1:17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 t="s">
        <v>1946</v>
      </c>
      <c r="F13" s="53">
        <v>1.32</v>
      </c>
      <c r="G13" s="133">
        <v>1.23</v>
      </c>
      <c r="H13" s="133">
        <v>1.54</v>
      </c>
      <c r="I13" s="133" t="s">
        <v>199</v>
      </c>
      <c r="J13" s="92">
        <v>2</v>
      </c>
      <c r="K13" s="84" t="s">
        <v>2028</v>
      </c>
      <c r="L13" s="131">
        <v>1.23</v>
      </c>
      <c r="M13" s="131">
        <v>1.54</v>
      </c>
      <c r="N13" s="84" t="s">
        <v>17</v>
      </c>
    </row>
    <row r="14" spans="1:17" x14ac:dyDescent="0.25">
      <c r="A14" s="81" t="s">
        <v>2</v>
      </c>
      <c r="B14" s="84" t="s">
        <v>15</v>
      </c>
      <c r="C14" s="84" t="s">
        <v>11</v>
      </c>
      <c r="D14" s="84" t="s">
        <v>18</v>
      </c>
      <c r="E14" s="133" t="s">
        <v>1946</v>
      </c>
      <c r="F14" s="53">
        <v>1.32</v>
      </c>
      <c r="G14" s="133">
        <v>1.23</v>
      </c>
      <c r="H14" s="133">
        <v>1.54</v>
      </c>
      <c r="I14" s="133" t="s">
        <v>199</v>
      </c>
      <c r="J14" s="92">
        <v>2</v>
      </c>
      <c r="K14" s="84" t="s">
        <v>2028</v>
      </c>
      <c r="L14" s="131">
        <v>1.23</v>
      </c>
      <c r="M14" s="131">
        <v>1.54</v>
      </c>
      <c r="N14" s="84" t="s">
        <v>17</v>
      </c>
    </row>
    <row r="15" spans="1:17" x14ac:dyDescent="0.25">
      <c r="A15" s="81" t="s">
        <v>2</v>
      </c>
      <c r="B15" s="84" t="s">
        <v>15</v>
      </c>
      <c r="C15" s="84" t="s">
        <v>11</v>
      </c>
      <c r="D15" s="84" t="s">
        <v>7</v>
      </c>
      <c r="E15" s="133" t="s">
        <v>1946</v>
      </c>
      <c r="F15" s="53">
        <v>1.32</v>
      </c>
      <c r="G15" s="133">
        <v>1.23</v>
      </c>
      <c r="H15" s="133">
        <v>1.54</v>
      </c>
      <c r="I15" s="133" t="s">
        <v>199</v>
      </c>
      <c r="J15" s="92">
        <v>2</v>
      </c>
      <c r="K15" s="84" t="s">
        <v>2028</v>
      </c>
      <c r="L15" s="131">
        <v>1.23</v>
      </c>
      <c r="M15" s="131">
        <v>1.54</v>
      </c>
      <c r="N15" s="84" t="s">
        <v>17</v>
      </c>
    </row>
    <row r="16" spans="1:17" x14ac:dyDescent="0.25">
      <c r="A16" s="81" t="s">
        <v>2</v>
      </c>
      <c r="B16" s="84" t="s">
        <v>15</v>
      </c>
      <c r="C16" s="84" t="s">
        <v>13</v>
      </c>
      <c r="D16" s="84" t="s">
        <v>18</v>
      </c>
      <c r="E16" s="133" t="s">
        <v>1946</v>
      </c>
      <c r="F16" s="53">
        <v>1.32</v>
      </c>
      <c r="G16" s="133">
        <v>1.23</v>
      </c>
      <c r="H16" s="133">
        <v>1.54</v>
      </c>
      <c r="I16" s="84" t="s">
        <v>199</v>
      </c>
      <c r="J16" s="92">
        <v>2</v>
      </c>
      <c r="K16" s="84" t="s">
        <v>2028</v>
      </c>
      <c r="L16" s="131">
        <v>1.23</v>
      </c>
      <c r="M16" s="131">
        <v>1.54</v>
      </c>
      <c r="N16" s="84" t="s">
        <v>17</v>
      </c>
    </row>
    <row r="17" spans="1:17" x14ac:dyDescent="0.25">
      <c r="A17" s="81" t="s">
        <v>2</v>
      </c>
      <c r="B17" s="84" t="s">
        <v>15</v>
      </c>
      <c r="C17" s="84" t="s">
        <v>13</v>
      </c>
      <c r="D17" s="84" t="s">
        <v>7</v>
      </c>
      <c r="E17" s="133" t="s">
        <v>1946</v>
      </c>
      <c r="F17" s="53">
        <v>1.32</v>
      </c>
      <c r="G17" s="133">
        <v>1.23</v>
      </c>
      <c r="H17" s="133">
        <v>1.54</v>
      </c>
      <c r="I17" s="84" t="s">
        <v>199</v>
      </c>
      <c r="J17" s="92">
        <v>2</v>
      </c>
      <c r="K17" s="84" t="s">
        <v>2028</v>
      </c>
      <c r="L17" s="131">
        <v>1.23</v>
      </c>
      <c r="M17" s="131">
        <v>1.54</v>
      </c>
      <c r="N17" s="84" t="s">
        <v>17</v>
      </c>
    </row>
    <row r="18" spans="1:17" x14ac:dyDescent="0.25">
      <c r="A18" s="81" t="s">
        <v>2</v>
      </c>
      <c r="B18" s="84" t="s">
        <v>15</v>
      </c>
      <c r="C18" s="84" t="s">
        <v>14</v>
      </c>
      <c r="D18" s="84" t="s">
        <v>18</v>
      </c>
      <c r="E18" s="133" t="s">
        <v>1946</v>
      </c>
      <c r="F18" s="131">
        <v>1.32</v>
      </c>
      <c r="G18" s="84">
        <v>1.23</v>
      </c>
      <c r="H18" s="84">
        <v>1.54</v>
      </c>
      <c r="I18" s="84" t="s">
        <v>199</v>
      </c>
      <c r="J18" s="92">
        <v>2</v>
      </c>
      <c r="K18" s="84" t="s">
        <v>2028</v>
      </c>
      <c r="L18" s="131">
        <v>1.23</v>
      </c>
      <c r="M18" s="131">
        <v>1.54</v>
      </c>
      <c r="N18" s="84" t="s">
        <v>17</v>
      </c>
      <c r="O18" s="84"/>
      <c r="P18" s="84"/>
      <c r="Q18" s="84"/>
    </row>
    <row r="19" spans="1:17" x14ac:dyDescent="0.25">
      <c r="A19" s="81" t="s">
        <v>2</v>
      </c>
      <c r="B19" s="84" t="s">
        <v>15</v>
      </c>
      <c r="C19" s="84" t="s">
        <v>14</v>
      </c>
      <c r="D19" s="84" t="s">
        <v>7</v>
      </c>
      <c r="E19" s="133" t="s">
        <v>1946</v>
      </c>
      <c r="F19" s="131">
        <v>1.32</v>
      </c>
      <c r="G19" s="84">
        <v>1.23</v>
      </c>
      <c r="H19" s="84">
        <v>1.54</v>
      </c>
      <c r="I19" s="84" t="s">
        <v>199</v>
      </c>
      <c r="J19" s="92">
        <v>2</v>
      </c>
      <c r="K19" s="84" t="s">
        <v>2028</v>
      </c>
      <c r="L19" s="131">
        <v>1.23</v>
      </c>
      <c r="M19" s="131">
        <v>1.54</v>
      </c>
      <c r="N19" s="84" t="s">
        <v>17</v>
      </c>
      <c r="O19" s="84"/>
      <c r="P19" s="84"/>
      <c r="Q19" s="84"/>
    </row>
    <row r="20" spans="1:17" x14ac:dyDescent="0.25">
      <c r="A20" s="81" t="s">
        <v>2</v>
      </c>
      <c r="B20" s="84" t="s">
        <v>12</v>
      </c>
      <c r="C20" s="84" t="s">
        <v>11</v>
      </c>
      <c r="D20" s="84" t="s">
        <v>18</v>
      </c>
      <c r="E20" s="85" t="s">
        <v>1948</v>
      </c>
      <c r="F20" s="53">
        <v>0.19794344173188475</v>
      </c>
      <c r="G20" s="53">
        <v>0.1319826407427</v>
      </c>
      <c r="H20" s="53">
        <v>0.27680101533491219</v>
      </c>
      <c r="I20" s="84" t="s">
        <v>199</v>
      </c>
      <c r="J20" s="92">
        <v>2</v>
      </c>
      <c r="K20" s="84" t="str">
        <f t="shared" ref="K20" si="0">"Uniform ("&amp;ROUND(G20,2)&amp;", "&amp;ROUND(H20,2)&amp;")"</f>
        <v>Uniform (0.13, 0.28)</v>
      </c>
      <c r="L20" s="131">
        <f t="shared" ref="L20:M20" si="1">G20</f>
        <v>0.1319826407427</v>
      </c>
      <c r="M20" s="131">
        <f t="shared" si="1"/>
        <v>0.27680101533491219</v>
      </c>
      <c r="N20" s="84" t="s">
        <v>17</v>
      </c>
      <c r="O20" s="84"/>
      <c r="P20" s="84"/>
      <c r="Q20" s="84"/>
    </row>
    <row r="21" spans="1:17" x14ac:dyDescent="0.25">
      <c r="A21" s="81" t="s">
        <v>2</v>
      </c>
      <c r="B21" s="84" t="s">
        <v>12</v>
      </c>
      <c r="C21" s="84" t="s">
        <v>11</v>
      </c>
      <c r="D21" s="84" t="s">
        <v>8</v>
      </c>
      <c r="E21" s="85" t="s">
        <v>1948</v>
      </c>
      <c r="F21" s="53">
        <v>0.18647886635709585</v>
      </c>
      <c r="G21" s="53">
        <v>0.15130802996028717</v>
      </c>
      <c r="H21" s="53">
        <v>0.22302406048008236</v>
      </c>
      <c r="I21" s="84" t="s">
        <v>199</v>
      </c>
      <c r="J21" s="92">
        <v>2</v>
      </c>
      <c r="K21" s="84" t="str">
        <f t="shared" ref="K21:K22" si="2">"Uniform ("&amp;ROUND(G21,2)&amp;", "&amp;ROUND(H21,2)&amp;")"</f>
        <v>Uniform (0.15, 0.22)</v>
      </c>
      <c r="L21" s="131">
        <f t="shared" ref="L21:L22" si="3">G21</f>
        <v>0.15130802996028717</v>
      </c>
      <c r="M21" s="131">
        <f t="shared" ref="M21:M22" si="4">H21</f>
        <v>0.22302406048008236</v>
      </c>
      <c r="N21" s="84" t="s">
        <v>17</v>
      </c>
      <c r="O21" s="84"/>
      <c r="P21" s="84"/>
      <c r="Q21" s="84"/>
    </row>
    <row r="22" spans="1:17" x14ac:dyDescent="0.25">
      <c r="A22" s="81" t="s">
        <v>2</v>
      </c>
      <c r="B22" s="84" t="s">
        <v>12</v>
      </c>
      <c r="C22" s="84" t="s">
        <v>11</v>
      </c>
      <c r="D22" s="84" t="s">
        <v>29</v>
      </c>
      <c r="E22" s="85" t="s">
        <v>1948</v>
      </c>
      <c r="F22" s="53">
        <v>0.13646295835605396</v>
      </c>
      <c r="G22" s="53">
        <v>7.1247189096719996E-2</v>
      </c>
      <c r="H22" s="53">
        <v>0.21527187218388</v>
      </c>
      <c r="I22" s="84" t="s">
        <v>199</v>
      </c>
      <c r="J22" s="92">
        <v>2</v>
      </c>
      <c r="K22" s="84" t="str">
        <f t="shared" si="2"/>
        <v>Uniform (0.07, 0.22)</v>
      </c>
      <c r="L22" s="131">
        <f t="shared" si="3"/>
        <v>7.1247189096719996E-2</v>
      </c>
      <c r="M22" s="131">
        <f t="shared" si="4"/>
        <v>0.21527187218388</v>
      </c>
      <c r="N22" s="84" t="s">
        <v>17</v>
      </c>
      <c r="O22" s="84"/>
      <c r="P22" s="84"/>
      <c r="Q22" s="84"/>
    </row>
    <row r="23" spans="1:17" x14ac:dyDescent="0.25">
      <c r="A23" s="81" t="s">
        <v>2</v>
      </c>
      <c r="B23" s="84" t="s">
        <v>12</v>
      </c>
      <c r="C23" s="84" t="s">
        <v>11</v>
      </c>
      <c r="D23" s="84" t="s">
        <v>7</v>
      </c>
      <c r="E23" s="85" t="s">
        <v>1948</v>
      </c>
      <c r="F23" s="53">
        <v>0.34568252592023735</v>
      </c>
      <c r="G23" s="53">
        <v>0.26347957971928659</v>
      </c>
      <c r="H23" s="53">
        <v>0.4345400727461573</v>
      </c>
      <c r="I23" s="84" t="s">
        <v>199</v>
      </c>
      <c r="J23" s="92">
        <v>2</v>
      </c>
      <c r="K23" s="84" t="str">
        <f t="shared" ref="K23:K37" si="5">"Uniform ("&amp;ROUND(G23,2)&amp;", "&amp;ROUND(H23,2)&amp;")"</f>
        <v>Uniform (0.26, 0.43)</v>
      </c>
      <c r="L23" s="131">
        <f t="shared" ref="L23:L37" si="6">G23</f>
        <v>0.26347957971928659</v>
      </c>
      <c r="M23" s="131">
        <f t="shared" ref="M23:M37" si="7">H23</f>
        <v>0.4345400727461573</v>
      </c>
      <c r="N23" s="84" t="s">
        <v>17</v>
      </c>
      <c r="O23" s="84"/>
      <c r="P23" s="84"/>
      <c r="Q23" s="84"/>
    </row>
    <row r="24" spans="1:17" x14ac:dyDescent="0.25">
      <c r="A24" s="81" t="s">
        <v>2</v>
      </c>
      <c r="B24" s="84" t="s">
        <v>12</v>
      </c>
      <c r="C24" s="84" t="s">
        <v>13</v>
      </c>
      <c r="D24" s="133" t="s">
        <v>18</v>
      </c>
      <c r="E24" s="85" t="s">
        <v>1948</v>
      </c>
      <c r="F24" s="53">
        <v>0.18187758811505489</v>
      </c>
      <c r="G24" s="53">
        <v>0.130352202320868</v>
      </c>
      <c r="H24" s="53">
        <v>0.24160253259609718</v>
      </c>
      <c r="I24" s="84" t="s">
        <v>199</v>
      </c>
      <c r="J24" s="92">
        <v>2</v>
      </c>
      <c r="K24" s="84" t="str">
        <f t="shared" si="5"/>
        <v>Uniform (0.13, 0.24)</v>
      </c>
      <c r="L24" s="131">
        <f t="shared" si="6"/>
        <v>0.130352202320868</v>
      </c>
      <c r="M24" s="131">
        <f t="shared" si="7"/>
        <v>0.24160253259609718</v>
      </c>
      <c r="N24" s="84" t="s">
        <v>17</v>
      </c>
      <c r="O24" s="84"/>
      <c r="P24" s="84"/>
      <c r="Q24" s="84"/>
    </row>
    <row r="25" spans="1:17" x14ac:dyDescent="0.25">
      <c r="A25" s="81" t="s">
        <v>2</v>
      </c>
      <c r="B25" s="84" t="s">
        <v>12</v>
      </c>
      <c r="C25" s="84" t="s">
        <v>13</v>
      </c>
      <c r="D25" s="133" t="s">
        <v>8</v>
      </c>
      <c r="E25" s="85" t="s">
        <v>1948</v>
      </c>
      <c r="F25" s="53">
        <v>0.14109433924269629</v>
      </c>
      <c r="G25" s="53">
        <v>0.11928372094168199</v>
      </c>
      <c r="H25" s="53">
        <v>0.16350395772587581</v>
      </c>
      <c r="I25" s="84" t="s">
        <v>199</v>
      </c>
      <c r="J25" s="92">
        <v>2</v>
      </c>
      <c r="K25" s="84" t="str">
        <f t="shared" si="5"/>
        <v>Uniform (0.12, 0.16)</v>
      </c>
      <c r="L25" s="131">
        <f t="shared" si="6"/>
        <v>0.11928372094168199</v>
      </c>
      <c r="M25" s="131">
        <f t="shared" si="7"/>
        <v>0.16350395772587581</v>
      </c>
      <c r="N25" s="84" t="s">
        <v>17</v>
      </c>
      <c r="O25" s="84"/>
      <c r="P25" s="84"/>
      <c r="Q25" s="84"/>
    </row>
    <row r="26" spans="1:17" x14ac:dyDescent="0.25">
      <c r="A26" s="81" t="s">
        <v>2</v>
      </c>
      <c r="B26" s="84" t="s">
        <v>12</v>
      </c>
      <c r="C26" s="84" t="s">
        <v>13</v>
      </c>
      <c r="D26" s="133" t="s">
        <v>29</v>
      </c>
      <c r="E26" s="85" t="s">
        <v>1948</v>
      </c>
      <c r="F26" s="53">
        <v>0.12538709803006484</v>
      </c>
      <c r="G26" s="53">
        <v>6.7951611676260001E-2</v>
      </c>
      <c r="H26" s="53">
        <v>0.19211080390716001</v>
      </c>
      <c r="I26" s="84" t="s">
        <v>199</v>
      </c>
      <c r="J26" s="92">
        <v>2</v>
      </c>
      <c r="K26" s="84" t="str">
        <f t="shared" si="5"/>
        <v>Uniform (0.07, 0.19)</v>
      </c>
      <c r="L26" s="131">
        <f t="shared" si="6"/>
        <v>6.7951611676260001E-2</v>
      </c>
      <c r="M26" s="131">
        <f t="shared" si="7"/>
        <v>0.19211080390716001</v>
      </c>
      <c r="N26" s="84" t="s">
        <v>17</v>
      </c>
      <c r="O26" s="84"/>
      <c r="P26" s="84"/>
      <c r="Q26" s="84"/>
    </row>
    <row r="27" spans="1:17" x14ac:dyDescent="0.25">
      <c r="A27" s="81" t="s">
        <v>2</v>
      </c>
      <c r="B27" s="84" t="s">
        <v>12</v>
      </c>
      <c r="C27" s="84" t="s">
        <v>13</v>
      </c>
      <c r="D27" s="133" t="s">
        <v>7</v>
      </c>
      <c r="E27" s="85" t="s">
        <v>1948</v>
      </c>
      <c r="F27" s="53">
        <v>0.25440442641198624</v>
      </c>
      <c r="G27" s="53">
        <v>0.21714798141154804</v>
      </c>
      <c r="H27" s="53">
        <v>0.29369193355685702</v>
      </c>
      <c r="I27" s="84" t="s">
        <v>199</v>
      </c>
      <c r="J27" s="92">
        <v>2</v>
      </c>
      <c r="K27" s="84" t="str">
        <f t="shared" si="5"/>
        <v>Uniform (0.22, 0.29)</v>
      </c>
      <c r="L27" s="131">
        <f t="shared" si="6"/>
        <v>0.21714798141154804</v>
      </c>
      <c r="M27" s="131">
        <f t="shared" si="7"/>
        <v>0.29369193355685702</v>
      </c>
      <c r="N27" s="84" t="s">
        <v>17</v>
      </c>
      <c r="O27" s="84"/>
      <c r="P27" s="84"/>
      <c r="Q27" s="84"/>
    </row>
    <row r="28" spans="1:17" x14ac:dyDescent="0.25">
      <c r="A28" s="81" t="s">
        <v>2</v>
      </c>
      <c r="B28" s="84" t="s">
        <v>12</v>
      </c>
      <c r="C28" s="84" t="s">
        <v>14</v>
      </c>
      <c r="D28" s="133" t="s">
        <v>18</v>
      </c>
      <c r="E28" s="85" t="s">
        <v>1948</v>
      </c>
      <c r="F28" s="53">
        <v>0.17581500184455309</v>
      </c>
      <c r="G28" s="53">
        <v>9.1272169745460013E-2</v>
      </c>
      <c r="H28" s="53">
        <v>0.28909291887055799</v>
      </c>
      <c r="I28" s="84" t="s">
        <v>199</v>
      </c>
      <c r="J28" s="92">
        <v>2</v>
      </c>
      <c r="K28" s="84" t="str">
        <f t="shared" si="5"/>
        <v>Uniform (0.09, 0.29)</v>
      </c>
      <c r="L28" s="131">
        <f t="shared" si="6"/>
        <v>9.1272169745460013E-2</v>
      </c>
      <c r="M28" s="131">
        <f t="shared" si="7"/>
        <v>0.28909291887055799</v>
      </c>
      <c r="N28" s="84" t="s">
        <v>17</v>
      </c>
      <c r="O28" s="84"/>
      <c r="P28" s="84"/>
      <c r="Q28" s="84"/>
    </row>
    <row r="29" spans="1:17" x14ac:dyDescent="0.25">
      <c r="A29" s="81" t="s">
        <v>2</v>
      </c>
      <c r="B29" s="84" t="s">
        <v>12</v>
      </c>
      <c r="C29" s="84" t="s">
        <v>14</v>
      </c>
      <c r="D29" s="133" t="s">
        <v>8</v>
      </c>
      <c r="E29" s="85" t="s">
        <v>1948</v>
      </c>
      <c r="F29" s="53">
        <v>0.18914207091129484</v>
      </c>
      <c r="G29" s="53">
        <v>0.1538149706474535</v>
      </c>
      <c r="H29" s="53">
        <v>0.22709908580892388</v>
      </c>
      <c r="I29" s="84" t="s">
        <v>199</v>
      </c>
      <c r="J29" s="92">
        <v>2</v>
      </c>
      <c r="K29" s="84" t="str">
        <f t="shared" si="5"/>
        <v>Uniform (0.15, 0.23)</v>
      </c>
      <c r="L29" s="131">
        <f t="shared" si="6"/>
        <v>0.1538149706474535</v>
      </c>
      <c r="M29" s="131">
        <f t="shared" si="7"/>
        <v>0.22709908580892388</v>
      </c>
      <c r="N29" s="84" t="s">
        <v>17</v>
      </c>
      <c r="O29" s="84"/>
      <c r="P29" s="84"/>
      <c r="Q29" s="84"/>
    </row>
    <row r="30" spans="1:17" x14ac:dyDescent="0.25">
      <c r="A30" s="81" t="s">
        <v>2</v>
      </c>
      <c r="B30" s="84" t="s">
        <v>12</v>
      </c>
      <c r="C30" s="84" t="s">
        <v>14</v>
      </c>
      <c r="D30" s="133" t="s">
        <v>29</v>
      </c>
      <c r="E30" s="85" t="s">
        <v>1948</v>
      </c>
      <c r="F30" s="53">
        <v>0.12120752809572938</v>
      </c>
      <c r="G30" s="53">
        <v>5.5217476856879999E-2</v>
      </c>
      <c r="H30" s="53">
        <v>0.21149934013183999</v>
      </c>
      <c r="I30" s="84" t="s">
        <v>199</v>
      </c>
      <c r="J30" s="92">
        <v>2</v>
      </c>
      <c r="K30" s="84" t="str">
        <f t="shared" si="5"/>
        <v>Uniform (0.06, 0.21)</v>
      </c>
      <c r="L30" s="131">
        <f t="shared" si="6"/>
        <v>5.5217476856879999E-2</v>
      </c>
      <c r="M30" s="131">
        <f t="shared" si="7"/>
        <v>0.21149934013183999</v>
      </c>
      <c r="N30" s="84" t="s">
        <v>17</v>
      </c>
      <c r="O30" s="84"/>
      <c r="P30" s="84"/>
      <c r="Q30" s="84"/>
    </row>
    <row r="31" spans="1:17" x14ac:dyDescent="0.25">
      <c r="A31" s="81" t="s">
        <v>2</v>
      </c>
      <c r="B31" s="84" t="s">
        <v>12</v>
      </c>
      <c r="C31" s="84" t="s">
        <v>14</v>
      </c>
      <c r="D31" s="133" t="s">
        <v>7</v>
      </c>
      <c r="E31" s="85" t="s">
        <v>1948</v>
      </c>
      <c r="F31" s="53">
        <v>0.34851183701706129</v>
      </c>
      <c r="G31" s="53">
        <v>0.26621252931847861</v>
      </c>
      <c r="H31" s="53">
        <v>0.43926365088872643</v>
      </c>
      <c r="I31" s="84" t="s">
        <v>199</v>
      </c>
      <c r="J31" s="92">
        <v>2</v>
      </c>
      <c r="K31" s="84" t="str">
        <f t="shared" si="5"/>
        <v>Uniform (0.27, 0.44)</v>
      </c>
      <c r="L31" s="131">
        <f t="shared" si="6"/>
        <v>0.26621252931847861</v>
      </c>
      <c r="M31" s="131">
        <f t="shared" si="7"/>
        <v>0.43926365088872643</v>
      </c>
      <c r="N31" s="84" t="s">
        <v>17</v>
      </c>
      <c r="O31" s="84"/>
      <c r="P31" s="84"/>
      <c r="Q31" s="84"/>
    </row>
    <row r="32" spans="1:17" x14ac:dyDescent="0.25">
      <c r="A32" s="81" t="s">
        <v>2</v>
      </c>
      <c r="B32" s="84" t="s">
        <v>15</v>
      </c>
      <c r="C32" s="84" t="s">
        <v>11</v>
      </c>
      <c r="D32" s="133" t="s">
        <v>18</v>
      </c>
      <c r="E32" s="85" t="s">
        <v>1948</v>
      </c>
      <c r="F32" s="131">
        <v>0.20724547355425005</v>
      </c>
      <c r="G32" s="131">
        <v>0.13351203773463599</v>
      </c>
      <c r="H32" s="131">
        <v>0.29551714467454082</v>
      </c>
      <c r="I32" s="84" t="s">
        <v>199</v>
      </c>
      <c r="J32" s="92">
        <v>2</v>
      </c>
      <c r="K32" s="84" t="str">
        <f t="shared" si="5"/>
        <v>Uniform (0.13, 0.3)</v>
      </c>
      <c r="L32" s="131">
        <f t="shared" si="6"/>
        <v>0.13351203773463599</v>
      </c>
      <c r="M32" s="131">
        <f t="shared" si="7"/>
        <v>0.29551714467454082</v>
      </c>
      <c r="N32" s="84" t="s">
        <v>17</v>
      </c>
      <c r="O32" s="84"/>
      <c r="P32" s="84"/>
      <c r="Q32" s="84"/>
    </row>
    <row r="33" spans="1:17" x14ac:dyDescent="0.25">
      <c r="A33" s="81" t="s">
        <v>2</v>
      </c>
      <c r="B33" s="84" t="s">
        <v>15</v>
      </c>
      <c r="C33" s="84" t="s">
        <v>11</v>
      </c>
      <c r="D33" s="133" t="s">
        <v>7</v>
      </c>
      <c r="E33" s="85" t="s">
        <v>1948</v>
      </c>
      <c r="F33" s="131">
        <v>0.16648656582000473</v>
      </c>
      <c r="G33" s="131">
        <v>9.1327350435274804E-2</v>
      </c>
      <c r="H33" s="131">
        <v>0.24990091784032317</v>
      </c>
      <c r="I33" s="84" t="s">
        <v>199</v>
      </c>
      <c r="J33" s="92">
        <v>2</v>
      </c>
      <c r="K33" s="84" t="str">
        <f t="shared" si="5"/>
        <v>Uniform (0.09, 0.25)</v>
      </c>
      <c r="L33" s="131">
        <f t="shared" si="6"/>
        <v>9.1327350435274804E-2</v>
      </c>
      <c r="M33" s="131">
        <f t="shared" si="7"/>
        <v>0.24990091784032317</v>
      </c>
      <c r="N33" s="84" t="s">
        <v>17</v>
      </c>
      <c r="O33" s="84"/>
      <c r="P33" s="84"/>
      <c r="Q33" s="84"/>
    </row>
    <row r="34" spans="1:17" x14ac:dyDescent="0.25">
      <c r="A34" s="81" t="s">
        <v>2</v>
      </c>
      <c r="B34" s="84" t="s">
        <v>15</v>
      </c>
      <c r="C34" s="84" t="s">
        <v>13</v>
      </c>
      <c r="D34" s="133" t="s">
        <v>18</v>
      </c>
      <c r="E34" s="85" t="s">
        <v>1948</v>
      </c>
      <c r="F34" s="131">
        <v>0.19042463113713631</v>
      </c>
      <c r="G34" s="131">
        <v>0.133663257049212</v>
      </c>
      <c r="H34" s="131">
        <v>0.25688749641892922</v>
      </c>
      <c r="I34" s="84" t="s">
        <v>199</v>
      </c>
      <c r="J34" s="92">
        <v>2</v>
      </c>
      <c r="K34" s="84" t="str">
        <f t="shared" si="5"/>
        <v>Uniform (0.13, 0.26)</v>
      </c>
      <c r="L34" s="131">
        <f t="shared" si="6"/>
        <v>0.133663257049212</v>
      </c>
      <c r="M34" s="131">
        <f t="shared" si="7"/>
        <v>0.25688749641892922</v>
      </c>
      <c r="N34" s="84" t="s">
        <v>17</v>
      </c>
      <c r="O34" s="84"/>
      <c r="P34" s="84"/>
      <c r="Q34" s="84"/>
    </row>
    <row r="35" spans="1:17" x14ac:dyDescent="0.25">
      <c r="A35" s="81" t="s">
        <v>2</v>
      </c>
      <c r="B35" s="84" t="s">
        <v>15</v>
      </c>
      <c r="C35" s="84" t="s">
        <v>13</v>
      </c>
      <c r="D35" s="133" t="s">
        <v>7</v>
      </c>
      <c r="E35" s="85" t="s">
        <v>1948</v>
      </c>
      <c r="F35" s="131">
        <v>0.19779768971463424</v>
      </c>
      <c r="G35" s="131">
        <v>0.16393942984983301</v>
      </c>
      <c r="H35" s="131">
        <v>0.23372444819385088</v>
      </c>
      <c r="I35" s="84" t="s">
        <v>199</v>
      </c>
      <c r="J35" s="92">
        <v>2</v>
      </c>
      <c r="K35" s="84" t="str">
        <f t="shared" si="5"/>
        <v>Uniform (0.16, 0.23)</v>
      </c>
      <c r="L35" s="131">
        <f t="shared" si="6"/>
        <v>0.16393942984983301</v>
      </c>
      <c r="M35" s="131">
        <f t="shared" si="7"/>
        <v>0.23372444819385088</v>
      </c>
      <c r="N35" s="84" t="s">
        <v>17</v>
      </c>
      <c r="O35" s="84"/>
      <c r="P35" s="84"/>
      <c r="Q35" s="84"/>
    </row>
    <row r="36" spans="1:17" x14ac:dyDescent="0.25">
      <c r="A36" s="81" t="s">
        <v>2</v>
      </c>
      <c r="B36" s="84" t="s">
        <v>15</v>
      </c>
      <c r="C36" s="84" t="s">
        <v>14</v>
      </c>
      <c r="D36" s="133" t="s">
        <v>18</v>
      </c>
      <c r="E36" s="85" t="s">
        <v>1948</v>
      </c>
      <c r="F36" s="131">
        <v>0.18407714343256509</v>
      </c>
      <c r="G36" s="131">
        <v>8.7864530380704006E-2</v>
      </c>
      <c r="H36" s="131">
        <v>0.31250769462469258</v>
      </c>
      <c r="I36" s="84" t="s">
        <v>199</v>
      </c>
      <c r="J36" s="92">
        <v>2</v>
      </c>
      <c r="K36" s="84" t="str">
        <f t="shared" si="5"/>
        <v>Uniform (0.09, 0.31)</v>
      </c>
      <c r="L36" s="131">
        <f t="shared" si="6"/>
        <v>8.7864530380704006E-2</v>
      </c>
      <c r="M36" s="131">
        <f t="shared" si="7"/>
        <v>0.31250769462469258</v>
      </c>
      <c r="N36" s="84" t="s">
        <v>17</v>
      </c>
      <c r="O36" s="84"/>
      <c r="P36" s="84"/>
      <c r="Q36" s="84"/>
    </row>
    <row r="37" spans="1:17" x14ac:dyDescent="0.25">
      <c r="A37" s="81" t="s">
        <v>2</v>
      </c>
      <c r="B37" s="84" t="s">
        <v>15</v>
      </c>
      <c r="C37" s="84" t="s">
        <v>14</v>
      </c>
      <c r="D37" s="133" t="s">
        <v>7</v>
      </c>
      <c r="E37" s="85" t="s">
        <v>1948</v>
      </c>
      <c r="F37" s="131">
        <v>0.20171075680785816</v>
      </c>
      <c r="G37" s="131">
        <v>0.11562192480611519</v>
      </c>
      <c r="H37" s="131">
        <v>0.30494528990216274</v>
      </c>
      <c r="I37" s="84" t="s">
        <v>199</v>
      </c>
      <c r="J37" s="92">
        <v>2</v>
      </c>
      <c r="K37" s="84" t="str">
        <f t="shared" si="5"/>
        <v>Uniform (0.12, 0.3)</v>
      </c>
      <c r="L37" s="131">
        <f t="shared" si="6"/>
        <v>0.11562192480611519</v>
      </c>
      <c r="M37" s="131">
        <f t="shared" si="7"/>
        <v>0.30494528990216274</v>
      </c>
      <c r="N37" s="84" t="s">
        <v>17</v>
      </c>
      <c r="O37" s="84"/>
      <c r="P37" s="84"/>
      <c r="Q37" s="84"/>
    </row>
    <row r="38" spans="1:17" x14ac:dyDescent="0.25">
      <c r="A38" s="86" t="s">
        <v>2</v>
      </c>
      <c r="B38" s="84" t="s">
        <v>12</v>
      </c>
      <c r="C38" s="84" t="s">
        <v>11</v>
      </c>
      <c r="D38" s="84" t="s">
        <v>18</v>
      </c>
      <c r="E38" s="85" t="s">
        <v>1949</v>
      </c>
      <c r="F38" s="374">
        <v>0.9</v>
      </c>
      <c r="G38" s="53">
        <v>0.59899999999999998</v>
      </c>
      <c r="H38" s="53">
        <v>0.71399999999999997</v>
      </c>
      <c r="I38" s="84" t="s">
        <v>199</v>
      </c>
      <c r="J38" s="92">
        <v>2</v>
      </c>
      <c r="K38" s="84" t="s">
        <v>2027</v>
      </c>
      <c r="L38" s="131">
        <v>0.59899999999999998</v>
      </c>
      <c r="M38" s="131">
        <v>0.71399999999999997</v>
      </c>
      <c r="N38" s="84" t="s">
        <v>17</v>
      </c>
      <c r="O38" s="84"/>
      <c r="P38" s="84"/>
      <c r="Q38" s="84"/>
    </row>
    <row r="39" spans="1:17" x14ac:dyDescent="0.25">
      <c r="A39" s="86" t="s">
        <v>2</v>
      </c>
      <c r="B39" s="84" t="s">
        <v>12</v>
      </c>
      <c r="C39" s="84" t="s">
        <v>11</v>
      </c>
      <c r="D39" s="84" t="s">
        <v>8</v>
      </c>
      <c r="E39" s="85" t="s">
        <v>1949</v>
      </c>
      <c r="F39" s="374">
        <v>0.9</v>
      </c>
      <c r="G39" s="53">
        <v>0.59899999999999998</v>
      </c>
      <c r="H39" s="53">
        <v>0.71399999999999997</v>
      </c>
      <c r="I39" s="84" t="s">
        <v>199</v>
      </c>
      <c r="J39" s="92">
        <v>2</v>
      </c>
      <c r="K39" s="84" t="s">
        <v>2027</v>
      </c>
      <c r="L39" s="131">
        <v>0.59899999999999998</v>
      </c>
      <c r="M39" s="131">
        <v>0.71399999999999997</v>
      </c>
      <c r="N39" s="84" t="s">
        <v>17</v>
      </c>
      <c r="O39" s="84"/>
      <c r="P39" s="84"/>
      <c r="Q39" s="84"/>
    </row>
    <row r="40" spans="1:17" x14ac:dyDescent="0.25">
      <c r="A40" s="86" t="s">
        <v>2</v>
      </c>
      <c r="B40" s="84" t="s">
        <v>12</v>
      </c>
      <c r="C40" s="84" t="s">
        <v>11</v>
      </c>
      <c r="D40" s="84" t="s">
        <v>29</v>
      </c>
      <c r="E40" s="85" t="s">
        <v>1949</v>
      </c>
      <c r="F40" s="374">
        <v>0.9</v>
      </c>
      <c r="G40" s="53">
        <v>0.59899999999999998</v>
      </c>
      <c r="H40" s="53">
        <v>0.71399999999999997</v>
      </c>
      <c r="I40" s="84" t="s">
        <v>199</v>
      </c>
      <c r="J40" s="92">
        <v>2</v>
      </c>
      <c r="K40" s="84" t="s">
        <v>2027</v>
      </c>
      <c r="L40" s="131">
        <v>0.59899999999999998</v>
      </c>
      <c r="M40" s="131">
        <v>0.71399999999999997</v>
      </c>
      <c r="N40" s="84" t="s">
        <v>17</v>
      </c>
      <c r="O40" s="84"/>
      <c r="P40" s="84"/>
      <c r="Q40" s="84"/>
    </row>
    <row r="41" spans="1:17" x14ac:dyDescent="0.25">
      <c r="A41" s="86" t="s">
        <v>2</v>
      </c>
      <c r="B41" s="84" t="s">
        <v>12</v>
      </c>
      <c r="C41" s="84" t="s">
        <v>11</v>
      </c>
      <c r="D41" s="84" t="s">
        <v>7</v>
      </c>
      <c r="E41" s="85" t="s">
        <v>1949</v>
      </c>
      <c r="F41" s="374">
        <v>0.9</v>
      </c>
      <c r="G41" s="53">
        <v>0.59899999999999998</v>
      </c>
      <c r="H41" s="53">
        <v>0.71399999999999997</v>
      </c>
      <c r="I41" s="84" t="s">
        <v>199</v>
      </c>
      <c r="J41" s="92">
        <v>2</v>
      </c>
      <c r="K41" s="84" t="s">
        <v>2027</v>
      </c>
      <c r="L41" s="131">
        <v>0.59899999999999998</v>
      </c>
      <c r="M41" s="131">
        <v>0.71399999999999997</v>
      </c>
      <c r="N41" s="84" t="s">
        <v>17</v>
      </c>
      <c r="O41" s="84"/>
      <c r="P41" s="84"/>
      <c r="Q41" s="84"/>
    </row>
    <row r="42" spans="1:17" x14ac:dyDescent="0.25">
      <c r="A42" s="86" t="s">
        <v>2</v>
      </c>
      <c r="B42" s="84" t="s">
        <v>12</v>
      </c>
      <c r="C42" s="84" t="s">
        <v>13</v>
      </c>
      <c r="D42" s="84" t="s">
        <v>18</v>
      </c>
      <c r="E42" s="85" t="s">
        <v>1949</v>
      </c>
      <c r="F42" s="374">
        <v>0.9</v>
      </c>
      <c r="G42" s="53">
        <v>0.59899999999999998</v>
      </c>
      <c r="H42" s="53">
        <v>0.71399999999999997</v>
      </c>
      <c r="I42" s="84" t="s">
        <v>199</v>
      </c>
      <c r="J42" s="92">
        <v>2</v>
      </c>
      <c r="K42" s="84" t="s">
        <v>2027</v>
      </c>
      <c r="L42" s="131">
        <v>0.59899999999999998</v>
      </c>
      <c r="M42" s="131">
        <v>0.71399999999999997</v>
      </c>
      <c r="N42" s="84" t="s">
        <v>17</v>
      </c>
      <c r="O42" s="84"/>
      <c r="P42" s="84"/>
      <c r="Q42" s="84"/>
    </row>
    <row r="43" spans="1:17" x14ac:dyDescent="0.25">
      <c r="A43" s="86" t="s">
        <v>2</v>
      </c>
      <c r="B43" s="84" t="s">
        <v>12</v>
      </c>
      <c r="C43" s="84" t="s">
        <v>13</v>
      </c>
      <c r="D43" s="84" t="s">
        <v>8</v>
      </c>
      <c r="E43" s="85" t="s">
        <v>1949</v>
      </c>
      <c r="F43" s="374">
        <v>0.9</v>
      </c>
      <c r="G43" s="53">
        <v>0.59899999999999998</v>
      </c>
      <c r="H43" s="53">
        <v>0.71399999999999997</v>
      </c>
      <c r="I43" s="84" t="s">
        <v>199</v>
      </c>
      <c r="J43" s="92">
        <v>2</v>
      </c>
      <c r="K43" s="84" t="s">
        <v>2027</v>
      </c>
      <c r="L43" s="131">
        <v>0.59899999999999998</v>
      </c>
      <c r="M43" s="131">
        <v>0.71399999999999997</v>
      </c>
      <c r="N43" s="84" t="s">
        <v>17</v>
      </c>
      <c r="O43" s="84"/>
      <c r="P43" s="84"/>
      <c r="Q43" s="84"/>
    </row>
    <row r="44" spans="1:17" x14ac:dyDescent="0.25">
      <c r="A44" s="86" t="s">
        <v>2</v>
      </c>
      <c r="B44" s="84" t="s">
        <v>12</v>
      </c>
      <c r="C44" s="84" t="s">
        <v>13</v>
      </c>
      <c r="D44" s="84" t="s">
        <v>29</v>
      </c>
      <c r="E44" s="85" t="s">
        <v>1949</v>
      </c>
      <c r="F44" s="374">
        <v>0.9</v>
      </c>
      <c r="G44" s="53">
        <v>0.59899999999999998</v>
      </c>
      <c r="H44" s="53">
        <v>0.71399999999999997</v>
      </c>
      <c r="I44" s="84" t="s">
        <v>199</v>
      </c>
      <c r="J44" s="92">
        <v>2</v>
      </c>
      <c r="K44" s="84" t="s">
        <v>2027</v>
      </c>
      <c r="L44" s="131">
        <v>0.59899999999999998</v>
      </c>
      <c r="M44" s="131">
        <v>0.71399999999999997</v>
      </c>
      <c r="N44" s="84" t="s">
        <v>17</v>
      </c>
      <c r="O44" s="84"/>
      <c r="P44" s="84"/>
      <c r="Q44" s="84"/>
    </row>
    <row r="45" spans="1:17" x14ac:dyDescent="0.25">
      <c r="A45" s="86" t="s">
        <v>2</v>
      </c>
      <c r="B45" s="84" t="s">
        <v>12</v>
      </c>
      <c r="C45" s="84" t="s">
        <v>13</v>
      </c>
      <c r="D45" s="84" t="s">
        <v>7</v>
      </c>
      <c r="E45" s="85" t="s">
        <v>1949</v>
      </c>
      <c r="F45" s="374">
        <v>0.9</v>
      </c>
      <c r="G45" s="53">
        <v>0.59899999999999998</v>
      </c>
      <c r="H45" s="53">
        <v>0.71399999999999997</v>
      </c>
      <c r="I45" s="84" t="s">
        <v>199</v>
      </c>
      <c r="J45" s="92">
        <v>2</v>
      </c>
      <c r="K45" s="84" t="s">
        <v>2027</v>
      </c>
      <c r="L45" s="131">
        <v>0.59899999999999998</v>
      </c>
      <c r="M45" s="131">
        <v>0.71399999999999997</v>
      </c>
      <c r="N45" s="84" t="s">
        <v>17</v>
      </c>
      <c r="O45" s="84"/>
      <c r="P45" s="84"/>
      <c r="Q45" s="84"/>
    </row>
    <row r="46" spans="1:17" x14ac:dyDescent="0.25">
      <c r="A46" s="86" t="s">
        <v>2</v>
      </c>
      <c r="B46" s="84" t="s">
        <v>12</v>
      </c>
      <c r="C46" s="84" t="s">
        <v>14</v>
      </c>
      <c r="D46" s="84" t="s">
        <v>18</v>
      </c>
      <c r="E46" s="85" t="s">
        <v>1949</v>
      </c>
      <c r="F46" s="374">
        <v>0.9</v>
      </c>
      <c r="G46" s="53">
        <v>0.59899999999999998</v>
      </c>
      <c r="H46" s="53">
        <v>0.71399999999999997</v>
      </c>
      <c r="I46" s="84" t="s">
        <v>199</v>
      </c>
      <c r="J46" s="92">
        <v>2</v>
      </c>
      <c r="K46" s="84" t="s">
        <v>2027</v>
      </c>
      <c r="L46" s="131">
        <v>0.59899999999999998</v>
      </c>
      <c r="M46" s="131">
        <v>0.71399999999999997</v>
      </c>
      <c r="N46" s="84" t="s">
        <v>17</v>
      </c>
    </row>
    <row r="47" spans="1:17" x14ac:dyDescent="0.25">
      <c r="A47" s="86" t="s">
        <v>2</v>
      </c>
      <c r="B47" s="84" t="s">
        <v>12</v>
      </c>
      <c r="C47" s="84" t="s">
        <v>14</v>
      </c>
      <c r="D47" s="84" t="s">
        <v>8</v>
      </c>
      <c r="E47" s="85" t="s">
        <v>1949</v>
      </c>
      <c r="F47" s="374">
        <v>0.9</v>
      </c>
      <c r="G47" s="53">
        <v>0.59899999999999998</v>
      </c>
      <c r="H47" s="53">
        <v>0.71399999999999997</v>
      </c>
      <c r="I47" s="84" t="s">
        <v>199</v>
      </c>
      <c r="J47" s="92">
        <v>2</v>
      </c>
      <c r="K47" s="84" t="s">
        <v>2027</v>
      </c>
      <c r="L47" s="131">
        <v>0.59899999999999998</v>
      </c>
      <c r="M47" s="131">
        <v>0.71399999999999997</v>
      </c>
      <c r="N47" s="84" t="s">
        <v>17</v>
      </c>
    </row>
    <row r="48" spans="1:17" x14ac:dyDescent="0.25">
      <c r="A48" s="86" t="s">
        <v>2</v>
      </c>
      <c r="B48" s="84" t="s">
        <v>12</v>
      </c>
      <c r="C48" s="84" t="s">
        <v>14</v>
      </c>
      <c r="D48" s="84" t="s">
        <v>29</v>
      </c>
      <c r="E48" s="85" t="s">
        <v>1949</v>
      </c>
      <c r="F48" s="374">
        <v>0.9</v>
      </c>
      <c r="G48" s="53">
        <v>0.59899999999999998</v>
      </c>
      <c r="H48" s="53">
        <v>0.71399999999999997</v>
      </c>
      <c r="I48" s="84" t="s">
        <v>199</v>
      </c>
      <c r="J48" s="92">
        <v>2</v>
      </c>
      <c r="K48" s="84" t="s">
        <v>2027</v>
      </c>
      <c r="L48" s="131">
        <v>0.59899999999999998</v>
      </c>
      <c r="M48" s="131">
        <v>0.71399999999999997</v>
      </c>
      <c r="N48" s="84" t="s">
        <v>17</v>
      </c>
    </row>
    <row r="49" spans="1:17" x14ac:dyDescent="0.25">
      <c r="A49" s="86" t="s">
        <v>2</v>
      </c>
      <c r="B49" s="84" t="s">
        <v>12</v>
      </c>
      <c r="C49" s="84" t="s">
        <v>14</v>
      </c>
      <c r="D49" s="84" t="s">
        <v>7</v>
      </c>
      <c r="E49" s="85" t="s">
        <v>1949</v>
      </c>
      <c r="F49" s="374">
        <v>0.9</v>
      </c>
      <c r="G49" s="53">
        <v>0.59899999999999998</v>
      </c>
      <c r="H49" s="53">
        <v>0.71399999999999997</v>
      </c>
      <c r="I49" s="84" t="s">
        <v>199</v>
      </c>
      <c r="J49" s="92">
        <v>2</v>
      </c>
      <c r="K49" s="84" t="s">
        <v>2027</v>
      </c>
      <c r="L49" s="131">
        <v>0.59899999999999998</v>
      </c>
      <c r="M49" s="131">
        <v>0.71399999999999997</v>
      </c>
      <c r="N49" s="84" t="s">
        <v>17</v>
      </c>
    </row>
    <row r="50" spans="1:17" x14ac:dyDescent="0.25">
      <c r="A50" s="86" t="s">
        <v>2</v>
      </c>
      <c r="B50" s="84" t="s">
        <v>15</v>
      </c>
      <c r="C50" s="84" t="s">
        <v>11</v>
      </c>
      <c r="D50" s="84" t="s">
        <v>18</v>
      </c>
      <c r="E50" s="85" t="s">
        <v>1949</v>
      </c>
      <c r="F50" s="374">
        <v>0.9</v>
      </c>
      <c r="G50" s="131">
        <v>0.59899999999999998</v>
      </c>
      <c r="H50" s="131">
        <v>0.71399999999999997</v>
      </c>
      <c r="I50" s="84" t="s">
        <v>199</v>
      </c>
      <c r="J50" s="92">
        <v>2</v>
      </c>
      <c r="K50" s="84" t="s">
        <v>2027</v>
      </c>
      <c r="L50" s="131">
        <v>0.59899999999999998</v>
      </c>
      <c r="M50" s="131">
        <v>0.71399999999999997</v>
      </c>
      <c r="N50" s="84" t="s">
        <v>17</v>
      </c>
    </row>
    <row r="51" spans="1:17" x14ac:dyDescent="0.25">
      <c r="A51" s="86" t="s">
        <v>2</v>
      </c>
      <c r="B51" s="84" t="s">
        <v>15</v>
      </c>
      <c r="C51" s="84" t="s">
        <v>11</v>
      </c>
      <c r="D51" s="84" t="s">
        <v>7</v>
      </c>
      <c r="E51" s="85" t="s">
        <v>1949</v>
      </c>
      <c r="F51" s="374">
        <v>0.9</v>
      </c>
      <c r="G51" s="131">
        <v>0.59899999999999998</v>
      </c>
      <c r="H51" s="131">
        <v>0.71399999999999997</v>
      </c>
      <c r="I51" s="84" t="s">
        <v>199</v>
      </c>
      <c r="J51" s="92">
        <v>2</v>
      </c>
      <c r="K51" s="84" t="s">
        <v>2027</v>
      </c>
      <c r="L51" s="131">
        <v>0.59899999999999998</v>
      </c>
      <c r="M51" s="131">
        <v>0.71399999999999997</v>
      </c>
      <c r="N51" s="84" t="s">
        <v>17</v>
      </c>
    </row>
    <row r="52" spans="1:17" x14ac:dyDescent="0.25">
      <c r="A52" s="86" t="s">
        <v>2</v>
      </c>
      <c r="B52" s="84" t="s">
        <v>15</v>
      </c>
      <c r="C52" s="84" t="s">
        <v>13</v>
      </c>
      <c r="D52" s="84" t="s">
        <v>18</v>
      </c>
      <c r="E52" s="85" t="s">
        <v>1949</v>
      </c>
      <c r="F52" s="374">
        <v>0.9</v>
      </c>
      <c r="G52" s="131">
        <v>0.59899999999999998</v>
      </c>
      <c r="H52" s="131">
        <v>0.71399999999999997</v>
      </c>
      <c r="I52" s="84" t="s">
        <v>199</v>
      </c>
      <c r="J52" s="92">
        <v>2</v>
      </c>
      <c r="K52" s="84" t="s">
        <v>2027</v>
      </c>
      <c r="L52" s="131">
        <v>0.59899999999999998</v>
      </c>
      <c r="M52" s="131">
        <v>0.71399999999999997</v>
      </c>
      <c r="N52" s="84" t="s">
        <v>17</v>
      </c>
    </row>
    <row r="53" spans="1:17" x14ac:dyDescent="0.25">
      <c r="A53" s="86" t="s">
        <v>2</v>
      </c>
      <c r="B53" s="84" t="s">
        <v>15</v>
      </c>
      <c r="C53" s="84" t="s">
        <v>13</v>
      </c>
      <c r="D53" s="84" t="s">
        <v>7</v>
      </c>
      <c r="E53" s="85" t="s">
        <v>1949</v>
      </c>
      <c r="F53" s="374">
        <v>0.9</v>
      </c>
      <c r="G53" s="131">
        <v>0.59899999999999998</v>
      </c>
      <c r="H53" s="131">
        <v>0.71399999999999997</v>
      </c>
      <c r="I53" s="84" t="s">
        <v>199</v>
      </c>
      <c r="J53" s="92">
        <v>2</v>
      </c>
      <c r="K53" s="84" t="s">
        <v>2027</v>
      </c>
      <c r="L53" s="131">
        <v>0.59899999999999998</v>
      </c>
      <c r="M53" s="131">
        <v>0.71399999999999997</v>
      </c>
      <c r="N53" s="84" t="s">
        <v>17</v>
      </c>
      <c r="O53" s="84"/>
      <c r="P53" s="84"/>
      <c r="Q53" s="84"/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18</v>
      </c>
      <c r="E54" s="85" t="s">
        <v>1949</v>
      </c>
      <c r="F54" s="374">
        <v>0.9</v>
      </c>
      <c r="G54" s="131">
        <v>0.59899999999999998</v>
      </c>
      <c r="H54" s="131">
        <v>0.71399999999999997</v>
      </c>
      <c r="I54" s="84" t="s">
        <v>199</v>
      </c>
      <c r="J54" s="92">
        <v>2</v>
      </c>
      <c r="K54" s="84" t="s">
        <v>2027</v>
      </c>
      <c r="L54" s="131">
        <v>0.59899999999999998</v>
      </c>
      <c r="M54" s="131">
        <v>0.71399999999999997</v>
      </c>
      <c r="N54" s="84" t="s">
        <v>17</v>
      </c>
      <c r="O54" s="84"/>
      <c r="P54" s="84"/>
      <c r="Q54" s="84"/>
    </row>
    <row r="55" spans="1:17" x14ac:dyDescent="0.25">
      <c r="A55" s="86" t="s">
        <v>2</v>
      </c>
      <c r="B55" s="84" t="s">
        <v>15</v>
      </c>
      <c r="C55" s="84" t="s">
        <v>14</v>
      </c>
      <c r="D55" s="84" t="s">
        <v>7</v>
      </c>
      <c r="E55" s="85" t="s">
        <v>1949</v>
      </c>
      <c r="F55" s="377">
        <v>0.9</v>
      </c>
      <c r="G55" s="131">
        <v>0.59899999999999998</v>
      </c>
      <c r="H55" s="131">
        <v>0.71399999999999997</v>
      </c>
      <c r="I55" s="84" t="s">
        <v>199</v>
      </c>
      <c r="J55" s="92">
        <v>2</v>
      </c>
      <c r="K55" s="84" t="s">
        <v>2027</v>
      </c>
      <c r="L55" s="131">
        <v>0.59899999999999998</v>
      </c>
      <c r="M55" s="131">
        <v>0.71399999999999997</v>
      </c>
      <c r="N55" s="84" t="s">
        <v>17</v>
      </c>
      <c r="O55" s="84"/>
      <c r="P55" s="84"/>
      <c r="Q55" s="84"/>
    </row>
    <row r="56" spans="1:17" x14ac:dyDescent="0.25">
      <c r="A56" s="41" t="s">
        <v>3</v>
      </c>
      <c r="B56" s="67" t="s">
        <v>12</v>
      </c>
      <c r="C56" s="67" t="s">
        <v>11</v>
      </c>
      <c r="D56" s="67" t="s">
        <v>18</v>
      </c>
      <c r="E56" s="67" t="s">
        <v>1946</v>
      </c>
      <c r="F56" s="131">
        <v>1.32</v>
      </c>
      <c r="G56" s="67">
        <v>1.23</v>
      </c>
      <c r="H56" s="67">
        <v>1.54</v>
      </c>
      <c r="I56" s="67" t="s">
        <v>199</v>
      </c>
      <c r="J56" s="343">
        <v>2</v>
      </c>
      <c r="K56" s="67" t="s">
        <v>2028</v>
      </c>
      <c r="L56" s="342">
        <v>1.23</v>
      </c>
      <c r="M56" s="342">
        <v>1.54</v>
      </c>
      <c r="N56" s="67" t="s">
        <v>17</v>
      </c>
      <c r="O56" s="67"/>
      <c r="P56" s="67"/>
      <c r="Q56" s="67"/>
    </row>
    <row r="57" spans="1:17" x14ac:dyDescent="0.25">
      <c r="A57" s="86" t="s">
        <v>3</v>
      </c>
      <c r="B57" s="84" t="s">
        <v>12</v>
      </c>
      <c r="C57" s="84" t="s">
        <v>11</v>
      </c>
      <c r="D57" s="84" t="s">
        <v>8</v>
      </c>
      <c r="E57" s="84" t="s">
        <v>1946</v>
      </c>
      <c r="F57" s="131">
        <v>1.32</v>
      </c>
      <c r="G57" s="84">
        <v>1.23</v>
      </c>
      <c r="H57" s="84">
        <v>1.54</v>
      </c>
      <c r="I57" s="84" t="s">
        <v>199</v>
      </c>
      <c r="J57" s="92">
        <v>2</v>
      </c>
      <c r="K57" s="84" t="s">
        <v>2028</v>
      </c>
      <c r="L57" s="131">
        <v>1.23</v>
      </c>
      <c r="M57" s="131">
        <v>1.54</v>
      </c>
      <c r="N57" s="84" t="s">
        <v>17</v>
      </c>
      <c r="O57" s="84"/>
      <c r="P57" s="84"/>
      <c r="Q57" s="84"/>
    </row>
    <row r="58" spans="1:17" x14ac:dyDescent="0.25">
      <c r="A58" s="86" t="s">
        <v>3</v>
      </c>
      <c r="B58" s="84" t="s">
        <v>12</v>
      </c>
      <c r="C58" s="84" t="s">
        <v>11</v>
      </c>
      <c r="D58" s="84" t="s">
        <v>29</v>
      </c>
      <c r="E58" s="84" t="s">
        <v>1946</v>
      </c>
      <c r="F58" s="131">
        <v>1.32</v>
      </c>
      <c r="G58" s="84">
        <v>1.23</v>
      </c>
      <c r="H58" s="84">
        <v>1.54</v>
      </c>
      <c r="I58" s="84" t="s">
        <v>199</v>
      </c>
      <c r="J58" s="92">
        <v>2</v>
      </c>
      <c r="K58" s="84" t="s">
        <v>2028</v>
      </c>
      <c r="L58" s="131">
        <v>1.23</v>
      </c>
      <c r="M58" s="131">
        <v>1.54</v>
      </c>
      <c r="N58" s="84" t="s">
        <v>17</v>
      </c>
      <c r="O58" s="84"/>
      <c r="P58" s="84"/>
      <c r="Q58" s="84"/>
    </row>
    <row r="59" spans="1:17" x14ac:dyDescent="0.25">
      <c r="A59" s="86" t="s">
        <v>3</v>
      </c>
      <c r="B59" s="84" t="s">
        <v>12</v>
      </c>
      <c r="C59" s="84" t="s">
        <v>11</v>
      </c>
      <c r="D59" s="84" t="s">
        <v>7</v>
      </c>
      <c r="E59" s="84" t="s">
        <v>1946</v>
      </c>
      <c r="F59" s="131">
        <v>1.32</v>
      </c>
      <c r="G59" s="84">
        <v>1.23</v>
      </c>
      <c r="H59" s="84">
        <v>1.54</v>
      </c>
      <c r="I59" s="84" t="s">
        <v>199</v>
      </c>
      <c r="J59" s="92">
        <v>2</v>
      </c>
      <c r="K59" s="84" t="s">
        <v>2028</v>
      </c>
      <c r="L59" s="131">
        <v>1.23</v>
      </c>
      <c r="M59" s="131">
        <v>1.54</v>
      </c>
      <c r="N59" s="84" t="s">
        <v>17</v>
      </c>
      <c r="O59" s="84"/>
      <c r="P59" s="84"/>
      <c r="Q59" s="84"/>
    </row>
    <row r="60" spans="1:17" x14ac:dyDescent="0.25">
      <c r="A60" s="86" t="s">
        <v>3</v>
      </c>
      <c r="B60" s="84" t="s">
        <v>12</v>
      </c>
      <c r="C60" s="84" t="s">
        <v>13</v>
      </c>
      <c r="D60" s="84" t="s">
        <v>18</v>
      </c>
      <c r="E60" s="84" t="s">
        <v>1946</v>
      </c>
      <c r="F60" s="53">
        <v>1.32</v>
      </c>
      <c r="G60" s="133">
        <v>1.23</v>
      </c>
      <c r="H60" s="133">
        <v>1.54</v>
      </c>
      <c r="I60" s="84" t="s">
        <v>199</v>
      </c>
      <c r="J60" s="92">
        <v>2</v>
      </c>
      <c r="K60" s="84" t="s">
        <v>2028</v>
      </c>
      <c r="L60" s="131">
        <v>1.23</v>
      </c>
      <c r="M60" s="131">
        <v>1.54</v>
      </c>
      <c r="N60" s="84" t="s">
        <v>17</v>
      </c>
    </row>
    <row r="61" spans="1:17" x14ac:dyDescent="0.25">
      <c r="A61" s="86" t="s">
        <v>3</v>
      </c>
      <c r="B61" s="84" t="s">
        <v>12</v>
      </c>
      <c r="C61" s="84" t="s">
        <v>13</v>
      </c>
      <c r="D61" s="84" t="s">
        <v>8</v>
      </c>
      <c r="E61" s="84" t="s">
        <v>1946</v>
      </c>
      <c r="F61" s="53">
        <v>1.32</v>
      </c>
      <c r="G61" s="133">
        <v>1.23</v>
      </c>
      <c r="H61" s="133">
        <v>1.54</v>
      </c>
      <c r="I61" s="84" t="s">
        <v>199</v>
      </c>
      <c r="J61" s="92">
        <v>2</v>
      </c>
      <c r="K61" s="84" t="s">
        <v>2028</v>
      </c>
      <c r="L61" s="131">
        <v>1.23</v>
      </c>
      <c r="M61" s="131">
        <v>1.54</v>
      </c>
      <c r="N61" s="84" t="s">
        <v>17</v>
      </c>
    </row>
    <row r="62" spans="1:17" x14ac:dyDescent="0.25">
      <c r="A62" s="86" t="s">
        <v>3</v>
      </c>
      <c r="B62" s="84" t="s">
        <v>12</v>
      </c>
      <c r="C62" s="84" t="s">
        <v>13</v>
      </c>
      <c r="D62" s="84" t="s">
        <v>29</v>
      </c>
      <c r="E62" s="84" t="s">
        <v>1946</v>
      </c>
      <c r="F62" s="53">
        <v>1.32</v>
      </c>
      <c r="G62" s="133">
        <v>1.23</v>
      </c>
      <c r="H62" s="133">
        <v>1.54</v>
      </c>
      <c r="I62" s="84" t="s">
        <v>199</v>
      </c>
      <c r="J62" s="92">
        <v>2</v>
      </c>
      <c r="K62" s="84" t="s">
        <v>2028</v>
      </c>
      <c r="L62" s="131">
        <v>1.23</v>
      </c>
      <c r="M62" s="131">
        <v>1.54</v>
      </c>
      <c r="N62" s="84" t="s">
        <v>17</v>
      </c>
    </row>
    <row r="63" spans="1:17" x14ac:dyDescent="0.25">
      <c r="A63" s="86" t="s">
        <v>3</v>
      </c>
      <c r="B63" s="84" t="s">
        <v>12</v>
      </c>
      <c r="C63" s="84" t="s">
        <v>13</v>
      </c>
      <c r="D63" s="84" t="s">
        <v>7</v>
      </c>
      <c r="E63" s="84" t="s">
        <v>1946</v>
      </c>
      <c r="F63" s="53">
        <v>1.32</v>
      </c>
      <c r="G63" s="133">
        <v>1.23</v>
      </c>
      <c r="H63" s="133">
        <v>1.54</v>
      </c>
      <c r="I63" s="84" t="s">
        <v>199</v>
      </c>
      <c r="J63" s="92">
        <v>2</v>
      </c>
      <c r="K63" s="84" t="s">
        <v>2028</v>
      </c>
      <c r="L63" s="131">
        <v>1.23</v>
      </c>
      <c r="M63" s="131">
        <v>1.54</v>
      </c>
      <c r="N63" s="84" t="s">
        <v>17</v>
      </c>
    </row>
    <row r="64" spans="1:17" x14ac:dyDescent="0.25">
      <c r="A64" s="86" t="s">
        <v>3</v>
      </c>
      <c r="B64" s="84" t="s">
        <v>12</v>
      </c>
      <c r="C64" s="84" t="s">
        <v>14</v>
      </c>
      <c r="D64" s="84" t="s">
        <v>18</v>
      </c>
      <c r="E64" s="84" t="s">
        <v>1946</v>
      </c>
      <c r="F64" s="53">
        <v>1.32</v>
      </c>
      <c r="G64" s="133">
        <v>1.23</v>
      </c>
      <c r="H64" s="133">
        <v>1.54</v>
      </c>
      <c r="I64" s="84" t="s">
        <v>199</v>
      </c>
      <c r="J64" s="92">
        <v>2</v>
      </c>
      <c r="K64" s="84" t="s">
        <v>2028</v>
      </c>
      <c r="L64" s="131">
        <v>1.23</v>
      </c>
      <c r="M64" s="131">
        <v>1.54</v>
      </c>
      <c r="N64" s="84" t="s">
        <v>17</v>
      </c>
    </row>
    <row r="65" spans="1:17" x14ac:dyDescent="0.25">
      <c r="A65" s="86" t="s">
        <v>3</v>
      </c>
      <c r="B65" s="84" t="s">
        <v>12</v>
      </c>
      <c r="C65" s="84" t="s">
        <v>14</v>
      </c>
      <c r="D65" s="84" t="s">
        <v>8</v>
      </c>
      <c r="E65" s="84" t="s">
        <v>1946</v>
      </c>
      <c r="F65" s="53">
        <v>1.32</v>
      </c>
      <c r="G65" s="133">
        <v>1.23</v>
      </c>
      <c r="H65" s="133">
        <v>1.54</v>
      </c>
      <c r="I65" s="84" t="s">
        <v>199</v>
      </c>
      <c r="J65" s="92">
        <v>2</v>
      </c>
      <c r="K65" s="84" t="s">
        <v>2028</v>
      </c>
      <c r="L65" s="131">
        <v>1.23</v>
      </c>
      <c r="M65" s="131">
        <v>1.54</v>
      </c>
      <c r="N65" s="84" t="s">
        <v>17</v>
      </c>
    </row>
    <row r="66" spans="1:17" x14ac:dyDescent="0.25">
      <c r="A66" s="86" t="s">
        <v>3</v>
      </c>
      <c r="B66" s="84" t="s">
        <v>12</v>
      </c>
      <c r="C66" s="84" t="s">
        <v>14</v>
      </c>
      <c r="D66" s="84" t="s">
        <v>29</v>
      </c>
      <c r="E66" s="84" t="s">
        <v>1946</v>
      </c>
      <c r="F66" s="53">
        <v>1.32</v>
      </c>
      <c r="G66" s="133">
        <v>1.23</v>
      </c>
      <c r="H66" s="133">
        <v>1.54</v>
      </c>
      <c r="I66" s="84" t="s">
        <v>199</v>
      </c>
      <c r="J66" s="92">
        <v>2</v>
      </c>
      <c r="K66" s="84" t="s">
        <v>2028</v>
      </c>
      <c r="L66" s="131">
        <v>1.23</v>
      </c>
      <c r="M66" s="131">
        <v>1.54</v>
      </c>
      <c r="N66" s="84" t="s">
        <v>17</v>
      </c>
    </row>
    <row r="67" spans="1:17" x14ac:dyDescent="0.25">
      <c r="A67" s="86" t="s">
        <v>3</v>
      </c>
      <c r="B67" s="84" t="s">
        <v>12</v>
      </c>
      <c r="C67" s="84" t="s">
        <v>14</v>
      </c>
      <c r="D67" s="84" t="s">
        <v>7</v>
      </c>
      <c r="E67" s="84" t="s">
        <v>1946</v>
      </c>
      <c r="F67" s="53">
        <v>1.32</v>
      </c>
      <c r="G67" s="133">
        <v>1.23</v>
      </c>
      <c r="H67" s="133">
        <v>1.54</v>
      </c>
      <c r="I67" s="84" t="s">
        <v>199</v>
      </c>
      <c r="J67" s="92">
        <v>2</v>
      </c>
      <c r="K67" s="84" t="s">
        <v>2028</v>
      </c>
      <c r="L67" s="131">
        <v>1.23</v>
      </c>
      <c r="M67" s="131">
        <v>1.54</v>
      </c>
      <c r="N67" s="84" t="s">
        <v>17</v>
      </c>
    </row>
    <row r="68" spans="1:17" x14ac:dyDescent="0.25">
      <c r="A68" s="86" t="s">
        <v>3</v>
      </c>
      <c r="B68" s="84" t="s">
        <v>15</v>
      </c>
      <c r="C68" s="84" t="s">
        <v>11</v>
      </c>
      <c r="D68" s="84" t="s">
        <v>18</v>
      </c>
      <c r="E68" s="84" t="s">
        <v>1946</v>
      </c>
      <c r="F68" s="53">
        <v>1.32</v>
      </c>
      <c r="G68" s="133">
        <v>1.23</v>
      </c>
      <c r="H68" s="133">
        <v>1.54</v>
      </c>
      <c r="I68" s="84" t="s">
        <v>199</v>
      </c>
      <c r="J68" s="92">
        <v>2</v>
      </c>
      <c r="K68" s="84" t="s">
        <v>2028</v>
      </c>
      <c r="L68" s="131">
        <v>1.23</v>
      </c>
      <c r="M68" s="131">
        <v>1.54</v>
      </c>
      <c r="N68" s="84" t="s">
        <v>17</v>
      </c>
    </row>
    <row r="69" spans="1:17" x14ac:dyDescent="0.25">
      <c r="A69" s="86" t="s">
        <v>3</v>
      </c>
      <c r="B69" s="84" t="s">
        <v>15</v>
      </c>
      <c r="C69" s="84" t="s">
        <v>11</v>
      </c>
      <c r="D69" s="84" t="s">
        <v>7</v>
      </c>
      <c r="E69" s="84" t="s">
        <v>1946</v>
      </c>
      <c r="F69" s="53">
        <v>1.32</v>
      </c>
      <c r="G69" s="133">
        <v>1.23</v>
      </c>
      <c r="H69" s="133">
        <v>1.54</v>
      </c>
      <c r="I69" s="84" t="s">
        <v>199</v>
      </c>
      <c r="J69" s="92">
        <v>2</v>
      </c>
      <c r="K69" s="84" t="s">
        <v>2028</v>
      </c>
      <c r="L69" s="131">
        <v>1.23</v>
      </c>
      <c r="M69" s="131">
        <v>1.54</v>
      </c>
      <c r="N69" s="84" t="s">
        <v>17</v>
      </c>
    </row>
    <row r="70" spans="1:17" x14ac:dyDescent="0.25">
      <c r="A70" s="86" t="s">
        <v>3</v>
      </c>
      <c r="B70" s="84" t="s">
        <v>15</v>
      </c>
      <c r="C70" s="84" t="s">
        <v>13</v>
      </c>
      <c r="D70" s="84" t="s">
        <v>18</v>
      </c>
      <c r="E70" s="84" t="s">
        <v>1946</v>
      </c>
      <c r="F70" s="53">
        <v>1.32</v>
      </c>
      <c r="G70" s="133">
        <v>1.23</v>
      </c>
      <c r="H70" s="133">
        <v>1.54</v>
      </c>
      <c r="I70" s="84" t="s">
        <v>199</v>
      </c>
      <c r="J70" s="92">
        <v>2</v>
      </c>
      <c r="K70" s="84" t="s">
        <v>2028</v>
      </c>
      <c r="L70" s="131">
        <v>1.23</v>
      </c>
      <c r="M70" s="131">
        <v>1.54</v>
      </c>
      <c r="N70" s="84" t="s">
        <v>17</v>
      </c>
      <c r="O70" s="84"/>
      <c r="P70" s="84"/>
      <c r="Q70" s="84"/>
    </row>
    <row r="71" spans="1:17" x14ac:dyDescent="0.25">
      <c r="A71" s="86" t="s">
        <v>3</v>
      </c>
      <c r="B71" s="84" t="s">
        <v>15</v>
      </c>
      <c r="C71" s="84" t="s">
        <v>13</v>
      </c>
      <c r="D71" s="84" t="s">
        <v>7</v>
      </c>
      <c r="E71" s="84" t="s">
        <v>1946</v>
      </c>
      <c r="F71" s="53">
        <v>1.32</v>
      </c>
      <c r="G71" s="133">
        <v>1.23</v>
      </c>
      <c r="H71" s="133">
        <v>1.54</v>
      </c>
      <c r="I71" s="84" t="s">
        <v>199</v>
      </c>
      <c r="J71" s="92">
        <v>2</v>
      </c>
      <c r="K71" s="84" t="s">
        <v>2028</v>
      </c>
      <c r="L71" s="131">
        <v>1.23</v>
      </c>
      <c r="M71" s="131">
        <v>1.54</v>
      </c>
      <c r="N71" s="84" t="s">
        <v>17</v>
      </c>
      <c r="O71" s="84"/>
      <c r="P71" s="84"/>
      <c r="Q71" s="84"/>
    </row>
    <row r="72" spans="1:17" x14ac:dyDescent="0.25">
      <c r="A72" s="86" t="s">
        <v>3</v>
      </c>
      <c r="B72" s="84" t="s">
        <v>15</v>
      </c>
      <c r="C72" s="84" t="s">
        <v>14</v>
      </c>
      <c r="D72" s="84" t="s">
        <v>18</v>
      </c>
      <c r="E72" s="84" t="s">
        <v>1946</v>
      </c>
      <c r="F72" s="131">
        <v>1.32</v>
      </c>
      <c r="G72" s="84">
        <v>1.23</v>
      </c>
      <c r="H72" s="84">
        <v>1.54</v>
      </c>
      <c r="I72" s="84" t="s">
        <v>199</v>
      </c>
      <c r="J72" s="92">
        <v>2</v>
      </c>
      <c r="K72" s="84" t="s">
        <v>2028</v>
      </c>
      <c r="L72" s="131">
        <v>1.23</v>
      </c>
      <c r="M72" s="131">
        <v>1.54</v>
      </c>
      <c r="N72" s="84" t="s">
        <v>17</v>
      </c>
      <c r="O72" s="84"/>
      <c r="P72" s="84"/>
      <c r="Q72" s="84"/>
    </row>
    <row r="73" spans="1:17" x14ac:dyDescent="0.25">
      <c r="A73" s="86" t="s">
        <v>3</v>
      </c>
      <c r="B73" s="84" t="s">
        <v>15</v>
      </c>
      <c r="C73" s="84" t="s">
        <v>14</v>
      </c>
      <c r="D73" s="84" t="s">
        <v>7</v>
      </c>
      <c r="E73" s="84" t="s">
        <v>1946</v>
      </c>
      <c r="F73" s="131">
        <v>1.32</v>
      </c>
      <c r="G73" s="84">
        <v>1.23</v>
      </c>
      <c r="H73" s="84">
        <v>1.54</v>
      </c>
      <c r="I73" s="84" t="s">
        <v>199</v>
      </c>
      <c r="J73" s="92">
        <v>2</v>
      </c>
      <c r="K73" s="84" t="s">
        <v>2028</v>
      </c>
      <c r="L73" s="131">
        <v>1.23</v>
      </c>
      <c r="M73" s="131">
        <v>1.54</v>
      </c>
      <c r="N73" s="84" t="s">
        <v>17</v>
      </c>
      <c r="O73" s="84"/>
      <c r="P73" s="84"/>
      <c r="Q73" s="84"/>
    </row>
    <row r="74" spans="1:17" x14ac:dyDescent="0.25">
      <c r="A74" s="86" t="s">
        <v>3</v>
      </c>
      <c r="B74" s="84" t="s">
        <v>12</v>
      </c>
      <c r="C74" s="84" t="s">
        <v>11</v>
      </c>
      <c r="D74" s="84" t="s">
        <v>18</v>
      </c>
      <c r="E74" s="85" t="s">
        <v>1948</v>
      </c>
      <c r="F74" s="131">
        <v>0.28669473052898364</v>
      </c>
      <c r="G74" s="131">
        <v>5.1507343059638402E-2</v>
      </c>
      <c r="H74" s="131">
        <v>0.44902628478490858</v>
      </c>
      <c r="I74" s="84" t="s">
        <v>199</v>
      </c>
      <c r="J74" s="92">
        <v>2</v>
      </c>
      <c r="K74" s="84" t="str">
        <f t="shared" ref="K74:K91" si="8">"Uniform ("&amp;ROUND(G74,2)&amp;", "&amp;ROUND(H74,2)&amp;")"</f>
        <v>Uniform (0.05, 0.45)</v>
      </c>
      <c r="L74" s="131">
        <f t="shared" ref="L74:L91" si="9">G74</f>
        <v>5.1507343059638402E-2</v>
      </c>
      <c r="M74" s="131">
        <f t="shared" ref="M74:M91" si="10">H74</f>
        <v>0.44902628478490858</v>
      </c>
      <c r="N74" s="84" t="s">
        <v>17</v>
      </c>
      <c r="O74" s="84"/>
      <c r="P74" s="84"/>
      <c r="Q74" s="84"/>
    </row>
    <row r="75" spans="1:17" x14ac:dyDescent="0.25">
      <c r="A75" s="86" t="s">
        <v>3</v>
      </c>
      <c r="B75" s="84" t="s">
        <v>12</v>
      </c>
      <c r="C75" s="84" t="s">
        <v>11</v>
      </c>
      <c r="D75" s="84" t="s">
        <v>8</v>
      </c>
      <c r="E75" s="85" t="s">
        <v>1948</v>
      </c>
      <c r="F75" s="131">
        <v>0.12986687457043775</v>
      </c>
      <c r="G75" s="131">
        <v>6.3620325235763997E-2</v>
      </c>
      <c r="H75" s="131">
        <v>0.18238603458273661</v>
      </c>
      <c r="I75" s="84" t="s">
        <v>199</v>
      </c>
      <c r="J75" s="92">
        <v>2</v>
      </c>
      <c r="K75" s="84" t="str">
        <f t="shared" si="8"/>
        <v>Uniform (0.06, 0.18)</v>
      </c>
      <c r="L75" s="131">
        <f t="shared" si="9"/>
        <v>6.3620325235763997E-2</v>
      </c>
      <c r="M75" s="131">
        <f t="shared" si="10"/>
        <v>0.18238603458273661</v>
      </c>
      <c r="N75" s="84" t="s">
        <v>17</v>
      </c>
      <c r="O75" s="84"/>
      <c r="P75" s="84"/>
      <c r="Q75" s="84"/>
    </row>
    <row r="76" spans="1:17" x14ac:dyDescent="0.25">
      <c r="A76" s="86" t="s">
        <v>3</v>
      </c>
      <c r="B76" s="84" t="s">
        <v>12</v>
      </c>
      <c r="C76" s="84" t="s">
        <v>11</v>
      </c>
      <c r="D76" s="84" t="s">
        <v>29</v>
      </c>
      <c r="E76" s="85" t="s">
        <v>1948</v>
      </c>
      <c r="F76" s="131">
        <v>0.19303848023582548</v>
      </c>
      <c r="G76" s="131">
        <v>5.3936651773719008E-3</v>
      </c>
      <c r="H76" s="131">
        <v>0.33717174534335165</v>
      </c>
      <c r="I76" s="84" t="s">
        <v>199</v>
      </c>
      <c r="J76" s="92">
        <v>2</v>
      </c>
      <c r="K76" s="84" t="str">
        <f t="shared" si="8"/>
        <v>Uniform (0.01, 0.34)</v>
      </c>
      <c r="L76" s="131">
        <f t="shared" si="9"/>
        <v>5.3936651773719008E-3</v>
      </c>
      <c r="M76" s="131">
        <f t="shared" si="10"/>
        <v>0.33717174534335165</v>
      </c>
      <c r="N76" s="84" t="s">
        <v>17</v>
      </c>
      <c r="O76" s="84"/>
      <c r="P76" s="84"/>
      <c r="Q76" s="84"/>
    </row>
    <row r="77" spans="1:17" x14ac:dyDescent="0.25">
      <c r="A77" s="86" t="s">
        <v>3</v>
      </c>
      <c r="B77" s="84" t="s">
        <v>12</v>
      </c>
      <c r="C77" s="84" t="s">
        <v>11</v>
      </c>
      <c r="D77" s="84" t="s">
        <v>7</v>
      </c>
      <c r="E77" s="85" t="s">
        <v>1948</v>
      </c>
      <c r="F77" s="131">
        <v>8.6642327640345559E-2</v>
      </c>
      <c r="G77" s="131">
        <v>0</v>
      </c>
      <c r="H77" s="131">
        <v>0.22277157837580794</v>
      </c>
      <c r="I77" s="84" t="s">
        <v>199</v>
      </c>
      <c r="J77" s="92">
        <v>2</v>
      </c>
      <c r="K77" s="84" t="str">
        <f t="shared" si="8"/>
        <v>Uniform (0, 0.22)</v>
      </c>
      <c r="L77" s="131">
        <f t="shared" si="9"/>
        <v>0</v>
      </c>
      <c r="M77" s="131">
        <f t="shared" si="10"/>
        <v>0.22277157837580794</v>
      </c>
      <c r="N77" s="84" t="s">
        <v>17</v>
      </c>
      <c r="O77" s="84"/>
      <c r="P77" s="84"/>
      <c r="Q77" s="84"/>
    </row>
    <row r="78" spans="1:17" x14ac:dyDescent="0.25">
      <c r="A78" s="86" t="s">
        <v>3</v>
      </c>
      <c r="B78" s="84" t="s">
        <v>12</v>
      </c>
      <c r="C78" s="84" t="s">
        <v>13</v>
      </c>
      <c r="D78" s="84" t="s">
        <v>18</v>
      </c>
      <c r="E78" s="85" t="s">
        <v>1948</v>
      </c>
      <c r="F78" s="131">
        <v>0.26028863692762988</v>
      </c>
      <c r="G78" s="131">
        <v>0.120427982889192</v>
      </c>
      <c r="H78" s="131">
        <v>0.40104277733876398</v>
      </c>
      <c r="I78" s="84" t="s">
        <v>199</v>
      </c>
      <c r="J78" s="92">
        <v>2</v>
      </c>
      <c r="K78" s="84" t="str">
        <f t="shared" si="8"/>
        <v>Uniform (0.12, 0.4)</v>
      </c>
      <c r="L78" s="131">
        <f t="shared" si="9"/>
        <v>0.120427982889192</v>
      </c>
      <c r="M78" s="131">
        <f t="shared" si="10"/>
        <v>0.40104277733876398</v>
      </c>
      <c r="N78" s="84" t="s">
        <v>17</v>
      </c>
      <c r="O78" s="84"/>
      <c r="P78" s="84"/>
      <c r="Q78" s="84"/>
    </row>
    <row r="79" spans="1:17" x14ac:dyDescent="0.25">
      <c r="A79" s="86" t="s">
        <v>3</v>
      </c>
      <c r="B79" s="84" t="s">
        <v>12</v>
      </c>
      <c r="C79" s="84" t="s">
        <v>13</v>
      </c>
      <c r="D79" s="84" t="s">
        <v>8</v>
      </c>
      <c r="E79" s="85" t="s">
        <v>1948</v>
      </c>
      <c r="F79" s="131">
        <v>0.13229351823059285</v>
      </c>
      <c r="G79" s="131">
        <v>8.2109686622931E-2</v>
      </c>
      <c r="H79" s="131">
        <v>0.18603146428089301</v>
      </c>
      <c r="I79" s="84" t="s">
        <v>199</v>
      </c>
      <c r="J79" s="92">
        <v>2</v>
      </c>
      <c r="K79" s="84" t="str">
        <f t="shared" si="8"/>
        <v>Uniform (0.08, 0.19)</v>
      </c>
      <c r="L79" s="131">
        <f t="shared" si="9"/>
        <v>8.2109686622931E-2</v>
      </c>
      <c r="M79" s="131">
        <f t="shared" si="10"/>
        <v>0.18603146428089301</v>
      </c>
      <c r="N79" s="84" t="s">
        <v>17</v>
      </c>
      <c r="O79" s="84"/>
      <c r="P79" s="84"/>
      <c r="Q79" s="84"/>
    </row>
    <row r="80" spans="1:17" x14ac:dyDescent="0.25">
      <c r="A80" s="86" t="s">
        <v>3</v>
      </c>
      <c r="B80" s="84" t="s">
        <v>12</v>
      </c>
      <c r="C80" s="84" t="s">
        <v>13</v>
      </c>
      <c r="D80" s="84" t="s">
        <v>29</v>
      </c>
      <c r="E80" s="85" t="s">
        <v>1948</v>
      </c>
      <c r="F80" s="131">
        <v>0.17525862021410471</v>
      </c>
      <c r="G80" s="131">
        <v>2.3212989701967779E-2</v>
      </c>
      <c r="H80" s="131">
        <v>0.32951156327729642</v>
      </c>
      <c r="I80" s="84" t="s">
        <v>199</v>
      </c>
      <c r="J80" s="92">
        <v>2</v>
      </c>
      <c r="K80" s="84" t="str">
        <f t="shared" si="8"/>
        <v>Uniform (0.02, 0.33)</v>
      </c>
      <c r="L80" s="131">
        <f t="shared" si="9"/>
        <v>2.3212989701967779E-2</v>
      </c>
      <c r="M80" s="131">
        <f t="shared" si="10"/>
        <v>0.32951156327729642</v>
      </c>
      <c r="N80" s="84" t="s">
        <v>17</v>
      </c>
      <c r="O80" s="84"/>
      <c r="P80" s="84"/>
      <c r="Q80" s="84"/>
    </row>
    <row r="81" spans="1:17" x14ac:dyDescent="0.25">
      <c r="A81" s="86" t="s">
        <v>3</v>
      </c>
      <c r="B81" s="84" t="s">
        <v>12</v>
      </c>
      <c r="C81" s="84" t="s">
        <v>13</v>
      </c>
      <c r="D81" s="84" t="s">
        <v>7</v>
      </c>
      <c r="E81" s="85" t="s">
        <v>1948</v>
      </c>
      <c r="F81" s="131">
        <v>0.16549010302342246</v>
      </c>
      <c r="G81" s="131">
        <v>0.10561344738799142</v>
      </c>
      <c r="H81" s="131">
        <v>0.23441463911634117</v>
      </c>
      <c r="I81" s="84" t="s">
        <v>199</v>
      </c>
      <c r="J81" s="92">
        <v>2</v>
      </c>
      <c r="K81" s="84" t="str">
        <f t="shared" si="8"/>
        <v>Uniform (0.11, 0.23)</v>
      </c>
      <c r="L81" s="131">
        <f t="shared" si="9"/>
        <v>0.10561344738799142</v>
      </c>
      <c r="M81" s="131">
        <f t="shared" si="10"/>
        <v>0.23441463911634117</v>
      </c>
      <c r="N81" s="84" t="s">
        <v>17</v>
      </c>
      <c r="O81" s="84"/>
      <c r="P81" s="84"/>
      <c r="Q81" s="84"/>
    </row>
    <row r="82" spans="1:17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85" t="s">
        <v>1948</v>
      </c>
      <c r="F82" s="131">
        <v>0.26686255813953486</v>
      </c>
      <c r="G82" s="131">
        <v>0.131961478765248</v>
      </c>
      <c r="H82" s="131">
        <v>0.40124491611339963</v>
      </c>
      <c r="I82" s="84" t="s">
        <v>199</v>
      </c>
      <c r="J82" s="92">
        <v>2</v>
      </c>
      <c r="K82" s="84" t="str">
        <f t="shared" si="8"/>
        <v>Uniform (0.13, 0.4)</v>
      </c>
      <c r="L82" s="131">
        <f t="shared" si="9"/>
        <v>0.131961478765248</v>
      </c>
      <c r="M82" s="131">
        <f t="shared" si="10"/>
        <v>0.40124491611339963</v>
      </c>
      <c r="N82" s="84" t="s">
        <v>17</v>
      </c>
      <c r="O82" s="84"/>
      <c r="P82" s="84"/>
      <c r="Q82" s="84"/>
    </row>
    <row r="83" spans="1:17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5" t="s">
        <v>1948</v>
      </c>
      <c r="F83" s="131">
        <v>0.11899947761194032</v>
      </c>
      <c r="G83" s="131">
        <v>6.2408675177871652E-2</v>
      </c>
      <c r="H83" s="131">
        <v>0.180953736876693</v>
      </c>
      <c r="I83" s="84" t="s">
        <v>199</v>
      </c>
      <c r="J83" s="92">
        <v>2</v>
      </c>
      <c r="K83" s="84" t="str">
        <f t="shared" si="8"/>
        <v>Uniform (0.06, 0.18)</v>
      </c>
      <c r="L83" s="131">
        <f t="shared" si="9"/>
        <v>6.2408675177871652E-2</v>
      </c>
      <c r="M83" s="131">
        <f t="shared" si="10"/>
        <v>0.180953736876693</v>
      </c>
      <c r="N83" s="84" t="s">
        <v>17</v>
      </c>
      <c r="O83" s="84"/>
      <c r="P83" s="84"/>
      <c r="Q83" s="84"/>
    </row>
    <row r="84" spans="1:17" x14ac:dyDescent="0.25">
      <c r="A84" s="86" t="s">
        <v>3</v>
      </c>
      <c r="B84" s="84" t="s">
        <v>12</v>
      </c>
      <c r="C84" s="84" t="s">
        <v>14</v>
      </c>
      <c r="D84" s="84" t="s">
        <v>29</v>
      </c>
      <c r="E84" s="85" t="s">
        <v>1948</v>
      </c>
      <c r="F84" s="131">
        <v>0.17968500000000001</v>
      </c>
      <c r="G84" s="131">
        <v>2.7427439719405443E-2</v>
      </c>
      <c r="H84" s="131">
        <v>0.32946463069048981</v>
      </c>
      <c r="I84" s="84" t="s">
        <v>199</v>
      </c>
      <c r="J84" s="92">
        <v>2</v>
      </c>
      <c r="K84" s="84" t="str">
        <f t="shared" si="8"/>
        <v>Uniform (0.03, 0.33)</v>
      </c>
      <c r="L84" s="131">
        <f t="shared" si="9"/>
        <v>2.7427439719405443E-2</v>
      </c>
      <c r="M84" s="131">
        <f t="shared" si="10"/>
        <v>0.32946463069048981</v>
      </c>
      <c r="N84" s="84" t="s">
        <v>17</v>
      </c>
      <c r="O84" s="84"/>
      <c r="P84" s="84"/>
      <c r="Q84" s="84"/>
    </row>
    <row r="85" spans="1:17" x14ac:dyDescent="0.25">
      <c r="A85" s="86" t="s">
        <v>3</v>
      </c>
      <c r="B85" s="84" t="s">
        <v>12</v>
      </c>
      <c r="C85" s="84" t="s">
        <v>14</v>
      </c>
      <c r="D85" s="84" t="s">
        <v>7</v>
      </c>
      <c r="E85" s="85" t="s">
        <v>1948</v>
      </c>
      <c r="F85" s="131">
        <v>0.20781221395881008</v>
      </c>
      <c r="G85" s="131">
        <v>0.1223414548685802</v>
      </c>
      <c r="H85" s="131">
        <v>0.30609166398020099</v>
      </c>
      <c r="I85" s="84" t="s">
        <v>199</v>
      </c>
      <c r="J85" s="92">
        <v>2</v>
      </c>
      <c r="K85" s="84" t="str">
        <f t="shared" si="8"/>
        <v>Uniform (0.12, 0.31)</v>
      </c>
      <c r="L85" s="131">
        <f t="shared" si="9"/>
        <v>0.1223414548685802</v>
      </c>
      <c r="M85" s="131">
        <f t="shared" si="10"/>
        <v>0.30609166398020099</v>
      </c>
      <c r="N85" s="84" t="s">
        <v>17</v>
      </c>
      <c r="O85" s="84"/>
      <c r="P85" s="84"/>
      <c r="Q85" s="84"/>
    </row>
    <row r="86" spans="1:17" x14ac:dyDescent="0.25">
      <c r="A86" s="86" t="s">
        <v>3</v>
      </c>
      <c r="B86" s="84" t="s">
        <v>15</v>
      </c>
      <c r="C86" s="84" t="s">
        <v>11</v>
      </c>
      <c r="D86" s="84" t="s">
        <v>18</v>
      </c>
      <c r="E86" s="85" t="s">
        <v>1948</v>
      </c>
      <c r="F86" s="131">
        <v>0.25893671471187113</v>
      </c>
      <c r="G86" s="131">
        <v>2.9161326166105322E-2</v>
      </c>
      <c r="H86" s="131">
        <v>0.44852957861449316</v>
      </c>
      <c r="I86" s="84" t="s">
        <v>199</v>
      </c>
      <c r="J86" s="92">
        <v>2</v>
      </c>
      <c r="K86" s="84" t="str">
        <f t="shared" si="8"/>
        <v>Uniform (0.03, 0.45)</v>
      </c>
      <c r="L86" s="131">
        <f t="shared" si="9"/>
        <v>2.9161326166105322E-2</v>
      </c>
      <c r="M86" s="131">
        <f t="shared" si="10"/>
        <v>0.44852957861449316</v>
      </c>
      <c r="N86" s="84" t="s">
        <v>17</v>
      </c>
      <c r="O86" s="84"/>
      <c r="P86" s="84"/>
      <c r="Q86" s="84"/>
    </row>
    <row r="87" spans="1:17" x14ac:dyDescent="0.25">
      <c r="A87" s="86" t="s">
        <v>3</v>
      </c>
      <c r="B87" s="84" t="s">
        <v>15</v>
      </c>
      <c r="C87" s="84" t="s">
        <v>11</v>
      </c>
      <c r="D87" s="84" t="s">
        <v>7</v>
      </c>
      <c r="E87" s="85" t="s">
        <v>1948</v>
      </c>
      <c r="F87" s="131">
        <v>0.11734653972510681</v>
      </c>
      <c r="G87" s="131">
        <v>0</v>
      </c>
      <c r="H87" s="131">
        <v>0.30875328326841567</v>
      </c>
      <c r="I87" s="84" t="s">
        <v>199</v>
      </c>
      <c r="J87" s="92">
        <v>2</v>
      </c>
      <c r="K87" s="84" t="str">
        <f t="shared" si="8"/>
        <v>Uniform (0, 0.31)</v>
      </c>
      <c r="L87" s="131">
        <f t="shared" si="9"/>
        <v>0</v>
      </c>
      <c r="M87" s="131">
        <f t="shared" si="10"/>
        <v>0.30875328326841567</v>
      </c>
      <c r="N87" s="84" t="s">
        <v>17</v>
      </c>
      <c r="O87" s="84"/>
      <c r="P87" s="84"/>
      <c r="Q87" s="84"/>
    </row>
    <row r="88" spans="1:17" x14ac:dyDescent="0.25">
      <c r="A88" s="86" t="s">
        <v>3</v>
      </c>
      <c r="B88" s="84" t="s">
        <v>15</v>
      </c>
      <c r="C88" s="84" t="s">
        <v>13</v>
      </c>
      <c r="D88" s="84" t="s">
        <v>18</v>
      </c>
      <c r="E88" s="85" t="s">
        <v>1948</v>
      </c>
      <c r="F88" s="131">
        <v>0.23508728046209354</v>
      </c>
      <c r="G88" s="131">
        <v>8.5099043274299999E-2</v>
      </c>
      <c r="H88" s="131">
        <v>0.39826444928329618</v>
      </c>
      <c r="I88" s="84" t="s">
        <v>199</v>
      </c>
      <c r="J88" s="92">
        <v>2</v>
      </c>
      <c r="K88" s="84" t="str">
        <f t="shared" si="8"/>
        <v>Uniform (0.09, 0.4)</v>
      </c>
      <c r="L88" s="131">
        <f t="shared" si="9"/>
        <v>8.5099043274299999E-2</v>
      </c>
      <c r="M88" s="131">
        <f t="shared" si="10"/>
        <v>0.39826444928329618</v>
      </c>
      <c r="N88" s="84" t="s">
        <v>17</v>
      </c>
      <c r="O88" s="84"/>
      <c r="P88" s="84"/>
      <c r="Q88" s="84"/>
    </row>
    <row r="89" spans="1:17" x14ac:dyDescent="0.25">
      <c r="A89" s="86" t="s">
        <v>3</v>
      </c>
      <c r="B89" s="84" t="s">
        <v>15</v>
      </c>
      <c r="C89" s="84" t="s">
        <v>13</v>
      </c>
      <c r="D89" s="84" t="s">
        <v>7</v>
      </c>
      <c r="E89" s="85" t="s">
        <v>1948</v>
      </c>
      <c r="F89" s="131">
        <v>0.18301058665555886</v>
      </c>
      <c r="G89" s="131">
        <v>0.1088596751368104</v>
      </c>
      <c r="H89" s="131">
        <v>0.26556510732639033</v>
      </c>
      <c r="I89" s="84" t="s">
        <v>199</v>
      </c>
      <c r="J89" s="92">
        <v>2</v>
      </c>
      <c r="K89" s="84" t="str">
        <f t="shared" si="8"/>
        <v>Uniform (0.11, 0.27)</v>
      </c>
      <c r="L89" s="131">
        <f t="shared" si="9"/>
        <v>0.1088596751368104</v>
      </c>
      <c r="M89" s="131">
        <f t="shared" si="10"/>
        <v>0.26556510732639033</v>
      </c>
      <c r="N89" s="84" t="s">
        <v>17</v>
      </c>
      <c r="O89" s="84"/>
      <c r="P89" s="84"/>
      <c r="Q89" s="84"/>
    </row>
    <row r="90" spans="1:17" x14ac:dyDescent="0.25">
      <c r="A90" s="86" t="s">
        <v>3</v>
      </c>
      <c r="B90" s="84" t="s">
        <v>15</v>
      </c>
      <c r="C90" s="84" t="s">
        <v>14</v>
      </c>
      <c r="D90" s="84" t="s">
        <v>18</v>
      </c>
      <c r="E90" s="85" t="s">
        <v>1948</v>
      </c>
      <c r="F90" s="131">
        <v>0.24102470930232564</v>
      </c>
      <c r="G90" s="131">
        <v>9.5288862664512003E-2</v>
      </c>
      <c r="H90" s="131">
        <v>0.39671949867606537</v>
      </c>
      <c r="I90" s="84" t="s">
        <v>199</v>
      </c>
      <c r="J90" s="92">
        <v>2</v>
      </c>
      <c r="K90" s="84" t="str">
        <f t="shared" si="8"/>
        <v>Uniform (0.1, 0.4)</v>
      </c>
      <c r="L90" s="131">
        <f t="shared" si="9"/>
        <v>9.5288862664512003E-2</v>
      </c>
      <c r="M90" s="131">
        <f t="shared" si="10"/>
        <v>0.39671949867606537</v>
      </c>
      <c r="N90" s="84" t="s">
        <v>17</v>
      </c>
      <c r="O90" s="84"/>
      <c r="P90" s="84"/>
      <c r="Q90" s="84"/>
    </row>
    <row r="91" spans="1:17" x14ac:dyDescent="0.25">
      <c r="A91" s="86" t="s">
        <v>3</v>
      </c>
      <c r="B91" s="84" t="s">
        <v>15</v>
      </c>
      <c r="C91" s="84" t="s">
        <v>14</v>
      </c>
      <c r="D91" s="84" t="s">
        <v>7</v>
      </c>
      <c r="E91" s="85" t="s">
        <v>1948</v>
      </c>
      <c r="F91" s="131">
        <v>0.1849847093580326</v>
      </c>
      <c r="G91" s="131">
        <v>7.9256129502924003E-2</v>
      </c>
      <c r="H91" s="131">
        <v>0.30586555368819446</v>
      </c>
      <c r="I91" s="84" t="s">
        <v>199</v>
      </c>
      <c r="J91" s="92">
        <v>2</v>
      </c>
      <c r="K91" s="84" t="str">
        <f t="shared" si="8"/>
        <v>Uniform (0.08, 0.31)</v>
      </c>
      <c r="L91" s="131">
        <f t="shared" si="9"/>
        <v>7.9256129502924003E-2</v>
      </c>
      <c r="M91" s="131">
        <f t="shared" si="10"/>
        <v>0.30586555368819446</v>
      </c>
      <c r="N91" s="84" t="s">
        <v>17</v>
      </c>
      <c r="O91" s="84"/>
      <c r="P91" s="84"/>
      <c r="Q91" s="84"/>
    </row>
    <row r="92" spans="1:17" x14ac:dyDescent="0.25">
      <c r="A92" s="86" t="s">
        <v>3</v>
      </c>
      <c r="B92" s="84" t="s">
        <v>12</v>
      </c>
      <c r="C92" s="84" t="s">
        <v>11</v>
      </c>
      <c r="D92" s="84" t="s">
        <v>18</v>
      </c>
      <c r="E92" s="85" t="s">
        <v>1949</v>
      </c>
      <c r="F92" s="374">
        <v>0.9</v>
      </c>
      <c r="G92" s="131">
        <v>0.59899999999999998</v>
      </c>
      <c r="H92" s="131">
        <v>0.71399999999999997</v>
      </c>
      <c r="I92" s="84" t="s">
        <v>199</v>
      </c>
      <c r="J92" s="92">
        <v>2</v>
      </c>
      <c r="K92" s="84" t="s">
        <v>2027</v>
      </c>
      <c r="L92" s="131">
        <v>0.59899999999999998</v>
      </c>
      <c r="M92" s="131">
        <v>0.71399999999999997</v>
      </c>
      <c r="N92" s="84" t="s">
        <v>17</v>
      </c>
      <c r="O92" s="84"/>
      <c r="P92" s="84"/>
      <c r="Q92" s="84"/>
    </row>
    <row r="93" spans="1:17" x14ac:dyDescent="0.25">
      <c r="A93" s="86" t="s">
        <v>3</v>
      </c>
      <c r="B93" s="84" t="s">
        <v>12</v>
      </c>
      <c r="C93" s="84" t="s">
        <v>11</v>
      </c>
      <c r="D93" s="84" t="s">
        <v>8</v>
      </c>
      <c r="E93" s="85" t="s">
        <v>1949</v>
      </c>
      <c r="F93" s="374">
        <v>0.9</v>
      </c>
      <c r="G93" s="131">
        <v>0.59899999999999998</v>
      </c>
      <c r="H93" s="131">
        <v>0.71399999999999997</v>
      </c>
      <c r="I93" s="84" t="s">
        <v>199</v>
      </c>
      <c r="J93" s="92">
        <v>2</v>
      </c>
      <c r="K93" s="84" t="s">
        <v>2027</v>
      </c>
      <c r="L93" s="131">
        <v>0.59899999999999998</v>
      </c>
      <c r="M93" s="131">
        <v>0.71399999999999997</v>
      </c>
      <c r="N93" s="84" t="s">
        <v>17</v>
      </c>
      <c r="O93" s="84"/>
      <c r="P93" s="84"/>
      <c r="Q93" s="84"/>
    </row>
    <row r="94" spans="1:17" x14ac:dyDescent="0.25">
      <c r="A94" s="86" t="s">
        <v>3</v>
      </c>
      <c r="B94" s="84" t="s">
        <v>12</v>
      </c>
      <c r="C94" s="84" t="s">
        <v>11</v>
      </c>
      <c r="D94" s="84" t="s">
        <v>29</v>
      </c>
      <c r="E94" s="85" t="s">
        <v>1949</v>
      </c>
      <c r="F94" s="374">
        <v>0.9</v>
      </c>
      <c r="G94" s="131">
        <v>0.59899999999999998</v>
      </c>
      <c r="H94" s="131">
        <v>0.71399999999999997</v>
      </c>
      <c r="I94" s="84" t="s">
        <v>199</v>
      </c>
      <c r="J94" s="92">
        <v>2</v>
      </c>
      <c r="K94" s="84" t="s">
        <v>2027</v>
      </c>
      <c r="L94" s="131">
        <v>0.59899999999999998</v>
      </c>
      <c r="M94" s="131">
        <v>0.71399999999999997</v>
      </c>
      <c r="N94" s="84" t="s">
        <v>17</v>
      </c>
      <c r="O94" s="84"/>
      <c r="P94" s="84"/>
      <c r="Q94" s="84"/>
    </row>
    <row r="95" spans="1:17" x14ac:dyDescent="0.25">
      <c r="A95" s="86" t="s">
        <v>3</v>
      </c>
      <c r="B95" s="84" t="s">
        <v>12</v>
      </c>
      <c r="C95" s="84" t="s">
        <v>11</v>
      </c>
      <c r="D95" s="84" t="s">
        <v>7</v>
      </c>
      <c r="E95" s="85" t="s">
        <v>1949</v>
      </c>
      <c r="F95" s="374">
        <v>0.9</v>
      </c>
      <c r="G95" s="131">
        <v>0.59899999999999998</v>
      </c>
      <c r="H95" s="131">
        <v>0.71399999999999997</v>
      </c>
      <c r="I95" s="84" t="s">
        <v>199</v>
      </c>
      <c r="J95" s="92">
        <v>2</v>
      </c>
      <c r="K95" s="84" t="s">
        <v>2027</v>
      </c>
      <c r="L95" s="131">
        <v>0.59899999999999998</v>
      </c>
      <c r="M95" s="131">
        <v>0.71399999999999997</v>
      </c>
      <c r="N95" s="84" t="s">
        <v>17</v>
      </c>
      <c r="O95" s="84"/>
      <c r="P95" s="84"/>
      <c r="Q95" s="84"/>
    </row>
    <row r="96" spans="1:17" x14ac:dyDescent="0.25">
      <c r="A96" s="86" t="s">
        <v>3</v>
      </c>
      <c r="B96" s="84" t="s">
        <v>12</v>
      </c>
      <c r="C96" s="84" t="s">
        <v>13</v>
      </c>
      <c r="D96" s="84" t="s">
        <v>18</v>
      </c>
      <c r="E96" s="85" t="s">
        <v>1949</v>
      </c>
      <c r="F96" s="374">
        <v>0.9</v>
      </c>
      <c r="G96" s="131">
        <v>0.59899999999999998</v>
      </c>
      <c r="H96" s="131">
        <v>0.71399999999999997</v>
      </c>
      <c r="I96" s="84" t="s">
        <v>199</v>
      </c>
      <c r="J96" s="92">
        <v>2</v>
      </c>
      <c r="K96" s="84" t="s">
        <v>2027</v>
      </c>
      <c r="L96" s="131">
        <v>0.59899999999999998</v>
      </c>
      <c r="M96" s="131">
        <v>0.71399999999999997</v>
      </c>
      <c r="N96" s="84" t="s">
        <v>17</v>
      </c>
      <c r="O96" s="84"/>
      <c r="P96" s="84"/>
      <c r="Q96" s="84"/>
    </row>
    <row r="97" spans="1:17" x14ac:dyDescent="0.25">
      <c r="A97" s="86" t="s">
        <v>3</v>
      </c>
      <c r="B97" s="84" t="s">
        <v>12</v>
      </c>
      <c r="C97" s="84" t="s">
        <v>13</v>
      </c>
      <c r="D97" s="84" t="s">
        <v>8</v>
      </c>
      <c r="E97" s="85" t="s">
        <v>1949</v>
      </c>
      <c r="F97" s="374">
        <v>0.9</v>
      </c>
      <c r="G97" s="131">
        <v>0.59899999999999998</v>
      </c>
      <c r="H97" s="131">
        <v>0.71399999999999997</v>
      </c>
      <c r="I97" s="84" t="s">
        <v>199</v>
      </c>
      <c r="J97" s="92">
        <v>2</v>
      </c>
      <c r="K97" s="84" t="s">
        <v>2027</v>
      </c>
      <c r="L97" s="131">
        <v>0.59899999999999998</v>
      </c>
      <c r="M97" s="131">
        <v>0.71399999999999997</v>
      </c>
      <c r="N97" s="84" t="s">
        <v>17</v>
      </c>
      <c r="O97" s="84"/>
      <c r="P97" s="84"/>
      <c r="Q97" s="84"/>
    </row>
    <row r="98" spans="1:17" x14ac:dyDescent="0.25">
      <c r="A98" s="86" t="s">
        <v>3</v>
      </c>
      <c r="B98" s="84" t="s">
        <v>12</v>
      </c>
      <c r="C98" s="84" t="s">
        <v>13</v>
      </c>
      <c r="D98" s="84" t="s">
        <v>29</v>
      </c>
      <c r="E98" s="85" t="s">
        <v>1949</v>
      </c>
      <c r="F98" s="374">
        <v>0.9</v>
      </c>
      <c r="G98" s="131">
        <v>0.59899999999999998</v>
      </c>
      <c r="H98" s="131">
        <v>0.71399999999999997</v>
      </c>
      <c r="I98" s="84" t="s">
        <v>199</v>
      </c>
      <c r="J98" s="92">
        <v>2</v>
      </c>
      <c r="K98" s="84" t="s">
        <v>2027</v>
      </c>
      <c r="L98" s="131">
        <v>0.59899999999999998</v>
      </c>
      <c r="M98" s="131">
        <v>0.71399999999999997</v>
      </c>
      <c r="N98" s="84" t="s">
        <v>17</v>
      </c>
      <c r="O98" s="84"/>
      <c r="P98" s="84"/>
      <c r="Q98" s="84"/>
    </row>
    <row r="99" spans="1:17" x14ac:dyDescent="0.25">
      <c r="A99" s="86" t="s">
        <v>3</v>
      </c>
      <c r="B99" s="84" t="s">
        <v>12</v>
      </c>
      <c r="C99" s="84" t="s">
        <v>13</v>
      </c>
      <c r="D99" s="84" t="s">
        <v>7</v>
      </c>
      <c r="E99" s="85" t="s">
        <v>1949</v>
      </c>
      <c r="F99" s="374">
        <v>0.9</v>
      </c>
      <c r="G99" s="131">
        <v>0.59899999999999998</v>
      </c>
      <c r="H99" s="131">
        <v>0.71399999999999997</v>
      </c>
      <c r="I99" s="84" t="s">
        <v>199</v>
      </c>
      <c r="J99" s="92">
        <v>2</v>
      </c>
      <c r="K99" s="84" t="s">
        <v>2027</v>
      </c>
      <c r="L99" s="131">
        <v>0.59899999999999998</v>
      </c>
      <c r="M99" s="131">
        <v>0.71399999999999997</v>
      </c>
      <c r="N99" s="84" t="s">
        <v>17</v>
      </c>
      <c r="O99" s="84"/>
      <c r="P99" s="84"/>
      <c r="Q99" s="84"/>
    </row>
    <row r="100" spans="1:17" x14ac:dyDescent="0.25">
      <c r="A100" s="86" t="s">
        <v>3</v>
      </c>
      <c r="B100" s="84" t="s">
        <v>12</v>
      </c>
      <c r="C100" s="84" t="s">
        <v>14</v>
      </c>
      <c r="D100" s="84" t="s">
        <v>18</v>
      </c>
      <c r="E100" s="85" t="s">
        <v>1949</v>
      </c>
      <c r="F100" s="374">
        <v>0.9</v>
      </c>
      <c r="G100" s="131">
        <v>0.59899999999999998</v>
      </c>
      <c r="H100" s="131">
        <v>0.71399999999999997</v>
      </c>
      <c r="I100" s="84" t="s">
        <v>199</v>
      </c>
      <c r="J100" s="92">
        <v>2</v>
      </c>
      <c r="K100" s="84" t="s">
        <v>2027</v>
      </c>
      <c r="L100" s="131">
        <v>0.59899999999999998</v>
      </c>
      <c r="M100" s="131">
        <v>0.71399999999999997</v>
      </c>
      <c r="N100" s="84" t="s">
        <v>17</v>
      </c>
      <c r="O100" s="84"/>
      <c r="P100" s="84"/>
      <c r="Q100" s="84"/>
    </row>
    <row r="101" spans="1:17" x14ac:dyDescent="0.25">
      <c r="A101" s="86" t="s">
        <v>3</v>
      </c>
      <c r="B101" s="84" t="s">
        <v>12</v>
      </c>
      <c r="C101" s="84" t="s">
        <v>14</v>
      </c>
      <c r="D101" s="84" t="s">
        <v>8</v>
      </c>
      <c r="E101" s="85" t="s">
        <v>1949</v>
      </c>
      <c r="F101" s="374">
        <v>0.9</v>
      </c>
      <c r="G101" s="131">
        <v>0.59899999999999998</v>
      </c>
      <c r="H101" s="131">
        <v>0.71399999999999997</v>
      </c>
      <c r="I101" s="84" t="s">
        <v>199</v>
      </c>
      <c r="J101" s="92">
        <v>2</v>
      </c>
      <c r="K101" s="84" t="s">
        <v>2027</v>
      </c>
      <c r="L101" s="131">
        <v>0.59899999999999998</v>
      </c>
      <c r="M101" s="131">
        <v>0.71399999999999997</v>
      </c>
      <c r="N101" s="84" t="s">
        <v>17</v>
      </c>
      <c r="O101" s="84"/>
      <c r="P101" s="84"/>
      <c r="Q101" s="84"/>
    </row>
    <row r="102" spans="1:17" x14ac:dyDescent="0.25">
      <c r="A102" s="86" t="s">
        <v>3</v>
      </c>
      <c r="B102" s="84" t="s">
        <v>12</v>
      </c>
      <c r="C102" s="84" t="s">
        <v>14</v>
      </c>
      <c r="D102" s="84" t="s">
        <v>29</v>
      </c>
      <c r="E102" s="85" t="s">
        <v>1949</v>
      </c>
      <c r="F102" s="374">
        <v>0.9</v>
      </c>
      <c r="G102" s="131">
        <v>0.59899999999999998</v>
      </c>
      <c r="H102" s="131">
        <v>0.71399999999999997</v>
      </c>
      <c r="I102" s="84" t="s">
        <v>199</v>
      </c>
      <c r="J102" s="92">
        <v>2</v>
      </c>
      <c r="K102" s="84" t="s">
        <v>2027</v>
      </c>
      <c r="L102" s="131">
        <v>0.59899999999999998</v>
      </c>
      <c r="M102" s="131">
        <v>0.71399999999999997</v>
      </c>
      <c r="N102" s="84" t="s">
        <v>17</v>
      </c>
      <c r="O102" s="84"/>
      <c r="P102" s="84"/>
      <c r="Q102" s="84"/>
    </row>
    <row r="103" spans="1:17" x14ac:dyDescent="0.25">
      <c r="A103" s="86" t="s">
        <v>3</v>
      </c>
      <c r="B103" s="84" t="s">
        <v>12</v>
      </c>
      <c r="C103" s="84" t="s">
        <v>14</v>
      </c>
      <c r="D103" s="84" t="s">
        <v>7</v>
      </c>
      <c r="E103" s="85" t="s">
        <v>1949</v>
      </c>
      <c r="F103" s="374">
        <v>0.9</v>
      </c>
      <c r="G103" s="131">
        <v>0.59899999999999998</v>
      </c>
      <c r="H103" s="131">
        <v>0.71399999999999997</v>
      </c>
      <c r="I103" s="84" t="s">
        <v>199</v>
      </c>
      <c r="J103" s="92">
        <v>2</v>
      </c>
      <c r="K103" s="84" t="s">
        <v>2027</v>
      </c>
      <c r="L103" s="131">
        <v>0.59899999999999998</v>
      </c>
      <c r="M103" s="131">
        <v>0.71399999999999997</v>
      </c>
      <c r="N103" s="84" t="s">
        <v>17</v>
      </c>
      <c r="O103" s="84"/>
      <c r="P103" s="84"/>
      <c r="Q103" s="84"/>
    </row>
    <row r="104" spans="1:17" x14ac:dyDescent="0.25">
      <c r="A104" s="86" t="s">
        <v>3</v>
      </c>
      <c r="B104" s="84" t="s">
        <v>15</v>
      </c>
      <c r="C104" s="84" t="s">
        <v>11</v>
      </c>
      <c r="D104" s="84" t="s">
        <v>18</v>
      </c>
      <c r="E104" s="85" t="s">
        <v>1949</v>
      </c>
      <c r="F104" s="374">
        <v>0.9</v>
      </c>
      <c r="G104" s="131">
        <v>0.59899999999999998</v>
      </c>
      <c r="H104" s="131">
        <v>0.71399999999999997</v>
      </c>
      <c r="I104" s="84" t="s">
        <v>199</v>
      </c>
      <c r="J104" s="92">
        <v>2</v>
      </c>
      <c r="K104" s="84" t="s">
        <v>2027</v>
      </c>
      <c r="L104" s="131">
        <v>0.59899999999999998</v>
      </c>
      <c r="M104" s="131">
        <v>0.71399999999999997</v>
      </c>
      <c r="N104" s="84" t="s">
        <v>17</v>
      </c>
    </row>
    <row r="105" spans="1:17" x14ac:dyDescent="0.25">
      <c r="A105" s="86" t="s">
        <v>3</v>
      </c>
      <c r="B105" s="84" t="s">
        <v>15</v>
      </c>
      <c r="C105" s="84" t="s">
        <v>11</v>
      </c>
      <c r="D105" s="84" t="s">
        <v>7</v>
      </c>
      <c r="E105" s="85" t="s">
        <v>1949</v>
      </c>
      <c r="F105" s="374">
        <v>0.9</v>
      </c>
      <c r="G105" s="131">
        <v>0.59899999999999998</v>
      </c>
      <c r="H105" s="131">
        <v>0.71399999999999997</v>
      </c>
      <c r="I105" s="84" t="s">
        <v>199</v>
      </c>
      <c r="J105" s="92">
        <v>2</v>
      </c>
      <c r="K105" s="84" t="s">
        <v>2027</v>
      </c>
      <c r="L105" s="131">
        <v>0.59899999999999998</v>
      </c>
      <c r="M105" s="131">
        <v>0.71399999999999997</v>
      </c>
      <c r="N105" s="84" t="s">
        <v>17</v>
      </c>
    </row>
    <row r="106" spans="1:17" x14ac:dyDescent="0.25">
      <c r="A106" s="86" t="s">
        <v>3</v>
      </c>
      <c r="B106" s="84" t="s">
        <v>15</v>
      </c>
      <c r="C106" s="84" t="s">
        <v>13</v>
      </c>
      <c r="D106" s="84" t="s">
        <v>18</v>
      </c>
      <c r="E106" s="85" t="s">
        <v>1949</v>
      </c>
      <c r="F106" s="374">
        <v>0.9</v>
      </c>
      <c r="G106" s="131">
        <v>0.59899999999999998</v>
      </c>
      <c r="H106" s="131">
        <v>0.71399999999999997</v>
      </c>
      <c r="I106" s="84" t="s">
        <v>199</v>
      </c>
      <c r="J106" s="92">
        <v>2</v>
      </c>
      <c r="K106" s="84" t="s">
        <v>2027</v>
      </c>
      <c r="L106" s="131">
        <v>0.59899999999999998</v>
      </c>
      <c r="M106" s="131">
        <v>0.71399999999999997</v>
      </c>
      <c r="N106" s="84" t="s">
        <v>17</v>
      </c>
    </row>
    <row r="107" spans="1:17" x14ac:dyDescent="0.25">
      <c r="A107" s="86" t="s">
        <v>3</v>
      </c>
      <c r="B107" s="84" t="s">
        <v>15</v>
      </c>
      <c r="C107" s="84" t="s">
        <v>13</v>
      </c>
      <c r="D107" s="84" t="s">
        <v>7</v>
      </c>
      <c r="E107" s="85" t="s">
        <v>1949</v>
      </c>
      <c r="F107" s="374">
        <v>0.9</v>
      </c>
      <c r="G107" s="131">
        <v>0.59899999999999998</v>
      </c>
      <c r="H107" s="131">
        <v>0.71399999999999997</v>
      </c>
      <c r="I107" s="84" t="s">
        <v>199</v>
      </c>
      <c r="J107" s="92">
        <v>2</v>
      </c>
      <c r="K107" s="84" t="s">
        <v>2027</v>
      </c>
      <c r="L107" s="131">
        <v>0.59899999999999998</v>
      </c>
      <c r="M107" s="131">
        <v>0.71399999999999997</v>
      </c>
      <c r="N107" s="84" t="s">
        <v>17</v>
      </c>
      <c r="O107" s="84"/>
      <c r="P107" s="84"/>
      <c r="Q107" s="84"/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18</v>
      </c>
      <c r="E108" s="85" t="s">
        <v>1949</v>
      </c>
      <c r="F108" s="374">
        <v>0.9</v>
      </c>
      <c r="G108" s="131">
        <v>0.59899999999999998</v>
      </c>
      <c r="H108" s="131">
        <v>0.71399999999999997</v>
      </c>
      <c r="I108" s="84" t="s">
        <v>199</v>
      </c>
      <c r="J108" s="92">
        <v>2</v>
      </c>
      <c r="K108" s="84" t="s">
        <v>2027</v>
      </c>
      <c r="L108" s="131">
        <v>0.59899999999999998</v>
      </c>
      <c r="M108" s="131">
        <v>0.71399999999999997</v>
      </c>
      <c r="N108" s="84" t="s">
        <v>17</v>
      </c>
      <c r="O108" s="84"/>
      <c r="P108" s="84"/>
      <c r="Q108" s="84"/>
    </row>
    <row r="109" spans="1:17" x14ac:dyDescent="0.25">
      <c r="A109" s="86" t="s">
        <v>3</v>
      </c>
      <c r="B109" s="84" t="s">
        <v>15</v>
      </c>
      <c r="C109" s="84" t="s">
        <v>14</v>
      </c>
      <c r="D109" s="84" t="s">
        <v>7</v>
      </c>
      <c r="E109" s="85" t="s">
        <v>1949</v>
      </c>
      <c r="F109" s="377">
        <v>0.9</v>
      </c>
      <c r="G109" s="131">
        <v>0.59899999999999998</v>
      </c>
      <c r="H109" s="131">
        <v>0.71399999999999997</v>
      </c>
      <c r="I109" s="84" t="s">
        <v>199</v>
      </c>
      <c r="J109" s="92">
        <v>2</v>
      </c>
      <c r="K109" s="84" t="s">
        <v>2027</v>
      </c>
      <c r="L109" s="131">
        <v>0.59899999999999998</v>
      </c>
      <c r="M109" s="131">
        <v>0.71399999999999997</v>
      </c>
      <c r="N109" s="84" t="s">
        <v>17</v>
      </c>
      <c r="O109" s="84"/>
      <c r="P109" s="84"/>
      <c r="Q109" s="84"/>
    </row>
    <row r="110" spans="1:17" x14ac:dyDescent="0.25">
      <c r="A110" s="41" t="s">
        <v>4</v>
      </c>
      <c r="B110" s="67" t="s">
        <v>12</v>
      </c>
      <c r="C110" s="67" t="s">
        <v>11</v>
      </c>
      <c r="D110" s="67" t="s">
        <v>18</v>
      </c>
      <c r="E110" s="67" t="s">
        <v>1946</v>
      </c>
      <c r="F110" s="342">
        <v>1.32</v>
      </c>
      <c r="G110" s="67">
        <v>1.23</v>
      </c>
      <c r="H110" s="67">
        <v>1.54</v>
      </c>
      <c r="I110" s="67" t="s">
        <v>199</v>
      </c>
      <c r="J110" s="343">
        <v>2</v>
      </c>
      <c r="K110" s="67" t="s">
        <v>2028</v>
      </c>
      <c r="L110" s="342">
        <v>1.23</v>
      </c>
      <c r="M110" s="342">
        <v>1.54</v>
      </c>
      <c r="N110" s="67" t="s">
        <v>17</v>
      </c>
      <c r="O110" s="67"/>
      <c r="P110" s="67"/>
      <c r="Q110" s="67"/>
    </row>
    <row r="111" spans="1:17" x14ac:dyDescent="0.25">
      <c r="A111" s="86" t="s">
        <v>4</v>
      </c>
      <c r="B111" s="84" t="s">
        <v>12</v>
      </c>
      <c r="C111" s="84" t="s">
        <v>11</v>
      </c>
      <c r="D111" s="84" t="s">
        <v>8</v>
      </c>
      <c r="E111" s="84" t="s">
        <v>1946</v>
      </c>
      <c r="F111" s="131">
        <v>1.32</v>
      </c>
      <c r="G111" s="84">
        <v>1.23</v>
      </c>
      <c r="H111" s="84">
        <v>1.54</v>
      </c>
      <c r="I111" s="84" t="s">
        <v>199</v>
      </c>
      <c r="J111" s="92">
        <v>2</v>
      </c>
      <c r="K111" s="84" t="s">
        <v>2028</v>
      </c>
      <c r="L111" s="131">
        <v>1.23</v>
      </c>
      <c r="M111" s="131">
        <v>1.54</v>
      </c>
      <c r="N111" s="84" t="s">
        <v>17</v>
      </c>
      <c r="O111" s="84"/>
      <c r="P111" s="84"/>
      <c r="Q111" s="84"/>
    </row>
    <row r="112" spans="1:17" x14ac:dyDescent="0.25">
      <c r="A112" s="86" t="s">
        <v>4</v>
      </c>
      <c r="B112" s="84" t="s">
        <v>12</v>
      </c>
      <c r="C112" s="84" t="s">
        <v>11</v>
      </c>
      <c r="D112" s="84" t="s">
        <v>29</v>
      </c>
      <c r="E112" s="84" t="s">
        <v>1946</v>
      </c>
      <c r="F112" s="131">
        <v>1.32</v>
      </c>
      <c r="G112" s="84">
        <v>1.23</v>
      </c>
      <c r="H112" s="84">
        <v>1.54</v>
      </c>
      <c r="I112" s="84" t="s">
        <v>199</v>
      </c>
      <c r="J112" s="92">
        <v>2</v>
      </c>
      <c r="K112" s="84" t="s">
        <v>2028</v>
      </c>
      <c r="L112" s="131">
        <v>1.23</v>
      </c>
      <c r="M112" s="131">
        <v>1.54</v>
      </c>
      <c r="N112" s="84" t="s">
        <v>17</v>
      </c>
      <c r="O112" s="84"/>
      <c r="P112" s="84"/>
      <c r="Q112" s="84"/>
    </row>
    <row r="113" spans="1:17" x14ac:dyDescent="0.25">
      <c r="A113" s="86" t="s">
        <v>4</v>
      </c>
      <c r="B113" s="84" t="s">
        <v>12</v>
      </c>
      <c r="C113" s="84" t="s">
        <v>11</v>
      </c>
      <c r="D113" s="84" t="s">
        <v>7</v>
      </c>
      <c r="E113" s="84" t="s">
        <v>1946</v>
      </c>
      <c r="F113" s="131">
        <v>1.32</v>
      </c>
      <c r="G113" s="84">
        <v>1.23</v>
      </c>
      <c r="H113" s="84">
        <v>1.54</v>
      </c>
      <c r="I113" s="84" t="s">
        <v>199</v>
      </c>
      <c r="J113" s="92">
        <v>2</v>
      </c>
      <c r="K113" s="84" t="s">
        <v>2028</v>
      </c>
      <c r="L113" s="131">
        <v>1.23</v>
      </c>
      <c r="M113" s="131">
        <v>1.54</v>
      </c>
      <c r="N113" s="84" t="s">
        <v>17</v>
      </c>
      <c r="O113" s="84"/>
      <c r="P113" s="84"/>
      <c r="Q113" s="84"/>
    </row>
    <row r="114" spans="1:17" x14ac:dyDescent="0.25">
      <c r="A114" s="81" t="s">
        <v>4</v>
      </c>
      <c r="B114" s="133" t="s">
        <v>12</v>
      </c>
      <c r="C114" s="133" t="s">
        <v>13</v>
      </c>
      <c r="D114" s="133" t="s">
        <v>18</v>
      </c>
      <c r="E114" s="133" t="s">
        <v>1946</v>
      </c>
      <c r="F114" s="53">
        <v>1.32</v>
      </c>
      <c r="G114" s="133">
        <v>1.23</v>
      </c>
      <c r="H114" s="133">
        <v>1.54</v>
      </c>
      <c r="I114" s="133" t="s">
        <v>199</v>
      </c>
      <c r="J114" s="92">
        <v>2</v>
      </c>
      <c r="K114" s="84" t="s">
        <v>2028</v>
      </c>
      <c r="L114" s="131">
        <v>1.23</v>
      </c>
      <c r="M114" s="131">
        <v>1.54</v>
      </c>
      <c r="N114" s="84" t="s">
        <v>17</v>
      </c>
    </row>
    <row r="115" spans="1:17" x14ac:dyDescent="0.25">
      <c r="A115" s="81" t="s">
        <v>4</v>
      </c>
      <c r="B115" s="133" t="s">
        <v>12</v>
      </c>
      <c r="C115" s="133" t="s">
        <v>13</v>
      </c>
      <c r="D115" s="133" t="s">
        <v>8</v>
      </c>
      <c r="E115" s="133" t="s">
        <v>1946</v>
      </c>
      <c r="F115" s="53">
        <v>1.32</v>
      </c>
      <c r="G115" s="133">
        <v>1.23</v>
      </c>
      <c r="H115" s="133">
        <v>1.54</v>
      </c>
      <c r="I115" s="133" t="s">
        <v>199</v>
      </c>
      <c r="J115" s="92">
        <v>2</v>
      </c>
      <c r="K115" s="84" t="s">
        <v>2028</v>
      </c>
      <c r="L115" s="131">
        <v>1.23</v>
      </c>
      <c r="M115" s="131">
        <v>1.54</v>
      </c>
      <c r="N115" s="84" t="s">
        <v>17</v>
      </c>
    </row>
    <row r="116" spans="1:17" x14ac:dyDescent="0.25">
      <c r="A116" s="81" t="s">
        <v>4</v>
      </c>
      <c r="B116" s="133" t="s">
        <v>12</v>
      </c>
      <c r="C116" s="133" t="s">
        <v>13</v>
      </c>
      <c r="D116" s="133" t="s">
        <v>29</v>
      </c>
      <c r="E116" s="133" t="s">
        <v>1946</v>
      </c>
      <c r="F116" s="53">
        <v>1.32</v>
      </c>
      <c r="G116" s="133">
        <v>1.23</v>
      </c>
      <c r="H116" s="133">
        <v>1.54</v>
      </c>
      <c r="I116" s="133" t="s">
        <v>199</v>
      </c>
      <c r="J116" s="92">
        <v>2</v>
      </c>
      <c r="K116" s="84" t="s">
        <v>2028</v>
      </c>
      <c r="L116" s="131">
        <v>1.23</v>
      </c>
      <c r="M116" s="131">
        <v>1.54</v>
      </c>
      <c r="N116" s="84" t="s">
        <v>17</v>
      </c>
    </row>
    <row r="117" spans="1:17" x14ac:dyDescent="0.25">
      <c r="A117" s="81" t="s">
        <v>4</v>
      </c>
      <c r="B117" s="133" t="s">
        <v>12</v>
      </c>
      <c r="C117" s="133" t="s">
        <v>13</v>
      </c>
      <c r="D117" s="133" t="s">
        <v>7</v>
      </c>
      <c r="E117" s="133" t="s">
        <v>1946</v>
      </c>
      <c r="F117" s="53">
        <v>1.32</v>
      </c>
      <c r="G117" s="133">
        <v>1.23</v>
      </c>
      <c r="H117" s="133">
        <v>1.54</v>
      </c>
      <c r="I117" s="133" t="s">
        <v>199</v>
      </c>
      <c r="J117" s="92">
        <v>2</v>
      </c>
      <c r="K117" s="84" t="s">
        <v>2028</v>
      </c>
      <c r="L117" s="131">
        <v>1.23</v>
      </c>
      <c r="M117" s="131">
        <v>1.54</v>
      </c>
      <c r="N117" s="84" t="s">
        <v>17</v>
      </c>
    </row>
    <row r="118" spans="1:17" x14ac:dyDescent="0.25">
      <c r="A118" s="81" t="s">
        <v>4</v>
      </c>
      <c r="B118" s="133" t="s">
        <v>12</v>
      </c>
      <c r="C118" s="133" t="s">
        <v>14</v>
      </c>
      <c r="D118" s="133" t="s">
        <v>18</v>
      </c>
      <c r="E118" s="133" t="s">
        <v>1946</v>
      </c>
      <c r="F118" s="53">
        <v>1.32</v>
      </c>
      <c r="G118" s="133">
        <v>1.23</v>
      </c>
      <c r="H118" s="133">
        <v>1.54</v>
      </c>
      <c r="I118" s="133" t="s">
        <v>199</v>
      </c>
      <c r="J118" s="92">
        <v>2</v>
      </c>
      <c r="K118" s="84" t="s">
        <v>2028</v>
      </c>
      <c r="L118" s="131">
        <v>1.23</v>
      </c>
      <c r="M118" s="131">
        <v>1.54</v>
      </c>
      <c r="N118" s="84" t="s">
        <v>17</v>
      </c>
    </row>
    <row r="119" spans="1:17" x14ac:dyDescent="0.25">
      <c r="A119" s="81" t="s">
        <v>4</v>
      </c>
      <c r="B119" s="133" t="s">
        <v>12</v>
      </c>
      <c r="C119" s="133" t="s">
        <v>14</v>
      </c>
      <c r="D119" s="133" t="s">
        <v>8</v>
      </c>
      <c r="E119" s="133" t="s">
        <v>1946</v>
      </c>
      <c r="F119" s="53">
        <v>1.32</v>
      </c>
      <c r="G119" s="133">
        <v>1.23</v>
      </c>
      <c r="H119" s="133">
        <v>1.54</v>
      </c>
      <c r="I119" s="133" t="s">
        <v>199</v>
      </c>
      <c r="J119" s="92">
        <v>2</v>
      </c>
      <c r="K119" s="84" t="s">
        <v>2028</v>
      </c>
      <c r="L119" s="131">
        <v>1.23</v>
      </c>
      <c r="M119" s="131">
        <v>1.54</v>
      </c>
      <c r="N119" s="84" t="s">
        <v>17</v>
      </c>
    </row>
    <row r="120" spans="1:17" x14ac:dyDescent="0.25">
      <c r="A120" s="81" t="s">
        <v>4</v>
      </c>
      <c r="B120" s="133" t="s">
        <v>12</v>
      </c>
      <c r="C120" s="133" t="s">
        <v>14</v>
      </c>
      <c r="D120" s="133" t="s">
        <v>29</v>
      </c>
      <c r="E120" s="133" t="s">
        <v>1946</v>
      </c>
      <c r="F120" s="53">
        <v>1.32</v>
      </c>
      <c r="G120" s="133">
        <v>1.23</v>
      </c>
      <c r="H120" s="133">
        <v>1.54</v>
      </c>
      <c r="I120" s="133" t="s">
        <v>199</v>
      </c>
      <c r="J120" s="92">
        <v>2</v>
      </c>
      <c r="K120" s="84" t="s">
        <v>2028</v>
      </c>
      <c r="L120" s="131">
        <v>1.23</v>
      </c>
      <c r="M120" s="131">
        <v>1.54</v>
      </c>
      <c r="N120" s="84" t="s">
        <v>17</v>
      </c>
    </row>
    <row r="121" spans="1:17" x14ac:dyDescent="0.25">
      <c r="A121" s="81" t="s">
        <v>4</v>
      </c>
      <c r="B121" s="133" t="s">
        <v>12</v>
      </c>
      <c r="C121" s="133" t="s">
        <v>14</v>
      </c>
      <c r="D121" s="133" t="s">
        <v>7</v>
      </c>
      <c r="E121" s="133" t="s">
        <v>1946</v>
      </c>
      <c r="F121" s="53">
        <v>1.32</v>
      </c>
      <c r="G121" s="133">
        <v>1.23</v>
      </c>
      <c r="H121" s="133">
        <v>1.54</v>
      </c>
      <c r="I121" s="133" t="s">
        <v>199</v>
      </c>
      <c r="J121" s="92">
        <v>2</v>
      </c>
      <c r="K121" s="84" t="s">
        <v>2028</v>
      </c>
      <c r="L121" s="131">
        <v>1.23</v>
      </c>
      <c r="M121" s="131">
        <v>1.54</v>
      </c>
      <c r="N121" s="84" t="s">
        <v>17</v>
      </c>
    </row>
    <row r="122" spans="1:17" x14ac:dyDescent="0.25">
      <c r="A122" s="81" t="s">
        <v>4</v>
      </c>
      <c r="B122" s="133" t="s">
        <v>15</v>
      </c>
      <c r="C122" s="133" t="s">
        <v>11</v>
      </c>
      <c r="D122" s="133" t="s">
        <v>18</v>
      </c>
      <c r="E122" s="133" t="s">
        <v>1946</v>
      </c>
      <c r="F122" s="53">
        <v>1.32</v>
      </c>
      <c r="G122" s="133">
        <v>1.23</v>
      </c>
      <c r="H122" s="133">
        <v>1.54</v>
      </c>
      <c r="I122" s="133" t="s">
        <v>199</v>
      </c>
      <c r="J122" s="92">
        <v>2</v>
      </c>
      <c r="K122" s="84" t="s">
        <v>2028</v>
      </c>
      <c r="L122" s="131">
        <v>1.23</v>
      </c>
      <c r="M122" s="131">
        <v>1.54</v>
      </c>
      <c r="N122" s="84" t="s">
        <v>17</v>
      </c>
    </row>
    <row r="123" spans="1:17" x14ac:dyDescent="0.25">
      <c r="A123" s="81" t="s">
        <v>4</v>
      </c>
      <c r="B123" s="133" t="s">
        <v>15</v>
      </c>
      <c r="C123" s="133" t="s">
        <v>11</v>
      </c>
      <c r="D123" s="133" t="s">
        <v>7</v>
      </c>
      <c r="E123" s="133" t="s">
        <v>1946</v>
      </c>
      <c r="F123" s="53">
        <v>1.32</v>
      </c>
      <c r="G123" s="133">
        <v>1.23</v>
      </c>
      <c r="H123" s="133">
        <v>1.54</v>
      </c>
      <c r="I123" s="133" t="s">
        <v>199</v>
      </c>
      <c r="J123" s="92">
        <v>2</v>
      </c>
      <c r="K123" s="84" t="s">
        <v>2028</v>
      </c>
      <c r="L123" s="131">
        <v>1.23</v>
      </c>
      <c r="M123" s="131">
        <v>1.54</v>
      </c>
      <c r="N123" s="84" t="s">
        <v>17</v>
      </c>
    </row>
    <row r="124" spans="1:17" x14ac:dyDescent="0.25">
      <c r="A124" s="86" t="s">
        <v>4</v>
      </c>
      <c r="B124" s="84" t="s">
        <v>15</v>
      </c>
      <c r="C124" s="84" t="s">
        <v>13</v>
      </c>
      <c r="D124" s="84" t="s">
        <v>18</v>
      </c>
      <c r="E124" s="84" t="s">
        <v>1946</v>
      </c>
      <c r="F124" s="53">
        <v>1.32</v>
      </c>
      <c r="G124" s="133">
        <v>1.23</v>
      </c>
      <c r="H124" s="133">
        <v>1.54</v>
      </c>
      <c r="I124" s="133" t="s">
        <v>199</v>
      </c>
      <c r="J124" s="92">
        <v>2</v>
      </c>
      <c r="K124" s="84" t="s">
        <v>2028</v>
      </c>
      <c r="L124" s="131">
        <v>1.23</v>
      </c>
      <c r="M124" s="131">
        <v>1.54</v>
      </c>
      <c r="N124" s="84" t="s">
        <v>17</v>
      </c>
    </row>
    <row r="125" spans="1:17" x14ac:dyDescent="0.25">
      <c r="A125" s="86" t="s">
        <v>4</v>
      </c>
      <c r="B125" s="84" t="s">
        <v>15</v>
      </c>
      <c r="C125" s="84" t="s">
        <v>13</v>
      </c>
      <c r="D125" s="84" t="s">
        <v>7</v>
      </c>
      <c r="E125" s="84" t="s">
        <v>1946</v>
      </c>
      <c r="F125" s="53">
        <v>1.32</v>
      </c>
      <c r="G125" s="133">
        <v>1.23</v>
      </c>
      <c r="H125" s="133">
        <v>1.54</v>
      </c>
      <c r="I125" s="133" t="s">
        <v>199</v>
      </c>
      <c r="J125" s="92">
        <v>2</v>
      </c>
      <c r="K125" s="84" t="s">
        <v>2028</v>
      </c>
      <c r="L125" s="131">
        <v>1.23</v>
      </c>
      <c r="M125" s="131">
        <v>1.54</v>
      </c>
      <c r="N125" s="84" t="s">
        <v>17</v>
      </c>
    </row>
    <row r="126" spans="1:17" x14ac:dyDescent="0.25">
      <c r="A126" s="86" t="s">
        <v>4</v>
      </c>
      <c r="B126" s="84" t="s">
        <v>15</v>
      </c>
      <c r="C126" s="84" t="s">
        <v>14</v>
      </c>
      <c r="D126" s="84" t="s">
        <v>18</v>
      </c>
      <c r="E126" s="84" t="s">
        <v>1946</v>
      </c>
      <c r="F126" s="131">
        <v>1.32</v>
      </c>
      <c r="G126" s="84">
        <v>1.23</v>
      </c>
      <c r="H126" s="84">
        <v>1.54</v>
      </c>
      <c r="I126" s="84" t="s">
        <v>199</v>
      </c>
      <c r="J126" s="92">
        <v>2</v>
      </c>
      <c r="K126" s="84" t="s">
        <v>2028</v>
      </c>
      <c r="L126" s="131">
        <v>1.23</v>
      </c>
      <c r="M126" s="131">
        <v>1.54</v>
      </c>
      <c r="N126" s="84" t="s">
        <v>17</v>
      </c>
    </row>
    <row r="127" spans="1:17" x14ac:dyDescent="0.25">
      <c r="A127" s="86" t="s">
        <v>4</v>
      </c>
      <c r="B127" s="84" t="s">
        <v>15</v>
      </c>
      <c r="C127" s="84" t="s">
        <v>14</v>
      </c>
      <c r="D127" s="84" t="s">
        <v>7</v>
      </c>
      <c r="E127" s="84" t="s">
        <v>1946</v>
      </c>
      <c r="F127" s="131">
        <v>1.32</v>
      </c>
      <c r="G127" s="84">
        <v>1.23</v>
      </c>
      <c r="H127" s="84">
        <v>1.54</v>
      </c>
      <c r="I127" s="84" t="s">
        <v>199</v>
      </c>
      <c r="J127" s="92">
        <v>2</v>
      </c>
      <c r="K127" s="84" t="s">
        <v>2028</v>
      </c>
      <c r="L127" s="131">
        <v>1.23</v>
      </c>
      <c r="M127" s="131">
        <v>1.54</v>
      </c>
      <c r="N127" s="84" t="s">
        <v>17</v>
      </c>
    </row>
    <row r="128" spans="1:17" x14ac:dyDescent="0.25">
      <c r="A128" s="86" t="s">
        <v>4</v>
      </c>
      <c r="B128" s="84" t="s">
        <v>12</v>
      </c>
      <c r="C128" s="84" t="s">
        <v>11</v>
      </c>
      <c r="D128" s="84" t="s">
        <v>18</v>
      </c>
      <c r="E128" s="84" t="s">
        <v>1948</v>
      </c>
      <c r="F128" s="131">
        <v>0.33253608805824225</v>
      </c>
      <c r="G128" s="131">
        <v>0.12762545503474801</v>
      </c>
      <c r="H128" s="131">
        <v>0.45162835040273935</v>
      </c>
      <c r="I128" s="84" t="s">
        <v>199</v>
      </c>
      <c r="J128" s="92">
        <v>2</v>
      </c>
      <c r="K128" s="84" t="str">
        <f t="shared" ref="K128:K145" si="11">"Uniform ("&amp;ROUND(G128,2)&amp;", "&amp;ROUND(H128,2)&amp;")"</f>
        <v>Uniform (0.13, 0.45)</v>
      </c>
      <c r="L128" s="131">
        <f t="shared" ref="L128:L145" si="12">G128</f>
        <v>0.12762545503474801</v>
      </c>
      <c r="M128" s="131">
        <f t="shared" ref="M128:M145" si="13">H128</f>
        <v>0.45162835040273935</v>
      </c>
      <c r="N128" s="84" t="s">
        <v>17</v>
      </c>
    </row>
    <row r="129" spans="1:14" x14ac:dyDescent="0.25">
      <c r="A129" s="86" t="s">
        <v>4</v>
      </c>
      <c r="B129" s="84" t="s">
        <v>12</v>
      </c>
      <c r="C129" s="84" t="s">
        <v>11</v>
      </c>
      <c r="D129" s="84" t="s">
        <v>8</v>
      </c>
      <c r="E129" s="84" t="s">
        <v>1948</v>
      </c>
      <c r="F129" s="131">
        <v>0.17471922963686151</v>
      </c>
      <c r="G129" s="131">
        <v>0.12028521517018381</v>
      </c>
      <c r="H129" s="131">
        <v>0.23178024854735851</v>
      </c>
      <c r="I129" s="84" t="s">
        <v>199</v>
      </c>
      <c r="J129" s="92">
        <v>2</v>
      </c>
      <c r="K129" s="84" t="str">
        <f t="shared" si="11"/>
        <v>Uniform (0.12, 0.23)</v>
      </c>
      <c r="L129" s="131">
        <f t="shared" si="12"/>
        <v>0.12028521517018381</v>
      </c>
      <c r="M129" s="131">
        <f t="shared" si="13"/>
        <v>0.23178024854735851</v>
      </c>
      <c r="N129" s="84" t="s">
        <v>17</v>
      </c>
    </row>
    <row r="130" spans="1:14" x14ac:dyDescent="0.25">
      <c r="A130" s="86" t="s">
        <v>4</v>
      </c>
      <c r="B130" s="84" t="s">
        <v>12</v>
      </c>
      <c r="C130" s="84" t="s">
        <v>11</v>
      </c>
      <c r="D130" s="84" t="s">
        <v>29</v>
      </c>
      <c r="E130" s="84" t="s">
        <v>1948</v>
      </c>
      <c r="F130" s="131">
        <v>0.18324601080376179</v>
      </c>
      <c r="G130" s="131">
        <v>7.1350703615880001E-2</v>
      </c>
      <c r="H130" s="131">
        <v>0.31235353091160001</v>
      </c>
      <c r="I130" s="84" t="s">
        <v>199</v>
      </c>
      <c r="J130" s="92">
        <v>2</v>
      </c>
      <c r="K130" s="84" t="str">
        <f t="shared" si="11"/>
        <v>Uniform (0.07, 0.31)</v>
      </c>
      <c r="L130" s="131">
        <f t="shared" si="12"/>
        <v>7.1350703615880001E-2</v>
      </c>
      <c r="M130" s="131">
        <f t="shared" si="13"/>
        <v>0.31235353091160001</v>
      </c>
      <c r="N130" s="84" t="s">
        <v>17</v>
      </c>
    </row>
    <row r="131" spans="1:14" x14ac:dyDescent="0.25">
      <c r="A131" s="86" t="s">
        <v>4</v>
      </c>
      <c r="B131" s="84" t="s">
        <v>12</v>
      </c>
      <c r="C131" s="84" t="s">
        <v>11</v>
      </c>
      <c r="D131" s="84" t="s">
        <v>7</v>
      </c>
      <c r="E131" s="84" t="s">
        <v>1948</v>
      </c>
      <c r="F131" s="131">
        <v>0.27588686255784173</v>
      </c>
      <c r="G131" s="131">
        <v>9.2115517102151392E-2</v>
      </c>
      <c r="H131" s="131">
        <v>0.46737763584421138</v>
      </c>
      <c r="I131" s="84" t="s">
        <v>199</v>
      </c>
      <c r="J131" s="92">
        <v>2</v>
      </c>
      <c r="K131" s="84" t="str">
        <f t="shared" si="11"/>
        <v>Uniform (0.09, 0.47)</v>
      </c>
      <c r="L131" s="131">
        <f t="shared" si="12"/>
        <v>9.2115517102151392E-2</v>
      </c>
      <c r="M131" s="131">
        <f t="shared" si="13"/>
        <v>0.46737763584421138</v>
      </c>
      <c r="N131" s="84" t="s">
        <v>17</v>
      </c>
    </row>
    <row r="132" spans="1:14" x14ac:dyDescent="0.25">
      <c r="A132" s="86" t="s">
        <v>4</v>
      </c>
      <c r="B132" s="84" t="s">
        <v>12</v>
      </c>
      <c r="C132" s="84" t="s">
        <v>13</v>
      </c>
      <c r="D132" s="84" t="s">
        <v>18</v>
      </c>
      <c r="E132" s="84" t="s">
        <v>1948</v>
      </c>
      <c r="F132" s="131">
        <v>0.25724269982183873</v>
      </c>
      <c r="G132" s="131">
        <v>7.0768457574408E-2</v>
      </c>
      <c r="H132" s="131">
        <v>0.42827134828201019</v>
      </c>
      <c r="I132" s="84" t="s">
        <v>199</v>
      </c>
      <c r="J132" s="92">
        <v>2</v>
      </c>
      <c r="K132" s="84" t="str">
        <f t="shared" si="11"/>
        <v>Uniform (0.07, 0.43)</v>
      </c>
      <c r="L132" s="131">
        <f t="shared" si="12"/>
        <v>7.0768457574408E-2</v>
      </c>
      <c r="M132" s="131">
        <f t="shared" si="13"/>
        <v>0.42827134828201019</v>
      </c>
      <c r="N132" s="84" t="s">
        <v>17</v>
      </c>
    </row>
    <row r="133" spans="1:14" x14ac:dyDescent="0.25">
      <c r="A133" s="86" t="s">
        <v>4</v>
      </c>
      <c r="B133" s="84" t="s">
        <v>12</v>
      </c>
      <c r="C133" s="84" t="s">
        <v>13</v>
      </c>
      <c r="D133" s="84" t="s">
        <v>8</v>
      </c>
      <c r="E133" s="84" t="s">
        <v>1948</v>
      </c>
      <c r="F133" s="131">
        <v>0.15459605473366381</v>
      </c>
      <c r="G133" s="131">
        <v>8.0274032567704809E-2</v>
      </c>
      <c r="H133" s="131">
        <v>0.2381800204257408</v>
      </c>
      <c r="I133" s="84" t="s">
        <v>199</v>
      </c>
      <c r="J133" s="92">
        <v>2</v>
      </c>
      <c r="K133" s="84" t="str">
        <f t="shared" si="11"/>
        <v>Uniform (0.08, 0.24)</v>
      </c>
      <c r="L133" s="131">
        <f t="shared" si="12"/>
        <v>8.0274032567704809E-2</v>
      </c>
      <c r="M133" s="131">
        <f t="shared" si="13"/>
        <v>0.2381800204257408</v>
      </c>
      <c r="N133" s="84" t="s">
        <v>17</v>
      </c>
    </row>
    <row r="134" spans="1:14" x14ac:dyDescent="0.25">
      <c r="A134" s="86" t="s">
        <v>4</v>
      </c>
      <c r="B134" s="84" t="s">
        <v>12</v>
      </c>
      <c r="C134" s="84" t="s">
        <v>13</v>
      </c>
      <c r="D134" s="84" t="s">
        <v>29</v>
      </c>
      <c r="E134" s="84" t="s">
        <v>1948</v>
      </c>
      <c r="F134" s="131">
        <v>0.14175513649058558</v>
      </c>
      <c r="G134" s="131">
        <v>4.4866627565760001E-2</v>
      </c>
      <c r="H134" s="131">
        <v>0.28004506047392003</v>
      </c>
      <c r="I134" s="84" t="s">
        <v>199</v>
      </c>
      <c r="J134" s="92">
        <v>2</v>
      </c>
      <c r="K134" s="84" t="str">
        <f t="shared" si="11"/>
        <v>Uniform (0.04, 0.28)</v>
      </c>
      <c r="L134" s="131">
        <f t="shared" si="12"/>
        <v>4.4866627565760001E-2</v>
      </c>
      <c r="M134" s="131">
        <f t="shared" si="13"/>
        <v>0.28004506047392003</v>
      </c>
      <c r="N134" s="84" t="s">
        <v>17</v>
      </c>
    </row>
    <row r="135" spans="1:14" x14ac:dyDescent="0.25">
      <c r="A135" s="86" t="s">
        <v>4</v>
      </c>
      <c r="B135" s="84" t="s">
        <v>12</v>
      </c>
      <c r="C135" s="84" t="s">
        <v>13</v>
      </c>
      <c r="D135" s="84" t="s">
        <v>7</v>
      </c>
      <c r="E135" s="84" t="s">
        <v>1948</v>
      </c>
      <c r="F135" s="131">
        <v>0.21593091315250007</v>
      </c>
      <c r="G135" s="131">
        <v>5.9324237222084998E-2</v>
      </c>
      <c r="H135" s="131">
        <v>0.4230801304114572</v>
      </c>
      <c r="I135" s="84" t="s">
        <v>199</v>
      </c>
      <c r="J135" s="92">
        <v>2</v>
      </c>
      <c r="K135" s="84" t="str">
        <f t="shared" si="11"/>
        <v>Uniform (0.06, 0.42)</v>
      </c>
      <c r="L135" s="131">
        <f t="shared" si="12"/>
        <v>5.9324237222084998E-2</v>
      </c>
      <c r="M135" s="131">
        <f t="shared" si="13"/>
        <v>0.4230801304114572</v>
      </c>
      <c r="N135" s="84" t="s">
        <v>17</v>
      </c>
    </row>
    <row r="136" spans="1:14" x14ac:dyDescent="0.25">
      <c r="A136" s="86" t="s">
        <v>4</v>
      </c>
      <c r="B136" s="84" t="s">
        <v>12</v>
      </c>
      <c r="C136" s="84" t="s">
        <v>14</v>
      </c>
      <c r="D136" s="84" t="s">
        <v>18</v>
      </c>
      <c r="E136" s="84" t="s">
        <v>1948</v>
      </c>
      <c r="F136" s="131">
        <v>0.32979058813926493</v>
      </c>
      <c r="G136" s="131">
        <v>0.14706876202048799</v>
      </c>
      <c r="H136" s="131">
        <v>0.44813201144746317</v>
      </c>
      <c r="I136" s="84" t="s">
        <v>199</v>
      </c>
      <c r="J136" s="92">
        <v>2</v>
      </c>
      <c r="K136" s="84" t="str">
        <f t="shared" si="11"/>
        <v>Uniform (0.15, 0.45)</v>
      </c>
      <c r="L136" s="131">
        <f t="shared" si="12"/>
        <v>0.14706876202048799</v>
      </c>
      <c r="M136" s="131">
        <f t="shared" si="13"/>
        <v>0.44813201144746317</v>
      </c>
      <c r="N136" s="84" t="s">
        <v>17</v>
      </c>
    </row>
    <row r="137" spans="1:14" x14ac:dyDescent="0.25">
      <c r="A137" s="86" t="s">
        <v>4</v>
      </c>
      <c r="B137" s="84" t="s">
        <v>12</v>
      </c>
      <c r="C137" s="84" t="s">
        <v>14</v>
      </c>
      <c r="D137" s="84" t="s">
        <v>8</v>
      </c>
      <c r="E137" s="84" t="s">
        <v>1948</v>
      </c>
      <c r="F137" s="131">
        <v>0.28691145884857006</v>
      </c>
      <c r="G137" s="131">
        <v>0.21572272384906316</v>
      </c>
      <c r="H137" s="131">
        <v>0.36096210742363199</v>
      </c>
      <c r="I137" s="84" t="s">
        <v>199</v>
      </c>
      <c r="J137" s="92">
        <v>2</v>
      </c>
      <c r="K137" s="84" t="str">
        <f t="shared" si="11"/>
        <v>Uniform (0.22, 0.36)</v>
      </c>
      <c r="L137" s="131">
        <f t="shared" si="12"/>
        <v>0.21572272384906316</v>
      </c>
      <c r="M137" s="131">
        <f t="shared" si="13"/>
        <v>0.36096210742363199</v>
      </c>
      <c r="N137" s="84" t="s">
        <v>17</v>
      </c>
    </row>
    <row r="138" spans="1:14" x14ac:dyDescent="0.25">
      <c r="A138" s="86" t="s">
        <v>4</v>
      </c>
      <c r="B138" s="84" t="s">
        <v>12</v>
      </c>
      <c r="C138" s="84" t="s">
        <v>14</v>
      </c>
      <c r="D138" s="84" t="s">
        <v>29</v>
      </c>
      <c r="E138" s="84" t="s">
        <v>1948</v>
      </c>
      <c r="F138" s="131">
        <v>0.18173308656521564</v>
      </c>
      <c r="G138" s="131">
        <v>7.6403891282940006E-2</v>
      </c>
      <c r="H138" s="131">
        <v>0.30593813766346001</v>
      </c>
      <c r="I138" s="84" t="s">
        <v>199</v>
      </c>
      <c r="J138" s="92">
        <v>2</v>
      </c>
      <c r="K138" s="84" t="str">
        <f t="shared" si="11"/>
        <v>Uniform (0.08, 0.31)</v>
      </c>
      <c r="L138" s="131">
        <f t="shared" si="12"/>
        <v>7.6403891282940006E-2</v>
      </c>
      <c r="M138" s="131">
        <f t="shared" si="13"/>
        <v>0.30593813766346001</v>
      </c>
      <c r="N138" s="84" t="s">
        <v>17</v>
      </c>
    </row>
    <row r="139" spans="1:14" x14ac:dyDescent="0.25">
      <c r="A139" s="86" t="s">
        <v>4</v>
      </c>
      <c r="B139" s="84" t="s">
        <v>12</v>
      </c>
      <c r="C139" s="84" t="s">
        <v>14</v>
      </c>
      <c r="D139" s="84" t="s">
        <v>7</v>
      </c>
      <c r="E139" s="84" t="s">
        <v>1948</v>
      </c>
      <c r="F139" s="131">
        <v>0.50837241268824784</v>
      </c>
      <c r="G139" s="131">
        <v>0.26234245005571349</v>
      </c>
      <c r="H139" s="131">
        <v>0.72110189337745678</v>
      </c>
      <c r="I139" s="84" t="s">
        <v>199</v>
      </c>
      <c r="J139" s="92">
        <v>2</v>
      </c>
      <c r="K139" s="84" t="str">
        <f t="shared" si="11"/>
        <v>Uniform (0.26, 0.72)</v>
      </c>
      <c r="L139" s="131">
        <f t="shared" si="12"/>
        <v>0.26234245005571349</v>
      </c>
      <c r="M139" s="131">
        <f t="shared" si="13"/>
        <v>0.72110189337745678</v>
      </c>
      <c r="N139" s="84" t="s">
        <v>17</v>
      </c>
    </row>
    <row r="140" spans="1:14" x14ac:dyDescent="0.25">
      <c r="A140" s="86" t="s">
        <v>4</v>
      </c>
      <c r="B140" s="84" t="s">
        <v>15</v>
      </c>
      <c r="C140" s="84" t="s">
        <v>11</v>
      </c>
      <c r="D140" s="84" t="s">
        <v>18</v>
      </c>
      <c r="E140" s="84" t="s">
        <v>1948</v>
      </c>
      <c r="F140" s="131">
        <v>0.31155191422560141</v>
      </c>
      <c r="G140" s="131">
        <v>0.19084036448070002</v>
      </c>
      <c r="H140" s="131">
        <v>0.42192852033384359</v>
      </c>
      <c r="I140" s="84" t="s">
        <v>199</v>
      </c>
      <c r="J140" s="92">
        <v>2</v>
      </c>
      <c r="K140" s="84" t="str">
        <f t="shared" si="11"/>
        <v>Uniform (0.19, 0.42)</v>
      </c>
      <c r="L140" s="131">
        <f t="shared" si="12"/>
        <v>0.19084036448070002</v>
      </c>
      <c r="M140" s="131">
        <f t="shared" si="13"/>
        <v>0.42192852033384359</v>
      </c>
      <c r="N140" s="84" t="s">
        <v>17</v>
      </c>
    </row>
    <row r="141" spans="1:14" x14ac:dyDescent="0.25">
      <c r="A141" s="86" t="s">
        <v>4</v>
      </c>
      <c r="B141" s="84" t="s">
        <v>15</v>
      </c>
      <c r="C141" s="84" t="s">
        <v>11</v>
      </c>
      <c r="D141" s="84" t="s">
        <v>7</v>
      </c>
      <c r="E141" s="84" t="s">
        <v>1948</v>
      </c>
      <c r="F141" s="131">
        <v>0.24698956352103607</v>
      </c>
      <c r="G141" s="131">
        <v>9.7741082138897345E-2</v>
      </c>
      <c r="H141" s="131">
        <v>0.42486811520568035</v>
      </c>
      <c r="I141" s="84" t="s">
        <v>199</v>
      </c>
      <c r="J141" s="92">
        <v>2</v>
      </c>
      <c r="K141" s="84" t="str">
        <f t="shared" si="11"/>
        <v>Uniform (0.1, 0.42)</v>
      </c>
      <c r="L141" s="131">
        <f t="shared" si="12"/>
        <v>9.7741082138897345E-2</v>
      </c>
      <c r="M141" s="131">
        <f t="shared" si="13"/>
        <v>0.42486811520568035</v>
      </c>
      <c r="N141" s="84" t="s">
        <v>17</v>
      </c>
    </row>
    <row r="142" spans="1:14" x14ac:dyDescent="0.25">
      <c r="A142" s="86" t="s">
        <v>4</v>
      </c>
      <c r="B142" s="84" t="s">
        <v>15</v>
      </c>
      <c r="C142" s="84" t="s">
        <v>13</v>
      </c>
      <c r="D142" s="84" t="s">
        <v>18</v>
      </c>
      <c r="E142" s="84" t="s">
        <v>1948</v>
      </c>
      <c r="F142" s="131">
        <v>0.24100979841928821</v>
      </c>
      <c r="G142" s="131">
        <v>0.12486196257717599</v>
      </c>
      <c r="H142" s="131">
        <v>0.37044522681825781</v>
      </c>
      <c r="I142" s="84" t="s">
        <v>199</v>
      </c>
      <c r="J142" s="92">
        <v>2</v>
      </c>
      <c r="K142" s="84" t="str">
        <f t="shared" si="11"/>
        <v>Uniform (0.12, 0.37)</v>
      </c>
      <c r="L142" s="131">
        <f t="shared" si="12"/>
        <v>0.12486196257717599</v>
      </c>
      <c r="M142" s="131">
        <f t="shared" si="13"/>
        <v>0.37044522681825781</v>
      </c>
      <c r="N142" s="84" t="s">
        <v>17</v>
      </c>
    </row>
    <row r="143" spans="1:14" x14ac:dyDescent="0.25">
      <c r="A143" s="86" t="s">
        <v>4</v>
      </c>
      <c r="B143" s="84" t="s">
        <v>15</v>
      </c>
      <c r="C143" s="84" t="s">
        <v>13</v>
      </c>
      <c r="D143" s="84" t="s">
        <v>7</v>
      </c>
      <c r="E143" s="84" t="s">
        <v>1948</v>
      </c>
      <c r="F143" s="131">
        <v>0.19995254506016091</v>
      </c>
      <c r="G143" s="131">
        <v>8.2081135010730222E-2</v>
      </c>
      <c r="H143" s="131">
        <v>0.35840888900281076</v>
      </c>
      <c r="I143" s="84" t="s">
        <v>199</v>
      </c>
      <c r="J143" s="92">
        <v>2</v>
      </c>
      <c r="K143" s="84" t="str">
        <f t="shared" si="11"/>
        <v>Uniform (0.08, 0.36)</v>
      </c>
      <c r="L143" s="131">
        <f t="shared" si="12"/>
        <v>8.2081135010730222E-2</v>
      </c>
      <c r="M143" s="131">
        <f t="shared" si="13"/>
        <v>0.35840888900281076</v>
      </c>
      <c r="N143" s="84" t="s">
        <v>17</v>
      </c>
    </row>
    <row r="144" spans="1:14" x14ac:dyDescent="0.25">
      <c r="A144" s="86" t="s">
        <v>4</v>
      </c>
      <c r="B144" s="84" t="s">
        <v>15</v>
      </c>
      <c r="C144" s="84" t="s">
        <v>14</v>
      </c>
      <c r="D144" s="84" t="s">
        <v>18</v>
      </c>
      <c r="E144" s="84" t="s">
        <v>1948</v>
      </c>
      <c r="F144" s="131">
        <v>0.30897966481875272</v>
      </c>
      <c r="G144" s="131">
        <v>0.199661013279684</v>
      </c>
      <c r="H144" s="131">
        <v>0.41416709000297397</v>
      </c>
      <c r="I144" s="84" t="s">
        <v>199</v>
      </c>
      <c r="J144" s="92">
        <v>2</v>
      </c>
      <c r="K144" s="84" t="str">
        <f t="shared" si="11"/>
        <v>Uniform (0.2, 0.41)</v>
      </c>
      <c r="L144" s="131">
        <f t="shared" si="12"/>
        <v>0.199661013279684</v>
      </c>
      <c r="M144" s="131">
        <f t="shared" si="13"/>
        <v>0.41416709000297397</v>
      </c>
      <c r="N144" s="84" t="s">
        <v>17</v>
      </c>
    </row>
    <row r="145" spans="1:14" x14ac:dyDescent="0.25">
      <c r="A145" s="86" t="s">
        <v>4</v>
      </c>
      <c r="B145" s="84" t="s">
        <v>15</v>
      </c>
      <c r="C145" s="84" t="s">
        <v>14</v>
      </c>
      <c r="D145" s="84" t="s">
        <v>7</v>
      </c>
      <c r="E145" s="84" t="s">
        <v>1948</v>
      </c>
      <c r="F145" s="131">
        <v>0.29938376941898842</v>
      </c>
      <c r="G145" s="131">
        <v>0.13541167109704708</v>
      </c>
      <c r="H145" s="131">
        <v>0.49128723857466</v>
      </c>
      <c r="I145" s="84" t="s">
        <v>199</v>
      </c>
      <c r="J145" s="92">
        <v>2</v>
      </c>
      <c r="K145" s="84" t="str">
        <f t="shared" si="11"/>
        <v>Uniform (0.14, 0.49)</v>
      </c>
      <c r="L145" s="131">
        <f t="shared" si="12"/>
        <v>0.13541167109704708</v>
      </c>
      <c r="M145" s="131">
        <f t="shared" si="13"/>
        <v>0.49128723857466</v>
      </c>
      <c r="N145" s="84" t="s">
        <v>17</v>
      </c>
    </row>
    <row r="146" spans="1:14" x14ac:dyDescent="0.25">
      <c r="A146" s="86" t="s">
        <v>4</v>
      </c>
      <c r="B146" s="84" t="s">
        <v>12</v>
      </c>
      <c r="C146" s="84" t="s">
        <v>11</v>
      </c>
      <c r="D146" s="84" t="s">
        <v>18</v>
      </c>
      <c r="E146" s="84" t="s">
        <v>1949</v>
      </c>
      <c r="F146" s="374">
        <v>0.9</v>
      </c>
      <c r="G146" s="53">
        <v>0.59899999999999998</v>
      </c>
      <c r="H146" s="53">
        <v>0.71399999999999997</v>
      </c>
      <c r="I146" s="84" t="s">
        <v>199</v>
      </c>
      <c r="J146" s="92">
        <v>2</v>
      </c>
      <c r="K146" s="84" t="s">
        <v>2027</v>
      </c>
      <c r="L146" s="131">
        <v>0.59899999999999998</v>
      </c>
      <c r="M146" s="131">
        <v>0.71399999999999997</v>
      </c>
      <c r="N146" s="84" t="s">
        <v>17</v>
      </c>
    </row>
    <row r="147" spans="1:14" x14ac:dyDescent="0.25">
      <c r="A147" s="86" t="s">
        <v>4</v>
      </c>
      <c r="B147" s="84" t="s">
        <v>12</v>
      </c>
      <c r="C147" s="84" t="s">
        <v>11</v>
      </c>
      <c r="D147" s="84" t="s">
        <v>8</v>
      </c>
      <c r="E147" s="84" t="s">
        <v>1949</v>
      </c>
      <c r="F147" s="374">
        <v>0.9</v>
      </c>
      <c r="G147" s="53">
        <v>0.59899999999999998</v>
      </c>
      <c r="H147" s="53">
        <v>0.71399999999999997</v>
      </c>
      <c r="I147" s="84" t="s">
        <v>199</v>
      </c>
      <c r="J147" s="92">
        <v>2</v>
      </c>
      <c r="K147" s="84" t="s">
        <v>2027</v>
      </c>
      <c r="L147" s="131">
        <v>0.59899999999999998</v>
      </c>
      <c r="M147" s="131">
        <v>0.71399999999999997</v>
      </c>
      <c r="N147" s="84" t="s">
        <v>17</v>
      </c>
    </row>
    <row r="148" spans="1:14" x14ac:dyDescent="0.25">
      <c r="A148" s="86" t="s">
        <v>4</v>
      </c>
      <c r="B148" s="84" t="s">
        <v>12</v>
      </c>
      <c r="C148" s="84" t="s">
        <v>11</v>
      </c>
      <c r="D148" s="84" t="s">
        <v>29</v>
      </c>
      <c r="E148" s="84" t="s">
        <v>1949</v>
      </c>
      <c r="F148" s="374">
        <v>0.9</v>
      </c>
      <c r="G148" s="53">
        <v>0.59899999999999998</v>
      </c>
      <c r="H148" s="53">
        <v>0.71399999999999997</v>
      </c>
      <c r="I148" s="84" t="s">
        <v>199</v>
      </c>
      <c r="J148" s="92">
        <v>2</v>
      </c>
      <c r="K148" s="84" t="s">
        <v>2027</v>
      </c>
      <c r="L148" s="131">
        <v>0.59899999999999998</v>
      </c>
      <c r="M148" s="131">
        <v>0.71399999999999997</v>
      </c>
      <c r="N148" s="84" t="s">
        <v>17</v>
      </c>
    </row>
    <row r="149" spans="1:14" x14ac:dyDescent="0.25">
      <c r="A149" s="86" t="s">
        <v>4</v>
      </c>
      <c r="B149" s="84" t="s">
        <v>12</v>
      </c>
      <c r="C149" s="84" t="s">
        <v>11</v>
      </c>
      <c r="D149" s="84" t="s">
        <v>7</v>
      </c>
      <c r="E149" s="84" t="s">
        <v>1949</v>
      </c>
      <c r="F149" s="374">
        <v>0.9</v>
      </c>
      <c r="G149" s="53">
        <v>0.59899999999999998</v>
      </c>
      <c r="H149" s="53">
        <v>0.71399999999999997</v>
      </c>
      <c r="I149" s="84" t="s">
        <v>199</v>
      </c>
      <c r="J149" s="92">
        <v>2</v>
      </c>
      <c r="K149" s="84" t="s">
        <v>2027</v>
      </c>
      <c r="L149" s="131">
        <v>0.59899999999999998</v>
      </c>
      <c r="M149" s="131">
        <v>0.71399999999999997</v>
      </c>
      <c r="N149" s="84" t="s">
        <v>17</v>
      </c>
    </row>
    <row r="150" spans="1:14" x14ac:dyDescent="0.25">
      <c r="A150" s="86" t="s">
        <v>4</v>
      </c>
      <c r="B150" s="84" t="s">
        <v>12</v>
      </c>
      <c r="C150" s="84" t="s">
        <v>13</v>
      </c>
      <c r="D150" s="84" t="s">
        <v>18</v>
      </c>
      <c r="E150" s="84" t="s">
        <v>1949</v>
      </c>
      <c r="F150" s="374">
        <v>0.9</v>
      </c>
      <c r="G150" s="53">
        <v>0.59899999999999998</v>
      </c>
      <c r="H150" s="53">
        <v>0.71399999999999997</v>
      </c>
      <c r="I150" s="84" t="s">
        <v>199</v>
      </c>
      <c r="J150" s="92">
        <v>2</v>
      </c>
      <c r="K150" s="84" t="s">
        <v>2027</v>
      </c>
      <c r="L150" s="131">
        <v>0.59899999999999998</v>
      </c>
      <c r="M150" s="131">
        <v>0.71399999999999997</v>
      </c>
      <c r="N150" s="84" t="s">
        <v>17</v>
      </c>
    </row>
    <row r="151" spans="1:14" x14ac:dyDescent="0.25">
      <c r="A151" s="86" t="s">
        <v>4</v>
      </c>
      <c r="B151" s="84" t="s">
        <v>12</v>
      </c>
      <c r="C151" s="84" t="s">
        <v>13</v>
      </c>
      <c r="D151" s="84" t="s">
        <v>8</v>
      </c>
      <c r="E151" s="84" t="s">
        <v>1949</v>
      </c>
      <c r="F151" s="374">
        <v>0.9</v>
      </c>
      <c r="G151" s="53">
        <v>0.59899999999999998</v>
      </c>
      <c r="H151" s="53">
        <v>0.71399999999999997</v>
      </c>
      <c r="I151" s="84" t="s">
        <v>199</v>
      </c>
      <c r="J151" s="92">
        <v>2</v>
      </c>
      <c r="K151" s="84" t="s">
        <v>2027</v>
      </c>
      <c r="L151" s="131">
        <v>0.59899999999999998</v>
      </c>
      <c r="M151" s="131">
        <v>0.71399999999999997</v>
      </c>
      <c r="N151" s="84" t="s">
        <v>17</v>
      </c>
    </row>
    <row r="152" spans="1:14" x14ac:dyDescent="0.25">
      <c r="A152" s="86" t="s">
        <v>4</v>
      </c>
      <c r="B152" s="84" t="s">
        <v>12</v>
      </c>
      <c r="C152" s="84" t="s">
        <v>13</v>
      </c>
      <c r="D152" s="84" t="s">
        <v>29</v>
      </c>
      <c r="E152" s="84" t="s">
        <v>1949</v>
      </c>
      <c r="F152" s="374">
        <v>0.9</v>
      </c>
      <c r="G152" s="53">
        <v>0.59899999999999998</v>
      </c>
      <c r="H152" s="53">
        <v>0.71399999999999997</v>
      </c>
      <c r="I152" s="84" t="s">
        <v>199</v>
      </c>
      <c r="J152" s="92">
        <v>2</v>
      </c>
      <c r="K152" s="84" t="s">
        <v>2027</v>
      </c>
      <c r="L152" s="131">
        <v>0.59899999999999998</v>
      </c>
      <c r="M152" s="131">
        <v>0.71399999999999997</v>
      </c>
      <c r="N152" s="84" t="s">
        <v>17</v>
      </c>
    </row>
    <row r="153" spans="1:14" x14ac:dyDescent="0.25">
      <c r="A153" s="86" t="s">
        <v>4</v>
      </c>
      <c r="B153" s="84" t="s">
        <v>12</v>
      </c>
      <c r="C153" s="84" t="s">
        <v>13</v>
      </c>
      <c r="D153" s="84" t="s">
        <v>7</v>
      </c>
      <c r="E153" s="84" t="s">
        <v>1949</v>
      </c>
      <c r="F153" s="374">
        <v>0.9</v>
      </c>
      <c r="G153" s="53">
        <v>0.59899999999999998</v>
      </c>
      <c r="H153" s="53">
        <v>0.71399999999999997</v>
      </c>
      <c r="I153" s="84" t="s">
        <v>199</v>
      </c>
      <c r="J153" s="92">
        <v>2</v>
      </c>
      <c r="K153" s="84" t="s">
        <v>2027</v>
      </c>
      <c r="L153" s="131">
        <v>0.59899999999999998</v>
      </c>
      <c r="M153" s="131">
        <v>0.71399999999999997</v>
      </c>
      <c r="N153" s="84" t="s">
        <v>17</v>
      </c>
    </row>
    <row r="154" spans="1:14" x14ac:dyDescent="0.25">
      <c r="A154" s="86" t="s">
        <v>4</v>
      </c>
      <c r="B154" s="84" t="s">
        <v>12</v>
      </c>
      <c r="C154" s="84" t="s">
        <v>14</v>
      </c>
      <c r="D154" s="84" t="s">
        <v>18</v>
      </c>
      <c r="E154" s="84" t="s">
        <v>1949</v>
      </c>
      <c r="F154" s="374">
        <v>0.9</v>
      </c>
      <c r="G154" s="53">
        <v>0.59899999999999998</v>
      </c>
      <c r="H154" s="53">
        <v>0.71399999999999997</v>
      </c>
      <c r="I154" s="84" t="s">
        <v>199</v>
      </c>
      <c r="J154" s="92">
        <v>2</v>
      </c>
      <c r="K154" s="84" t="s">
        <v>2027</v>
      </c>
      <c r="L154" s="131">
        <v>0.59899999999999998</v>
      </c>
      <c r="M154" s="131">
        <v>0.71399999999999997</v>
      </c>
      <c r="N154" s="84" t="s">
        <v>17</v>
      </c>
    </row>
    <row r="155" spans="1:14" x14ac:dyDescent="0.25">
      <c r="A155" s="86" t="s">
        <v>4</v>
      </c>
      <c r="B155" s="84" t="s">
        <v>12</v>
      </c>
      <c r="C155" s="84" t="s">
        <v>14</v>
      </c>
      <c r="D155" s="84" t="s">
        <v>8</v>
      </c>
      <c r="E155" s="84" t="s">
        <v>1949</v>
      </c>
      <c r="F155" s="374">
        <v>0.9</v>
      </c>
      <c r="G155" s="53">
        <v>0.59899999999999998</v>
      </c>
      <c r="H155" s="53">
        <v>0.71399999999999997</v>
      </c>
      <c r="I155" s="84" t="s">
        <v>199</v>
      </c>
      <c r="J155" s="92">
        <v>2</v>
      </c>
      <c r="K155" s="84" t="s">
        <v>2027</v>
      </c>
      <c r="L155" s="131">
        <v>0.59899999999999998</v>
      </c>
      <c r="M155" s="131">
        <v>0.71399999999999997</v>
      </c>
      <c r="N155" s="84" t="s">
        <v>17</v>
      </c>
    </row>
    <row r="156" spans="1:14" x14ac:dyDescent="0.25">
      <c r="A156" s="86" t="s">
        <v>4</v>
      </c>
      <c r="B156" s="84" t="s">
        <v>12</v>
      </c>
      <c r="C156" s="84" t="s">
        <v>14</v>
      </c>
      <c r="D156" s="84" t="s">
        <v>29</v>
      </c>
      <c r="E156" s="84" t="s">
        <v>1949</v>
      </c>
      <c r="F156" s="374">
        <v>0.9</v>
      </c>
      <c r="G156" s="53">
        <v>0.59899999999999998</v>
      </c>
      <c r="H156" s="53">
        <v>0.71399999999999997</v>
      </c>
      <c r="I156" s="84" t="s">
        <v>199</v>
      </c>
      <c r="J156" s="92">
        <v>2</v>
      </c>
      <c r="K156" s="84" t="s">
        <v>2027</v>
      </c>
      <c r="L156" s="131">
        <v>0.59899999999999998</v>
      </c>
      <c r="M156" s="131">
        <v>0.71399999999999997</v>
      </c>
      <c r="N156" s="84" t="s">
        <v>17</v>
      </c>
    </row>
    <row r="157" spans="1:14" x14ac:dyDescent="0.25">
      <c r="A157" s="86" t="s">
        <v>4</v>
      </c>
      <c r="B157" s="84" t="s">
        <v>12</v>
      </c>
      <c r="C157" s="84" t="s">
        <v>14</v>
      </c>
      <c r="D157" s="84" t="s">
        <v>7</v>
      </c>
      <c r="E157" s="84" t="s">
        <v>1949</v>
      </c>
      <c r="F157" s="374">
        <v>0.9</v>
      </c>
      <c r="G157" s="53">
        <v>0.59899999999999998</v>
      </c>
      <c r="H157" s="53">
        <v>0.71399999999999997</v>
      </c>
      <c r="I157" s="84" t="s">
        <v>199</v>
      </c>
      <c r="J157" s="92">
        <v>2</v>
      </c>
      <c r="K157" s="84" t="s">
        <v>2027</v>
      </c>
      <c r="L157" s="131">
        <v>0.59899999999999998</v>
      </c>
      <c r="M157" s="131">
        <v>0.71399999999999997</v>
      </c>
      <c r="N157" s="84" t="s">
        <v>17</v>
      </c>
    </row>
    <row r="158" spans="1:14" x14ac:dyDescent="0.25">
      <c r="A158" s="86" t="s">
        <v>4</v>
      </c>
      <c r="B158" s="84" t="s">
        <v>15</v>
      </c>
      <c r="C158" s="84" t="s">
        <v>11</v>
      </c>
      <c r="D158" s="84" t="s">
        <v>18</v>
      </c>
      <c r="E158" s="84" t="s">
        <v>1949</v>
      </c>
      <c r="F158" s="374">
        <v>0.9</v>
      </c>
      <c r="G158" s="53">
        <v>0.59899999999999998</v>
      </c>
      <c r="H158" s="53">
        <v>0.71399999999999997</v>
      </c>
      <c r="I158" s="84" t="s">
        <v>199</v>
      </c>
      <c r="J158" s="92">
        <v>2</v>
      </c>
      <c r="K158" s="84" t="s">
        <v>2027</v>
      </c>
      <c r="L158" s="131">
        <v>0.59899999999999998</v>
      </c>
      <c r="M158" s="131">
        <v>0.71399999999999997</v>
      </c>
      <c r="N158" s="84" t="s">
        <v>17</v>
      </c>
    </row>
    <row r="159" spans="1:14" x14ac:dyDescent="0.25">
      <c r="A159" s="86" t="s">
        <v>4</v>
      </c>
      <c r="B159" s="84" t="s">
        <v>15</v>
      </c>
      <c r="C159" s="84" t="s">
        <v>11</v>
      </c>
      <c r="D159" s="84" t="s">
        <v>7</v>
      </c>
      <c r="E159" s="84" t="s">
        <v>1949</v>
      </c>
      <c r="F159" s="374">
        <v>0.9</v>
      </c>
      <c r="G159" s="53">
        <v>0.59899999999999998</v>
      </c>
      <c r="H159" s="53">
        <v>0.71399999999999997</v>
      </c>
      <c r="I159" s="84" t="s">
        <v>199</v>
      </c>
      <c r="J159" s="92">
        <v>2</v>
      </c>
      <c r="K159" s="84" t="s">
        <v>2027</v>
      </c>
      <c r="L159" s="131">
        <v>0.59899999999999998</v>
      </c>
      <c r="M159" s="131">
        <v>0.71399999999999997</v>
      </c>
      <c r="N159" s="84" t="s">
        <v>17</v>
      </c>
    </row>
    <row r="160" spans="1:14" x14ac:dyDescent="0.25">
      <c r="A160" s="86" t="s">
        <v>4</v>
      </c>
      <c r="B160" s="84" t="s">
        <v>15</v>
      </c>
      <c r="C160" s="84" t="s">
        <v>13</v>
      </c>
      <c r="D160" s="84" t="s">
        <v>18</v>
      </c>
      <c r="E160" s="84" t="s">
        <v>1949</v>
      </c>
      <c r="F160" s="374">
        <v>0.9</v>
      </c>
      <c r="G160" s="131">
        <v>0.59899999999999998</v>
      </c>
      <c r="H160" s="131">
        <v>0.71399999999999997</v>
      </c>
      <c r="I160" s="84" t="s">
        <v>199</v>
      </c>
      <c r="J160" s="92">
        <v>2</v>
      </c>
      <c r="K160" s="84" t="s">
        <v>2027</v>
      </c>
      <c r="L160" s="131">
        <v>0.59899999999999998</v>
      </c>
      <c r="M160" s="131">
        <v>0.71399999999999997</v>
      </c>
      <c r="N160" s="84" t="s">
        <v>17</v>
      </c>
    </row>
    <row r="161" spans="1:17" x14ac:dyDescent="0.25">
      <c r="A161" s="86" t="s">
        <v>4</v>
      </c>
      <c r="B161" s="84" t="s">
        <v>15</v>
      </c>
      <c r="C161" s="84" t="s">
        <v>13</v>
      </c>
      <c r="D161" s="84" t="s">
        <v>7</v>
      </c>
      <c r="E161" s="84" t="s">
        <v>1949</v>
      </c>
      <c r="F161" s="374">
        <v>0.9</v>
      </c>
      <c r="G161" s="131">
        <v>0.59899999999999998</v>
      </c>
      <c r="H161" s="131">
        <v>0.71399999999999997</v>
      </c>
      <c r="I161" s="84" t="s">
        <v>199</v>
      </c>
      <c r="J161" s="92">
        <v>2</v>
      </c>
      <c r="K161" s="84" t="s">
        <v>2027</v>
      </c>
      <c r="L161" s="131">
        <v>0.59899999999999998</v>
      </c>
      <c r="M161" s="131">
        <v>0.71399999999999997</v>
      </c>
      <c r="N161" s="84" t="s">
        <v>17</v>
      </c>
    </row>
    <row r="162" spans="1:17" x14ac:dyDescent="0.25">
      <c r="A162" s="86" t="s">
        <v>4</v>
      </c>
      <c r="B162" s="84" t="s">
        <v>15</v>
      </c>
      <c r="C162" s="84" t="s">
        <v>14</v>
      </c>
      <c r="D162" s="84" t="s">
        <v>18</v>
      </c>
      <c r="E162" s="84" t="s">
        <v>1949</v>
      </c>
      <c r="F162" s="374">
        <v>0.9</v>
      </c>
      <c r="G162" s="131">
        <v>0.59899999999999998</v>
      </c>
      <c r="H162" s="131">
        <v>0.71399999999999997</v>
      </c>
      <c r="I162" s="84" t="s">
        <v>199</v>
      </c>
      <c r="J162" s="92">
        <v>2</v>
      </c>
      <c r="K162" s="84" t="s">
        <v>2027</v>
      </c>
      <c r="L162" s="131">
        <v>0.59899999999999998</v>
      </c>
      <c r="M162" s="131">
        <v>0.71399999999999997</v>
      </c>
      <c r="N162" s="84" t="s">
        <v>17</v>
      </c>
      <c r="O162" s="84"/>
      <c r="P162" s="84"/>
      <c r="Q162" s="84"/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 t="s">
        <v>1949</v>
      </c>
      <c r="F163" s="377">
        <v>0.9</v>
      </c>
      <c r="G163" s="279">
        <v>0.59899999999999998</v>
      </c>
      <c r="H163" s="279">
        <v>0.71399999999999997</v>
      </c>
      <c r="I163" s="87" t="s">
        <v>199</v>
      </c>
      <c r="J163" s="93">
        <v>2</v>
      </c>
      <c r="K163" s="87" t="s">
        <v>2027</v>
      </c>
      <c r="L163" s="279">
        <v>0.59899999999999998</v>
      </c>
      <c r="M163" s="279">
        <v>0.71399999999999997</v>
      </c>
      <c r="N163" s="87" t="s">
        <v>17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33" t="s">
        <v>1946</v>
      </c>
      <c r="F164" s="53">
        <v>1.32</v>
      </c>
      <c r="G164" s="133">
        <v>1.23</v>
      </c>
      <c r="H164" s="133">
        <v>1.54</v>
      </c>
      <c r="I164" s="133" t="s">
        <v>199</v>
      </c>
      <c r="J164" s="92">
        <v>2</v>
      </c>
      <c r="K164" s="84" t="s">
        <v>2028</v>
      </c>
      <c r="L164" s="131">
        <v>1.23</v>
      </c>
      <c r="M164" s="131">
        <v>1.54</v>
      </c>
      <c r="N164" s="84" t="s">
        <v>17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8</v>
      </c>
      <c r="E165" s="133" t="s">
        <v>1946</v>
      </c>
      <c r="F165" s="53">
        <v>1.32</v>
      </c>
      <c r="G165" s="133">
        <v>1.23</v>
      </c>
      <c r="H165" s="133">
        <v>1.54</v>
      </c>
      <c r="I165" s="133" t="s">
        <v>199</v>
      </c>
      <c r="J165" s="92">
        <v>2</v>
      </c>
      <c r="K165" s="84" t="s">
        <v>2028</v>
      </c>
      <c r="L165" s="131">
        <v>1.23</v>
      </c>
      <c r="M165" s="131">
        <v>1.54</v>
      </c>
      <c r="N165" s="84" t="s">
        <v>17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29</v>
      </c>
      <c r="E166" s="133" t="s">
        <v>1946</v>
      </c>
      <c r="F166" s="53">
        <v>1.32</v>
      </c>
      <c r="G166" s="133">
        <v>1.23</v>
      </c>
      <c r="H166" s="133">
        <v>1.54</v>
      </c>
      <c r="I166" s="133" t="s">
        <v>199</v>
      </c>
      <c r="J166" s="92">
        <v>2</v>
      </c>
      <c r="K166" s="84" t="s">
        <v>2028</v>
      </c>
      <c r="L166" s="131">
        <v>1.23</v>
      </c>
      <c r="M166" s="131">
        <v>1.54</v>
      </c>
      <c r="N166" s="84" t="s">
        <v>17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7</v>
      </c>
      <c r="E167" s="133" t="s">
        <v>1946</v>
      </c>
      <c r="F167" s="53">
        <v>1.32</v>
      </c>
      <c r="G167" s="133">
        <v>1.23</v>
      </c>
      <c r="H167" s="133">
        <v>1.54</v>
      </c>
      <c r="I167" s="133" t="s">
        <v>199</v>
      </c>
      <c r="J167" s="92">
        <v>2</v>
      </c>
      <c r="K167" s="84" t="s">
        <v>2028</v>
      </c>
      <c r="L167" s="131">
        <v>1.23</v>
      </c>
      <c r="M167" s="131">
        <v>1.54</v>
      </c>
      <c r="N167" s="84" t="s">
        <v>17</v>
      </c>
    </row>
    <row r="168" spans="1:17" x14ac:dyDescent="0.25">
      <c r="A168" s="81" t="s">
        <v>5</v>
      </c>
      <c r="B168" s="133" t="s">
        <v>12</v>
      </c>
      <c r="C168" s="133" t="s">
        <v>13</v>
      </c>
      <c r="D168" s="133" t="s">
        <v>18</v>
      </c>
      <c r="E168" s="133" t="s">
        <v>1946</v>
      </c>
      <c r="F168" s="53">
        <v>1.32</v>
      </c>
      <c r="G168" s="133">
        <v>1.23</v>
      </c>
      <c r="H168" s="133">
        <v>1.54</v>
      </c>
      <c r="I168" s="133" t="s">
        <v>199</v>
      </c>
      <c r="J168" s="92">
        <v>2</v>
      </c>
      <c r="K168" s="84" t="s">
        <v>2028</v>
      </c>
      <c r="L168" s="131">
        <v>1.23</v>
      </c>
      <c r="M168" s="131">
        <v>1.54</v>
      </c>
      <c r="N168" s="84" t="s">
        <v>17</v>
      </c>
    </row>
    <row r="169" spans="1:17" x14ac:dyDescent="0.25">
      <c r="A169" s="81" t="s">
        <v>5</v>
      </c>
      <c r="B169" s="133" t="s">
        <v>12</v>
      </c>
      <c r="C169" s="133" t="s">
        <v>13</v>
      </c>
      <c r="D169" s="133" t="s">
        <v>8</v>
      </c>
      <c r="E169" s="133" t="s">
        <v>1946</v>
      </c>
      <c r="F169" s="53">
        <v>1.32</v>
      </c>
      <c r="G169" s="133">
        <v>1.23</v>
      </c>
      <c r="H169" s="133">
        <v>1.54</v>
      </c>
      <c r="I169" s="133" t="s">
        <v>199</v>
      </c>
      <c r="J169" s="92">
        <v>2</v>
      </c>
      <c r="K169" s="84" t="s">
        <v>2028</v>
      </c>
      <c r="L169" s="131">
        <v>1.23</v>
      </c>
      <c r="M169" s="131">
        <v>1.54</v>
      </c>
      <c r="N169" s="84" t="s">
        <v>17</v>
      </c>
    </row>
    <row r="170" spans="1:17" x14ac:dyDescent="0.25">
      <c r="A170" s="81" t="s">
        <v>5</v>
      </c>
      <c r="B170" s="133" t="s">
        <v>12</v>
      </c>
      <c r="C170" s="133" t="s">
        <v>13</v>
      </c>
      <c r="D170" s="133" t="s">
        <v>29</v>
      </c>
      <c r="E170" s="133" t="s">
        <v>1946</v>
      </c>
      <c r="F170" s="53">
        <v>1.32</v>
      </c>
      <c r="G170" s="133">
        <v>1.23</v>
      </c>
      <c r="H170" s="133">
        <v>1.54</v>
      </c>
      <c r="I170" s="133" t="s">
        <v>199</v>
      </c>
      <c r="J170" s="92">
        <v>2</v>
      </c>
      <c r="K170" s="84" t="s">
        <v>2028</v>
      </c>
      <c r="L170" s="131">
        <v>1.23</v>
      </c>
      <c r="M170" s="131">
        <v>1.54</v>
      </c>
      <c r="N170" s="84" t="s">
        <v>17</v>
      </c>
    </row>
    <row r="171" spans="1:17" x14ac:dyDescent="0.25">
      <c r="A171" s="81" t="s">
        <v>5</v>
      </c>
      <c r="B171" s="133" t="s">
        <v>12</v>
      </c>
      <c r="C171" s="133" t="s">
        <v>13</v>
      </c>
      <c r="D171" s="133" t="s">
        <v>7</v>
      </c>
      <c r="E171" s="133" t="s">
        <v>1946</v>
      </c>
      <c r="F171" s="53">
        <v>1.32</v>
      </c>
      <c r="G171" s="133">
        <v>1.23</v>
      </c>
      <c r="H171" s="133">
        <v>1.54</v>
      </c>
      <c r="I171" s="133" t="s">
        <v>199</v>
      </c>
      <c r="J171" s="92">
        <v>2</v>
      </c>
      <c r="K171" s="84" t="s">
        <v>2028</v>
      </c>
      <c r="L171" s="131">
        <v>1.23</v>
      </c>
      <c r="M171" s="131">
        <v>1.54</v>
      </c>
      <c r="N171" s="84" t="s">
        <v>17</v>
      </c>
    </row>
    <row r="172" spans="1:17" x14ac:dyDescent="0.25">
      <c r="A172" s="81" t="s">
        <v>5</v>
      </c>
      <c r="B172" s="133" t="s">
        <v>12</v>
      </c>
      <c r="C172" s="133" t="s">
        <v>14</v>
      </c>
      <c r="D172" s="133" t="s">
        <v>18</v>
      </c>
      <c r="E172" s="133" t="s">
        <v>1946</v>
      </c>
      <c r="F172" s="53">
        <v>1.32</v>
      </c>
      <c r="G172" s="133">
        <v>1.23</v>
      </c>
      <c r="H172" s="133">
        <v>1.54</v>
      </c>
      <c r="I172" s="133" t="s">
        <v>199</v>
      </c>
      <c r="J172" s="92">
        <v>2</v>
      </c>
      <c r="K172" s="84" t="s">
        <v>2028</v>
      </c>
      <c r="L172" s="131">
        <v>1.23</v>
      </c>
      <c r="M172" s="131">
        <v>1.54</v>
      </c>
      <c r="N172" s="84" t="s">
        <v>17</v>
      </c>
    </row>
    <row r="173" spans="1:17" x14ac:dyDescent="0.25">
      <c r="A173" s="81" t="s">
        <v>5</v>
      </c>
      <c r="B173" s="133" t="s">
        <v>12</v>
      </c>
      <c r="C173" s="133" t="s">
        <v>14</v>
      </c>
      <c r="D173" s="133" t="s">
        <v>8</v>
      </c>
      <c r="E173" s="133" t="s">
        <v>1946</v>
      </c>
      <c r="F173" s="53">
        <v>1.32</v>
      </c>
      <c r="G173" s="133">
        <v>1.23</v>
      </c>
      <c r="H173" s="133">
        <v>1.54</v>
      </c>
      <c r="I173" s="133" t="s">
        <v>199</v>
      </c>
      <c r="J173" s="92">
        <v>2</v>
      </c>
      <c r="K173" s="84" t="s">
        <v>2028</v>
      </c>
      <c r="L173" s="131">
        <v>1.23</v>
      </c>
      <c r="M173" s="131">
        <v>1.54</v>
      </c>
      <c r="N173" s="84" t="s">
        <v>17</v>
      </c>
    </row>
    <row r="174" spans="1:17" x14ac:dyDescent="0.25">
      <c r="A174" s="81" t="s">
        <v>5</v>
      </c>
      <c r="B174" s="133" t="s">
        <v>12</v>
      </c>
      <c r="C174" s="133" t="s">
        <v>14</v>
      </c>
      <c r="D174" s="133" t="s">
        <v>29</v>
      </c>
      <c r="E174" s="133" t="s">
        <v>1946</v>
      </c>
      <c r="F174" s="53">
        <v>1.32</v>
      </c>
      <c r="G174" s="133">
        <v>1.23</v>
      </c>
      <c r="H174" s="133">
        <v>1.54</v>
      </c>
      <c r="I174" s="133" t="s">
        <v>199</v>
      </c>
      <c r="J174" s="92">
        <v>2</v>
      </c>
      <c r="K174" s="84" t="s">
        <v>2028</v>
      </c>
      <c r="L174" s="131">
        <v>1.23</v>
      </c>
      <c r="M174" s="131">
        <v>1.54</v>
      </c>
      <c r="N174" s="84" t="s">
        <v>17</v>
      </c>
    </row>
    <row r="175" spans="1:17" x14ac:dyDescent="0.25">
      <c r="A175" s="81" t="s">
        <v>5</v>
      </c>
      <c r="B175" s="133" t="s">
        <v>12</v>
      </c>
      <c r="C175" s="133" t="s">
        <v>14</v>
      </c>
      <c r="D175" s="133" t="s">
        <v>7</v>
      </c>
      <c r="E175" s="133" t="s">
        <v>1946</v>
      </c>
      <c r="F175" s="53">
        <v>1.32</v>
      </c>
      <c r="G175" s="133">
        <v>1.23</v>
      </c>
      <c r="H175" s="133">
        <v>1.54</v>
      </c>
      <c r="I175" s="133" t="s">
        <v>199</v>
      </c>
      <c r="J175" s="92">
        <v>2</v>
      </c>
      <c r="K175" s="84" t="s">
        <v>2028</v>
      </c>
      <c r="L175" s="131">
        <v>1.23</v>
      </c>
      <c r="M175" s="131">
        <v>1.54</v>
      </c>
      <c r="N175" s="84" t="s">
        <v>17</v>
      </c>
    </row>
    <row r="176" spans="1:17" x14ac:dyDescent="0.25">
      <c r="A176" s="81" t="s">
        <v>5</v>
      </c>
      <c r="B176" s="133" t="s">
        <v>15</v>
      </c>
      <c r="C176" s="84" t="s">
        <v>11</v>
      </c>
      <c r="D176" s="84" t="s">
        <v>18</v>
      </c>
      <c r="E176" s="84" t="s">
        <v>1946</v>
      </c>
      <c r="F176" s="53">
        <v>1.32</v>
      </c>
      <c r="G176" s="133">
        <v>1.23</v>
      </c>
      <c r="H176" s="133">
        <v>1.54</v>
      </c>
      <c r="I176" s="84" t="s">
        <v>199</v>
      </c>
      <c r="J176" s="92">
        <v>2</v>
      </c>
      <c r="K176" s="84" t="s">
        <v>2028</v>
      </c>
      <c r="L176" s="131">
        <v>1.23</v>
      </c>
      <c r="M176" s="131">
        <v>1.54</v>
      </c>
      <c r="N176" s="84" t="s">
        <v>17</v>
      </c>
    </row>
    <row r="177" spans="1:14" x14ac:dyDescent="0.25">
      <c r="A177" s="81" t="s">
        <v>5</v>
      </c>
      <c r="B177" s="133" t="s">
        <v>15</v>
      </c>
      <c r="C177" s="84" t="s">
        <v>11</v>
      </c>
      <c r="D177" s="84" t="s">
        <v>7</v>
      </c>
      <c r="E177" s="84" t="s">
        <v>1946</v>
      </c>
      <c r="F177" s="53">
        <v>1.32</v>
      </c>
      <c r="G177" s="133">
        <v>1.23</v>
      </c>
      <c r="H177" s="133">
        <v>1.54</v>
      </c>
      <c r="I177" s="84" t="s">
        <v>199</v>
      </c>
      <c r="J177" s="92">
        <v>2</v>
      </c>
      <c r="K177" s="84" t="s">
        <v>2028</v>
      </c>
      <c r="L177" s="131">
        <v>1.23</v>
      </c>
      <c r="M177" s="131">
        <v>1.54</v>
      </c>
      <c r="N177" s="84" t="s">
        <v>17</v>
      </c>
    </row>
    <row r="178" spans="1:14" x14ac:dyDescent="0.25">
      <c r="A178" s="81" t="s">
        <v>5</v>
      </c>
      <c r="B178" s="84" t="s">
        <v>15</v>
      </c>
      <c r="C178" s="84" t="s">
        <v>13</v>
      </c>
      <c r="D178" s="84" t="s">
        <v>18</v>
      </c>
      <c r="E178" s="84" t="s">
        <v>1946</v>
      </c>
      <c r="F178" s="53">
        <v>1.32</v>
      </c>
      <c r="G178" s="133">
        <v>1.23</v>
      </c>
      <c r="H178" s="133">
        <v>1.54</v>
      </c>
      <c r="I178" s="84" t="s">
        <v>199</v>
      </c>
      <c r="J178" s="92">
        <v>2</v>
      </c>
      <c r="K178" s="84" t="s">
        <v>2028</v>
      </c>
      <c r="L178" s="131">
        <v>1.23</v>
      </c>
      <c r="M178" s="131">
        <v>1.54</v>
      </c>
      <c r="N178" s="84" t="s">
        <v>17</v>
      </c>
    </row>
    <row r="179" spans="1:14" x14ac:dyDescent="0.25">
      <c r="A179" s="81" t="s">
        <v>5</v>
      </c>
      <c r="B179" s="84" t="s">
        <v>15</v>
      </c>
      <c r="C179" s="84" t="s">
        <v>13</v>
      </c>
      <c r="D179" s="84" t="s">
        <v>7</v>
      </c>
      <c r="E179" s="84" t="s">
        <v>1946</v>
      </c>
      <c r="F179" s="53">
        <v>1.32</v>
      </c>
      <c r="G179" s="133">
        <v>1.23</v>
      </c>
      <c r="H179" s="133">
        <v>1.54</v>
      </c>
      <c r="I179" s="84" t="s">
        <v>199</v>
      </c>
      <c r="J179" s="92">
        <v>2</v>
      </c>
      <c r="K179" s="84" t="s">
        <v>2028</v>
      </c>
      <c r="L179" s="131">
        <v>1.23</v>
      </c>
      <c r="M179" s="131">
        <v>1.54</v>
      </c>
      <c r="N179" s="84" t="s">
        <v>17</v>
      </c>
    </row>
    <row r="180" spans="1:14" x14ac:dyDescent="0.25">
      <c r="A180" s="86" t="s">
        <v>5</v>
      </c>
      <c r="B180" s="84" t="s">
        <v>15</v>
      </c>
      <c r="C180" s="84" t="s">
        <v>14</v>
      </c>
      <c r="D180" s="84" t="s">
        <v>18</v>
      </c>
      <c r="E180" s="84" t="s">
        <v>1946</v>
      </c>
      <c r="F180" s="131">
        <v>1.32</v>
      </c>
      <c r="G180" s="84">
        <v>1.23</v>
      </c>
      <c r="H180" s="84">
        <v>1.54</v>
      </c>
      <c r="I180" s="84" t="s">
        <v>199</v>
      </c>
      <c r="J180" s="92">
        <v>2</v>
      </c>
      <c r="K180" s="84" t="s">
        <v>2028</v>
      </c>
      <c r="L180" s="131">
        <v>1.23</v>
      </c>
      <c r="M180" s="131">
        <v>1.54</v>
      </c>
      <c r="N180" s="84" t="s">
        <v>17</v>
      </c>
    </row>
    <row r="181" spans="1:14" x14ac:dyDescent="0.25">
      <c r="A181" s="86" t="s">
        <v>5</v>
      </c>
      <c r="B181" s="84" t="s">
        <v>15</v>
      </c>
      <c r="C181" s="84" t="s">
        <v>14</v>
      </c>
      <c r="D181" s="84" t="s">
        <v>7</v>
      </c>
      <c r="E181" s="84" t="s">
        <v>1946</v>
      </c>
      <c r="F181" s="131">
        <v>1.32</v>
      </c>
      <c r="G181" s="84">
        <v>1.23</v>
      </c>
      <c r="H181" s="84">
        <v>1.54</v>
      </c>
      <c r="I181" s="84" t="s">
        <v>199</v>
      </c>
      <c r="J181" s="92">
        <v>2</v>
      </c>
      <c r="K181" s="84" t="s">
        <v>2028</v>
      </c>
      <c r="L181" s="131">
        <v>1.23</v>
      </c>
      <c r="M181" s="131">
        <v>1.54</v>
      </c>
      <c r="N181" s="84" t="s">
        <v>17</v>
      </c>
    </row>
    <row r="182" spans="1:14" x14ac:dyDescent="0.25">
      <c r="A182" s="86" t="s">
        <v>5</v>
      </c>
      <c r="B182" s="84" t="s">
        <v>12</v>
      </c>
      <c r="C182" s="84" t="s">
        <v>11</v>
      </c>
      <c r="D182" s="84" t="s">
        <v>18</v>
      </c>
      <c r="E182" s="84" t="s">
        <v>1948</v>
      </c>
      <c r="F182" s="131">
        <v>0.23105256761847609</v>
      </c>
      <c r="G182" s="131">
        <v>0.10980245739474001</v>
      </c>
      <c r="H182" s="131">
        <v>0.36961686230364721</v>
      </c>
      <c r="I182" s="84" t="s">
        <v>199</v>
      </c>
      <c r="J182" s="92">
        <v>2</v>
      </c>
      <c r="K182" s="84" t="str">
        <f t="shared" ref="K182:K199" si="14">"Uniform ("&amp;ROUND(G182,2)&amp;", "&amp;ROUND(H182,2)&amp;")"</f>
        <v>Uniform (0.11, 0.37)</v>
      </c>
      <c r="L182" s="131">
        <f t="shared" ref="L182:L199" si="15">G182</f>
        <v>0.10980245739474001</v>
      </c>
      <c r="M182" s="131">
        <f t="shared" ref="M182:M199" si="16">H182</f>
        <v>0.36961686230364721</v>
      </c>
      <c r="N182" s="84" t="s">
        <v>17</v>
      </c>
    </row>
    <row r="183" spans="1:14" x14ac:dyDescent="0.25">
      <c r="A183" s="86" t="s">
        <v>5</v>
      </c>
      <c r="B183" s="84" t="s">
        <v>12</v>
      </c>
      <c r="C183" s="84" t="s">
        <v>11</v>
      </c>
      <c r="D183" s="84" t="s">
        <v>8</v>
      </c>
      <c r="E183" s="84" t="s">
        <v>1948</v>
      </c>
      <c r="F183" s="131">
        <v>0.19617353809343471</v>
      </c>
      <c r="G183" s="131">
        <v>0.15471854856881279</v>
      </c>
      <c r="H183" s="131">
        <v>0.24034120344233995</v>
      </c>
      <c r="I183" s="84" t="s">
        <v>199</v>
      </c>
      <c r="J183" s="92">
        <v>2</v>
      </c>
      <c r="K183" s="84" t="str">
        <f t="shared" si="14"/>
        <v>Uniform (0.15, 0.24)</v>
      </c>
      <c r="L183" s="131">
        <f t="shared" si="15"/>
        <v>0.15471854856881279</v>
      </c>
      <c r="M183" s="131">
        <f t="shared" si="16"/>
        <v>0.24034120344233995</v>
      </c>
      <c r="N183" s="84" t="s">
        <v>17</v>
      </c>
    </row>
    <row r="184" spans="1:14" x14ac:dyDescent="0.25">
      <c r="A184" s="86" t="s">
        <v>5</v>
      </c>
      <c r="B184" s="84" t="s">
        <v>12</v>
      </c>
      <c r="C184" s="84" t="s">
        <v>11</v>
      </c>
      <c r="D184" s="84" t="s">
        <v>29</v>
      </c>
      <c r="E184" s="84" t="s">
        <v>1948</v>
      </c>
      <c r="F184" s="131">
        <v>0.15273839736877523</v>
      </c>
      <c r="G184" s="131">
        <v>3.8360867409539999E-2</v>
      </c>
      <c r="H184" s="131">
        <v>0.3053665956787</v>
      </c>
      <c r="I184" s="84" t="s">
        <v>199</v>
      </c>
      <c r="J184" s="92">
        <v>2</v>
      </c>
      <c r="K184" s="84" t="str">
        <f t="shared" si="14"/>
        <v>Uniform (0.04, 0.31)</v>
      </c>
      <c r="L184" s="131">
        <f t="shared" si="15"/>
        <v>3.8360867409539999E-2</v>
      </c>
      <c r="M184" s="131">
        <f t="shared" si="16"/>
        <v>0.3053665956787</v>
      </c>
      <c r="N184" s="84" t="s">
        <v>17</v>
      </c>
    </row>
    <row r="185" spans="1:14" x14ac:dyDescent="0.25">
      <c r="A185" s="86" t="s">
        <v>5</v>
      </c>
      <c r="B185" s="84" t="s">
        <v>12</v>
      </c>
      <c r="C185" s="84" t="s">
        <v>11</v>
      </c>
      <c r="D185" s="84" t="s">
        <v>7</v>
      </c>
      <c r="E185" s="84" t="s">
        <v>1948</v>
      </c>
      <c r="F185" s="131">
        <v>0.36147362420743079</v>
      </c>
      <c r="G185" s="131">
        <v>0.27588542672378458</v>
      </c>
      <c r="H185" s="131">
        <v>0.45354780760582253</v>
      </c>
      <c r="I185" s="84" t="s">
        <v>199</v>
      </c>
      <c r="J185" s="92">
        <v>2</v>
      </c>
      <c r="K185" s="84" t="str">
        <f t="shared" si="14"/>
        <v>Uniform (0.28, 0.45)</v>
      </c>
      <c r="L185" s="131">
        <f t="shared" si="15"/>
        <v>0.27588542672378458</v>
      </c>
      <c r="M185" s="131">
        <f t="shared" si="16"/>
        <v>0.45354780760582253</v>
      </c>
      <c r="N185" s="84" t="s">
        <v>17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18</v>
      </c>
      <c r="E186" s="84" t="s">
        <v>1948</v>
      </c>
      <c r="F186" s="131">
        <v>0.22523325263041366</v>
      </c>
      <c r="G186" s="131">
        <v>0.141509145897108</v>
      </c>
      <c r="H186" s="131">
        <v>0.32326034678186039</v>
      </c>
      <c r="I186" s="84" t="s">
        <v>199</v>
      </c>
      <c r="J186" s="92">
        <v>2</v>
      </c>
      <c r="K186" s="84" t="str">
        <f t="shared" si="14"/>
        <v>Uniform (0.14, 0.32)</v>
      </c>
      <c r="L186" s="131">
        <f t="shared" si="15"/>
        <v>0.141509145897108</v>
      </c>
      <c r="M186" s="131">
        <f t="shared" si="16"/>
        <v>0.32326034678186039</v>
      </c>
      <c r="N186" s="84" t="s">
        <v>17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8</v>
      </c>
      <c r="E187" s="84" t="s">
        <v>1948</v>
      </c>
      <c r="F187" s="131">
        <v>0.15747225078374497</v>
      </c>
      <c r="G187" s="131">
        <v>0.1316693082995532</v>
      </c>
      <c r="H187" s="131">
        <v>0.18432300998476531</v>
      </c>
      <c r="I187" s="84" t="s">
        <v>199</v>
      </c>
      <c r="J187" s="92">
        <v>2</v>
      </c>
      <c r="K187" s="84" t="str">
        <f t="shared" si="14"/>
        <v>Uniform (0.13, 0.18)</v>
      </c>
      <c r="L187" s="131">
        <f t="shared" si="15"/>
        <v>0.1316693082995532</v>
      </c>
      <c r="M187" s="131">
        <f t="shared" si="16"/>
        <v>0.18432300998476531</v>
      </c>
      <c r="N187" s="84" t="s">
        <v>17</v>
      </c>
    </row>
    <row r="188" spans="1:14" x14ac:dyDescent="0.25">
      <c r="A188" s="86" t="s">
        <v>5</v>
      </c>
      <c r="B188" s="84" t="s">
        <v>12</v>
      </c>
      <c r="C188" s="84" t="s">
        <v>13</v>
      </c>
      <c r="D188" s="84" t="s">
        <v>29</v>
      </c>
      <c r="E188" s="84" t="s">
        <v>1948</v>
      </c>
      <c r="F188" s="131">
        <v>0.14889151155303984</v>
      </c>
      <c r="G188" s="131">
        <v>5.8313708706240003E-2</v>
      </c>
      <c r="H188" s="131">
        <v>0.27127957368436001</v>
      </c>
      <c r="I188" s="84" t="s">
        <v>199</v>
      </c>
      <c r="J188" s="92">
        <v>2</v>
      </c>
      <c r="K188" s="84" t="str">
        <f t="shared" si="14"/>
        <v>Uniform (0.06, 0.27)</v>
      </c>
      <c r="L188" s="131">
        <f t="shared" si="15"/>
        <v>5.8313708706240003E-2</v>
      </c>
      <c r="M188" s="131">
        <f t="shared" si="16"/>
        <v>0.27127957368436001</v>
      </c>
      <c r="N188" s="84" t="s">
        <v>17</v>
      </c>
    </row>
    <row r="189" spans="1:14" x14ac:dyDescent="0.25">
      <c r="A189" s="86" t="s">
        <v>5</v>
      </c>
      <c r="B189" s="84" t="s">
        <v>12</v>
      </c>
      <c r="C189" s="84" t="s">
        <v>13</v>
      </c>
      <c r="D189" s="84" t="s">
        <v>7</v>
      </c>
      <c r="E189" s="84" t="s">
        <v>1948</v>
      </c>
      <c r="F189" s="131">
        <v>0.28223280399585454</v>
      </c>
      <c r="G189" s="131">
        <v>0.24317231895282151</v>
      </c>
      <c r="H189" s="131">
        <v>0.32293693311867899</v>
      </c>
      <c r="I189" s="84" t="s">
        <v>199</v>
      </c>
      <c r="J189" s="92">
        <v>2</v>
      </c>
      <c r="K189" s="84" t="str">
        <f t="shared" si="14"/>
        <v>Uniform (0.24, 0.32)</v>
      </c>
      <c r="L189" s="131">
        <f t="shared" si="15"/>
        <v>0.24317231895282151</v>
      </c>
      <c r="M189" s="131">
        <f t="shared" si="16"/>
        <v>0.32293693311867899</v>
      </c>
      <c r="N189" s="84" t="s">
        <v>17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84" t="s">
        <v>1948</v>
      </c>
      <c r="F190" s="131">
        <v>0.23622024056360447</v>
      </c>
      <c r="G190" s="131">
        <v>0.125352833188176</v>
      </c>
      <c r="H190" s="131">
        <v>0.36212991418335599</v>
      </c>
      <c r="I190" s="84" t="s">
        <v>199</v>
      </c>
      <c r="J190" s="92">
        <v>2</v>
      </c>
      <c r="K190" s="84" t="str">
        <f t="shared" si="14"/>
        <v>Uniform (0.13, 0.36)</v>
      </c>
      <c r="L190" s="131">
        <f t="shared" si="15"/>
        <v>0.125352833188176</v>
      </c>
      <c r="M190" s="131">
        <f t="shared" si="16"/>
        <v>0.36212991418335599</v>
      </c>
      <c r="N190" s="84" t="s">
        <v>17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 t="s">
        <v>1948</v>
      </c>
      <c r="F191" s="131">
        <v>0.22902898079469378</v>
      </c>
      <c r="G191" s="131">
        <v>0.18883895972044951</v>
      </c>
      <c r="H191" s="131">
        <v>0.27128648134418487</v>
      </c>
      <c r="I191" s="84" t="s">
        <v>199</v>
      </c>
      <c r="J191" s="92">
        <v>2</v>
      </c>
      <c r="K191" s="84" t="str">
        <f t="shared" si="14"/>
        <v>Uniform (0.19, 0.27)</v>
      </c>
      <c r="L191" s="131">
        <f t="shared" si="15"/>
        <v>0.18883895972044951</v>
      </c>
      <c r="M191" s="131">
        <f t="shared" si="16"/>
        <v>0.27128648134418487</v>
      </c>
      <c r="N191" s="84" t="s">
        <v>17</v>
      </c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29</v>
      </c>
      <c r="E192" s="84" t="s">
        <v>1948</v>
      </c>
      <c r="F192" s="131">
        <v>0.15615451211660278</v>
      </c>
      <c r="G192" s="131">
        <v>4.6552593931740001E-2</v>
      </c>
      <c r="H192" s="131">
        <v>0.30014196609389998</v>
      </c>
      <c r="I192" s="84" t="s">
        <v>199</v>
      </c>
      <c r="J192" s="92">
        <v>2</v>
      </c>
      <c r="K192" s="84" t="str">
        <f t="shared" si="14"/>
        <v>Uniform (0.05, 0.3)</v>
      </c>
      <c r="L192" s="131">
        <f t="shared" si="15"/>
        <v>4.6552593931740001E-2</v>
      </c>
      <c r="M192" s="131">
        <f t="shared" si="16"/>
        <v>0.30014196609389998</v>
      </c>
      <c r="N192" s="84" t="s">
        <v>17</v>
      </c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7</v>
      </c>
      <c r="E193" s="84" t="s">
        <v>1948</v>
      </c>
      <c r="F193" s="131">
        <v>0.41947706056810319</v>
      </c>
      <c r="G193" s="131">
        <v>0.35374647968854916</v>
      </c>
      <c r="H193" s="131">
        <v>0.48850782678347759</v>
      </c>
      <c r="I193" s="84" t="s">
        <v>199</v>
      </c>
      <c r="J193" s="92">
        <v>2</v>
      </c>
      <c r="K193" s="84" t="str">
        <f t="shared" si="14"/>
        <v>Uniform (0.35, 0.49)</v>
      </c>
      <c r="L193" s="131">
        <f t="shared" si="15"/>
        <v>0.35374647968854916</v>
      </c>
      <c r="M193" s="131">
        <f t="shared" si="16"/>
        <v>0.48850782678347759</v>
      </c>
      <c r="N193" s="84" t="s">
        <v>17</v>
      </c>
    </row>
    <row r="194" spans="1:14" x14ac:dyDescent="0.25">
      <c r="A194" s="86" t="s">
        <v>5</v>
      </c>
      <c r="B194" s="84" t="s">
        <v>15</v>
      </c>
      <c r="C194" s="84" t="s">
        <v>11</v>
      </c>
      <c r="D194" s="84" t="s">
        <v>18</v>
      </c>
      <c r="E194" s="84" t="s">
        <v>1948</v>
      </c>
      <c r="F194" s="131">
        <v>0.22833430211708219</v>
      </c>
      <c r="G194" s="131">
        <v>6.8663074565844001E-2</v>
      </c>
      <c r="H194" s="131">
        <v>0.40526530834480018</v>
      </c>
      <c r="I194" s="84" t="s">
        <v>199</v>
      </c>
      <c r="J194" s="92">
        <v>2</v>
      </c>
      <c r="K194" s="84" t="str">
        <f t="shared" si="14"/>
        <v>Uniform (0.07, 0.41)</v>
      </c>
      <c r="L194" s="131">
        <f t="shared" si="15"/>
        <v>6.8663074565844001E-2</v>
      </c>
      <c r="M194" s="131">
        <f t="shared" si="16"/>
        <v>0.40526530834480018</v>
      </c>
      <c r="N194" s="84" t="s">
        <v>17</v>
      </c>
    </row>
    <row r="195" spans="1:14" x14ac:dyDescent="0.25">
      <c r="A195" s="86" t="s">
        <v>5</v>
      </c>
      <c r="B195" s="84" t="s">
        <v>15</v>
      </c>
      <c r="C195" s="84" t="s">
        <v>11</v>
      </c>
      <c r="D195" s="84" t="s">
        <v>7</v>
      </c>
      <c r="E195" s="84" t="s">
        <v>1948</v>
      </c>
      <c r="F195" s="131">
        <v>0.16432165693382503</v>
      </c>
      <c r="G195" s="131">
        <v>8.658742652877241E-2</v>
      </c>
      <c r="H195" s="131">
        <v>0.25388465732530557</v>
      </c>
      <c r="I195" s="84" t="s">
        <v>199</v>
      </c>
      <c r="J195" s="92">
        <v>2</v>
      </c>
      <c r="K195" s="84" t="str">
        <f t="shared" si="14"/>
        <v>Uniform (0.09, 0.25)</v>
      </c>
      <c r="L195" s="131">
        <f t="shared" si="15"/>
        <v>8.658742652877241E-2</v>
      </c>
      <c r="M195" s="131">
        <f t="shared" si="16"/>
        <v>0.25388465732530557</v>
      </c>
      <c r="N195" s="84" t="s">
        <v>17</v>
      </c>
    </row>
    <row r="196" spans="1:14" x14ac:dyDescent="0.25">
      <c r="A196" s="86" t="s">
        <v>5</v>
      </c>
      <c r="B196" s="84" t="s">
        <v>15</v>
      </c>
      <c r="C196" s="84" t="s">
        <v>13</v>
      </c>
      <c r="D196" s="84" t="s">
        <v>18</v>
      </c>
      <c r="E196" s="84" t="s">
        <v>1948</v>
      </c>
      <c r="F196" s="131">
        <v>0.22258344965829108</v>
      </c>
      <c r="G196" s="131">
        <v>0.11208657963848399</v>
      </c>
      <c r="H196" s="131">
        <v>0.35317219735266481</v>
      </c>
      <c r="I196" s="84" t="s">
        <v>199</v>
      </c>
      <c r="J196" s="92">
        <v>2</v>
      </c>
      <c r="K196" s="84" t="str">
        <f t="shared" si="14"/>
        <v>Uniform (0.11, 0.35)</v>
      </c>
      <c r="L196" s="131">
        <f t="shared" si="15"/>
        <v>0.11208657963848399</v>
      </c>
      <c r="M196" s="131">
        <f t="shared" si="16"/>
        <v>0.35317219735266481</v>
      </c>
      <c r="N196" s="84" t="s">
        <v>17</v>
      </c>
    </row>
    <row r="197" spans="1:14" x14ac:dyDescent="0.25">
      <c r="A197" s="86" t="s">
        <v>5</v>
      </c>
      <c r="B197" s="84" t="s">
        <v>15</v>
      </c>
      <c r="C197" s="84" t="s">
        <v>13</v>
      </c>
      <c r="D197" s="84" t="s">
        <v>7</v>
      </c>
      <c r="E197" s="84" t="s">
        <v>1948</v>
      </c>
      <c r="F197" s="131">
        <v>0.20711925036003564</v>
      </c>
      <c r="G197" s="131">
        <v>0.17007568887112648</v>
      </c>
      <c r="H197" s="131">
        <v>0.24653635354396619</v>
      </c>
      <c r="I197" s="84" t="s">
        <v>199</v>
      </c>
      <c r="J197" s="92">
        <v>2</v>
      </c>
      <c r="K197" s="84" t="str">
        <f t="shared" si="14"/>
        <v>Uniform (0.17, 0.25)</v>
      </c>
      <c r="L197" s="131">
        <f t="shared" si="15"/>
        <v>0.17007568887112648</v>
      </c>
      <c r="M197" s="131">
        <f t="shared" si="16"/>
        <v>0.24653635354396619</v>
      </c>
      <c r="N197" s="84" t="s">
        <v>17</v>
      </c>
    </row>
    <row r="198" spans="1:14" x14ac:dyDescent="0.25">
      <c r="A198" s="86" t="s">
        <v>5</v>
      </c>
      <c r="B198" s="84" t="s">
        <v>15</v>
      </c>
      <c r="C198" s="84" t="s">
        <v>14</v>
      </c>
      <c r="D198" s="84" t="s">
        <v>18</v>
      </c>
      <c r="E198" s="84" t="s">
        <v>1948</v>
      </c>
      <c r="F198" s="131">
        <v>0.23344117890991503</v>
      </c>
      <c r="G198" s="131">
        <v>8.5215262735152009E-2</v>
      </c>
      <c r="H198" s="131">
        <v>0.39623354750184481</v>
      </c>
      <c r="I198" s="84" t="s">
        <v>199</v>
      </c>
      <c r="J198" s="92">
        <v>2</v>
      </c>
      <c r="K198" s="84" t="str">
        <f t="shared" si="14"/>
        <v>Uniform (0.09, 0.4)</v>
      </c>
      <c r="L198" s="131">
        <f t="shared" si="15"/>
        <v>8.5215262735152009E-2</v>
      </c>
      <c r="M198" s="131">
        <f t="shared" si="16"/>
        <v>0.39623354750184481</v>
      </c>
      <c r="N198" s="84" t="s">
        <v>17</v>
      </c>
    </row>
    <row r="199" spans="1:14" x14ac:dyDescent="0.25">
      <c r="A199" s="86" t="s">
        <v>5</v>
      </c>
      <c r="B199" s="84" t="s">
        <v>15</v>
      </c>
      <c r="C199" s="84" t="s">
        <v>14</v>
      </c>
      <c r="D199" s="84" t="s">
        <v>7</v>
      </c>
      <c r="E199" s="84" t="s">
        <v>1948</v>
      </c>
      <c r="F199" s="131">
        <v>0.22915860264661786</v>
      </c>
      <c r="G199" s="131">
        <v>0.14289286677082558</v>
      </c>
      <c r="H199" s="131">
        <v>0.325450449233118</v>
      </c>
      <c r="I199" s="84" t="s">
        <v>199</v>
      </c>
      <c r="J199" s="92">
        <v>2</v>
      </c>
      <c r="K199" s="84" t="str">
        <f t="shared" si="14"/>
        <v>Uniform (0.14, 0.33)</v>
      </c>
      <c r="L199" s="131">
        <f t="shared" si="15"/>
        <v>0.14289286677082558</v>
      </c>
      <c r="M199" s="131">
        <f t="shared" si="16"/>
        <v>0.325450449233118</v>
      </c>
      <c r="N199" s="84" t="s">
        <v>17</v>
      </c>
    </row>
    <row r="200" spans="1:14" x14ac:dyDescent="0.25">
      <c r="A200" s="86" t="s">
        <v>5</v>
      </c>
      <c r="B200" s="84" t="s">
        <v>12</v>
      </c>
      <c r="C200" s="84" t="s">
        <v>11</v>
      </c>
      <c r="D200" s="84" t="s">
        <v>18</v>
      </c>
      <c r="E200" s="84" t="s">
        <v>1949</v>
      </c>
      <c r="F200" s="374">
        <v>0.9</v>
      </c>
      <c r="G200" s="131">
        <v>0.59899999999999998</v>
      </c>
      <c r="H200" s="131">
        <v>0.71399999999999997</v>
      </c>
      <c r="I200" s="84" t="s">
        <v>199</v>
      </c>
      <c r="J200" s="92">
        <v>2</v>
      </c>
      <c r="K200" s="84" t="s">
        <v>2027</v>
      </c>
      <c r="L200" s="131">
        <v>0.59899999999999998</v>
      </c>
      <c r="M200" s="131">
        <v>0.71399999999999997</v>
      </c>
      <c r="N200" s="84" t="s">
        <v>17</v>
      </c>
    </row>
    <row r="201" spans="1:14" x14ac:dyDescent="0.25">
      <c r="A201" s="86" t="s">
        <v>5</v>
      </c>
      <c r="B201" s="84" t="s">
        <v>12</v>
      </c>
      <c r="C201" s="84" t="s">
        <v>11</v>
      </c>
      <c r="D201" s="84" t="s">
        <v>8</v>
      </c>
      <c r="E201" s="84" t="s">
        <v>1949</v>
      </c>
      <c r="F201" s="374">
        <v>0.9</v>
      </c>
      <c r="G201" s="131">
        <v>0.59899999999999998</v>
      </c>
      <c r="H201" s="131">
        <v>0.71399999999999997</v>
      </c>
      <c r="I201" s="84" t="s">
        <v>199</v>
      </c>
      <c r="J201" s="92">
        <v>2</v>
      </c>
      <c r="K201" s="84" t="s">
        <v>2027</v>
      </c>
      <c r="L201" s="131">
        <v>0.59899999999999998</v>
      </c>
      <c r="M201" s="131">
        <v>0.71399999999999997</v>
      </c>
      <c r="N201" s="84" t="s">
        <v>17</v>
      </c>
    </row>
    <row r="202" spans="1:14" x14ac:dyDescent="0.25">
      <c r="A202" s="86" t="s">
        <v>5</v>
      </c>
      <c r="B202" s="84" t="s">
        <v>12</v>
      </c>
      <c r="C202" s="84" t="s">
        <v>11</v>
      </c>
      <c r="D202" s="84" t="s">
        <v>29</v>
      </c>
      <c r="E202" s="84" t="s">
        <v>1949</v>
      </c>
      <c r="F202" s="374">
        <v>0.9</v>
      </c>
      <c r="G202" s="131">
        <v>0.59899999999999998</v>
      </c>
      <c r="H202" s="131">
        <v>0.71399999999999997</v>
      </c>
      <c r="I202" s="84" t="s">
        <v>199</v>
      </c>
      <c r="J202" s="92">
        <v>2</v>
      </c>
      <c r="K202" s="84" t="s">
        <v>2027</v>
      </c>
      <c r="L202" s="131">
        <v>0.59899999999999998</v>
      </c>
      <c r="M202" s="131">
        <v>0.71399999999999997</v>
      </c>
      <c r="N202" s="84" t="s">
        <v>17</v>
      </c>
    </row>
    <row r="203" spans="1:14" x14ac:dyDescent="0.25">
      <c r="A203" s="86" t="s">
        <v>5</v>
      </c>
      <c r="B203" s="84" t="s">
        <v>12</v>
      </c>
      <c r="C203" s="84" t="s">
        <v>11</v>
      </c>
      <c r="D203" s="84" t="s">
        <v>7</v>
      </c>
      <c r="E203" s="84" t="s">
        <v>1949</v>
      </c>
      <c r="F203" s="374">
        <v>0.9</v>
      </c>
      <c r="G203" s="131">
        <v>0.59899999999999998</v>
      </c>
      <c r="H203" s="131">
        <v>0.71399999999999997</v>
      </c>
      <c r="I203" s="84" t="s">
        <v>199</v>
      </c>
      <c r="J203" s="92">
        <v>2</v>
      </c>
      <c r="K203" s="84" t="s">
        <v>2027</v>
      </c>
      <c r="L203" s="131">
        <v>0.59899999999999998</v>
      </c>
      <c r="M203" s="131">
        <v>0.71399999999999997</v>
      </c>
      <c r="N203" s="84" t="s">
        <v>17</v>
      </c>
    </row>
    <row r="204" spans="1:14" x14ac:dyDescent="0.25">
      <c r="A204" s="86" t="s">
        <v>5</v>
      </c>
      <c r="B204" s="84" t="s">
        <v>12</v>
      </c>
      <c r="C204" s="84" t="s">
        <v>13</v>
      </c>
      <c r="D204" s="84" t="s">
        <v>18</v>
      </c>
      <c r="E204" s="84" t="s">
        <v>1949</v>
      </c>
      <c r="F204" s="374">
        <v>0.9</v>
      </c>
      <c r="G204" s="131">
        <v>0.59899999999999998</v>
      </c>
      <c r="H204" s="131">
        <v>0.71399999999999997</v>
      </c>
      <c r="I204" s="84" t="s">
        <v>199</v>
      </c>
      <c r="J204" s="92">
        <v>2</v>
      </c>
      <c r="K204" s="84" t="s">
        <v>2027</v>
      </c>
      <c r="L204" s="131">
        <v>0.59899999999999998</v>
      </c>
      <c r="M204" s="131">
        <v>0.71399999999999997</v>
      </c>
      <c r="N204" s="84" t="s">
        <v>17</v>
      </c>
    </row>
    <row r="205" spans="1:14" x14ac:dyDescent="0.25">
      <c r="A205" s="86" t="s">
        <v>5</v>
      </c>
      <c r="B205" s="84" t="s">
        <v>12</v>
      </c>
      <c r="C205" s="84" t="s">
        <v>13</v>
      </c>
      <c r="D205" s="84" t="s">
        <v>8</v>
      </c>
      <c r="E205" s="84" t="s">
        <v>1949</v>
      </c>
      <c r="F205" s="374">
        <v>0.9</v>
      </c>
      <c r="G205" s="131">
        <v>0.59899999999999998</v>
      </c>
      <c r="H205" s="131">
        <v>0.71399999999999997</v>
      </c>
      <c r="I205" s="84" t="s">
        <v>199</v>
      </c>
      <c r="J205" s="92">
        <v>2</v>
      </c>
      <c r="K205" s="84" t="s">
        <v>2027</v>
      </c>
      <c r="L205" s="131">
        <v>0.59899999999999998</v>
      </c>
      <c r="M205" s="131">
        <v>0.71399999999999997</v>
      </c>
      <c r="N205" s="84" t="s">
        <v>17</v>
      </c>
    </row>
    <row r="206" spans="1:14" x14ac:dyDescent="0.25">
      <c r="A206" s="86" t="s">
        <v>5</v>
      </c>
      <c r="B206" s="84" t="s">
        <v>12</v>
      </c>
      <c r="C206" s="84" t="s">
        <v>13</v>
      </c>
      <c r="D206" s="84" t="s">
        <v>29</v>
      </c>
      <c r="E206" s="84" t="s">
        <v>1949</v>
      </c>
      <c r="F206" s="374">
        <v>0.9</v>
      </c>
      <c r="G206" s="131">
        <v>0.59899999999999998</v>
      </c>
      <c r="H206" s="131">
        <v>0.71399999999999997</v>
      </c>
      <c r="I206" s="84" t="s">
        <v>199</v>
      </c>
      <c r="J206" s="92">
        <v>2</v>
      </c>
      <c r="K206" s="84" t="s">
        <v>2027</v>
      </c>
      <c r="L206" s="131">
        <v>0.59899999999999998</v>
      </c>
      <c r="M206" s="131">
        <v>0.71399999999999997</v>
      </c>
      <c r="N206" s="84" t="s">
        <v>17</v>
      </c>
    </row>
    <row r="207" spans="1:14" x14ac:dyDescent="0.25">
      <c r="A207" s="86" t="s">
        <v>5</v>
      </c>
      <c r="B207" s="84" t="s">
        <v>12</v>
      </c>
      <c r="C207" s="84" t="s">
        <v>13</v>
      </c>
      <c r="D207" s="84" t="s">
        <v>7</v>
      </c>
      <c r="E207" s="84" t="s">
        <v>1949</v>
      </c>
      <c r="F207" s="374">
        <v>0.9</v>
      </c>
      <c r="G207" s="131">
        <v>0.59899999999999998</v>
      </c>
      <c r="H207" s="131">
        <v>0.71399999999999997</v>
      </c>
      <c r="I207" s="84" t="s">
        <v>199</v>
      </c>
      <c r="J207" s="92">
        <v>2</v>
      </c>
      <c r="K207" s="84" t="s">
        <v>2027</v>
      </c>
      <c r="L207" s="131">
        <v>0.59899999999999998</v>
      </c>
      <c r="M207" s="131">
        <v>0.71399999999999997</v>
      </c>
      <c r="N207" s="84" t="s">
        <v>17</v>
      </c>
    </row>
    <row r="208" spans="1:14" x14ac:dyDescent="0.25">
      <c r="A208" s="86" t="s">
        <v>5</v>
      </c>
      <c r="B208" s="84" t="s">
        <v>12</v>
      </c>
      <c r="C208" s="84" t="s">
        <v>14</v>
      </c>
      <c r="D208" s="84" t="s">
        <v>18</v>
      </c>
      <c r="E208" s="84" t="s">
        <v>1949</v>
      </c>
      <c r="F208" s="374">
        <v>0.9</v>
      </c>
      <c r="G208" s="131">
        <v>0.59899999999999998</v>
      </c>
      <c r="H208" s="131">
        <v>0.71399999999999997</v>
      </c>
      <c r="I208" s="84" t="s">
        <v>199</v>
      </c>
      <c r="J208" s="92">
        <v>2</v>
      </c>
      <c r="K208" s="84" t="s">
        <v>2027</v>
      </c>
      <c r="L208" s="131">
        <v>0.59899999999999998</v>
      </c>
      <c r="M208" s="131">
        <v>0.71399999999999997</v>
      </c>
      <c r="N208" s="84" t="s">
        <v>17</v>
      </c>
    </row>
    <row r="209" spans="1:17" x14ac:dyDescent="0.25">
      <c r="A209" s="86" t="s">
        <v>5</v>
      </c>
      <c r="B209" s="84" t="s">
        <v>12</v>
      </c>
      <c r="C209" s="84" t="s">
        <v>14</v>
      </c>
      <c r="D209" s="84" t="s">
        <v>8</v>
      </c>
      <c r="E209" s="84" t="s">
        <v>1949</v>
      </c>
      <c r="F209" s="374">
        <v>0.9</v>
      </c>
      <c r="G209" s="131">
        <v>0.59899999999999998</v>
      </c>
      <c r="H209" s="131">
        <v>0.71399999999999997</v>
      </c>
      <c r="I209" s="84" t="s">
        <v>199</v>
      </c>
      <c r="J209" s="92">
        <v>2</v>
      </c>
      <c r="K209" s="84" t="s">
        <v>2027</v>
      </c>
      <c r="L209" s="131">
        <v>0.59899999999999998</v>
      </c>
      <c r="M209" s="131">
        <v>0.71399999999999997</v>
      </c>
      <c r="N209" s="84" t="s">
        <v>17</v>
      </c>
    </row>
    <row r="210" spans="1:17" x14ac:dyDescent="0.25">
      <c r="A210" s="86" t="s">
        <v>5</v>
      </c>
      <c r="B210" s="84" t="s">
        <v>12</v>
      </c>
      <c r="C210" s="84" t="s">
        <v>14</v>
      </c>
      <c r="D210" s="84" t="s">
        <v>29</v>
      </c>
      <c r="E210" s="84" t="s">
        <v>1949</v>
      </c>
      <c r="F210" s="374">
        <v>0.9</v>
      </c>
      <c r="G210" s="131">
        <v>0.59899999999999998</v>
      </c>
      <c r="H210" s="131">
        <v>0.71399999999999997</v>
      </c>
      <c r="I210" s="84" t="s">
        <v>199</v>
      </c>
      <c r="J210" s="92">
        <v>2</v>
      </c>
      <c r="K210" s="84" t="s">
        <v>2027</v>
      </c>
      <c r="L210" s="131">
        <v>0.59899999999999998</v>
      </c>
      <c r="M210" s="131">
        <v>0.71399999999999997</v>
      </c>
      <c r="N210" s="84" t="s">
        <v>17</v>
      </c>
    </row>
    <row r="211" spans="1:17" x14ac:dyDescent="0.25">
      <c r="A211" s="86" t="s">
        <v>5</v>
      </c>
      <c r="B211" s="84" t="s">
        <v>12</v>
      </c>
      <c r="C211" s="84" t="s">
        <v>14</v>
      </c>
      <c r="D211" s="84" t="s">
        <v>7</v>
      </c>
      <c r="E211" s="84" t="s">
        <v>1949</v>
      </c>
      <c r="F211" s="374">
        <v>0.9</v>
      </c>
      <c r="G211" s="131">
        <v>0.59899999999999998</v>
      </c>
      <c r="H211" s="131">
        <v>0.71399999999999997</v>
      </c>
      <c r="I211" s="84" t="s">
        <v>199</v>
      </c>
      <c r="J211" s="92">
        <v>2</v>
      </c>
      <c r="K211" s="84" t="s">
        <v>2027</v>
      </c>
      <c r="L211" s="131">
        <v>0.59899999999999998</v>
      </c>
      <c r="M211" s="131">
        <v>0.71399999999999997</v>
      </c>
      <c r="N211" s="84" t="s">
        <v>17</v>
      </c>
    </row>
    <row r="212" spans="1:17" x14ac:dyDescent="0.25">
      <c r="A212" s="86" t="s">
        <v>5</v>
      </c>
      <c r="B212" s="84" t="s">
        <v>15</v>
      </c>
      <c r="C212" s="84" t="s">
        <v>11</v>
      </c>
      <c r="D212" s="84" t="s">
        <v>18</v>
      </c>
      <c r="E212" s="84" t="s">
        <v>1949</v>
      </c>
      <c r="F212" s="374">
        <v>0.9</v>
      </c>
      <c r="G212" s="53">
        <v>0.59899999999999998</v>
      </c>
      <c r="H212" s="53">
        <v>0.71399999999999997</v>
      </c>
      <c r="I212" s="84" t="s">
        <v>199</v>
      </c>
      <c r="J212" s="92">
        <v>2</v>
      </c>
      <c r="K212" s="84" t="s">
        <v>2027</v>
      </c>
      <c r="L212" s="131">
        <v>0.59899999999999998</v>
      </c>
      <c r="M212" s="131">
        <v>0.71399999999999997</v>
      </c>
      <c r="N212" s="84" t="s">
        <v>17</v>
      </c>
    </row>
    <row r="213" spans="1:17" x14ac:dyDescent="0.25">
      <c r="A213" s="86" t="s">
        <v>5</v>
      </c>
      <c r="B213" s="84" t="s">
        <v>15</v>
      </c>
      <c r="C213" s="84" t="s">
        <v>11</v>
      </c>
      <c r="D213" s="84" t="s">
        <v>7</v>
      </c>
      <c r="E213" s="84" t="s">
        <v>1949</v>
      </c>
      <c r="F213" s="374">
        <v>0.9</v>
      </c>
      <c r="G213" s="53">
        <v>0.59899999999999998</v>
      </c>
      <c r="H213" s="53">
        <v>0.71399999999999997</v>
      </c>
      <c r="I213" s="84" t="s">
        <v>199</v>
      </c>
      <c r="J213" s="92">
        <v>2</v>
      </c>
      <c r="K213" s="84" t="s">
        <v>2027</v>
      </c>
      <c r="L213" s="131">
        <v>0.59899999999999998</v>
      </c>
      <c r="M213" s="131">
        <v>0.71399999999999997</v>
      </c>
      <c r="N213" s="84" t="s">
        <v>17</v>
      </c>
    </row>
    <row r="214" spans="1:17" x14ac:dyDescent="0.25">
      <c r="A214" s="86" t="s">
        <v>5</v>
      </c>
      <c r="B214" s="84" t="s">
        <v>15</v>
      </c>
      <c r="C214" s="84" t="s">
        <v>13</v>
      </c>
      <c r="D214" s="84" t="s">
        <v>18</v>
      </c>
      <c r="E214" s="84" t="s">
        <v>1949</v>
      </c>
      <c r="F214" s="374">
        <v>0.9</v>
      </c>
      <c r="G214" s="53">
        <v>0.59899999999999998</v>
      </c>
      <c r="H214" s="53">
        <v>0.71399999999999997</v>
      </c>
      <c r="I214" s="84" t="s">
        <v>199</v>
      </c>
      <c r="J214" s="92">
        <v>2</v>
      </c>
      <c r="K214" s="84" t="s">
        <v>2027</v>
      </c>
      <c r="L214" s="131">
        <v>0.59899999999999998</v>
      </c>
      <c r="M214" s="131">
        <v>0.71399999999999997</v>
      </c>
      <c r="N214" s="84" t="s">
        <v>17</v>
      </c>
    </row>
    <row r="215" spans="1:17" x14ac:dyDescent="0.25">
      <c r="A215" s="86" t="s">
        <v>5</v>
      </c>
      <c r="B215" s="84" t="s">
        <v>15</v>
      </c>
      <c r="C215" s="84" t="s">
        <v>13</v>
      </c>
      <c r="D215" s="84" t="s">
        <v>7</v>
      </c>
      <c r="E215" s="84" t="s">
        <v>1949</v>
      </c>
      <c r="F215" s="374">
        <v>0.9</v>
      </c>
      <c r="G215" s="53">
        <v>0.59899999999999998</v>
      </c>
      <c r="H215" s="53">
        <v>0.71399999999999997</v>
      </c>
      <c r="I215" s="84" t="s">
        <v>199</v>
      </c>
      <c r="J215" s="92">
        <v>2</v>
      </c>
      <c r="K215" s="84" t="s">
        <v>2027</v>
      </c>
      <c r="L215" s="131">
        <v>0.59899999999999998</v>
      </c>
      <c r="M215" s="131">
        <v>0.71399999999999997</v>
      </c>
      <c r="N215" s="84" t="s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18</v>
      </c>
      <c r="E216" s="84" t="s">
        <v>1949</v>
      </c>
      <c r="F216" s="374">
        <v>0.9</v>
      </c>
      <c r="G216" s="131">
        <v>0.59899999999999998</v>
      </c>
      <c r="H216" s="131">
        <v>0.71399999999999997</v>
      </c>
      <c r="I216" s="84" t="s">
        <v>199</v>
      </c>
      <c r="J216" s="92">
        <v>2</v>
      </c>
      <c r="K216" s="84" t="s">
        <v>2027</v>
      </c>
      <c r="L216" s="131">
        <v>0.59899999999999998</v>
      </c>
      <c r="M216" s="131">
        <v>0.71399999999999997</v>
      </c>
      <c r="N216" s="84" t="s">
        <v>17</v>
      </c>
      <c r="O216" s="84"/>
      <c r="P216" s="84"/>
      <c r="Q216" s="84"/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 t="s">
        <v>1949</v>
      </c>
      <c r="F217" s="377">
        <v>0.9</v>
      </c>
      <c r="G217" s="279">
        <v>0.59899999999999998</v>
      </c>
      <c r="H217" s="279">
        <v>0.71399999999999997</v>
      </c>
      <c r="I217" s="87" t="s">
        <v>199</v>
      </c>
      <c r="J217" s="93">
        <v>2</v>
      </c>
      <c r="K217" s="87" t="s">
        <v>2027</v>
      </c>
      <c r="L217" s="279">
        <v>0.59899999999999998</v>
      </c>
      <c r="M217" s="279">
        <v>0.71399999999999997</v>
      </c>
      <c r="N217" s="87" t="s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33" t="s">
        <v>1946</v>
      </c>
      <c r="F218" s="53">
        <v>1.32</v>
      </c>
      <c r="G218" s="133">
        <v>1.23</v>
      </c>
      <c r="H218" s="133">
        <v>1.54</v>
      </c>
      <c r="I218" s="133" t="s">
        <v>199</v>
      </c>
      <c r="J218" s="92">
        <v>2</v>
      </c>
      <c r="K218" s="84" t="s">
        <v>2028</v>
      </c>
      <c r="L218" s="131">
        <v>1.23</v>
      </c>
      <c r="M218" s="131">
        <v>1.54</v>
      </c>
      <c r="N218" s="84" t="s">
        <v>17</v>
      </c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8</v>
      </c>
      <c r="E219" s="133" t="s">
        <v>1946</v>
      </c>
      <c r="F219" s="53">
        <v>1.32</v>
      </c>
      <c r="G219" s="133">
        <v>1.23</v>
      </c>
      <c r="H219" s="133">
        <v>1.54</v>
      </c>
      <c r="I219" s="133" t="s">
        <v>199</v>
      </c>
      <c r="J219" s="92">
        <v>2</v>
      </c>
      <c r="K219" s="84" t="s">
        <v>2028</v>
      </c>
      <c r="L219" s="131">
        <v>1.23</v>
      </c>
      <c r="M219" s="131">
        <v>1.54</v>
      </c>
      <c r="N219" s="84" t="s">
        <v>17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29</v>
      </c>
      <c r="E220" s="133" t="s">
        <v>1946</v>
      </c>
      <c r="F220" s="53">
        <v>1.32</v>
      </c>
      <c r="G220" s="133">
        <v>1.23</v>
      </c>
      <c r="H220" s="133">
        <v>1.54</v>
      </c>
      <c r="I220" s="133" t="s">
        <v>199</v>
      </c>
      <c r="J220" s="92">
        <v>2</v>
      </c>
      <c r="K220" s="84" t="s">
        <v>2028</v>
      </c>
      <c r="L220" s="131">
        <v>1.23</v>
      </c>
      <c r="M220" s="131">
        <v>1.54</v>
      </c>
      <c r="N220" s="84" t="s">
        <v>17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7</v>
      </c>
      <c r="E221" s="133" t="s">
        <v>1946</v>
      </c>
      <c r="F221" s="53">
        <v>1.32</v>
      </c>
      <c r="G221" s="133">
        <v>1.23</v>
      </c>
      <c r="H221" s="133">
        <v>1.54</v>
      </c>
      <c r="I221" s="133" t="s">
        <v>199</v>
      </c>
      <c r="J221" s="92">
        <v>2</v>
      </c>
      <c r="K221" s="84" t="s">
        <v>2028</v>
      </c>
      <c r="L221" s="131">
        <v>1.23</v>
      </c>
      <c r="M221" s="131">
        <v>1.54</v>
      </c>
      <c r="N221" s="84" t="s">
        <v>17</v>
      </c>
    </row>
    <row r="222" spans="1:17" x14ac:dyDescent="0.25">
      <c r="A222" s="81" t="s">
        <v>0</v>
      </c>
      <c r="B222" s="133" t="s">
        <v>12</v>
      </c>
      <c r="C222" s="133" t="s">
        <v>13</v>
      </c>
      <c r="D222" s="133" t="s">
        <v>18</v>
      </c>
      <c r="E222" s="133" t="s">
        <v>1946</v>
      </c>
      <c r="F222" s="53">
        <v>1.32</v>
      </c>
      <c r="G222" s="133">
        <v>1.23</v>
      </c>
      <c r="H222" s="133">
        <v>1.54</v>
      </c>
      <c r="I222" s="133" t="s">
        <v>199</v>
      </c>
      <c r="J222" s="92">
        <v>2</v>
      </c>
      <c r="K222" s="84" t="s">
        <v>2028</v>
      </c>
      <c r="L222" s="131">
        <v>1.23</v>
      </c>
      <c r="M222" s="131">
        <v>1.54</v>
      </c>
      <c r="N222" s="84" t="s">
        <v>17</v>
      </c>
    </row>
    <row r="223" spans="1:17" x14ac:dyDescent="0.25">
      <c r="A223" s="81" t="s">
        <v>0</v>
      </c>
      <c r="B223" s="133" t="s">
        <v>12</v>
      </c>
      <c r="C223" s="133" t="s">
        <v>13</v>
      </c>
      <c r="D223" s="133" t="s">
        <v>8</v>
      </c>
      <c r="E223" s="133" t="s">
        <v>1946</v>
      </c>
      <c r="F223" s="53">
        <v>1.32</v>
      </c>
      <c r="G223" s="133">
        <v>1.23</v>
      </c>
      <c r="H223" s="133">
        <v>1.54</v>
      </c>
      <c r="I223" s="133" t="s">
        <v>199</v>
      </c>
      <c r="J223" s="92">
        <v>2</v>
      </c>
      <c r="K223" s="84" t="s">
        <v>2028</v>
      </c>
      <c r="L223" s="131">
        <v>1.23</v>
      </c>
      <c r="M223" s="131">
        <v>1.54</v>
      </c>
      <c r="N223" s="84" t="s">
        <v>17</v>
      </c>
    </row>
    <row r="224" spans="1:17" x14ac:dyDescent="0.25">
      <c r="A224" s="81" t="s">
        <v>0</v>
      </c>
      <c r="B224" s="133" t="s">
        <v>12</v>
      </c>
      <c r="C224" s="133" t="s">
        <v>13</v>
      </c>
      <c r="D224" s="133" t="s">
        <v>29</v>
      </c>
      <c r="E224" s="133" t="s">
        <v>1946</v>
      </c>
      <c r="F224" s="53">
        <v>1.32</v>
      </c>
      <c r="G224" s="133">
        <v>1.23</v>
      </c>
      <c r="H224" s="133">
        <v>1.54</v>
      </c>
      <c r="I224" s="133" t="s">
        <v>199</v>
      </c>
      <c r="J224" s="92">
        <v>2</v>
      </c>
      <c r="K224" s="84" t="s">
        <v>2028</v>
      </c>
      <c r="L224" s="131">
        <v>1.23</v>
      </c>
      <c r="M224" s="131">
        <v>1.54</v>
      </c>
      <c r="N224" s="84" t="s">
        <v>17</v>
      </c>
    </row>
    <row r="225" spans="1:14" x14ac:dyDescent="0.25">
      <c r="A225" s="81" t="s">
        <v>0</v>
      </c>
      <c r="B225" s="133" t="s">
        <v>12</v>
      </c>
      <c r="C225" s="133" t="s">
        <v>13</v>
      </c>
      <c r="D225" s="133" t="s">
        <v>7</v>
      </c>
      <c r="E225" s="133" t="s">
        <v>1946</v>
      </c>
      <c r="F225" s="53">
        <v>1.32</v>
      </c>
      <c r="G225" s="133">
        <v>1.23</v>
      </c>
      <c r="H225" s="133">
        <v>1.54</v>
      </c>
      <c r="I225" s="133" t="s">
        <v>199</v>
      </c>
      <c r="J225" s="92">
        <v>2</v>
      </c>
      <c r="K225" s="84" t="s">
        <v>2028</v>
      </c>
      <c r="L225" s="131">
        <v>1.23</v>
      </c>
      <c r="M225" s="131">
        <v>1.54</v>
      </c>
      <c r="N225" s="84" t="s">
        <v>17</v>
      </c>
    </row>
    <row r="226" spans="1:14" x14ac:dyDescent="0.25">
      <c r="A226" s="81" t="s">
        <v>0</v>
      </c>
      <c r="B226" s="133" t="s">
        <v>12</v>
      </c>
      <c r="C226" s="133" t="s">
        <v>14</v>
      </c>
      <c r="D226" s="133" t="s">
        <v>18</v>
      </c>
      <c r="E226" s="133" t="s">
        <v>1946</v>
      </c>
      <c r="F226" s="53">
        <v>1.32</v>
      </c>
      <c r="G226" s="133">
        <v>1.23</v>
      </c>
      <c r="H226" s="133">
        <v>1.54</v>
      </c>
      <c r="I226" s="133" t="s">
        <v>199</v>
      </c>
      <c r="J226" s="92">
        <v>2</v>
      </c>
      <c r="K226" s="84" t="s">
        <v>2028</v>
      </c>
      <c r="L226" s="131">
        <v>1.23</v>
      </c>
      <c r="M226" s="131">
        <v>1.54</v>
      </c>
      <c r="N226" s="84" t="s">
        <v>17</v>
      </c>
    </row>
    <row r="227" spans="1:14" x14ac:dyDescent="0.25">
      <c r="A227" s="81" t="s">
        <v>0</v>
      </c>
      <c r="B227" s="133" t="s">
        <v>12</v>
      </c>
      <c r="C227" s="133" t="s">
        <v>14</v>
      </c>
      <c r="D227" s="133" t="s">
        <v>8</v>
      </c>
      <c r="E227" s="133" t="s">
        <v>1946</v>
      </c>
      <c r="F227" s="53">
        <v>1.32</v>
      </c>
      <c r="G227" s="133">
        <v>1.23</v>
      </c>
      <c r="H227" s="133">
        <v>1.54</v>
      </c>
      <c r="I227" s="133" t="s">
        <v>199</v>
      </c>
      <c r="J227" s="92">
        <v>2</v>
      </c>
      <c r="K227" s="84" t="s">
        <v>2028</v>
      </c>
      <c r="L227" s="131">
        <v>1.23</v>
      </c>
      <c r="M227" s="131">
        <v>1.54</v>
      </c>
      <c r="N227" s="84" t="s">
        <v>17</v>
      </c>
    </row>
    <row r="228" spans="1:14" x14ac:dyDescent="0.25">
      <c r="A228" s="81" t="s">
        <v>0</v>
      </c>
      <c r="B228" s="133" t="s">
        <v>12</v>
      </c>
      <c r="C228" s="133" t="s">
        <v>14</v>
      </c>
      <c r="D228" s="133" t="s">
        <v>29</v>
      </c>
      <c r="E228" s="133" t="s">
        <v>1946</v>
      </c>
      <c r="F228" s="53">
        <v>1.32</v>
      </c>
      <c r="G228" s="133">
        <v>1.23</v>
      </c>
      <c r="H228" s="133">
        <v>1.54</v>
      </c>
      <c r="I228" s="133" t="s">
        <v>199</v>
      </c>
      <c r="J228" s="92">
        <v>2</v>
      </c>
      <c r="K228" s="84" t="s">
        <v>2028</v>
      </c>
      <c r="L228" s="131">
        <v>1.23</v>
      </c>
      <c r="M228" s="131">
        <v>1.54</v>
      </c>
      <c r="N228" s="84" t="s">
        <v>17</v>
      </c>
    </row>
    <row r="229" spans="1:14" x14ac:dyDescent="0.25">
      <c r="A229" s="81" t="s">
        <v>0</v>
      </c>
      <c r="B229" s="133" t="s">
        <v>12</v>
      </c>
      <c r="C229" s="133" t="s">
        <v>14</v>
      </c>
      <c r="D229" s="133" t="s">
        <v>7</v>
      </c>
      <c r="E229" s="133" t="s">
        <v>1946</v>
      </c>
      <c r="F229" s="53">
        <v>1.32</v>
      </c>
      <c r="G229" s="133">
        <v>1.23</v>
      </c>
      <c r="H229" s="133">
        <v>1.54</v>
      </c>
      <c r="I229" s="133" t="s">
        <v>199</v>
      </c>
      <c r="J229" s="92">
        <v>2</v>
      </c>
      <c r="K229" s="84" t="s">
        <v>2028</v>
      </c>
      <c r="L229" s="131">
        <v>1.23</v>
      </c>
      <c r="M229" s="131">
        <v>1.54</v>
      </c>
      <c r="N229" s="84" t="s">
        <v>17</v>
      </c>
    </row>
    <row r="230" spans="1:14" x14ac:dyDescent="0.25">
      <c r="A230" s="81" t="s">
        <v>0</v>
      </c>
      <c r="B230" s="133" t="s">
        <v>15</v>
      </c>
      <c r="C230" s="133" t="s">
        <v>11</v>
      </c>
      <c r="D230" s="133" t="s">
        <v>18</v>
      </c>
      <c r="E230" s="133" t="s">
        <v>1946</v>
      </c>
      <c r="F230" s="53">
        <v>1.32</v>
      </c>
      <c r="G230" s="133">
        <v>1.23</v>
      </c>
      <c r="H230" s="133">
        <v>1.54</v>
      </c>
      <c r="I230" s="133" t="s">
        <v>199</v>
      </c>
      <c r="J230" s="92">
        <v>2</v>
      </c>
      <c r="K230" s="84" t="s">
        <v>2028</v>
      </c>
      <c r="L230" s="131">
        <v>1.23</v>
      </c>
      <c r="M230" s="131">
        <v>1.54</v>
      </c>
      <c r="N230" s="84" t="s">
        <v>17</v>
      </c>
    </row>
    <row r="231" spans="1:14" x14ac:dyDescent="0.25">
      <c r="A231" s="81" t="s">
        <v>0</v>
      </c>
      <c r="B231" s="133" t="s">
        <v>15</v>
      </c>
      <c r="C231" s="133" t="s">
        <v>11</v>
      </c>
      <c r="D231" s="133" t="s">
        <v>7</v>
      </c>
      <c r="E231" s="133" t="s">
        <v>1946</v>
      </c>
      <c r="F231" s="53">
        <v>1.32</v>
      </c>
      <c r="G231" s="133">
        <v>1.23</v>
      </c>
      <c r="H231" s="133">
        <v>1.54</v>
      </c>
      <c r="I231" s="133" t="s">
        <v>199</v>
      </c>
      <c r="J231" s="92">
        <v>2</v>
      </c>
      <c r="K231" s="84" t="s">
        <v>2028</v>
      </c>
      <c r="L231" s="131">
        <v>1.23</v>
      </c>
      <c r="M231" s="131">
        <v>1.54</v>
      </c>
      <c r="N231" s="84" t="s">
        <v>17</v>
      </c>
    </row>
    <row r="232" spans="1:14" x14ac:dyDescent="0.25">
      <c r="A232" s="81" t="s">
        <v>0</v>
      </c>
      <c r="B232" s="84" t="s">
        <v>15</v>
      </c>
      <c r="C232" s="84" t="s">
        <v>13</v>
      </c>
      <c r="D232" s="84" t="s">
        <v>18</v>
      </c>
      <c r="E232" s="84" t="s">
        <v>1946</v>
      </c>
      <c r="F232" s="53">
        <v>1.32</v>
      </c>
      <c r="G232" s="133">
        <v>1.23</v>
      </c>
      <c r="H232" s="133">
        <v>1.54</v>
      </c>
      <c r="I232" s="84" t="s">
        <v>199</v>
      </c>
      <c r="J232" s="92">
        <v>2</v>
      </c>
      <c r="K232" s="84" t="s">
        <v>2028</v>
      </c>
      <c r="L232" s="131">
        <v>1.23</v>
      </c>
      <c r="M232" s="131">
        <v>1.54</v>
      </c>
      <c r="N232" s="84" t="s">
        <v>17</v>
      </c>
    </row>
    <row r="233" spans="1:14" x14ac:dyDescent="0.25">
      <c r="A233" s="81" t="s">
        <v>0</v>
      </c>
      <c r="B233" s="84" t="s">
        <v>15</v>
      </c>
      <c r="C233" s="84" t="s">
        <v>13</v>
      </c>
      <c r="D233" s="84" t="s">
        <v>7</v>
      </c>
      <c r="E233" s="84" t="s">
        <v>1946</v>
      </c>
      <c r="F233" s="53">
        <v>1.32</v>
      </c>
      <c r="G233" s="133">
        <v>1.23</v>
      </c>
      <c r="H233" s="133">
        <v>1.54</v>
      </c>
      <c r="I233" s="84" t="s">
        <v>199</v>
      </c>
      <c r="J233" s="92">
        <v>2</v>
      </c>
      <c r="K233" s="84" t="s">
        <v>2028</v>
      </c>
      <c r="L233" s="131">
        <v>1.23</v>
      </c>
      <c r="M233" s="131">
        <v>1.54</v>
      </c>
      <c r="N233" s="84" t="s">
        <v>17</v>
      </c>
    </row>
    <row r="234" spans="1:14" x14ac:dyDescent="0.25">
      <c r="A234" s="86" t="s">
        <v>0</v>
      </c>
      <c r="B234" s="84" t="s">
        <v>15</v>
      </c>
      <c r="C234" s="84" t="s">
        <v>14</v>
      </c>
      <c r="D234" s="84" t="s">
        <v>18</v>
      </c>
      <c r="E234" s="84" t="s">
        <v>1946</v>
      </c>
      <c r="F234" s="131">
        <v>1.32</v>
      </c>
      <c r="G234" s="84">
        <v>1.23</v>
      </c>
      <c r="H234" s="84">
        <v>1.54</v>
      </c>
      <c r="I234" s="84" t="s">
        <v>199</v>
      </c>
      <c r="J234" s="92">
        <v>2</v>
      </c>
      <c r="K234" s="84" t="s">
        <v>2028</v>
      </c>
      <c r="L234" s="131">
        <v>1.23</v>
      </c>
      <c r="M234" s="131">
        <v>1.54</v>
      </c>
      <c r="N234" s="84" t="s">
        <v>17</v>
      </c>
    </row>
    <row r="235" spans="1:14" x14ac:dyDescent="0.25">
      <c r="A235" s="86" t="s">
        <v>0</v>
      </c>
      <c r="B235" s="84" t="s">
        <v>15</v>
      </c>
      <c r="C235" s="84" t="s">
        <v>14</v>
      </c>
      <c r="D235" s="84" t="s">
        <v>7</v>
      </c>
      <c r="E235" s="84" t="s">
        <v>1946</v>
      </c>
      <c r="F235" s="131">
        <v>1.32</v>
      </c>
      <c r="G235" s="84">
        <v>1.23</v>
      </c>
      <c r="H235" s="84">
        <v>1.54</v>
      </c>
      <c r="I235" s="84" t="s">
        <v>199</v>
      </c>
      <c r="J235" s="92">
        <v>2</v>
      </c>
      <c r="K235" s="84" t="s">
        <v>2028</v>
      </c>
      <c r="L235" s="131">
        <v>1.23</v>
      </c>
      <c r="M235" s="131">
        <v>1.54</v>
      </c>
      <c r="N235" s="84" t="s">
        <v>17</v>
      </c>
    </row>
    <row r="236" spans="1:14" x14ac:dyDescent="0.25">
      <c r="A236" s="86" t="s">
        <v>0</v>
      </c>
      <c r="B236" s="84" t="s">
        <v>12</v>
      </c>
      <c r="C236" s="84" t="s">
        <v>11</v>
      </c>
      <c r="D236" s="84" t="s">
        <v>18</v>
      </c>
      <c r="E236" s="84" t="s">
        <v>1948</v>
      </c>
      <c r="F236" s="131">
        <v>0.21595813953488374</v>
      </c>
      <c r="G236" s="131">
        <v>8.0141343602363996E-2</v>
      </c>
      <c r="H236" s="131">
        <v>0.37869113755463757</v>
      </c>
      <c r="I236" s="84" t="s">
        <v>199</v>
      </c>
      <c r="J236" s="92">
        <v>2</v>
      </c>
      <c r="K236" s="84" t="str">
        <f t="shared" ref="K236:K253" si="17">"Uniform ("&amp;ROUND(G236,2)&amp;", "&amp;ROUND(H236,2)&amp;")"</f>
        <v>Uniform (0.08, 0.38)</v>
      </c>
      <c r="L236" s="131">
        <f t="shared" ref="L236:L253" si="18">G236</f>
        <v>8.0141343602363996E-2</v>
      </c>
      <c r="M236" s="131">
        <f t="shared" ref="M236:M253" si="19">H236</f>
        <v>0.37869113755463757</v>
      </c>
      <c r="N236" s="84" t="s">
        <v>17</v>
      </c>
    </row>
    <row r="237" spans="1:14" x14ac:dyDescent="0.25">
      <c r="A237" s="86" t="s">
        <v>0</v>
      </c>
      <c r="B237" s="84" t="s">
        <v>12</v>
      </c>
      <c r="C237" s="84" t="s">
        <v>11</v>
      </c>
      <c r="D237" s="84" t="s">
        <v>8</v>
      </c>
      <c r="E237" s="84" t="s">
        <v>1948</v>
      </c>
      <c r="F237" s="131">
        <v>0.10556695900621119</v>
      </c>
      <c r="G237" s="131">
        <v>7.1985235105872E-2</v>
      </c>
      <c r="H237" s="131">
        <v>0.1418587043392332</v>
      </c>
      <c r="I237" s="84" t="s">
        <v>199</v>
      </c>
      <c r="J237" s="92">
        <v>2</v>
      </c>
      <c r="K237" s="84" t="str">
        <f t="shared" si="17"/>
        <v>Uniform (0.07, 0.14)</v>
      </c>
      <c r="L237" s="131">
        <f t="shared" si="18"/>
        <v>7.1985235105872E-2</v>
      </c>
      <c r="M237" s="131">
        <f t="shared" si="19"/>
        <v>0.1418587043392332</v>
      </c>
      <c r="N237" s="84" t="s">
        <v>17</v>
      </c>
    </row>
    <row r="238" spans="1:14" x14ac:dyDescent="0.25">
      <c r="A238" s="86" t="s">
        <v>0</v>
      </c>
      <c r="B238" s="84" t="s">
        <v>12</v>
      </c>
      <c r="C238" s="84" t="s">
        <v>11</v>
      </c>
      <c r="D238" s="84" t="s">
        <v>29</v>
      </c>
      <c r="E238" s="84" t="s">
        <v>1948</v>
      </c>
      <c r="F238" s="131">
        <v>0.15633880631615782</v>
      </c>
      <c r="G238" s="131">
        <v>6.1064717305878008E-2</v>
      </c>
      <c r="H238" s="131">
        <v>0.27770751587296083</v>
      </c>
      <c r="I238" s="84" t="s">
        <v>199</v>
      </c>
      <c r="J238" s="92">
        <v>2</v>
      </c>
      <c r="K238" s="84" t="str">
        <f t="shared" si="17"/>
        <v>Uniform (0.06, 0.28)</v>
      </c>
      <c r="L238" s="131">
        <f t="shared" si="18"/>
        <v>6.1064717305878008E-2</v>
      </c>
      <c r="M238" s="131">
        <f t="shared" si="19"/>
        <v>0.27770751587296083</v>
      </c>
      <c r="N238" s="84" t="s">
        <v>17</v>
      </c>
    </row>
    <row r="239" spans="1:14" x14ac:dyDescent="0.25">
      <c r="A239" s="86" t="s">
        <v>0</v>
      </c>
      <c r="B239" s="84" t="s">
        <v>12</v>
      </c>
      <c r="C239" s="84" t="s">
        <v>11</v>
      </c>
      <c r="D239" s="84" t="s">
        <v>7</v>
      </c>
      <c r="E239" s="84" t="s">
        <v>1948</v>
      </c>
      <c r="F239" s="131">
        <v>9.3397021276595729E-2</v>
      </c>
      <c r="G239" s="131">
        <v>0</v>
      </c>
      <c r="H239" s="131">
        <v>0.24143103414017275</v>
      </c>
      <c r="I239" s="84" t="s">
        <v>199</v>
      </c>
      <c r="J239" s="92">
        <v>2</v>
      </c>
      <c r="K239" s="84" t="str">
        <f t="shared" si="17"/>
        <v>Uniform (0, 0.24)</v>
      </c>
      <c r="L239" s="131">
        <f t="shared" si="18"/>
        <v>0</v>
      </c>
      <c r="M239" s="131">
        <f t="shared" si="19"/>
        <v>0.24143103414017275</v>
      </c>
      <c r="N239" s="84" t="s">
        <v>17</v>
      </c>
    </row>
    <row r="240" spans="1:14" x14ac:dyDescent="0.25">
      <c r="A240" s="86" t="s">
        <v>0</v>
      </c>
      <c r="B240" s="84" t="s">
        <v>12</v>
      </c>
      <c r="C240" s="84" t="s">
        <v>13</v>
      </c>
      <c r="D240" s="84" t="s">
        <v>18</v>
      </c>
      <c r="E240" s="84" t="s">
        <v>1948</v>
      </c>
      <c r="F240" s="131">
        <v>0.21595813953488374</v>
      </c>
      <c r="G240" s="131">
        <v>7.0302177243540001E-2</v>
      </c>
      <c r="H240" s="131">
        <v>0.38956499024584679</v>
      </c>
      <c r="I240" s="84" t="s">
        <v>199</v>
      </c>
      <c r="J240" s="92">
        <v>2</v>
      </c>
      <c r="K240" s="84" t="str">
        <f t="shared" si="17"/>
        <v>Uniform (0.07, 0.39)</v>
      </c>
      <c r="L240" s="131">
        <f t="shared" si="18"/>
        <v>7.0302177243540001E-2</v>
      </c>
      <c r="M240" s="131">
        <f t="shared" si="19"/>
        <v>0.38956499024584679</v>
      </c>
      <c r="N240" s="84" t="s">
        <v>17</v>
      </c>
    </row>
    <row r="241" spans="1:14" x14ac:dyDescent="0.25">
      <c r="A241" s="86" t="s">
        <v>0</v>
      </c>
      <c r="B241" s="84" t="s">
        <v>12</v>
      </c>
      <c r="C241" s="84" t="s">
        <v>13</v>
      </c>
      <c r="D241" s="84" t="s">
        <v>8</v>
      </c>
      <c r="E241" s="84" t="s">
        <v>1948</v>
      </c>
      <c r="F241" s="131">
        <v>0.11658677884615383</v>
      </c>
      <c r="G241" s="131">
        <v>7.8258642879205809E-2</v>
      </c>
      <c r="H241" s="131">
        <v>0.15802019802815401</v>
      </c>
      <c r="I241" s="84" t="s">
        <v>199</v>
      </c>
      <c r="J241" s="92">
        <v>2</v>
      </c>
      <c r="K241" s="84" t="str">
        <f t="shared" si="17"/>
        <v>Uniform (0.08, 0.16)</v>
      </c>
      <c r="L241" s="131">
        <f t="shared" si="18"/>
        <v>7.8258642879205809E-2</v>
      </c>
      <c r="M241" s="131">
        <f t="shared" si="19"/>
        <v>0.15802019802815401</v>
      </c>
      <c r="N241" s="84" t="s">
        <v>17</v>
      </c>
    </row>
    <row r="242" spans="1:14" x14ac:dyDescent="0.25">
      <c r="A242" s="86" t="s">
        <v>0</v>
      </c>
      <c r="B242" s="84" t="s">
        <v>12</v>
      </c>
      <c r="C242" s="84" t="s">
        <v>13</v>
      </c>
      <c r="D242" s="84" t="s">
        <v>29</v>
      </c>
      <c r="E242" s="84" t="s">
        <v>1948</v>
      </c>
      <c r="F242" s="131">
        <v>0.15388043478260871</v>
      </c>
      <c r="G242" s="131">
        <v>4.9548533250645004E-2</v>
      </c>
      <c r="H242" s="131">
        <v>0.28954351555822438</v>
      </c>
      <c r="I242" s="84" t="s">
        <v>199</v>
      </c>
      <c r="J242" s="92">
        <v>2</v>
      </c>
      <c r="K242" s="84" t="str">
        <f t="shared" si="17"/>
        <v>Uniform (0.05, 0.29)</v>
      </c>
      <c r="L242" s="131">
        <f t="shared" si="18"/>
        <v>4.9548533250645004E-2</v>
      </c>
      <c r="M242" s="131">
        <f t="shared" si="19"/>
        <v>0.28954351555822438</v>
      </c>
      <c r="N242" s="84" t="s">
        <v>17</v>
      </c>
    </row>
    <row r="243" spans="1:14" x14ac:dyDescent="0.25">
      <c r="A243" s="86" t="s">
        <v>0</v>
      </c>
      <c r="B243" s="84" t="s">
        <v>12</v>
      </c>
      <c r="C243" s="84" t="s">
        <v>13</v>
      </c>
      <c r="D243" s="84" t="s">
        <v>7</v>
      </c>
      <c r="E243" s="84" t="s">
        <v>1948</v>
      </c>
      <c r="F243" s="131">
        <v>0.19648954285714285</v>
      </c>
      <c r="G243" s="131">
        <v>0.11816463514584961</v>
      </c>
      <c r="H243" s="131">
        <v>0.28312189642577607</v>
      </c>
      <c r="I243" s="84" t="s">
        <v>199</v>
      </c>
      <c r="J243" s="92">
        <v>2</v>
      </c>
      <c r="K243" s="84" t="str">
        <f t="shared" si="17"/>
        <v>Uniform (0.12, 0.28)</v>
      </c>
      <c r="L243" s="131">
        <f t="shared" si="18"/>
        <v>0.11816463514584961</v>
      </c>
      <c r="M243" s="131">
        <f t="shared" si="19"/>
        <v>0.28312189642577607</v>
      </c>
      <c r="N243" s="84" t="s">
        <v>17</v>
      </c>
    </row>
    <row r="244" spans="1:14" x14ac:dyDescent="0.25">
      <c r="A244" s="86" t="s">
        <v>0</v>
      </c>
      <c r="B244" s="84" t="s">
        <v>12</v>
      </c>
      <c r="C244" s="84" t="s">
        <v>14</v>
      </c>
      <c r="D244" s="84" t="s">
        <v>18</v>
      </c>
      <c r="E244" s="84" t="s">
        <v>1948</v>
      </c>
      <c r="F244" s="131">
        <v>0.21595813953488374</v>
      </c>
      <c r="G244" s="131">
        <v>0.102743208179964</v>
      </c>
      <c r="H244" s="131">
        <v>0.3525739621797096</v>
      </c>
      <c r="I244" s="84" t="s">
        <v>199</v>
      </c>
      <c r="J244" s="92">
        <v>2</v>
      </c>
      <c r="K244" s="84" t="str">
        <f t="shared" si="17"/>
        <v>Uniform (0.1, 0.35)</v>
      </c>
      <c r="L244" s="131">
        <f t="shared" si="18"/>
        <v>0.102743208179964</v>
      </c>
      <c r="M244" s="131">
        <f t="shared" si="19"/>
        <v>0.3525739621797096</v>
      </c>
      <c r="N244" s="84" t="s">
        <v>17</v>
      </c>
    </row>
    <row r="245" spans="1:14" x14ac:dyDescent="0.25">
      <c r="A245" s="86" t="s">
        <v>0</v>
      </c>
      <c r="B245" s="84" t="s">
        <v>12</v>
      </c>
      <c r="C245" s="84" t="s">
        <v>14</v>
      </c>
      <c r="D245" s="84" t="s">
        <v>8</v>
      </c>
      <c r="E245" s="84" t="s">
        <v>1948</v>
      </c>
      <c r="F245" s="131">
        <v>0.10813269722814499</v>
      </c>
      <c r="G245" s="131">
        <v>6.0570339602438149E-2</v>
      </c>
      <c r="H245" s="131">
        <v>0.15934648020181111</v>
      </c>
      <c r="I245" s="84" t="s">
        <v>199</v>
      </c>
      <c r="J245" s="92">
        <v>2</v>
      </c>
      <c r="K245" s="84" t="str">
        <f t="shared" si="17"/>
        <v>Uniform (0.06, 0.16)</v>
      </c>
      <c r="L245" s="131">
        <f t="shared" si="18"/>
        <v>6.0570339602438149E-2</v>
      </c>
      <c r="M245" s="131">
        <f t="shared" si="19"/>
        <v>0.15934648020181111</v>
      </c>
      <c r="N245" s="84" t="s">
        <v>17</v>
      </c>
    </row>
    <row r="246" spans="1:14" x14ac:dyDescent="0.25">
      <c r="A246" s="86" t="s">
        <v>0</v>
      </c>
      <c r="B246" s="84" t="s">
        <v>12</v>
      </c>
      <c r="C246" s="84" t="s">
        <v>14</v>
      </c>
      <c r="D246" s="84" t="s">
        <v>29</v>
      </c>
      <c r="E246" s="84" t="s">
        <v>1948</v>
      </c>
      <c r="F246" s="131">
        <v>0.16267360248447207</v>
      </c>
      <c r="G246" s="131">
        <v>6.2770040256924009E-2</v>
      </c>
      <c r="H246" s="131">
        <v>0.28666403748215641</v>
      </c>
      <c r="I246" s="84" t="s">
        <v>199</v>
      </c>
      <c r="J246" s="92">
        <v>2</v>
      </c>
      <c r="K246" s="84" t="str">
        <f t="shared" si="17"/>
        <v>Uniform (0.06, 0.29)</v>
      </c>
      <c r="L246" s="131">
        <f t="shared" si="18"/>
        <v>6.2770040256924009E-2</v>
      </c>
      <c r="M246" s="131">
        <f t="shared" si="19"/>
        <v>0.28666403748215641</v>
      </c>
      <c r="N246" s="84" t="s">
        <v>17</v>
      </c>
    </row>
    <row r="247" spans="1:14" x14ac:dyDescent="0.25">
      <c r="A247" s="86" t="s">
        <v>0</v>
      </c>
      <c r="B247" s="84" t="s">
        <v>12</v>
      </c>
      <c r="C247" s="84" t="s">
        <v>14</v>
      </c>
      <c r="D247" s="84" t="s">
        <v>7</v>
      </c>
      <c r="E247" s="84" t="s">
        <v>1948</v>
      </c>
      <c r="F247" s="131">
        <v>0.24066118421052637</v>
      </c>
      <c r="G247" s="131">
        <v>0.12768079843871549</v>
      </c>
      <c r="H247" s="131">
        <v>0.36912973458636</v>
      </c>
      <c r="I247" s="84" t="s">
        <v>199</v>
      </c>
      <c r="J247" s="92">
        <v>2</v>
      </c>
      <c r="K247" s="84" t="str">
        <f t="shared" si="17"/>
        <v>Uniform (0.13, 0.37)</v>
      </c>
      <c r="L247" s="131">
        <f t="shared" si="18"/>
        <v>0.12768079843871549</v>
      </c>
      <c r="M247" s="131">
        <f t="shared" si="19"/>
        <v>0.36912973458636</v>
      </c>
      <c r="N247" s="84" t="s">
        <v>17</v>
      </c>
    </row>
    <row r="248" spans="1:14" x14ac:dyDescent="0.25">
      <c r="A248" s="86" t="s">
        <v>0</v>
      </c>
      <c r="B248" s="84" t="s">
        <v>15</v>
      </c>
      <c r="C248" s="84" t="s">
        <v>11</v>
      </c>
      <c r="D248" s="84" t="s">
        <v>18</v>
      </c>
      <c r="E248" s="84" t="s">
        <v>1948</v>
      </c>
      <c r="F248" s="131">
        <v>0.22508313134621688</v>
      </c>
      <c r="G248" s="131">
        <v>2.2810903775193601E-2</v>
      </c>
      <c r="H248" s="131">
        <v>0.44186024001261781</v>
      </c>
      <c r="I248" s="84" t="s">
        <v>199</v>
      </c>
      <c r="J248" s="92">
        <v>2</v>
      </c>
      <c r="K248" s="84" t="str">
        <f t="shared" si="17"/>
        <v>Uniform (0.02, 0.44)</v>
      </c>
      <c r="L248" s="131">
        <f t="shared" si="18"/>
        <v>2.2810903775193601E-2</v>
      </c>
      <c r="M248" s="131">
        <f t="shared" si="19"/>
        <v>0.44186024001261781</v>
      </c>
      <c r="N248" s="84" t="s">
        <v>17</v>
      </c>
    </row>
    <row r="249" spans="1:14" x14ac:dyDescent="0.25">
      <c r="A249" s="86" t="s">
        <v>0</v>
      </c>
      <c r="B249" s="84" t="s">
        <v>15</v>
      </c>
      <c r="C249" s="84" t="s">
        <v>11</v>
      </c>
      <c r="D249" s="84" t="s">
        <v>7</v>
      </c>
      <c r="E249" s="84" t="s">
        <v>1948</v>
      </c>
      <c r="F249" s="131">
        <v>0.10607142857142857</v>
      </c>
      <c r="G249" s="131">
        <v>0</v>
      </c>
      <c r="H249" s="131">
        <v>0.27938621671195951</v>
      </c>
      <c r="I249" s="84" t="s">
        <v>199</v>
      </c>
      <c r="J249" s="92">
        <v>2</v>
      </c>
      <c r="K249" s="84" t="str">
        <f t="shared" si="17"/>
        <v>Uniform (0, 0.28)</v>
      </c>
      <c r="L249" s="131">
        <f t="shared" si="18"/>
        <v>0</v>
      </c>
      <c r="M249" s="131">
        <f t="shared" si="19"/>
        <v>0.27938621671195951</v>
      </c>
      <c r="N249" s="84" t="s">
        <v>17</v>
      </c>
    </row>
    <row r="250" spans="1:14" x14ac:dyDescent="0.25">
      <c r="A250" s="86" t="s">
        <v>0</v>
      </c>
      <c r="B250" s="84" t="s">
        <v>15</v>
      </c>
      <c r="C250" s="84" t="s">
        <v>13</v>
      </c>
      <c r="D250" s="84" t="s">
        <v>18</v>
      </c>
      <c r="E250" s="84" t="s">
        <v>1948</v>
      </c>
      <c r="F250" s="131">
        <v>0.22508313134621688</v>
      </c>
      <c r="G250" s="131">
        <v>9.6703816679712007E-2</v>
      </c>
      <c r="H250" s="131">
        <v>0.374003843636115</v>
      </c>
      <c r="I250" s="84" t="s">
        <v>199</v>
      </c>
      <c r="J250" s="92">
        <v>2</v>
      </c>
      <c r="K250" s="84" t="str">
        <f t="shared" si="17"/>
        <v>Uniform (0.1, 0.37)</v>
      </c>
      <c r="L250" s="131">
        <f t="shared" si="18"/>
        <v>9.6703816679712007E-2</v>
      </c>
      <c r="M250" s="131">
        <f t="shared" si="19"/>
        <v>0.374003843636115</v>
      </c>
      <c r="N250" s="84" t="s">
        <v>17</v>
      </c>
    </row>
    <row r="251" spans="1:14" x14ac:dyDescent="0.25">
      <c r="A251" s="86" t="s">
        <v>0</v>
      </c>
      <c r="B251" s="84" t="s">
        <v>15</v>
      </c>
      <c r="C251" s="84" t="s">
        <v>13</v>
      </c>
      <c r="D251" s="84" t="s">
        <v>7</v>
      </c>
      <c r="E251" s="84" t="s">
        <v>1948</v>
      </c>
      <c r="F251" s="131">
        <v>0.18220858895705522</v>
      </c>
      <c r="G251" s="131">
        <v>0.1155660621323274</v>
      </c>
      <c r="H251" s="131">
        <v>0.25517362015881456</v>
      </c>
      <c r="I251" s="84" t="s">
        <v>199</v>
      </c>
      <c r="J251" s="92">
        <v>2</v>
      </c>
      <c r="K251" s="84" t="str">
        <f t="shared" si="17"/>
        <v>Uniform (0.12, 0.26)</v>
      </c>
      <c r="L251" s="131">
        <f t="shared" si="18"/>
        <v>0.1155660621323274</v>
      </c>
      <c r="M251" s="131">
        <f t="shared" si="19"/>
        <v>0.25517362015881456</v>
      </c>
      <c r="N251" s="84" t="s">
        <v>17</v>
      </c>
    </row>
    <row r="252" spans="1:14" x14ac:dyDescent="0.25">
      <c r="A252" s="86" t="s">
        <v>0</v>
      </c>
      <c r="B252" s="84" t="s">
        <v>15</v>
      </c>
      <c r="C252" s="84" t="s">
        <v>14</v>
      </c>
      <c r="D252" s="84" t="s">
        <v>18</v>
      </c>
      <c r="E252" s="84" t="s">
        <v>1948</v>
      </c>
      <c r="F252" s="131">
        <v>0.22508313134621688</v>
      </c>
      <c r="G252" s="131">
        <v>0.107015340815064</v>
      </c>
      <c r="H252" s="131">
        <v>0.36302322232883522</v>
      </c>
      <c r="I252" s="84" t="s">
        <v>199</v>
      </c>
      <c r="J252" s="92">
        <v>2</v>
      </c>
      <c r="K252" s="84" t="str">
        <f t="shared" si="17"/>
        <v>Uniform (0.11, 0.36)</v>
      </c>
      <c r="L252" s="131">
        <f t="shared" si="18"/>
        <v>0.107015340815064</v>
      </c>
      <c r="M252" s="131">
        <f t="shared" si="19"/>
        <v>0.36302322232883522</v>
      </c>
      <c r="N252" s="84" t="s">
        <v>17</v>
      </c>
    </row>
    <row r="253" spans="1:14" x14ac:dyDescent="0.25">
      <c r="A253" s="86" t="s">
        <v>0</v>
      </c>
      <c r="B253" s="84" t="s">
        <v>15</v>
      </c>
      <c r="C253" s="84" t="s">
        <v>14</v>
      </c>
      <c r="D253" s="84" t="s">
        <v>7</v>
      </c>
      <c r="E253" s="84" t="s">
        <v>1948</v>
      </c>
      <c r="F253" s="131">
        <v>0.17963709677419357</v>
      </c>
      <c r="G253" s="131">
        <v>7.8043463217640802E-2</v>
      </c>
      <c r="H253" s="131">
        <v>0.2957072452194861</v>
      </c>
      <c r="I253" s="84" t="s">
        <v>199</v>
      </c>
      <c r="J253" s="92">
        <v>2</v>
      </c>
      <c r="K253" s="84" t="str">
        <f t="shared" si="17"/>
        <v>Uniform (0.08, 0.3)</v>
      </c>
      <c r="L253" s="131">
        <f t="shared" si="18"/>
        <v>7.8043463217640802E-2</v>
      </c>
      <c r="M253" s="131">
        <f t="shared" si="19"/>
        <v>0.2957072452194861</v>
      </c>
      <c r="N253" s="84" t="s">
        <v>17</v>
      </c>
    </row>
    <row r="254" spans="1:14" x14ac:dyDescent="0.25">
      <c r="A254" s="86" t="s">
        <v>0</v>
      </c>
      <c r="B254" s="84" t="s">
        <v>12</v>
      </c>
      <c r="C254" s="84" t="s">
        <v>11</v>
      </c>
      <c r="D254" s="84" t="s">
        <v>18</v>
      </c>
      <c r="E254" s="84" t="s">
        <v>1949</v>
      </c>
      <c r="F254" s="374">
        <v>0.9</v>
      </c>
      <c r="G254" s="131">
        <v>0.59899999999999998</v>
      </c>
      <c r="H254" s="131">
        <v>0.71399999999999997</v>
      </c>
      <c r="I254" s="84" t="s">
        <v>199</v>
      </c>
      <c r="J254" s="92">
        <v>2</v>
      </c>
      <c r="K254" s="84" t="s">
        <v>2027</v>
      </c>
      <c r="L254" s="131">
        <v>0.59899999999999998</v>
      </c>
      <c r="M254" s="131">
        <v>0.71399999999999997</v>
      </c>
      <c r="N254" s="84" t="s">
        <v>17</v>
      </c>
    </row>
    <row r="255" spans="1:14" x14ac:dyDescent="0.25">
      <c r="A255" s="86" t="s">
        <v>0</v>
      </c>
      <c r="B255" s="84" t="s">
        <v>12</v>
      </c>
      <c r="C255" s="84" t="s">
        <v>11</v>
      </c>
      <c r="D255" s="84" t="s">
        <v>8</v>
      </c>
      <c r="E255" s="84" t="s">
        <v>1949</v>
      </c>
      <c r="F255" s="374">
        <v>0.9</v>
      </c>
      <c r="G255" s="131">
        <v>0.59899999999999998</v>
      </c>
      <c r="H255" s="131">
        <v>0.71399999999999997</v>
      </c>
      <c r="I255" s="84" t="s">
        <v>199</v>
      </c>
      <c r="J255" s="92">
        <v>2</v>
      </c>
      <c r="K255" s="84" t="s">
        <v>2027</v>
      </c>
      <c r="L255" s="131">
        <v>0.59899999999999998</v>
      </c>
      <c r="M255" s="131">
        <v>0.71399999999999997</v>
      </c>
      <c r="N255" s="84" t="s">
        <v>17</v>
      </c>
    </row>
    <row r="256" spans="1:14" x14ac:dyDescent="0.25">
      <c r="A256" s="86" t="s">
        <v>0</v>
      </c>
      <c r="B256" s="84" t="s">
        <v>12</v>
      </c>
      <c r="C256" s="84" t="s">
        <v>11</v>
      </c>
      <c r="D256" s="84" t="s">
        <v>29</v>
      </c>
      <c r="E256" s="84" t="s">
        <v>1949</v>
      </c>
      <c r="F256" s="374">
        <v>0.9</v>
      </c>
      <c r="G256" s="131">
        <v>0.59899999999999998</v>
      </c>
      <c r="H256" s="131">
        <v>0.71399999999999997</v>
      </c>
      <c r="I256" s="84" t="s">
        <v>199</v>
      </c>
      <c r="J256" s="92">
        <v>2</v>
      </c>
      <c r="K256" s="84" t="s">
        <v>2027</v>
      </c>
      <c r="L256" s="131">
        <v>0.59899999999999998</v>
      </c>
      <c r="M256" s="131">
        <v>0.71399999999999997</v>
      </c>
      <c r="N256" s="84" t="s">
        <v>17</v>
      </c>
    </row>
    <row r="257" spans="1:17" x14ac:dyDescent="0.25">
      <c r="A257" s="86" t="s">
        <v>0</v>
      </c>
      <c r="B257" s="84" t="s">
        <v>12</v>
      </c>
      <c r="C257" s="84" t="s">
        <v>11</v>
      </c>
      <c r="D257" s="84" t="s">
        <v>7</v>
      </c>
      <c r="E257" s="84" t="s">
        <v>1949</v>
      </c>
      <c r="F257" s="374">
        <v>0.9</v>
      </c>
      <c r="G257" s="131">
        <v>0.59899999999999998</v>
      </c>
      <c r="H257" s="131">
        <v>0.71399999999999997</v>
      </c>
      <c r="I257" s="84" t="s">
        <v>199</v>
      </c>
      <c r="J257" s="92">
        <v>2</v>
      </c>
      <c r="K257" s="84" t="s">
        <v>2027</v>
      </c>
      <c r="L257" s="131">
        <v>0.59899999999999998</v>
      </c>
      <c r="M257" s="131">
        <v>0.71399999999999997</v>
      </c>
      <c r="N257" s="84" t="s">
        <v>17</v>
      </c>
    </row>
    <row r="258" spans="1:17" x14ac:dyDescent="0.25">
      <c r="A258" s="86" t="s">
        <v>0</v>
      </c>
      <c r="B258" s="84" t="s">
        <v>12</v>
      </c>
      <c r="C258" s="84" t="s">
        <v>13</v>
      </c>
      <c r="D258" s="84" t="s">
        <v>18</v>
      </c>
      <c r="E258" s="84" t="s">
        <v>1949</v>
      </c>
      <c r="F258" s="374">
        <v>0.9</v>
      </c>
      <c r="G258" s="131">
        <v>0.59899999999999998</v>
      </c>
      <c r="H258" s="131">
        <v>0.71399999999999997</v>
      </c>
      <c r="I258" s="84" t="s">
        <v>199</v>
      </c>
      <c r="J258" s="92">
        <v>2</v>
      </c>
      <c r="K258" s="84" t="s">
        <v>2027</v>
      </c>
      <c r="L258" s="131">
        <v>0.59899999999999998</v>
      </c>
      <c r="M258" s="131">
        <v>0.71399999999999997</v>
      </c>
      <c r="N258" s="84" t="s">
        <v>17</v>
      </c>
    </row>
    <row r="259" spans="1:17" x14ac:dyDescent="0.25">
      <c r="A259" s="86" t="s">
        <v>0</v>
      </c>
      <c r="B259" s="84" t="s">
        <v>12</v>
      </c>
      <c r="C259" s="84" t="s">
        <v>13</v>
      </c>
      <c r="D259" s="84" t="s">
        <v>8</v>
      </c>
      <c r="E259" s="84" t="s">
        <v>1949</v>
      </c>
      <c r="F259" s="374">
        <v>0.9</v>
      </c>
      <c r="G259" s="131">
        <v>0.59899999999999998</v>
      </c>
      <c r="H259" s="131">
        <v>0.71399999999999997</v>
      </c>
      <c r="I259" s="84" t="s">
        <v>199</v>
      </c>
      <c r="J259" s="92">
        <v>2</v>
      </c>
      <c r="K259" s="84" t="s">
        <v>2027</v>
      </c>
      <c r="L259" s="131">
        <v>0.59899999999999998</v>
      </c>
      <c r="M259" s="131">
        <v>0.71399999999999997</v>
      </c>
      <c r="N259" s="84" t="s">
        <v>17</v>
      </c>
    </row>
    <row r="260" spans="1:17" x14ac:dyDescent="0.25">
      <c r="A260" s="86" t="s">
        <v>0</v>
      </c>
      <c r="B260" s="84" t="s">
        <v>12</v>
      </c>
      <c r="C260" s="84" t="s">
        <v>13</v>
      </c>
      <c r="D260" s="84" t="s">
        <v>29</v>
      </c>
      <c r="E260" s="84" t="s">
        <v>1949</v>
      </c>
      <c r="F260" s="374">
        <v>0.9</v>
      </c>
      <c r="G260" s="131">
        <v>0.59899999999999998</v>
      </c>
      <c r="H260" s="131">
        <v>0.71399999999999997</v>
      </c>
      <c r="I260" s="84" t="s">
        <v>199</v>
      </c>
      <c r="J260" s="92">
        <v>2</v>
      </c>
      <c r="K260" s="84" t="s">
        <v>2027</v>
      </c>
      <c r="L260" s="131">
        <v>0.59899999999999998</v>
      </c>
      <c r="M260" s="131">
        <v>0.71399999999999997</v>
      </c>
      <c r="N260" s="84" t="s">
        <v>17</v>
      </c>
    </row>
    <row r="261" spans="1:17" x14ac:dyDescent="0.25">
      <c r="A261" s="86" t="s">
        <v>0</v>
      </c>
      <c r="B261" s="84" t="s">
        <v>12</v>
      </c>
      <c r="C261" s="84" t="s">
        <v>13</v>
      </c>
      <c r="D261" s="84" t="s">
        <v>7</v>
      </c>
      <c r="E261" s="84" t="s">
        <v>1949</v>
      </c>
      <c r="F261" s="374">
        <v>0.9</v>
      </c>
      <c r="G261" s="131">
        <v>0.59899999999999998</v>
      </c>
      <c r="H261" s="131">
        <v>0.71399999999999997</v>
      </c>
      <c r="I261" s="84" t="s">
        <v>199</v>
      </c>
      <c r="J261" s="92">
        <v>2</v>
      </c>
      <c r="K261" s="84" t="s">
        <v>2027</v>
      </c>
      <c r="L261" s="131">
        <v>0.59899999999999998</v>
      </c>
      <c r="M261" s="131">
        <v>0.71399999999999997</v>
      </c>
      <c r="N261" s="84" t="s">
        <v>17</v>
      </c>
    </row>
    <row r="262" spans="1:17" x14ac:dyDescent="0.25">
      <c r="A262" s="86" t="s">
        <v>0</v>
      </c>
      <c r="B262" s="84" t="s">
        <v>12</v>
      </c>
      <c r="C262" s="84" t="s">
        <v>14</v>
      </c>
      <c r="D262" s="84" t="s">
        <v>18</v>
      </c>
      <c r="E262" s="84" t="s">
        <v>1949</v>
      </c>
      <c r="F262" s="374">
        <v>0.9</v>
      </c>
      <c r="G262" s="131">
        <v>0.59899999999999998</v>
      </c>
      <c r="H262" s="131">
        <v>0.71399999999999997</v>
      </c>
      <c r="I262" s="84" t="s">
        <v>199</v>
      </c>
      <c r="J262" s="92">
        <v>2</v>
      </c>
      <c r="K262" s="84" t="s">
        <v>2027</v>
      </c>
      <c r="L262" s="131">
        <v>0.59899999999999998</v>
      </c>
      <c r="M262" s="131">
        <v>0.71399999999999997</v>
      </c>
      <c r="N262" s="84" t="s">
        <v>17</v>
      </c>
    </row>
    <row r="263" spans="1:17" x14ac:dyDescent="0.25">
      <c r="A263" s="86" t="s">
        <v>0</v>
      </c>
      <c r="B263" s="84" t="s">
        <v>12</v>
      </c>
      <c r="C263" s="84" t="s">
        <v>14</v>
      </c>
      <c r="D263" s="84" t="s">
        <v>8</v>
      </c>
      <c r="E263" s="84" t="s">
        <v>1949</v>
      </c>
      <c r="F263" s="374">
        <v>0.9</v>
      </c>
      <c r="G263" s="131">
        <v>0.59899999999999998</v>
      </c>
      <c r="H263" s="131">
        <v>0.71399999999999997</v>
      </c>
      <c r="I263" s="84" t="s">
        <v>199</v>
      </c>
      <c r="J263" s="92">
        <v>2</v>
      </c>
      <c r="K263" s="84" t="s">
        <v>2027</v>
      </c>
      <c r="L263" s="131">
        <v>0.59899999999999998</v>
      </c>
      <c r="M263" s="131">
        <v>0.71399999999999997</v>
      </c>
      <c r="N263" s="84" t="s">
        <v>17</v>
      </c>
    </row>
    <row r="264" spans="1:17" x14ac:dyDescent="0.25">
      <c r="A264" s="86" t="s">
        <v>0</v>
      </c>
      <c r="B264" s="84" t="s">
        <v>12</v>
      </c>
      <c r="C264" s="84" t="s">
        <v>14</v>
      </c>
      <c r="D264" s="84" t="s">
        <v>29</v>
      </c>
      <c r="E264" s="84" t="s">
        <v>1949</v>
      </c>
      <c r="F264" s="374">
        <v>0.9</v>
      </c>
      <c r="G264" s="131">
        <v>0.59899999999999998</v>
      </c>
      <c r="H264" s="131">
        <v>0.71399999999999997</v>
      </c>
      <c r="I264" s="84" t="s">
        <v>199</v>
      </c>
      <c r="J264" s="92">
        <v>2</v>
      </c>
      <c r="K264" s="84" t="s">
        <v>2027</v>
      </c>
      <c r="L264" s="131">
        <v>0.59899999999999998</v>
      </c>
      <c r="M264" s="131">
        <v>0.71399999999999997</v>
      </c>
      <c r="N264" s="84" t="s">
        <v>17</v>
      </c>
    </row>
    <row r="265" spans="1:17" x14ac:dyDescent="0.25">
      <c r="A265" s="86" t="s">
        <v>0</v>
      </c>
      <c r="B265" s="84" t="s">
        <v>12</v>
      </c>
      <c r="C265" s="84" t="s">
        <v>14</v>
      </c>
      <c r="D265" s="84" t="s">
        <v>7</v>
      </c>
      <c r="E265" s="84" t="s">
        <v>1949</v>
      </c>
      <c r="F265" s="374">
        <v>0.9</v>
      </c>
      <c r="G265" s="131">
        <v>0.59899999999999998</v>
      </c>
      <c r="H265" s="131">
        <v>0.71399999999999997</v>
      </c>
      <c r="I265" s="84" t="s">
        <v>199</v>
      </c>
      <c r="J265" s="92">
        <v>2</v>
      </c>
      <c r="K265" s="84" t="s">
        <v>2027</v>
      </c>
      <c r="L265" s="131">
        <v>0.59899999999999998</v>
      </c>
      <c r="M265" s="131">
        <v>0.71399999999999997</v>
      </c>
      <c r="N265" s="84" t="s">
        <v>17</v>
      </c>
    </row>
    <row r="266" spans="1:17" x14ac:dyDescent="0.25">
      <c r="A266" s="86" t="s">
        <v>0</v>
      </c>
      <c r="B266" s="84" t="s">
        <v>15</v>
      </c>
      <c r="C266" s="84" t="s">
        <v>11</v>
      </c>
      <c r="D266" s="84" t="s">
        <v>18</v>
      </c>
      <c r="E266" s="84" t="s">
        <v>1949</v>
      </c>
      <c r="F266" s="374">
        <v>0.9</v>
      </c>
      <c r="G266" s="131">
        <v>0.59899999999999998</v>
      </c>
      <c r="H266" s="131">
        <v>0.71399999999999997</v>
      </c>
      <c r="I266" s="84" t="s">
        <v>199</v>
      </c>
      <c r="J266" s="92">
        <v>2</v>
      </c>
      <c r="K266" s="84" t="s">
        <v>2027</v>
      </c>
      <c r="L266" s="131">
        <v>0.59899999999999998</v>
      </c>
      <c r="M266" s="131">
        <v>0.71399999999999997</v>
      </c>
      <c r="N266" s="84" t="s">
        <v>17</v>
      </c>
    </row>
    <row r="267" spans="1:17" x14ac:dyDescent="0.25">
      <c r="A267" s="86" t="s">
        <v>0</v>
      </c>
      <c r="B267" s="84" t="s">
        <v>15</v>
      </c>
      <c r="C267" s="84" t="s">
        <v>11</v>
      </c>
      <c r="D267" s="84" t="s">
        <v>7</v>
      </c>
      <c r="E267" s="84" t="s">
        <v>1949</v>
      </c>
      <c r="F267" s="374">
        <v>0.9</v>
      </c>
      <c r="G267" s="131">
        <v>0.59899999999999998</v>
      </c>
      <c r="H267" s="131">
        <v>0.71399999999999997</v>
      </c>
      <c r="I267" s="84" t="s">
        <v>199</v>
      </c>
      <c r="J267" s="92">
        <v>2</v>
      </c>
      <c r="K267" s="84" t="s">
        <v>2027</v>
      </c>
      <c r="L267" s="131">
        <v>0.59899999999999998</v>
      </c>
      <c r="M267" s="131">
        <v>0.71399999999999997</v>
      </c>
      <c r="N267" s="84" t="s">
        <v>17</v>
      </c>
    </row>
    <row r="268" spans="1:17" x14ac:dyDescent="0.25">
      <c r="A268" s="86" t="s">
        <v>0</v>
      </c>
      <c r="B268" s="84" t="s">
        <v>15</v>
      </c>
      <c r="C268" s="84" t="s">
        <v>13</v>
      </c>
      <c r="D268" s="84" t="s">
        <v>18</v>
      </c>
      <c r="E268" s="84" t="s">
        <v>1949</v>
      </c>
      <c r="F268" s="374">
        <v>0.9</v>
      </c>
      <c r="G268" s="53">
        <v>0.59899999999999998</v>
      </c>
      <c r="H268" s="53">
        <v>0.71399999999999997</v>
      </c>
      <c r="I268" s="84" t="s">
        <v>199</v>
      </c>
      <c r="J268" s="92">
        <v>2</v>
      </c>
      <c r="K268" s="84" t="s">
        <v>2027</v>
      </c>
      <c r="L268" s="131">
        <v>0.59899999999999998</v>
      </c>
      <c r="M268" s="131">
        <v>0.71399999999999997</v>
      </c>
      <c r="N268" s="84" t="s">
        <v>17</v>
      </c>
    </row>
    <row r="269" spans="1:17" x14ac:dyDescent="0.25">
      <c r="A269" s="86" t="s">
        <v>0</v>
      </c>
      <c r="B269" s="84" t="s">
        <v>15</v>
      </c>
      <c r="C269" s="84" t="s">
        <v>13</v>
      </c>
      <c r="D269" s="84" t="s">
        <v>7</v>
      </c>
      <c r="E269" s="84" t="s">
        <v>1949</v>
      </c>
      <c r="F269" s="374">
        <v>0.9</v>
      </c>
      <c r="G269" s="53">
        <v>0.59899999999999998</v>
      </c>
      <c r="H269" s="53">
        <v>0.71399999999999997</v>
      </c>
      <c r="I269" s="84" t="s">
        <v>199</v>
      </c>
      <c r="J269" s="92">
        <v>2</v>
      </c>
      <c r="K269" s="84" t="s">
        <v>2027</v>
      </c>
      <c r="L269" s="131">
        <v>0.59899999999999998</v>
      </c>
      <c r="M269" s="131">
        <v>0.71399999999999997</v>
      </c>
      <c r="N269" s="84" t="s">
        <v>17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18</v>
      </c>
      <c r="E270" s="84" t="s">
        <v>1949</v>
      </c>
      <c r="F270" s="374">
        <v>0.9</v>
      </c>
      <c r="G270" s="131">
        <v>0.59899999999999998</v>
      </c>
      <c r="H270" s="131">
        <v>0.71399999999999997</v>
      </c>
      <c r="I270" s="84" t="s">
        <v>199</v>
      </c>
      <c r="J270" s="92">
        <v>2</v>
      </c>
      <c r="K270" s="84" t="s">
        <v>2027</v>
      </c>
      <c r="L270" s="131">
        <v>0.59899999999999998</v>
      </c>
      <c r="M270" s="131">
        <v>0.71399999999999997</v>
      </c>
      <c r="N270" s="84" t="s">
        <v>17</v>
      </c>
      <c r="O270" s="84"/>
      <c r="P270" s="84"/>
      <c r="Q270" s="84"/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 t="s">
        <v>1949</v>
      </c>
      <c r="F271" s="377">
        <v>0.9</v>
      </c>
      <c r="G271" s="279">
        <v>0.59899999999999998</v>
      </c>
      <c r="H271" s="279">
        <v>0.71399999999999997</v>
      </c>
      <c r="I271" s="87" t="s">
        <v>199</v>
      </c>
      <c r="J271" s="93">
        <v>2</v>
      </c>
      <c r="K271" s="87" t="s">
        <v>2027</v>
      </c>
      <c r="L271" s="279">
        <v>0.59899999999999998</v>
      </c>
      <c r="M271" s="279">
        <v>0.71399999999999997</v>
      </c>
      <c r="N271" s="87" t="s">
        <v>17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33" t="s">
        <v>1946</v>
      </c>
      <c r="F272" s="53">
        <v>1.32</v>
      </c>
      <c r="G272" s="53">
        <v>1.23</v>
      </c>
      <c r="H272" s="53">
        <v>1.54</v>
      </c>
      <c r="I272" s="133" t="s">
        <v>199</v>
      </c>
      <c r="J272" s="92">
        <v>2</v>
      </c>
      <c r="K272" s="84" t="s">
        <v>2028</v>
      </c>
      <c r="L272" s="131">
        <v>1.23</v>
      </c>
      <c r="M272" s="131">
        <v>1.54</v>
      </c>
      <c r="N272" s="84" t="s">
        <v>17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8</v>
      </c>
      <c r="E273" s="133" t="s">
        <v>1946</v>
      </c>
      <c r="F273" s="53">
        <v>1.32</v>
      </c>
      <c r="G273" s="53">
        <v>1.23</v>
      </c>
      <c r="H273" s="53">
        <v>1.54</v>
      </c>
      <c r="I273" s="133" t="s">
        <v>199</v>
      </c>
      <c r="J273" s="92">
        <v>2</v>
      </c>
      <c r="K273" s="84" t="s">
        <v>2028</v>
      </c>
      <c r="L273" s="131">
        <v>1.23</v>
      </c>
      <c r="M273" s="131">
        <v>1.54</v>
      </c>
      <c r="N273" s="84" t="s">
        <v>17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29</v>
      </c>
      <c r="E274" s="133" t="s">
        <v>1946</v>
      </c>
      <c r="F274" s="53">
        <v>1.32</v>
      </c>
      <c r="G274" s="53">
        <v>1.23</v>
      </c>
      <c r="H274" s="53">
        <v>1.54</v>
      </c>
      <c r="I274" s="133" t="s">
        <v>199</v>
      </c>
      <c r="J274" s="92">
        <v>2</v>
      </c>
      <c r="K274" s="84" t="s">
        <v>2028</v>
      </c>
      <c r="L274" s="131">
        <v>1.23</v>
      </c>
      <c r="M274" s="131">
        <v>1.54</v>
      </c>
      <c r="N274" s="84" t="s">
        <v>17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7</v>
      </c>
      <c r="E275" s="133" t="s">
        <v>1946</v>
      </c>
      <c r="F275" s="53">
        <v>1.32</v>
      </c>
      <c r="G275" s="53">
        <v>1.23</v>
      </c>
      <c r="H275" s="53">
        <v>1.54</v>
      </c>
      <c r="I275" s="133" t="s">
        <v>199</v>
      </c>
      <c r="J275" s="92">
        <v>2</v>
      </c>
      <c r="K275" s="84" t="s">
        <v>2028</v>
      </c>
      <c r="L275" s="131">
        <v>1.23</v>
      </c>
      <c r="M275" s="131">
        <v>1.54</v>
      </c>
      <c r="N275" s="84" t="s">
        <v>17</v>
      </c>
    </row>
    <row r="276" spans="1:14" x14ac:dyDescent="0.25">
      <c r="A276" s="81" t="s">
        <v>6</v>
      </c>
      <c r="B276" s="133" t="s">
        <v>12</v>
      </c>
      <c r="C276" s="133" t="s">
        <v>13</v>
      </c>
      <c r="D276" s="133" t="s">
        <v>18</v>
      </c>
      <c r="E276" s="133" t="s">
        <v>1946</v>
      </c>
      <c r="F276" s="53">
        <v>1.32</v>
      </c>
      <c r="G276" s="53">
        <v>1.23</v>
      </c>
      <c r="H276" s="53">
        <v>1.54</v>
      </c>
      <c r="I276" s="133" t="s">
        <v>199</v>
      </c>
      <c r="J276" s="92">
        <v>2</v>
      </c>
      <c r="K276" s="84" t="s">
        <v>2028</v>
      </c>
      <c r="L276" s="131">
        <v>1.23</v>
      </c>
      <c r="M276" s="131">
        <v>1.54</v>
      </c>
      <c r="N276" s="84" t="s">
        <v>17</v>
      </c>
    </row>
    <row r="277" spans="1:14" x14ac:dyDescent="0.25">
      <c r="A277" s="81" t="s">
        <v>6</v>
      </c>
      <c r="B277" s="133" t="s">
        <v>12</v>
      </c>
      <c r="C277" s="133" t="s">
        <v>13</v>
      </c>
      <c r="D277" s="133" t="s">
        <v>8</v>
      </c>
      <c r="E277" s="133" t="s">
        <v>1946</v>
      </c>
      <c r="F277" s="53">
        <v>1.32</v>
      </c>
      <c r="G277" s="53">
        <v>1.23</v>
      </c>
      <c r="H277" s="53">
        <v>1.54</v>
      </c>
      <c r="I277" s="133" t="s">
        <v>199</v>
      </c>
      <c r="J277" s="92">
        <v>2</v>
      </c>
      <c r="K277" s="84" t="s">
        <v>2028</v>
      </c>
      <c r="L277" s="131">
        <v>1.23</v>
      </c>
      <c r="M277" s="131">
        <v>1.54</v>
      </c>
      <c r="N277" s="84" t="s">
        <v>17</v>
      </c>
    </row>
    <row r="278" spans="1:14" x14ac:dyDescent="0.25">
      <c r="A278" s="81" t="s">
        <v>6</v>
      </c>
      <c r="B278" s="133" t="s">
        <v>12</v>
      </c>
      <c r="C278" s="133" t="s">
        <v>13</v>
      </c>
      <c r="D278" s="133" t="s">
        <v>29</v>
      </c>
      <c r="E278" s="133" t="s">
        <v>1946</v>
      </c>
      <c r="F278" s="53">
        <v>1.32</v>
      </c>
      <c r="G278" s="53">
        <v>1.23</v>
      </c>
      <c r="H278" s="53">
        <v>1.54</v>
      </c>
      <c r="I278" s="133" t="s">
        <v>199</v>
      </c>
      <c r="J278" s="92">
        <v>2</v>
      </c>
      <c r="K278" s="84" t="s">
        <v>2028</v>
      </c>
      <c r="L278" s="131">
        <v>1.23</v>
      </c>
      <c r="M278" s="131">
        <v>1.54</v>
      </c>
      <c r="N278" s="84" t="s">
        <v>17</v>
      </c>
    </row>
    <row r="279" spans="1:14" x14ac:dyDescent="0.25">
      <c r="A279" s="81" t="s">
        <v>6</v>
      </c>
      <c r="B279" s="133" t="s">
        <v>12</v>
      </c>
      <c r="C279" s="133" t="s">
        <v>13</v>
      </c>
      <c r="D279" s="133" t="s">
        <v>7</v>
      </c>
      <c r="E279" s="133" t="s">
        <v>1946</v>
      </c>
      <c r="F279" s="53">
        <v>1.32</v>
      </c>
      <c r="G279" s="53">
        <v>1.23</v>
      </c>
      <c r="H279" s="53">
        <v>1.54</v>
      </c>
      <c r="I279" s="133" t="s">
        <v>199</v>
      </c>
      <c r="J279" s="92">
        <v>2</v>
      </c>
      <c r="K279" s="84" t="s">
        <v>2028</v>
      </c>
      <c r="L279" s="131">
        <v>1.23</v>
      </c>
      <c r="M279" s="131">
        <v>1.54</v>
      </c>
      <c r="N279" s="84" t="s">
        <v>17</v>
      </c>
    </row>
    <row r="280" spans="1:14" x14ac:dyDescent="0.25">
      <c r="A280" s="81" t="s">
        <v>6</v>
      </c>
      <c r="B280" s="133" t="s">
        <v>12</v>
      </c>
      <c r="C280" s="133" t="s">
        <v>14</v>
      </c>
      <c r="D280" s="133" t="s">
        <v>18</v>
      </c>
      <c r="E280" s="133" t="s">
        <v>1946</v>
      </c>
      <c r="F280" s="53">
        <v>1.32</v>
      </c>
      <c r="G280" s="53">
        <v>1.23</v>
      </c>
      <c r="H280" s="53">
        <v>1.54</v>
      </c>
      <c r="I280" s="133" t="s">
        <v>199</v>
      </c>
      <c r="J280" s="92">
        <v>2</v>
      </c>
      <c r="K280" s="84" t="s">
        <v>2028</v>
      </c>
      <c r="L280" s="131">
        <v>1.23</v>
      </c>
      <c r="M280" s="131">
        <v>1.54</v>
      </c>
      <c r="N280" s="84" t="s">
        <v>17</v>
      </c>
    </row>
    <row r="281" spans="1:14" x14ac:dyDescent="0.25">
      <c r="A281" s="81" t="s">
        <v>6</v>
      </c>
      <c r="B281" s="133" t="s">
        <v>12</v>
      </c>
      <c r="C281" s="133" t="s">
        <v>14</v>
      </c>
      <c r="D281" s="133" t="s">
        <v>8</v>
      </c>
      <c r="E281" s="133" t="s">
        <v>1946</v>
      </c>
      <c r="F281" s="53">
        <v>1.32</v>
      </c>
      <c r="G281" s="53">
        <v>1.23</v>
      </c>
      <c r="H281" s="53">
        <v>1.54</v>
      </c>
      <c r="I281" s="133" t="s">
        <v>199</v>
      </c>
      <c r="J281" s="92">
        <v>2</v>
      </c>
      <c r="K281" s="84" t="s">
        <v>2028</v>
      </c>
      <c r="L281" s="131">
        <v>1.23</v>
      </c>
      <c r="M281" s="131">
        <v>1.54</v>
      </c>
      <c r="N281" s="84" t="s">
        <v>17</v>
      </c>
    </row>
    <row r="282" spans="1:14" x14ac:dyDescent="0.25">
      <c r="A282" s="81" t="s">
        <v>6</v>
      </c>
      <c r="B282" s="133" t="s">
        <v>12</v>
      </c>
      <c r="C282" s="133" t="s">
        <v>14</v>
      </c>
      <c r="D282" s="133" t="s">
        <v>29</v>
      </c>
      <c r="E282" s="133" t="s">
        <v>1946</v>
      </c>
      <c r="F282" s="53">
        <v>1.32</v>
      </c>
      <c r="G282" s="53">
        <v>1.23</v>
      </c>
      <c r="H282" s="53">
        <v>1.54</v>
      </c>
      <c r="I282" s="133" t="s">
        <v>199</v>
      </c>
      <c r="J282" s="92">
        <v>2</v>
      </c>
      <c r="K282" s="84" t="s">
        <v>2028</v>
      </c>
      <c r="L282" s="131">
        <v>1.23</v>
      </c>
      <c r="M282" s="131">
        <v>1.54</v>
      </c>
      <c r="N282" s="84" t="s">
        <v>17</v>
      </c>
    </row>
    <row r="283" spans="1:14" x14ac:dyDescent="0.25">
      <c r="A283" s="81" t="s">
        <v>6</v>
      </c>
      <c r="B283" s="133" t="s">
        <v>12</v>
      </c>
      <c r="C283" s="133" t="s">
        <v>14</v>
      </c>
      <c r="D283" s="133" t="s">
        <v>7</v>
      </c>
      <c r="E283" s="133" t="s">
        <v>1946</v>
      </c>
      <c r="F283" s="53">
        <v>1.32</v>
      </c>
      <c r="G283" s="53">
        <v>1.23</v>
      </c>
      <c r="H283" s="53">
        <v>1.54</v>
      </c>
      <c r="I283" s="133" t="s">
        <v>199</v>
      </c>
      <c r="J283" s="92">
        <v>2</v>
      </c>
      <c r="K283" s="84" t="s">
        <v>2028</v>
      </c>
      <c r="L283" s="131">
        <v>1.23</v>
      </c>
      <c r="M283" s="131">
        <v>1.54</v>
      </c>
      <c r="N283" s="84" t="s">
        <v>17</v>
      </c>
    </row>
    <row r="284" spans="1:14" x14ac:dyDescent="0.25">
      <c r="A284" s="81" t="s">
        <v>6</v>
      </c>
      <c r="B284" s="133" t="s">
        <v>15</v>
      </c>
      <c r="C284" s="133" t="s">
        <v>11</v>
      </c>
      <c r="D284" s="133" t="s">
        <v>18</v>
      </c>
      <c r="E284" s="133" t="s">
        <v>1946</v>
      </c>
      <c r="F284" s="53">
        <v>1.32</v>
      </c>
      <c r="G284" s="53">
        <v>1.23</v>
      </c>
      <c r="H284" s="53">
        <v>1.54</v>
      </c>
      <c r="I284" s="133" t="s">
        <v>199</v>
      </c>
      <c r="J284" s="92">
        <v>2</v>
      </c>
      <c r="K284" s="84" t="s">
        <v>2028</v>
      </c>
      <c r="L284" s="131">
        <v>1.23</v>
      </c>
      <c r="M284" s="131">
        <v>1.54</v>
      </c>
      <c r="N284" s="84" t="s">
        <v>17</v>
      </c>
    </row>
    <row r="285" spans="1:14" x14ac:dyDescent="0.25">
      <c r="A285" s="81" t="s">
        <v>6</v>
      </c>
      <c r="B285" s="133" t="s">
        <v>15</v>
      </c>
      <c r="C285" s="133" t="s">
        <v>11</v>
      </c>
      <c r="D285" s="133" t="s">
        <v>7</v>
      </c>
      <c r="E285" s="133" t="s">
        <v>1946</v>
      </c>
      <c r="F285" s="53">
        <v>1.32</v>
      </c>
      <c r="G285" s="53">
        <v>1.23</v>
      </c>
      <c r="H285" s="53">
        <v>1.54</v>
      </c>
      <c r="I285" s="133" t="s">
        <v>199</v>
      </c>
      <c r="J285" s="92">
        <v>2</v>
      </c>
      <c r="K285" s="84" t="s">
        <v>2028</v>
      </c>
      <c r="L285" s="131">
        <v>1.23</v>
      </c>
      <c r="M285" s="131">
        <v>1.54</v>
      </c>
      <c r="N285" s="84" t="s">
        <v>17</v>
      </c>
    </row>
    <row r="286" spans="1:14" x14ac:dyDescent="0.25">
      <c r="A286" s="81" t="s">
        <v>6</v>
      </c>
      <c r="B286" s="133" t="s">
        <v>15</v>
      </c>
      <c r="C286" s="133" t="s">
        <v>13</v>
      </c>
      <c r="D286" s="133" t="s">
        <v>18</v>
      </c>
      <c r="E286" s="133" t="s">
        <v>1946</v>
      </c>
      <c r="F286" s="53">
        <v>1.32</v>
      </c>
      <c r="G286" s="53">
        <v>1.23</v>
      </c>
      <c r="H286" s="53">
        <v>1.54</v>
      </c>
      <c r="I286" s="133" t="s">
        <v>199</v>
      </c>
      <c r="J286" s="92">
        <v>2</v>
      </c>
      <c r="K286" s="84" t="s">
        <v>2028</v>
      </c>
      <c r="L286" s="131">
        <v>1.23</v>
      </c>
      <c r="M286" s="131">
        <v>1.54</v>
      </c>
      <c r="N286" s="84" t="s">
        <v>17</v>
      </c>
    </row>
    <row r="287" spans="1:14" x14ac:dyDescent="0.25">
      <c r="A287" s="81" t="s">
        <v>6</v>
      </c>
      <c r="B287" s="133" t="s">
        <v>15</v>
      </c>
      <c r="C287" s="133" t="s">
        <v>13</v>
      </c>
      <c r="D287" s="133" t="s">
        <v>7</v>
      </c>
      <c r="E287" s="133" t="s">
        <v>1946</v>
      </c>
      <c r="F287" s="53">
        <v>1.32</v>
      </c>
      <c r="G287" s="53">
        <v>1.23</v>
      </c>
      <c r="H287" s="53">
        <v>1.54</v>
      </c>
      <c r="I287" s="133" t="s">
        <v>199</v>
      </c>
      <c r="J287" s="92">
        <v>2</v>
      </c>
      <c r="K287" s="84" t="s">
        <v>2028</v>
      </c>
      <c r="L287" s="131">
        <v>1.23</v>
      </c>
      <c r="M287" s="131">
        <v>1.54</v>
      </c>
      <c r="N287" s="84" t="s">
        <v>17</v>
      </c>
    </row>
    <row r="288" spans="1:14" x14ac:dyDescent="0.25">
      <c r="A288" s="81" t="s">
        <v>6</v>
      </c>
      <c r="B288" s="133" t="s">
        <v>15</v>
      </c>
      <c r="C288" s="133" t="s">
        <v>14</v>
      </c>
      <c r="D288" s="133" t="s">
        <v>18</v>
      </c>
      <c r="E288" s="133" t="s">
        <v>1946</v>
      </c>
      <c r="F288" s="131">
        <v>1.32</v>
      </c>
      <c r="G288" s="131">
        <v>1.23</v>
      </c>
      <c r="H288" s="131">
        <v>1.54</v>
      </c>
      <c r="I288" s="133" t="s">
        <v>199</v>
      </c>
      <c r="J288" s="92">
        <v>2</v>
      </c>
      <c r="K288" s="84" t="s">
        <v>2028</v>
      </c>
      <c r="L288" s="131">
        <v>1.23</v>
      </c>
      <c r="M288" s="131">
        <v>1.54</v>
      </c>
      <c r="N288" s="84" t="s">
        <v>17</v>
      </c>
    </row>
    <row r="289" spans="1:14" x14ac:dyDescent="0.25">
      <c r="A289" s="81" t="s">
        <v>6</v>
      </c>
      <c r="B289" s="133" t="s">
        <v>15</v>
      </c>
      <c r="C289" s="133" t="s">
        <v>14</v>
      </c>
      <c r="D289" s="133" t="s">
        <v>7</v>
      </c>
      <c r="E289" s="133" t="s">
        <v>1946</v>
      </c>
      <c r="F289" s="131">
        <v>1.32</v>
      </c>
      <c r="G289" s="131">
        <v>1.23</v>
      </c>
      <c r="H289" s="131">
        <v>1.54</v>
      </c>
      <c r="I289" s="133" t="s">
        <v>199</v>
      </c>
      <c r="J289" s="92">
        <v>2</v>
      </c>
      <c r="K289" s="84" t="s">
        <v>2028</v>
      </c>
      <c r="L289" s="131">
        <v>1.23</v>
      </c>
      <c r="M289" s="131">
        <v>1.54</v>
      </c>
      <c r="N289" s="84" t="s">
        <v>17</v>
      </c>
    </row>
    <row r="290" spans="1:14" x14ac:dyDescent="0.25">
      <c r="A290" s="81" t="s">
        <v>6</v>
      </c>
      <c r="B290" s="133" t="s">
        <v>12</v>
      </c>
      <c r="C290" s="133" t="s">
        <v>11</v>
      </c>
      <c r="D290" s="133" t="s">
        <v>18</v>
      </c>
      <c r="E290" s="133" t="s">
        <v>1948</v>
      </c>
      <c r="F290" s="53">
        <v>0.28031810491708709</v>
      </c>
      <c r="G290" s="53">
        <v>0.20378734955172001</v>
      </c>
      <c r="H290" s="53">
        <v>0.36285187777407357</v>
      </c>
      <c r="I290" s="84" t="s">
        <v>199</v>
      </c>
      <c r="J290" s="92">
        <v>2</v>
      </c>
      <c r="K290" s="84" t="str">
        <f t="shared" ref="K290:K307" si="20">"Uniform ("&amp;ROUND(G290,2)&amp;", "&amp;ROUND(H290,2)&amp;")"</f>
        <v>Uniform (0.2, 0.36)</v>
      </c>
      <c r="L290" s="131">
        <f t="shared" ref="L290:L307" si="21">G290</f>
        <v>0.20378734955172001</v>
      </c>
      <c r="M290" s="131">
        <f t="shared" ref="M290:M307" si="22">H290</f>
        <v>0.36285187777407357</v>
      </c>
      <c r="N290" s="84" t="s">
        <v>17</v>
      </c>
    </row>
    <row r="291" spans="1:14" x14ac:dyDescent="0.25">
      <c r="A291" s="81" t="s">
        <v>6</v>
      </c>
      <c r="B291" s="133" t="s">
        <v>12</v>
      </c>
      <c r="C291" s="133" t="s">
        <v>11</v>
      </c>
      <c r="D291" s="133" t="s">
        <v>8</v>
      </c>
      <c r="E291" s="133" t="s">
        <v>1948</v>
      </c>
      <c r="F291" s="53">
        <v>0.18092492923410577</v>
      </c>
      <c r="G291" s="53">
        <v>0.12811420027045531</v>
      </c>
      <c r="H291" s="53">
        <v>0.23492007812958299</v>
      </c>
      <c r="I291" s="84" t="s">
        <v>199</v>
      </c>
      <c r="J291" s="92">
        <v>2</v>
      </c>
      <c r="K291" s="84" t="str">
        <f t="shared" si="20"/>
        <v>Uniform (0.13, 0.23)</v>
      </c>
      <c r="L291" s="131">
        <f t="shared" si="21"/>
        <v>0.12811420027045531</v>
      </c>
      <c r="M291" s="131">
        <f t="shared" si="22"/>
        <v>0.23492007812958299</v>
      </c>
      <c r="N291" s="84" t="s">
        <v>17</v>
      </c>
    </row>
    <row r="292" spans="1:14" x14ac:dyDescent="0.25">
      <c r="A292" s="81" t="s">
        <v>6</v>
      </c>
      <c r="B292" s="133" t="s">
        <v>12</v>
      </c>
      <c r="C292" s="133" t="s">
        <v>11</v>
      </c>
      <c r="D292" s="133" t="s">
        <v>29</v>
      </c>
      <c r="E292" s="133" t="s">
        <v>1948</v>
      </c>
      <c r="F292" s="53">
        <v>0.18949508207548271</v>
      </c>
      <c r="G292" s="53">
        <v>0.10355974341804</v>
      </c>
      <c r="H292" s="53">
        <v>0.28615208862996</v>
      </c>
      <c r="I292" s="84" t="s">
        <v>199</v>
      </c>
      <c r="J292" s="92">
        <v>2</v>
      </c>
      <c r="K292" s="84" t="str">
        <f t="shared" si="20"/>
        <v>Uniform (0.1, 0.29)</v>
      </c>
      <c r="L292" s="131">
        <f t="shared" si="21"/>
        <v>0.10355974341804</v>
      </c>
      <c r="M292" s="131">
        <f t="shared" si="22"/>
        <v>0.28615208862996</v>
      </c>
      <c r="N292" s="84" t="s">
        <v>17</v>
      </c>
    </row>
    <row r="293" spans="1:14" x14ac:dyDescent="0.25">
      <c r="A293" s="81" t="s">
        <v>6</v>
      </c>
      <c r="B293" s="133" t="s">
        <v>12</v>
      </c>
      <c r="C293" s="133" t="s">
        <v>11</v>
      </c>
      <c r="D293" s="133" t="s">
        <v>7</v>
      </c>
      <c r="E293" s="133" t="s">
        <v>1948</v>
      </c>
      <c r="F293" s="53">
        <v>0.32076201060164189</v>
      </c>
      <c r="G293" s="53">
        <v>0.17937527318593738</v>
      </c>
      <c r="H293" s="53">
        <v>0.46604671171844941</v>
      </c>
      <c r="I293" s="84" t="s">
        <v>199</v>
      </c>
      <c r="J293" s="92">
        <v>2</v>
      </c>
      <c r="K293" s="84" t="str">
        <f t="shared" si="20"/>
        <v>Uniform (0.18, 0.47)</v>
      </c>
      <c r="L293" s="131">
        <f t="shared" si="21"/>
        <v>0.17937527318593738</v>
      </c>
      <c r="M293" s="131">
        <f t="shared" si="22"/>
        <v>0.46604671171844941</v>
      </c>
      <c r="N293" s="84" t="s">
        <v>17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18</v>
      </c>
      <c r="E294" s="133" t="s">
        <v>1948</v>
      </c>
      <c r="F294" s="53">
        <v>0.2770960577341321</v>
      </c>
      <c r="G294" s="53">
        <v>0.17973783741790803</v>
      </c>
      <c r="H294" s="53">
        <v>0.38014490050182359</v>
      </c>
      <c r="I294" s="84" t="s">
        <v>199</v>
      </c>
      <c r="J294" s="92">
        <v>2</v>
      </c>
      <c r="K294" s="84" t="str">
        <f t="shared" si="20"/>
        <v>Uniform (0.18, 0.38)</v>
      </c>
      <c r="L294" s="131">
        <f t="shared" si="21"/>
        <v>0.17973783741790803</v>
      </c>
      <c r="M294" s="131">
        <f t="shared" si="22"/>
        <v>0.38014490050182359</v>
      </c>
      <c r="N294" s="84" t="s">
        <v>17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8</v>
      </c>
      <c r="E295" s="133" t="s">
        <v>1948</v>
      </c>
      <c r="F295" s="53">
        <v>0.20456486094005386</v>
      </c>
      <c r="G295" s="53">
        <v>0.11173103142106951</v>
      </c>
      <c r="H295" s="53">
        <v>0.30137938429123795</v>
      </c>
      <c r="I295" s="84" t="s">
        <v>199</v>
      </c>
      <c r="J295" s="92">
        <v>2</v>
      </c>
      <c r="K295" s="84" t="str">
        <f t="shared" si="20"/>
        <v>Uniform (0.11, 0.3)</v>
      </c>
      <c r="L295" s="131">
        <f t="shared" si="21"/>
        <v>0.11173103142106951</v>
      </c>
      <c r="M295" s="131">
        <f t="shared" si="22"/>
        <v>0.30137938429123795</v>
      </c>
      <c r="N295" s="84" t="s">
        <v>17</v>
      </c>
    </row>
    <row r="296" spans="1:14" x14ac:dyDescent="0.25">
      <c r="A296" s="81" t="s">
        <v>6</v>
      </c>
      <c r="B296" s="133" t="s">
        <v>12</v>
      </c>
      <c r="C296" s="133" t="s">
        <v>13</v>
      </c>
      <c r="D296" s="133" t="s">
        <v>29</v>
      </c>
      <c r="E296" s="133" t="s">
        <v>1948</v>
      </c>
      <c r="F296" s="53">
        <v>0.18731697768381048</v>
      </c>
      <c r="G296" s="53">
        <v>9.6292374981660003E-2</v>
      </c>
      <c r="H296" s="53">
        <v>0.29300523402765999</v>
      </c>
      <c r="I296" s="84" t="s">
        <v>199</v>
      </c>
      <c r="J296" s="92">
        <v>2</v>
      </c>
      <c r="K296" s="84" t="str">
        <f t="shared" si="20"/>
        <v>Uniform (0.1, 0.29)</v>
      </c>
      <c r="L296" s="131">
        <f t="shared" si="21"/>
        <v>9.6292374981660003E-2</v>
      </c>
      <c r="M296" s="131">
        <f t="shared" si="22"/>
        <v>0.29300523402765999</v>
      </c>
      <c r="N296" s="84" t="s">
        <v>17</v>
      </c>
    </row>
    <row r="297" spans="1:14" x14ac:dyDescent="0.25">
      <c r="A297" s="81" t="s">
        <v>6</v>
      </c>
      <c r="B297" s="133" t="s">
        <v>12</v>
      </c>
      <c r="C297" s="133" t="s">
        <v>13</v>
      </c>
      <c r="D297" s="133" t="s">
        <v>7</v>
      </c>
      <c r="E297" s="133" t="s">
        <v>1948</v>
      </c>
      <c r="F297" s="53">
        <v>0.32080538612707832</v>
      </c>
      <c r="G297" s="53">
        <v>0.18685363038766875</v>
      </c>
      <c r="H297" s="53">
        <v>0.45968983843004635</v>
      </c>
      <c r="I297" s="84" t="s">
        <v>199</v>
      </c>
      <c r="J297" s="92">
        <v>2</v>
      </c>
      <c r="K297" s="84" t="str">
        <f t="shared" si="20"/>
        <v>Uniform (0.19, 0.46)</v>
      </c>
      <c r="L297" s="131">
        <f t="shared" si="21"/>
        <v>0.18685363038766875</v>
      </c>
      <c r="M297" s="131">
        <f t="shared" si="22"/>
        <v>0.45968983843004635</v>
      </c>
      <c r="N297" s="84" t="s">
        <v>17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33" t="s">
        <v>1948</v>
      </c>
      <c r="F298" s="53">
        <v>0.270651963368222</v>
      </c>
      <c r="G298" s="53">
        <v>0.16491401246152798</v>
      </c>
      <c r="H298" s="53">
        <v>0.3821075034612858</v>
      </c>
      <c r="I298" s="84" t="s">
        <v>199</v>
      </c>
      <c r="J298" s="92">
        <v>2</v>
      </c>
      <c r="K298" s="84" t="str">
        <f t="shared" si="20"/>
        <v>Uniform (0.16, 0.38)</v>
      </c>
      <c r="L298" s="131">
        <f t="shared" si="21"/>
        <v>0.16491401246152798</v>
      </c>
      <c r="M298" s="131">
        <f t="shared" si="22"/>
        <v>0.3821075034612858</v>
      </c>
      <c r="N298" s="84" t="s">
        <v>17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 t="s">
        <v>1948</v>
      </c>
      <c r="F299" s="53">
        <v>0.28924519872454119</v>
      </c>
      <c r="G299" s="53">
        <v>0.21691923403916696</v>
      </c>
      <c r="H299" s="53">
        <v>0.36445581923493603</v>
      </c>
      <c r="I299" s="84" t="s">
        <v>199</v>
      </c>
      <c r="J299" s="92">
        <v>2</v>
      </c>
      <c r="K299" s="84" t="str">
        <f t="shared" si="20"/>
        <v>Uniform (0.22, 0.36)</v>
      </c>
      <c r="L299" s="131">
        <f t="shared" si="21"/>
        <v>0.21691923403916696</v>
      </c>
      <c r="M299" s="131">
        <f t="shared" si="22"/>
        <v>0.36445581923493603</v>
      </c>
      <c r="N299" s="84" t="s">
        <v>17</v>
      </c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29</v>
      </c>
      <c r="E300" s="133" t="s">
        <v>1948</v>
      </c>
      <c r="F300" s="53">
        <v>0.18296076890046603</v>
      </c>
      <c r="G300" s="53">
        <v>9.0790930276020004E-2</v>
      </c>
      <c r="H300" s="53">
        <v>0.29173532275517999</v>
      </c>
      <c r="I300" s="84" t="s">
        <v>199</v>
      </c>
      <c r="J300" s="92">
        <v>2</v>
      </c>
      <c r="K300" s="84" t="str">
        <f t="shared" si="20"/>
        <v>Uniform (0.09, 0.29)</v>
      </c>
      <c r="L300" s="131">
        <f t="shared" si="21"/>
        <v>9.0790930276020004E-2</v>
      </c>
      <c r="M300" s="131">
        <f t="shared" si="22"/>
        <v>0.29173532275517999</v>
      </c>
      <c r="N300" s="84" t="s">
        <v>17</v>
      </c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7</v>
      </c>
      <c r="E301" s="133" t="s">
        <v>1948</v>
      </c>
      <c r="F301" s="53">
        <v>0.57543257244585722</v>
      </c>
      <c r="G301" s="53">
        <v>0.42756362065810799</v>
      </c>
      <c r="H301" s="53">
        <v>0.72374211641290676</v>
      </c>
      <c r="I301" s="84" t="s">
        <v>199</v>
      </c>
      <c r="J301" s="92">
        <v>2</v>
      </c>
      <c r="K301" s="84" t="str">
        <f t="shared" si="20"/>
        <v>Uniform (0.43, 0.72)</v>
      </c>
      <c r="L301" s="131">
        <f t="shared" si="21"/>
        <v>0.42756362065810799</v>
      </c>
      <c r="M301" s="131">
        <f t="shared" si="22"/>
        <v>0.72374211641290676</v>
      </c>
      <c r="N301" s="84" t="s">
        <v>17</v>
      </c>
    </row>
    <row r="302" spans="1:14" x14ac:dyDescent="0.25">
      <c r="A302" s="81" t="s">
        <v>6</v>
      </c>
      <c r="B302" s="133" t="s">
        <v>15</v>
      </c>
      <c r="C302" s="133" t="s">
        <v>11</v>
      </c>
      <c r="D302" s="133" t="s">
        <v>18</v>
      </c>
      <c r="E302" s="133" t="s">
        <v>1948</v>
      </c>
      <c r="F302" s="53">
        <v>0.27387401055117705</v>
      </c>
      <c r="G302" s="53">
        <v>0.15583798627927201</v>
      </c>
      <c r="H302" s="53">
        <v>0.39399489964004941</v>
      </c>
      <c r="I302" s="84" t="s">
        <v>199</v>
      </c>
      <c r="J302" s="92">
        <v>2</v>
      </c>
      <c r="K302" s="84" t="str">
        <f t="shared" si="20"/>
        <v>Uniform (0.16, 0.39)</v>
      </c>
      <c r="L302" s="131">
        <f t="shared" si="21"/>
        <v>0.15583798627927201</v>
      </c>
      <c r="M302" s="131">
        <f t="shared" si="22"/>
        <v>0.39399489964004941</v>
      </c>
      <c r="N302" s="84" t="s">
        <v>17</v>
      </c>
    </row>
    <row r="303" spans="1:14" x14ac:dyDescent="0.25">
      <c r="A303" s="81" t="s">
        <v>6</v>
      </c>
      <c r="B303" s="133" t="s">
        <v>15</v>
      </c>
      <c r="C303" s="133" t="s">
        <v>11</v>
      </c>
      <c r="D303" s="133" t="s">
        <v>7</v>
      </c>
      <c r="E303" s="133" t="s">
        <v>1948</v>
      </c>
      <c r="F303" s="53">
        <v>0.2994598081095789</v>
      </c>
      <c r="G303" s="53">
        <v>0.13482295524158175</v>
      </c>
      <c r="H303" s="53">
        <v>0.47362469455261619</v>
      </c>
      <c r="I303" s="84" t="s">
        <v>199</v>
      </c>
      <c r="J303" s="92">
        <v>2</v>
      </c>
      <c r="K303" s="84" t="str">
        <f t="shared" si="20"/>
        <v>Uniform (0.13, 0.47)</v>
      </c>
      <c r="L303" s="131">
        <f t="shared" si="21"/>
        <v>0.13482295524158175</v>
      </c>
      <c r="M303" s="131">
        <f t="shared" si="22"/>
        <v>0.47362469455261619</v>
      </c>
      <c r="N303" s="84" t="s">
        <v>17</v>
      </c>
    </row>
    <row r="304" spans="1:14" x14ac:dyDescent="0.25">
      <c r="A304" s="81" t="s">
        <v>6</v>
      </c>
      <c r="B304" s="133" t="s">
        <v>15</v>
      </c>
      <c r="C304" s="133" t="s">
        <v>13</v>
      </c>
      <c r="D304" s="133" t="s">
        <v>18</v>
      </c>
      <c r="E304" s="133" t="s">
        <v>1948</v>
      </c>
      <c r="F304" s="53">
        <v>0.27072603341840495</v>
      </c>
      <c r="G304" s="53">
        <v>0.10343024003703601</v>
      </c>
      <c r="H304" s="53">
        <v>0.42186238170339779</v>
      </c>
      <c r="I304" s="84" t="s">
        <v>199</v>
      </c>
      <c r="J304" s="92">
        <v>2</v>
      </c>
      <c r="K304" s="84" t="str">
        <f t="shared" si="20"/>
        <v>Uniform (0.1, 0.42)</v>
      </c>
      <c r="L304" s="131">
        <f t="shared" si="21"/>
        <v>0.10343024003703601</v>
      </c>
      <c r="M304" s="131">
        <f t="shared" si="22"/>
        <v>0.42186238170339779</v>
      </c>
      <c r="N304" s="84" t="s">
        <v>17</v>
      </c>
    </row>
    <row r="305" spans="1:14" x14ac:dyDescent="0.25">
      <c r="A305" s="81" t="s">
        <v>6</v>
      </c>
      <c r="B305" s="133" t="s">
        <v>15</v>
      </c>
      <c r="C305" s="133" t="s">
        <v>13</v>
      </c>
      <c r="D305" s="133" t="s">
        <v>7</v>
      </c>
      <c r="E305" s="133" t="s">
        <v>1948</v>
      </c>
      <c r="F305" s="53">
        <v>0.30978600838921955</v>
      </c>
      <c r="G305" s="53">
        <v>0.14612955927869375</v>
      </c>
      <c r="H305" s="53">
        <v>0.47544122070133915</v>
      </c>
      <c r="I305" s="84" t="s">
        <v>199</v>
      </c>
      <c r="J305" s="92">
        <v>2</v>
      </c>
      <c r="K305" s="84" t="str">
        <f t="shared" si="20"/>
        <v>Uniform (0.15, 0.48)</v>
      </c>
      <c r="L305" s="131">
        <f t="shared" si="21"/>
        <v>0.14612955927869375</v>
      </c>
      <c r="M305" s="131">
        <f t="shared" si="22"/>
        <v>0.47544122070133915</v>
      </c>
      <c r="N305" s="84" t="s">
        <v>17</v>
      </c>
    </row>
    <row r="306" spans="1:14" x14ac:dyDescent="0.25">
      <c r="A306" s="81" t="s">
        <v>6</v>
      </c>
      <c r="B306" s="133" t="s">
        <v>15</v>
      </c>
      <c r="C306" s="133" t="s">
        <v>14</v>
      </c>
      <c r="D306" s="133" t="s">
        <v>18</v>
      </c>
      <c r="E306" s="133" t="s">
        <v>1948</v>
      </c>
      <c r="F306" s="53">
        <v>0.26443007915286049</v>
      </c>
      <c r="G306" s="53">
        <v>8.3127956231627997E-2</v>
      </c>
      <c r="H306" s="53">
        <v>0.4269824493149556</v>
      </c>
      <c r="I306" s="84" t="s">
        <v>199</v>
      </c>
      <c r="J306" s="92">
        <v>2</v>
      </c>
      <c r="K306" s="84" t="str">
        <f t="shared" si="20"/>
        <v>Uniform (0.08, 0.43)</v>
      </c>
      <c r="L306" s="131">
        <f t="shared" si="21"/>
        <v>8.3127956231627997E-2</v>
      </c>
      <c r="M306" s="131">
        <f t="shared" si="22"/>
        <v>0.4269824493149556</v>
      </c>
      <c r="N306" s="84" t="s">
        <v>17</v>
      </c>
    </row>
    <row r="307" spans="1:14" x14ac:dyDescent="0.25">
      <c r="A307" s="81" t="s">
        <v>6</v>
      </c>
      <c r="B307" s="133" t="s">
        <v>15</v>
      </c>
      <c r="C307" s="133" t="s">
        <v>14</v>
      </c>
      <c r="D307" s="133" t="s">
        <v>7</v>
      </c>
      <c r="E307" s="133" t="s">
        <v>1948</v>
      </c>
      <c r="F307" s="53">
        <v>0.35338552068103551</v>
      </c>
      <c r="G307" s="53">
        <v>0.14606018693994521</v>
      </c>
      <c r="H307" s="53">
        <v>0.56661414702651003</v>
      </c>
      <c r="I307" s="84" t="s">
        <v>199</v>
      </c>
      <c r="J307" s="92">
        <v>2</v>
      </c>
      <c r="K307" s="84" t="str">
        <f t="shared" si="20"/>
        <v>Uniform (0.15, 0.57)</v>
      </c>
      <c r="L307" s="131">
        <f t="shared" si="21"/>
        <v>0.14606018693994521</v>
      </c>
      <c r="M307" s="131">
        <f t="shared" si="22"/>
        <v>0.56661414702651003</v>
      </c>
      <c r="N307" s="84" t="s">
        <v>17</v>
      </c>
    </row>
    <row r="308" spans="1:14" x14ac:dyDescent="0.25">
      <c r="A308" s="81" t="s">
        <v>6</v>
      </c>
      <c r="B308" s="133" t="s">
        <v>12</v>
      </c>
      <c r="C308" s="133" t="s">
        <v>11</v>
      </c>
      <c r="D308" s="133" t="s">
        <v>18</v>
      </c>
      <c r="E308" s="133" t="s">
        <v>1949</v>
      </c>
      <c r="F308" s="374">
        <v>0.9</v>
      </c>
      <c r="G308" s="53">
        <v>0.59899999999999998</v>
      </c>
      <c r="H308" s="53">
        <v>0.71399999999999997</v>
      </c>
      <c r="I308" s="133" t="s">
        <v>199</v>
      </c>
      <c r="J308" s="92">
        <v>2</v>
      </c>
      <c r="K308" s="84" t="s">
        <v>2027</v>
      </c>
      <c r="L308" s="131">
        <v>0.59899999999999998</v>
      </c>
      <c r="M308" s="131">
        <v>0.71399999999999997</v>
      </c>
      <c r="N308" s="84" t="s">
        <v>17</v>
      </c>
    </row>
    <row r="309" spans="1:14" x14ac:dyDescent="0.25">
      <c r="A309" s="81" t="s">
        <v>6</v>
      </c>
      <c r="B309" s="133" t="s">
        <v>12</v>
      </c>
      <c r="C309" s="133" t="s">
        <v>11</v>
      </c>
      <c r="D309" s="133" t="s">
        <v>8</v>
      </c>
      <c r="E309" s="133" t="s">
        <v>1949</v>
      </c>
      <c r="F309" s="374">
        <v>0.9</v>
      </c>
      <c r="G309" s="53">
        <v>0.59899999999999998</v>
      </c>
      <c r="H309" s="53">
        <v>0.71399999999999997</v>
      </c>
      <c r="I309" s="133" t="s">
        <v>199</v>
      </c>
      <c r="J309" s="92">
        <v>2</v>
      </c>
      <c r="K309" s="84" t="s">
        <v>2027</v>
      </c>
      <c r="L309" s="131">
        <v>0.59899999999999998</v>
      </c>
      <c r="M309" s="131">
        <v>0.71399999999999997</v>
      </c>
      <c r="N309" s="84" t="s">
        <v>17</v>
      </c>
    </row>
    <row r="310" spans="1:14" x14ac:dyDescent="0.25">
      <c r="A310" s="81" t="s">
        <v>6</v>
      </c>
      <c r="B310" s="133" t="s">
        <v>12</v>
      </c>
      <c r="C310" s="133" t="s">
        <v>11</v>
      </c>
      <c r="D310" s="133" t="s">
        <v>29</v>
      </c>
      <c r="E310" s="133" t="s">
        <v>1949</v>
      </c>
      <c r="F310" s="374">
        <v>0.9</v>
      </c>
      <c r="G310" s="53">
        <v>0.59899999999999998</v>
      </c>
      <c r="H310" s="53">
        <v>0.71399999999999997</v>
      </c>
      <c r="I310" s="133" t="s">
        <v>199</v>
      </c>
      <c r="J310" s="92">
        <v>2</v>
      </c>
      <c r="K310" s="84" t="s">
        <v>2027</v>
      </c>
      <c r="L310" s="131">
        <v>0.59899999999999998</v>
      </c>
      <c r="M310" s="131">
        <v>0.71399999999999997</v>
      </c>
      <c r="N310" s="84" t="s">
        <v>17</v>
      </c>
    </row>
    <row r="311" spans="1:14" x14ac:dyDescent="0.25">
      <c r="A311" s="81" t="s">
        <v>6</v>
      </c>
      <c r="B311" s="133" t="s">
        <v>12</v>
      </c>
      <c r="C311" s="133" t="s">
        <v>11</v>
      </c>
      <c r="D311" s="133" t="s">
        <v>7</v>
      </c>
      <c r="E311" s="133" t="s">
        <v>1949</v>
      </c>
      <c r="F311" s="374">
        <v>0.9</v>
      </c>
      <c r="G311" s="53">
        <v>0.59899999999999998</v>
      </c>
      <c r="H311" s="53">
        <v>0.71399999999999997</v>
      </c>
      <c r="I311" s="133" t="s">
        <v>199</v>
      </c>
      <c r="J311" s="92">
        <v>2</v>
      </c>
      <c r="K311" s="84" t="s">
        <v>2027</v>
      </c>
      <c r="L311" s="131">
        <v>0.59899999999999998</v>
      </c>
      <c r="M311" s="131">
        <v>0.71399999999999997</v>
      </c>
      <c r="N311" s="84" t="s">
        <v>17</v>
      </c>
    </row>
    <row r="312" spans="1:14" x14ac:dyDescent="0.25">
      <c r="A312" s="81" t="s">
        <v>6</v>
      </c>
      <c r="B312" s="133" t="s">
        <v>12</v>
      </c>
      <c r="C312" s="133" t="s">
        <v>13</v>
      </c>
      <c r="D312" s="133" t="s">
        <v>18</v>
      </c>
      <c r="E312" s="133" t="s">
        <v>1949</v>
      </c>
      <c r="F312" s="374">
        <v>0.9</v>
      </c>
      <c r="G312" s="53">
        <v>0.59899999999999998</v>
      </c>
      <c r="H312" s="53">
        <v>0.71399999999999997</v>
      </c>
      <c r="I312" s="133" t="s">
        <v>199</v>
      </c>
      <c r="J312" s="92">
        <v>2</v>
      </c>
      <c r="K312" s="84" t="s">
        <v>2027</v>
      </c>
      <c r="L312" s="131">
        <v>0.59899999999999998</v>
      </c>
      <c r="M312" s="131">
        <v>0.71399999999999997</v>
      </c>
      <c r="N312" s="84" t="s">
        <v>17</v>
      </c>
    </row>
    <row r="313" spans="1:14" x14ac:dyDescent="0.25">
      <c r="A313" s="81" t="s">
        <v>6</v>
      </c>
      <c r="B313" s="133" t="s">
        <v>12</v>
      </c>
      <c r="C313" s="133" t="s">
        <v>13</v>
      </c>
      <c r="D313" s="133" t="s">
        <v>8</v>
      </c>
      <c r="E313" s="133" t="s">
        <v>1949</v>
      </c>
      <c r="F313" s="374">
        <v>0.9</v>
      </c>
      <c r="G313" s="53">
        <v>0.59899999999999998</v>
      </c>
      <c r="H313" s="53">
        <v>0.71399999999999997</v>
      </c>
      <c r="I313" s="133" t="s">
        <v>199</v>
      </c>
      <c r="J313" s="92">
        <v>2</v>
      </c>
      <c r="K313" s="84" t="s">
        <v>2027</v>
      </c>
      <c r="L313" s="131">
        <v>0.59899999999999998</v>
      </c>
      <c r="M313" s="131">
        <v>0.71399999999999997</v>
      </c>
      <c r="N313" s="84" t="s">
        <v>17</v>
      </c>
    </row>
    <row r="314" spans="1:14" x14ac:dyDescent="0.25">
      <c r="A314" s="81" t="s">
        <v>6</v>
      </c>
      <c r="B314" s="133" t="s">
        <v>12</v>
      </c>
      <c r="C314" s="133" t="s">
        <v>13</v>
      </c>
      <c r="D314" s="133" t="s">
        <v>29</v>
      </c>
      <c r="E314" s="133" t="s">
        <v>1949</v>
      </c>
      <c r="F314" s="374">
        <v>0.9</v>
      </c>
      <c r="G314" s="53">
        <v>0.59899999999999998</v>
      </c>
      <c r="H314" s="53">
        <v>0.71399999999999997</v>
      </c>
      <c r="I314" s="133" t="s">
        <v>199</v>
      </c>
      <c r="J314" s="92">
        <v>2</v>
      </c>
      <c r="K314" s="84" t="s">
        <v>2027</v>
      </c>
      <c r="L314" s="131">
        <v>0.59899999999999998</v>
      </c>
      <c r="M314" s="131">
        <v>0.71399999999999997</v>
      </c>
      <c r="N314" s="84" t="s">
        <v>17</v>
      </c>
    </row>
    <row r="315" spans="1:14" x14ac:dyDescent="0.25">
      <c r="A315" s="81" t="s">
        <v>6</v>
      </c>
      <c r="B315" s="133" t="s">
        <v>12</v>
      </c>
      <c r="C315" s="133" t="s">
        <v>13</v>
      </c>
      <c r="D315" s="133" t="s">
        <v>7</v>
      </c>
      <c r="E315" s="133" t="s">
        <v>1949</v>
      </c>
      <c r="F315" s="374">
        <v>0.9</v>
      </c>
      <c r="G315" s="53">
        <v>0.59899999999999998</v>
      </c>
      <c r="H315" s="53">
        <v>0.71399999999999997</v>
      </c>
      <c r="I315" s="133" t="s">
        <v>199</v>
      </c>
      <c r="J315" s="92">
        <v>2</v>
      </c>
      <c r="K315" s="84" t="s">
        <v>2027</v>
      </c>
      <c r="L315" s="131">
        <v>0.59899999999999998</v>
      </c>
      <c r="M315" s="131">
        <v>0.71399999999999997</v>
      </c>
      <c r="N315" s="84" t="s">
        <v>17</v>
      </c>
    </row>
    <row r="316" spans="1:14" x14ac:dyDescent="0.25">
      <c r="A316" s="81" t="s">
        <v>6</v>
      </c>
      <c r="B316" s="133" t="s">
        <v>12</v>
      </c>
      <c r="C316" s="133" t="s">
        <v>14</v>
      </c>
      <c r="D316" s="133" t="s">
        <v>18</v>
      </c>
      <c r="E316" s="133" t="s">
        <v>1949</v>
      </c>
      <c r="F316" s="374">
        <v>0.9</v>
      </c>
      <c r="G316" s="53">
        <v>0.59899999999999998</v>
      </c>
      <c r="H316" s="53">
        <v>0.71399999999999997</v>
      </c>
      <c r="I316" s="133" t="s">
        <v>199</v>
      </c>
      <c r="J316" s="92">
        <v>2</v>
      </c>
      <c r="K316" s="84" t="s">
        <v>2027</v>
      </c>
      <c r="L316" s="131">
        <v>0.59899999999999998</v>
      </c>
      <c r="M316" s="131">
        <v>0.71399999999999997</v>
      </c>
      <c r="N316" s="84" t="s">
        <v>17</v>
      </c>
    </row>
    <row r="317" spans="1:14" x14ac:dyDescent="0.25">
      <c r="A317" s="81" t="s">
        <v>6</v>
      </c>
      <c r="B317" s="133" t="s">
        <v>12</v>
      </c>
      <c r="C317" s="133" t="s">
        <v>14</v>
      </c>
      <c r="D317" s="133" t="s">
        <v>8</v>
      </c>
      <c r="E317" s="133" t="s">
        <v>1949</v>
      </c>
      <c r="F317" s="374">
        <v>0.9</v>
      </c>
      <c r="G317" s="53">
        <v>0.59899999999999998</v>
      </c>
      <c r="H317" s="53">
        <v>0.71399999999999997</v>
      </c>
      <c r="I317" s="133" t="s">
        <v>199</v>
      </c>
      <c r="J317" s="92">
        <v>2</v>
      </c>
      <c r="K317" s="84" t="s">
        <v>2027</v>
      </c>
      <c r="L317" s="131">
        <v>0.59899999999999998</v>
      </c>
      <c r="M317" s="131">
        <v>0.71399999999999997</v>
      </c>
      <c r="N317" s="84" t="s">
        <v>17</v>
      </c>
    </row>
    <row r="318" spans="1:14" x14ac:dyDescent="0.25">
      <c r="A318" s="81" t="s">
        <v>6</v>
      </c>
      <c r="B318" s="133" t="s">
        <v>12</v>
      </c>
      <c r="C318" s="133" t="s">
        <v>14</v>
      </c>
      <c r="D318" s="133" t="s">
        <v>29</v>
      </c>
      <c r="E318" s="133" t="s">
        <v>1949</v>
      </c>
      <c r="F318" s="374">
        <v>0.9</v>
      </c>
      <c r="G318" s="53">
        <v>0.59899999999999998</v>
      </c>
      <c r="H318" s="53">
        <v>0.71399999999999997</v>
      </c>
      <c r="I318" s="133" t="s">
        <v>199</v>
      </c>
      <c r="J318" s="92">
        <v>2</v>
      </c>
      <c r="K318" s="84" t="s">
        <v>2027</v>
      </c>
      <c r="L318" s="131">
        <v>0.59899999999999998</v>
      </c>
      <c r="M318" s="131">
        <v>0.71399999999999997</v>
      </c>
      <c r="N318" s="84" t="s">
        <v>17</v>
      </c>
    </row>
    <row r="319" spans="1:14" x14ac:dyDescent="0.25">
      <c r="A319" s="81" t="s">
        <v>6</v>
      </c>
      <c r="B319" s="133" t="s">
        <v>12</v>
      </c>
      <c r="C319" s="133" t="s">
        <v>14</v>
      </c>
      <c r="D319" s="133" t="s">
        <v>7</v>
      </c>
      <c r="E319" s="133" t="s">
        <v>1949</v>
      </c>
      <c r="F319" s="374">
        <v>0.9</v>
      </c>
      <c r="G319" s="53">
        <v>0.59899999999999998</v>
      </c>
      <c r="H319" s="53">
        <v>0.71399999999999997</v>
      </c>
      <c r="I319" s="133" t="s">
        <v>199</v>
      </c>
      <c r="J319" s="92">
        <v>2</v>
      </c>
      <c r="K319" s="84" t="s">
        <v>2027</v>
      </c>
      <c r="L319" s="131">
        <v>0.59899999999999998</v>
      </c>
      <c r="M319" s="131">
        <v>0.71399999999999997</v>
      </c>
      <c r="N319" s="84" t="s">
        <v>17</v>
      </c>
    </row>
    <row r="320" spans="1:14" x14ac:dyDescent="0.25">
      <c r="A320" s="81" t="s">
        <v>6</v>
      </c>
      <c r="B320" s="133" t="s">
        <v>15</v>
      </c>
      <c r="C320" s="133" t="s">
        <v>11</v>
      </c>
      <c r="D320" s="133" t="s">
        <v>18</v>
      </c>
      <c r="E320" s="133" t="s">
        <v>1949</v>
      </c>
      <c r="F320" s="374">
        <v>0.9</v>
      </c>
      <c r="G320" s="131">
        <v>0.59899999999999998</v>
      </c>
      <c r="H320" s="53">
        <v>0.71399999999999997</v>
      </c>
      <c r="I320" s="133" t="s">
        <v>199</v>
      </c>
      <c r="J320" s="92">
        <v>2</v>
      </c>
      <c r="K320" s="84" t="s">
        <v>2027</v>
      </c>
      <c r="L320" s="131">
        <v>0.59899999999999998</v>
      </c>
      <c r="M320" s="131">
        <v>0.71399999999999997</v>
      </c>
      <c r="N320" s="84" t="s">
        <v>17</v>
      </c>
    </row>
    <row r="321" spans="1:14" x14ac:dyDescent="0.25">
      <c r="A321" s="81" t="s">
        <v>6</v>
      </c>
      <c r="B321" s="133" t="s">
        <v>15</v>
      </c>
      <c r="C321" s="133" t="s">
        <v>11</v>
      </c>
      <c r="D321" s="133" t="s">
        <v>7</v>
      </c>
      <c r="E321" s="133" t="s">
        <v>1949</v>
      </c>
      <c r="F321" s="374">
        <v>0.9</v>
      </c>
      <c r="G321" s="131">
        <v>0.59899999999999998</v>
      </c>
      <c r="H321" s="53">
        <v>0.71399999999999997</v>
      </c>
      <c r="I321" s="133" t="s">
        <v>199</v>
      </c>
      <c r="J321" s="92">
        <v>2</v>
      </c>
      <c r="K321" s="84" t="s">
        <v>2027</v>
      </c>
      <c r="L321" s="131">
        <v>0.59899999999999998</v>
      </c>
      <c r="M321" s="131">
        <v>0.71399999999999997</v>
      </c>
      <c r="N321" s="84" t="s">
        <v>17</v>
      </c>
    </row>
    <row r="322" spans="1:14" x14ac:dyDescent="0.25">
      <c r="A322" s="81" t="s">
        <v>6</v>
      </c>
      <c r="B322" s="133" t="s">
        <v>15</v>
      </c>
      <c r="C322" s="133" t="s">
        <v>13</v>
      </c>
      <c r="D322" s="133" t="s">
        <v>18</v>
      </c>
      <c r="E322" s="133" t="s">
        <v>1949</v>
      </c>
      <c r="F322" s="374">
        <v>0.9</v>
      </c>
      <c r="G322" s="131">
        <v>0.59899999999999998</v>
      </c>
      <c r="H322" s="53">
        <v>0.71399999999999997</v>
      </c>
      <c r="I322" s="133" t="s">
        <v>199</v>
      </c>
      <c r="J322" s="92">
        <v>2</v>
      </c>
      <c r="K322" s="84" t="s">
        <v>2027</v>
      </c>
      <c r="L322" s="131">
        <v>0.59899999999999998</v>
      </c>
      <c r="M322" s="131">
        <v>0.71399999999999997</v>
      </c>
      <c r="N322" s="84" t="s">
        <v>17</v>
      </c>
    </row>
    <row r="323" spans="1:14" x14ac:dyDescent="0.25">
      <c r="A323" s="81" t="s">
        <v>6</v>
      </c>
      <c r="B323" s="133" t="s">
        <v>15</v>
      </c>
      <c r="C323" s="133" t="s">
        <v>13</v>
      </c>
      <c r="D323" s="133" t="s">
        <v>7</v>
      </c>
      <c r="E323" s="133" t="s">
        <v>1949</v>
      </c>
      <c r="F323" s="374">
        <v>0.9</v>
      </c>
      <c r="G323" s="131">
        <v>0.59899999999999998</v>
      </c>
      <c r="H323" s="53">
        <v>0.71399999999999997</v>
      </c>
      <c r="I323" s="133" t="s">
        <v>199</v>
      </c>
      <c r="J323" s="92">
        <v>2</v>
      </c>
      <c r="K323" s="84" t="s">
        <v>2027</v>
      </c>
      <c r="L323" s="131">
        <v>0.59899999999999998</v>
      </c>
      <c r="M323" s="131">
        <v>0.71399999999999997</v>
      </c>
      <c r="N323" s="84" t="s">
        <v>17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18</v>
      </c>
      <c r="E324" s="133" t="s">
        <v>1949</v>
      </c>
      <c r="F324" s="374">
        <v>0.9</v>
      </c>
      <c r="G324" s="131">
        <v>0.59899999999999998</v>
      </c>
      <c r="H324" s="53">
        <v>0.71399999999999997</v>
      </c>
      <c r="I324" s="133" t="s">
        <v>199</v>
      </c>
      <c r="J324" s="92">
        <v>2</v>
      </c>
      <c r="K324" s="84" t="s">
        <v>2027</v>
      </c>
      <c r="L324" s="131">
        <v>0.59899999999999998</v>
      </c>
      <c r="M324" s="131">
        <v>0.71399999999999997</v>
      </c>
      <c r="N324" s="84" t="s">
        <v>17</v>
      </c>
    </row>
    <row r="325" spans="1:14" x14ac:dyDescent="0.25">
      <c r="A325" s="133" t="s">
        <v>6</v>
      </c>
      <c r="B325" s="133" t="s">
        <v>15</v>
      </c>
      <c r="C325" s="133" t="s">
        <v>14</v>
      </c>
      <c r="D325" s="133" t="s">
        <v>7</v>
      </c>
      <c r="E325" s="133" t="s">
        <v>1949</v>
      </c>
      <c r="F325" s="374">
        <v>0.9</v>
      </c>
      <c r="G325" s="53">
        <v>0.59899999999999998</v>
      </c>
      <c r="H325" s="53">
        <v>0.71399999999999997</v>
      </c>
      <c r="I325" s="133" t="s">
        <v>199</v>
      </c>
      <c r="J325" s="133">
        <v>2</v>
      </c>
      <c r="K325" s="133" t="s">
        <v>2027</v>
      </c>
      <c r="L325" s="133">
        <v>0.59899999999999998</v>
      </c>
      <c r="M325" s="133">
        <v>0.71399999999999997</v>
      </c>
      <c r="N325" s="133" t="s">
        <v>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9"/>
  <sheetViews>
    <sheetView zoomScale="80" zoomScaleNormal="80" workbookViewId="0">
      <selection activeCell="F38" sqref="F38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1.22</v>
      </c>
      <c r="F2" s="133">
        <v>1.0900000000000001</v>
      </c>
      <c r="G2" s="133">
        <v>1.36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(1.09, 1.36)</v>
      </c>
      <c r="K2" s="131">
        <f t="shared" ref="K2:L7" si="1">F2</f>
        <v>1.0900000000000001</v>
      </c>
      <c r="L2" s="131">
        <f t="shared" si="1"/>
        <v>1.36</v>
      </c>
      <c r="M2" s="84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1.22</v>
      </c>
      <c r="F3" s="133">
        <v>1.0900000000000001</v>
      </c>
      <c r="G3" s="133">
        <v>1.36</v>
      </c>
      <c r="H3" s="133" t="s">
        <v>199</v>
      </c>
      <c r="I3" s="92">
        <v>2</v>
      </c>
      <c r="J3" s="84" t="str">
        <f t="shared" si="0"/>
        <v>Uniform (1.09, 1.36)</v>
      </c>
      <c r="K3" s="131">
        <f t="shared" si="1"/>
        <v>1.0900000000000001</v>
      </c>
      <c r="L3" s="131">
        <f t="shared" si="1"/>
        <v>1.36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1.22</v>
      </c>
      <c r="F4" s="133">
        <v>1.0900000000000001</v>
      </c>
      <c r="G4" s="133">
        <v>1.36</v>
      </c>
      <c r="H4" s="133" t="s">
        <v>199</v>
      </c>
      <c r="I4" s="92">
        <v>2</v>
      </c>
      <c r="J4" s="84" t="str">
        <f t="shared" si="0"/>
        <v>Uniform (1.09, 1.36)</v>
      </c>
      <c r="K4" s="131">
        <f t="shared" si="1"/>
        <v>1.0900000000000001</v>
      </c>
      <c r="L4" s="131">
        <f t="shared" si="1"/>
        <v>1.36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53">
        <v>1.22</v>
      </c>
      <c r="F5" s="133">
        <v>1.0900000000000001</v>
      </c>
      <c r="G5" s="133">
        <v>1.36</v>
      </c>
      <c r="H5" s="133" t="s">
        <v>199</v>
      </c>
      <c r="I5" s="92">
        <v>2</v>
      </c>
      <c r="J5" s="84" t="str">
        <f t="shared" si="0"/>
        <v>Uniform (1.09, 1.36)</v>
      </c>
      <c r="K5" s="131">
        <f t="shared" si="1"/>
        <v>1.0900000000000001</v>
      </c>
      <c r="L5" s="131">
        <f t="shared" si="1"/>
        <v>1.36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53">
        <v>1.22</v>
      </c>
      <c r="F6" s="133">
        <v>1.0900000000000001</v>
      </c>
      <c r="G6" s="133">
        <v>1.36</v>
      </c>
      <c r="H6" s="84" t="s">
        <v>199</v>
      </c>
      <c r="I6" s="92">
        <v>2</v>
      </c>
      <c r="J6" s="84" t="str">
        <f t="shared" si="0"/>
        <v>Uniform (1.09, 1.36)</v>
      </c>
      <c r="K6" s="131">
        <f t="shared" si="1"/>
        <v>1.0900000000000001</v>
      </c>
      <c r="L6" s="131">
        <f t="shared" si="1"/>
        <v>1.36</v>
      </c>
      <c r="M6" s="84" t="s">
        <v>17</v>
      </c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1.22</v>
      </c>
      <c r="F7" s="84">
        <v>1.0900000000000001</v>
      </c>
      <c r="G7" s="84">
        <v>1.36</v>
      </c>
      <c r="H7" s="84" t="s">
        <v>199</v>
      </c>
      <c r="I7" s="92">
        <v>2</v>
      </c>
      <c r="J7" s="84" t="str">
        <f t="shared" si="0"/>
        <v>Uniform (1.09, 1.36)</v>
      </c>
      <c r="K7" s="131">
        <f t="shared" si="1"/>
        <v>1.0900000000000001</v>
      </c>
      <c r="L7" s="131">
        <f t="shared" si="1"/>
        <v>1.36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0.68799999999999994</v>
      </c>
      <c r="F8" s="53">
        <v>0.68799999999999994</v>
      </c>
      <c r="G8" s="53">
        <v>0.68799999999999994</v>
      </c>
      <c r="H8" s="84" t="s">
        <v>199</v>
      </c>
      <c r="I8" s="92">
        <v>2</v>
      </c>
      <c r="J8" s="84" t="str">
        <f>"Uniform ("&amp;ROUND(F8,2)&amp;", "&amp;ROUND(G8,2)&amp;")"</f>
        <v>Uniform (0.69, 0.69)</v>
      </c>
      <c r="K8" s="131">
        <f>F8</f>
        <v>0.68799999999999994</v>
      </c>
      <c r="L8" s="131">
        <f>G8</f>
        <v>0.68799999999999994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0.68799999999999994</v>
      </c>
      <c r="F9" s="53">
        <v>0.68799999999999994</v>
      </c>
      <c r="G9" s="53">
        <v>0.68799999999999994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(0.69, 0.69)</v>
      </c>
      <c r="K9" s="131">
        <f t="shared" ref="K9:L24" si="3">F9</f>
        <v>0.68799999999999994</v>
      </c>
      <c r="L9" s="131">
        <f t="shared" si="3"/>
        <v>0.68799999999999994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0.68799999999999994</v>
      </c>
      <c r="F10" s="53">
        <v>0.68799999999999994</v>
      </c>
      <c r="G10" s="53">
        <v>0.68799999999999994</v>
      </c>
      <c r="H10" s="84" t="s">
        <v>199</v>
      </c>
      <c r="I10" s="92">
        <v>2</v>
      </c>
      <c r="J10" s="84" t="str">
        <f t="shared" si="2"/>
        <v>Uniform (0.69, 0.69)</v>
      </c>
      <c r="K10" s="131">
        <f t="shared" si="3"/>
        <v>0.68799999999999994</v>
      </c>
      <c r="L10" s="131">
        <f t="shared" si="3"/>
        <v>0.68799999999999994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0.68799999999999994</v>
      </c>
      <c r="F11" s="131">
        <v>0.68799999999999994</v>
      </c>
      <c r="G11" s="131">
        <v>0.68799999999999994</v>
      </c>
      <c r="H11" s="84" t="s">
        <v>199</v>
      </c>
      <c r="I11" s="92">
        <v>2</v>
      </c>
      <c r="J11" s="84" t="str">
        <f t="shared" si="2"/>
        <v>Uniform (0.69, 0.69)</v>
      </c>
      <c r="K11" s="131">
        <f t="shared" si="3"/>
        <v>0.68799999999999994</v>
      </c>
      <c r="L11" s="131">
        <f t="shared" si="3"/>
        <v>0.68799999999999994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0.68799999999999994</v>
      </c>
      <c r="F12" s="131">
        <v>0.68799999999999994</v>
      </c>
      <c r="G12" s="131">
        <v>0.68799999999999994</v>
      </c>
      <c r="H12" s="84" t="s">
        <v>199</v>
      </c>
      <c r="I12" s="92">
        <v>2</v>
      </c>
      <c r="J12" s="84" t="str">
        <f t="shared" si="2"/>
        <v>Uniform (0.69, 0.69)</v>
      </c>
      <c r="K12" s="131">
        <f t="shared" si="3"/>
        <v>0.68799999999999994</v>
      </c>
      <c r="L12" s="131">
        <f t="shared" si="3"/>
        <v>0.68799999999999994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0.68799999999999994</v>
      </c>
      <c r="F13" s="131">
        <v>0.68799999999999994</v>
      </c>
      <c r="G13" s="131">
        <v>0.68799999999999994</v>
      </c>
      <c r="H13" s="84" t="s">
        <v>199</v>
      </c>
      <c r="I13" s="92">
        <v>2</v>
      </c>
      <c r="J13" s="84" t="str">
        <f t="shared" si="2"/>
        <v>Uniform (0.69, 0.69)</v>
      </c>
      <c r="K13" s="131">
        <f t="shared" si="3"/>
        <v>0.68799999999999994</v>
      </c>
      <c r="L13" s="131">
        <f t="shared" si="3"/>
        <v>0.68799999999999994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0.59899999999999998</v>
      </c>
      <c r="G14" s="53">
        <v>0.71399999999999997</v>
      </c>
      <c r="H14" s="84" t="s">
        <v>199</v>
      </c>
      <c r="I14" s="92">
        <v>2</v>
      </c>
      <c r="J14" s="84" t="str">
        <f t="shared" si="2"/>
        <v>Uniform (0.6, 0.71)</v>
      </c>
      <c r="K14" s="131">
        <f t="shared" si="3"/>
        <v>0.59899999999999998</v>
      </c>
      <c r="L14" s="131">
        <f t="shared" si="3"/>
        <v>0.71399999999999997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0.59899999999999998</v>
      </c>
      <c r="G15" s="53">
        <v>0.71399999999999997</v>
      </c>
      <c r="H15" s="84" t="s">
        <v>199</v>
      </c>
      <c r="I15" s="92">
        <v>2</v>
      </c>
      <c r="J15" s="84" t="str">
        <f t="shared" si="2"/>
        <v>Uniform (0.6, 0.71)</v>
      </c>
      <c r="K15" s="131">
        <f t="shared" si="3"/>
        <v>0.59899999999999998</v>
      </c>
      <c r="L15" s="131">
        <f t="shared" si="3"/>
        <v>0.71399999999999997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0.59899999999999998</v>
      </c>
      <c r="G16" s="53">
        <v>0.71399999999999997</v>
      </c>
      <c r="H16" s="84" t="s">
        <v>199</v>
      </c>
      <c r="I16" s="92">
        <v>2</v>
      </c>
      <c r="J16" s="84" t="str">
        <f t="shared" si="2"/>
        <v>Uniform (0.6, 0.71)</v>
      </c>
      <c r="K16" s="131">
        <f t="shared" si="3"/>
        <v>0.59899999999999998</v>
      </c>
      <c r="L16" s="131">
        <f t="shared" si="3"/>
        <v>0.71399999999999997</v>
      </c>
      <c r="M16" s="84" t="s">
        <v>17</v>
      </c>
    </row>
    <row r="17" spans="1:17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131">
        <v>0.59899999999999998</v>
      </c>
      <c r="G17" s="131">
        <v>0.71399999999999997</v>
      </c>
      <c r="H17" s="84" t="s">
        <v>199</v>
      </c>
      <c r="I17" s="92">
        <v>2</v>
      </c>
      <c r="J17" s="84" t="str">
        <f t="shared" si="2"/>
        <v>Uniform (0.6, 0.71)</v>
      </c>
      <c r="K17" s="131">
        <f t="shared" si="3"/>
        <v>0.59899999999999998</v>
      </c>
      <c r="L17" s="131">
        <f t="shared" si="3"/>
        <v>0.71399999999999997</v>
      </c>
      <c r="M17" s="84" t="s">
        <v>17</v>
      </c>
    </row>
    <row r="18" spans="1:17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0.59899999999999998</v>
      </c>
      <c r="G18" s="131">
        <v>0.71399999999999997</v>
      </c>
      <c r="H18" s="84" t="s">
        <v>199</v>
      </c>
      <c r="I18" s="92">
        <v>2</v>
      </c>
      <c r="J18" s="84" t="str">
        <f t="shared" si="2"/>
        <v>Uniform (0.6, 0.71)</v>
      </c>
      <c r="K18" s="131">
        <f t="shared" si="3"/>
        <v>0.59899999999999998</v>
      </c>
      <c r="L18" s="131">
        <f t="shared" si="3"/>
        <v>0.71399999999999997</v>
      </c>
      <c r="M18" s="84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0.59899999999999998</v>
      </c>
      <c r="G19" s="279">
        <v>0.71399999999999997</v>
      </c>
      <c r="H19" s="87" t="s">
        <v>199</v>
      </c>
      <c r="I19" s="93">
        <v>2</v>
      </c>
      <c r="J19" s="87" t="str">
        <f t="shared" si="2"/>
        <v>Uniform (0.6, 0.71)</v>
      </c>
      <c r="K19" s="279">
        <f t="shared" si="3"/>
        <v>0.59899999999999998</v>
      </c>
      <c r="L19" s="279">
        <f t="shared" si="3"/>
        <v>0.71399999999999997</v>
      </c>
      <c r="M19" s="87" t="s">
        <v>17</v>
      </c>
      <c r="N19" s="87"/>
      <c r="O19" s="87"/>
      <c r="P19" s="87"/>
    </row>
    <row r="20" spans="1:17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1.22</v>
      </c>
      <c r="F20" s="133">
        <v>1.0900000000000001</v>
      </c>
      <c r="G20" s="133">
        <v>1.36</v>
      </c>
      <c r="H20" s="133" t="s">
        <v>199</v>
      </c>
      <c r="I20" s="92">
        <v>2</v>
      </c>
      <c r="J20" s="84" t="str">
        <f t="shared" si="2"/>
        <v>Uniform (1.09, 1.36)</v>
      </c>
      <c r="K20" s="131">
        <f t="shared" si="3"/>
        <v>1.0900000000000001</v>
      </c>
      <c r="L20" s="131">
        <f t="shared" si="3"/>
        <v>1.36</v>
      </c>
      <c r="M20" s="84" t="s">
        <v>17</v>
      </c>
    </row>
    <row r="21" spans="1:17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53">
        <v>1.22</v>
      </c>
      <c r="F21" s="133">
        <v>1.0900000000000001</v>
      </c>
      <c r="G21" s="133">
        <v>1.36</v>
      </c>
      <c r="H21" s="84" t="s">
        <v>199</v>
      </c>
      <c r="I21" s="92">
        <v>2</v>
      </c>
      <c r="J21" s="84" t="str">
        <f t="shared" si="2"/>
        <v>Uniform (1.09, 1.36)</v>
      </c>
      <c r="K21" s="131">
        <f t="shared" si="3"/>
        <v>1.0900000000000001</v>
      </c>
      <c r="L21" s="131">
        <f t="shared" si="3"/>
        <v>1.36</v>
      </c>
      <c r="M21" s="84" t="s">
        <v>17</v>
      </c>
    </row>
    <row r="22" spans="1:17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53">
        <v>1.22</v>
      </c>
      <c r="F22" s="133">
        <v>1.0900000000000001</v>
      </c>
      <c r="G22" s="133">
        <v>1.36</v>
      </c>
      <c r="H22" s="84" t="s">
        <v>199</v>
      </c>
      <c r="I22" s="92">
        <v>2</v>
      </c>
      <c r="J22" s="84" t="str">
        <f t="shared" si="2"/>
        <v>Uniform (1.09, 1.36)</v>
      </c>
      <c r="K22" s="131">
        <f t="shared" si="3"/>
        <v>1.0900000000000001</v>
      </c>
      <c r="L22" s="131">
        <f t="shared" si="3"/>
        <v>1.36</v>
      </c>
      <c r="M22" s="84" t="s">
        <v>17</v>
      </c>
    </row>
    <row r="23" spans="1:17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53">
        <v>1.22</v>
      </c>
      <c r="F23" s="133">
        <v>1.0900000000000001</v>
      </c>
      <c r="G23" s="133">
        <v>1.36</v>
      </c>
      <c r="H23" s="84" t="s">
        <v>199</v>
      </c>
      <c r="I23" s="92">
        <v>2</v>
      </c>
      <c r="J23" s="84" t="str">
        <f t="shared" si="2"/>
        <v>Uniform (1.09, 1.36)</v>
      </c>
      <c r="K23" s="131">
        <f t="shared" si="3"/>
        <v>1.0900000000000001</v>
      </c>
      <c r="L23" s="131">
        <f t="shared" si="3"/>
        <v>1.36</v>
      </c>
      <c r="M23" s="84" t="s">
        <v>17</v>
      </c>
    </row>
    <row r="24" spans="1:17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53">
        <v>1.22</v>
      </c>
      <c r="F24" s="133">
        <v>1.0900000000000001</v>
      </c>
      <c r="G24" s="133">
        <v>1.36</v>
      </c>
      <c r="H24" s="84" t="s">
        <v>199</v>
      </c>
      <c r="I24" s="92">
        <v>2</v>
      </c>
      <c r="J24" s="84" t="str">
        <f t="shared" si="2"/>
        <v>Uniform (1.09, 1.36)</v>
      </c>
      <c r="K24" s="131">
        <f t="shared" si="3"/>
        <v>1.0900000000000001</v>
      </c>
      <c r="L24" s="131">
        <f t="shared" si="3"/>
        <v>1.36</v>
      </c>
      <c r="M24" s="84" t="s">
        <v>17</v>
      </c>
      <c r="N24" s="84"/>
      <c r="O24" s="84"/>
      <c r="P24" s="84"/>
      <c r="Q24" s="84"/>
    </row>
    <row r="25" spans="1:17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1.22</v>
      </c>
      <c r="F25" s="84">
        <v>1.0900000000000001</v>
      </c>
      <c r="G25" s="84">
        <v>1.36</v>
      </c>
      <c r="H25" s="84" t="s">
        <v>199</v>
      </c>
      <c r="I25" s="92">
        <v>2</v>
      </c>
      <c r="J25" s="84" t="str">
        <f t="shared" si="2"/>
        <v>Uniform (1.09, 1.36)</v>
      </c>
      <c r="K25" s="131">
        <f t="shared" ref="K25:L88" si="4">F25</f>
        <v>1.0900000000000001</v>
      </c>
      <c r="L25" s="131">
        <f t="shared" si="4"/>
        <v>1.36</v>
      </c>
      <c r="M25" s="84" t="s">
        <v>17</v>
      </c>
      <c r="N25" s="84"/>
      <c r="O25" s="84"/>
      <c r="P25" s="84"/>
      <c r="Q25" s="84"/>
    </row>
    <row r="26" spans="1:17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53">
        <v>0.68799999999999994</v>
      </c>
      <c r="F26" s="53">
        <v>0.68799999999999994</v>
      </c>
      <c r="G26" s="53">
        <v>0.68799999999999994</v>
      </c>
      <c r="H26" s="84" t="s">
        <v>199</v>
      </c>
      <c r="I26" s="92">
        <v>2</v>
      </c>
      <c r="J26" s="84" t="str">
        <f t="shared" si="2"/>
        <v>Uniform (0.69, 0.69)</v>
      </c>
      <c r="K26" s="131">
        <f t="shared" si="4"/>
        <v>0.68799999999999994</v>
      </c>
      <c r="L26" s="131">
        <f t="shared" si="4"/>
        <v>0.68799999999999994</v>
      </c>
      <c r="M26" s="84" t="s">
        <v>17</v>
      </c>
      <c r="N26" s="84"/>
      <c r="O26" s="84"/>
      <c r="P26" s="84"/>
      <c r="Q26" s="84"/>
    </row>
    <row r="27" spans="1:17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53">
        <v>0.68799999999999994</v>
      </c>
      <c r="F27" s="53">
        <v>0.68799999999999994</v>
      </c>
      <c r="G27" s="53">
        <v>0.68799999999999994</v>
      </c>
      <c r="H27" s="84" t="s">
        <v>199</v>
      </c>
      <c r="I27" s="92">
        <v>2</v>
      </c>
      <c r="J27" s="84" t="str">
        <f t="shared" si="2"/>
        <v>Uniform (0.69, 0.69)</v>
      </c>
      <c r="K27" s="131">
        <f t="shared" si="4"/>
        <v>0.68799999999999994</v>
      </c>
      <c r="L27" s="131">
        <f t="shared" si="4"/>
        <v>0.68799999999999994</v>
      </c>
      <c r="M27" s="84" t="s">
        <v>17</v>
      </c>
      <c r="N27" s="84"/>
      <c r="O27" s="84"/>
      <c r="P27" s="84"/>
      <c r="Q27" s="84"/>
    </row>
    <row r="28" spans="1:17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53">
        <v>0.68799999999999994</v>
      </c>
      <c r="F28" s="53">
        <v>0.68799999999999994</v>
      </c>
      <c r="G28" s="53">
        <v>0.68799999999999994</v>
      </c>
      <c r="H28" s="84" t="s">
        <v>199</v>
      </c>
      <c r="I28" s="92">
        <v>2</v>
      </c>
      <c r="J28" s="84" t="str">
        <f t="shared" si="2"/>
        <v>Uniform (0.69, 0.69)</v>
      </c>
      <c r="K28" s="131">
        <f t="shared" si="4"/>
        <v>0.68799999999999994</v>
      </c>
      <c r="L28" s="131">
        <f t="shared" si="4"/>
        <v>0.68799999999999994</v>
      </c>
      <c r="M28" s="84" t="s">
        <v>17</v>
      </c>
      <c r="N28" s="84"/>
      <c r="O28" s="84"/>
      <c r="P28" s="84"/>
      <c r="Q28" s="84"/>
    </row>
    <row r="29" spans="1:17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0.68799999999999994</v>
      </c>
      <c r="F29" s="131">
        <v>0.68799999999999994</v>
      </c>
      <c r="G29" s="131">
        <v>0.68799999999999994</v>
      </c>
      <c r="H29" s="84" t="s">
        <v>199</v>
      </c>
      <c r="I29" s="92">
        <v>2</v>
      </c>
      <c r="J29" s="84" t="str">
        <f t="shared" si="2"/>
        <v>Uniform (0.69, 0.69)</v>
      </c>
      <c r="K29" s="131">
        <f t="shared" si="4"/>
        <v>0.68799999999999994</v>
      </c>
      <c r="L29" s="131">
        <f t="shared" si="4"/>
        <v>0.68799999999999994</v>
      </c>
      <c r="M29" s="84" t="s">
        <v>17</v>
      </c>
      <c r="N29" s="84"/>
      <c r="O29" s="84"/>
      <c r="P29" s="84"/>
      <c r="Q29" s="84"/>
    </row>
    <row r="30" spans="1:17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0.68799999999999994</v>
      </c>
      <c r="F30" s="131">
        <v>0.68799999999999994</v>
      </c>
      <c r="G30" s="131">
        <v>0.68799999999999994</v>
      </c>
      <c r="H30" s="84" t="s">
        <v>199</v>
      </c>
      <c r="I30" s="92">
        <v>2</v>
      </c>
      <c r="J30" s="84" t="str">
        <f t="shared" si="2"/>
        <v>Uniform (0.69, 0.69)</v>
      </c>
      <c r="K30" s="131">
        <f t="shared" si="4"/>
        <v>0.68799999999999994</v>
      </c>
      <c r="L30" s="131">
        <f t="shared" si="4"/>
        <v>0.68799999999999994</v>
      </c>
      <c r="M30" s="84" t="s">
        <v>17</v>
      </c>
      <c r="N30" s="84"/>
      <c r="O30" s="84"/>
      <c r="P30" s="84"/>
      <c r="Q30" s="84"/>
    </row>
    <row r="31" spans="1:17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0.68799999999999994</v>
      </c>
      <c r="F31" s="131">
        <v>0.68799999999999994</v>
      </c>
      <c r="G31" s="131">
        <v>0.68799999999999994</v>
      </c>
      <c r="H31" s="84" t="s">
        <v>199</v>
      </c>
      <c r="I31" s="92">
        <v>2</v>
      </c>
      <c r="J31" s="84" t="str">
        <f t="shared" si="2"/>
        <v>Uniform (0.69, 0.69)</v>
      </c>
      <c r="K31" s="131">
        <f t="shared" si="4"/>
        <v>0.68799999999999994</v>
      </c>
      <c r="L31" s="131">
        <f t="shared" si="4"/>
        <v>0.68799999999999994</v>
      </c>
      <c r="M31" s="84" t="s">
        <v>17</v>
      </c>
      <c r="N31" s="84"/>
      <c r="O31" s="84"/>
      <c r="P31" s="84"/>
      <c r="Q31" s="84"/>
    </row>
    <row r="32" spans="1:17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131">
        <v>0.59899999999999998</v>
      </c>
      <c r="G32" s="131">
        <v>0.71399999999999997</v>
      </c>
      <c r="H32" s="84" t="s">
        <v>199</v>
      </c>
      <c r="I32" s="92">
        <v>2</v>
      </c>
      <c r="J32" s="84" t="str">
        <f t="shared" si="2"/>
        <v>Uniform (0.6, 0.71)</v>
      </c>
      <c r="K32" s="131">
        <f t="shared" si="4"/>
        <v>0.59899999999999998</v>
      </c>
      <c r="L32" s="131">
        <f t="shared" si="4"/>
        <v>0.71399999999999997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131">
        <v>0.59899999999999998</v>
      </c>
      <c r="G33" s="131">
        <v>0.71399999999999997</v>
      </c>
      <c r="H33" s="84" t="s">
        <v>199</v>
      </c>
      <c r="I33" s="92">
        <v>2</v>
      </c>
      <c r="J33" s="84" t="str">
        <f t="shared" si="2"/>
        <v>Uniform (0.6, 0.71)</v>
      </c>
      <c r="K33" s="131">
        <f t="shared" si="4"/>
        <v>0.59899999999999998</v>
      </c>
      <c r="L33" s="131">
        <f t="shared" si="4"/>
        <v>0.71399999999999997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131">
        <v>0.59899999999999998</v>
      </c>
      <c r="G34" s="131">
        <v>0.71399999999999997</v>
      </c>
      <c r="H34" s="84" t="s">
        <v>199</v>
      </c>
      <c r="I34" s="92">
        <v>2</v>
      </c>
      <c r="J34" s="84" t="str">
        <f t="shared" si="2"/>
        <v>Uniform (0.6, 0.71)</v>
      </c>
      <c r="K34" s="131">
        <f t="shared" si="4"/>
        <v>0.59899999999999998</v>
      </c>
      <c r="L34" s="131">
        <f t="shared" si="4"/>
        <v>0.71399999999999997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131">
        <v>0.59899999999999998</v>
      </c>
      <c r="G35" s="131">
        <v>0.71399999999999997</v>
      </c>
      <c r="H35" s="84" t="s">
        <v>199</v>
      </c>
      <c r="I35" s="92">
        <v>2</v>
      </c>
      <c r="J35" s="84" t="str">
        <f t="shared" si="2"/>
        <v>Uniform (0.6, 0.71)</v>
      </c>
      <c r="K35" s="131">
        <f t="shared" si="4"/>
        <v>0.59899999999999998</v>
      </c>
      <c r="L35" s="131">
        <f t="shared" si="4"/>
        <v>0.71399999999999997</v>
      </c>
      <c r="M35" s="84" t="s">
        <v>17</v>
      </c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131">
        <v>0.59899999999999998</v>
      </c>
      <c r="G36" s="131">
        <v>0.71399999999999997</v>
      </c>
      <c r="H36" s="84" t="s">
        <v>199</v>
      </c>
      <c r="I36" s="92">
        <v>2</v>
      </c>
      <c r="J36" s="84" t="str">
        <f t="shared" si="2"/>
        <v>Uniform (0.6, 0.71)</v>
      </c>
      <c r="K36" s="131">
        <f t="shared" si="4"/>
        <v>0.59899999999999998</v>
      </c>
      <c r="L36" s="131">
        <f t="shared" si="4"/>
        <v>0.71399999999999997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0.59899999999999998</v>
      </c>
      <c r="G37" s="279">
        <v>0.71399999999999997</v>
      </c>
      <c r="H37" s="87" t="s">
        <v>199</v>
      </c>
      <c r="I37" s="93">
        <v>2</v>
      </c>
      <c r="J37" s="87" t="str">
        <f t="shared" si="2"/>
        <v>Uniform (0.6, 0.71)</v>
      </c>
      <c r="K37" s="279">
        <f t="shared" si="4"/>
        <v>0.59899999999999998</v>
      </c>
      <c r="L37" s="279">
        <f t="shared" si="4"/>
        <v>0.71399999999999997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1.22</v>
      </c>
      <c r="F38" s="133">
        <v>1.0900000000000001</v>
      </c>
      <c r="G38" s="133">
        <v>1.36</v>
      </c>
      <c r="H38" s="133" t="s">
        <v>199</v>
      </c>
      <c r="I38" s="92">
        <v>2</v>
      </c>
      <c r="J38" s="84" t="str">
        <f t="shared" si="2"/>
        <v>Uniform (1.09, 1.36)</v>
      </c>
      <c r="K38" s="131">
        <f t="shared" si="4"/>
        <v>1.0900000000000001</v>
      </c>
      <c r="L38" s="131">
        <f t="shared" si="4"/>
        <v>1.36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1.22</v>
      </c>
      <c r="F39" s="133">
        <v>1.0900000000000001</v>
      </c>
      <c r="G39" s="133">
        <v>1.36</v>
      </c>
      <c r="H39" s="133" t="s">
        <v>199</v>
      </c>
      <c r="I39" s="92">
        <v>2</v>
      </c>
      <c r="J39" s="84" t="str">
        <f t="shared" si="2"/>
        <v>Uniform (1.09, 1.36)</v>
      </c>
      <c r="K39" s="131">
        <f t="shared" si="4"/>
        <v>1.0900000000000001</v>
      </c>
      <c r="L39" s="131">
        <f t="shared" si="4"/>
        <v>1.36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1.22</v>
      </c>
      <c r="F40" s="133">
        <v>1.0900000000000001</v>
      </c>
      <c r="G40" s="133">
        <v>1.36</v>
      </c>
      <c r="H40" s="133" t="s">
        <v>199</v>
      </c>
      <c r="I40" s="92">
        <v>2</v>
      </c>
      <c r="J40" s="84" t="str">
        <f t="shared" si="2"/>
        <v>Uniform (1.09, 1.36)</v>
      </c>
      <c r="K40" s="131">
        <f t="shared" si="4"/>
        <v>1.0900000000000001</v>
      </c>
      <c r="L40" s="131">
        <f t="shared" si="4"/>
        <v>1.36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1.22</v>
      </c>
      <c r="F41" s="133">
        <v>1.0900000000000001</v>
      </c>
      <c r="G41" s="133">
        <v>1.36</v>
      </c>
      <c r="H41" s="133" t="s">
        <v>199</v>
      </c>
      <c r="I41" s="92">
        <v>2</v>
      </c>
      <c r="J41" s="84" t="str">
        <f t="shared" si="2"/>
        <v>Uniform (1.09, 1.36)</v>
      </c>
      <c r="K41" s="131">
        <f t="shared" si="4"/>
        <v>1.0900000000000001</v>
      </c>
      <c r="L41" s="131">
        <f t="shared" si="4"/>
        <v>1.36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53">
        <v>1.22</v>
      </c>
      <c r="F42" s="133">
        <v>1.0900000000000001</v>
      </c>
      <c r="G42" s="133">
        <v>1.36</v>
      </c>
      <c r="H42" s="133" t="s">
        <v>199</v>
      </c>
      <c r="I42" s="92">
        <v>2</v>
      </c>
      <c r="J42" s="84" t="str">
        <f t="shared" si="2"/>
        <v>Uniform (1.09, 1.36)</v>
      </c>
      <c r="K42" s="131">
        <f t="shared" si="4"/>
        <v>1.0900000000000001</v>
      </c>
      <c r="L42" s="131">
        <f t="shared" si="4"/>
        <v>1.36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1.22</v>
      </c>
      <c r="F43" s="84">
        <v>1.0900000000000001</v>
      </c>
      <c r="G43" s="84">
        <v>1.36</v>
      </c>
      <c r="H43" s="84" t="s">
        <v>199</v>
      </c>
      <c r="I43" s="92">
        <v>2</v>
      </c>
      <c r="J43" s="84" t="str">
        <f t="shared" si="2"/>
        <v>Uniform (1.09, 1.36)</v>
      </c>
      <c r="K43" s="131">
        <f t="shared" si="4"/>
        <v>1.0900000000000001</v>
      </c>
      <c r="L43" s="131">
        <f t="shared" si="4"/>
        <v>1.36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53">
        <v>0.68799999999999994</v>
      </c>
      <c r="F44" s="53">
        <v>0.68799999999999994</v>
      </c>
      <c r="G44" s="53">
        <v>0.68799999999999994</v>
      </c>
      <c r="H44" s="84" t="s">
        <v>199</v>
      </c>
      <c r="I44" s="92">
        <v>2</v>
      </c>
      <c r="J44" s="84" t="str">
        <f t="shared" si="2"/>
        <v>Uniform (0.69, 0.69)</v>
      </c>
      <c r="K44" s="131">
        <f t="shared" si="4"/>
        <v>0.68799999999999994</v>
      </c>
      <c r="L44" s="131">
        <f t="shared" si="4"/>
        <v>0.68799999999999994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53">
        <v>0.68799999999999994</v>
      </c>
      <c r="F45" s="53">
        <v>0.68799999999999994</v>
      </c>
      <c r="G45" s="53">
        <v>0.68799999999999994</v>
      </c>
      <c r="H45" s="84" t="s">
        <v>199</v>
      </c>
      <c r="I45" s="92">
        <v>2</v>
      </c>
      <c r="J45" s="84" t="str">
        <f t="shared" si="2"/>
        <v>Uniform (0.69, 0.69)</v>
      </c>
      <c r="K45" s="131">
        <f t="shared" si="4"/>
        <v>0.68799999999999994</v>
      </c>
      <c r="L45" s="131">
        <f t="shared" si="4"/>
        <v>0.68799999999999994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53">
        <v>0.68799999999999994</v>
      </c>
      <c r="F46" s="53">
        <v>0.68799999999999994</v>
      </c>
      <c r="G46" s="53">
        <v>0.68799999999999994</v>
      </c>
      <c r="H46" s="84" t="s">
        <v>199</v>
      </c>
      <c r="I46" s="92">
        <v>2</v>
      </c>
      <c r="J46" s="84" t="str">
        <f t="shared" si="2"/>
        <v>Uniform (0.69, 0.69)</v>
      </c>
      <c r="K46" s="131">
        <f t="shared" si="4"/>
        <v>0.68799999999999994</v>
      </c>
      <c r="L46" s="131">
        <f t="shared" si="4"/>
        <v>0.68799999999999994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0.68799999999999994</v>
      </c>
      <c r="F47" s="131">
        <v>0.68799999999999994</v>
      </c>
      <c r="G47" s="131">
        <v>0.68799999999999994</v>
      </c>
      <c r="H47" s="84" t="s">
        <v>199</v>
      </c>
      <c r="I47" s="92">
        <v>2</v>
      </c>
      <c r="J47" s="84" t="str">
        <f t="shared" si="2"/>
        <v>Uniform (0.69, 0.69)</v>
      </c>
      <c r="K47" s="131">
        <f t="shared" si="4"/>
        <v>0.68799999999999994</v>
      </c>
      <c r="L47" s="131">
        <f t="shared" si="4"/>
        <v>0.68799999999999994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0.68799999999999994</v>
      </c>
      <c r="F48" s="131">
        <v>0.68799999999999994</v>
      </c>
      <c r="G48" s="131">
        <v>0.68799999999999994</v>
      </c>
      <c r="H48" s="84" t="s">
        <v>199</v>
      </c>
      <c r="I48" s="92">
        <v>2</v>
      </c>
      <c r="J48" s="84" t="str">
        <f t="shared" si="2"/>
        <v>Uniform (0.69, 0.69)</v>
      </c>
      <c r="K48" s="131">
        <f t="shared" si="4"/>
        <v>0.68799999999999994</v>
      </c>
      <c r="L48" s="131">
        <f t="shared" si="4"/>
        <v>0.68799999999999994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0.68799999999999994</v>
      </c>
      <c r="F49" s="131">
        <v>0.68799999999999994</v>
      </c>
      <c r="G49" s="131">
        <v>0.68799999999999994</v>
      </c>
      <c r="H49" s="84" t="s">
        <v>199</v>
      </c>
      <c r="I49" s="92">
        <v>2</v>
      </c>
      <c r="J49" s="84" t="str">
        <f t="shared" si="2"/>
        <v>Uniform (0.69, 0.69)</v>
      </c>
      <c r="K49" s="131">
        <f t="shared" si="4"/>
        <v>0.68799999999999994</v>
      </c>
      <c r="L49" s="131">
        <f t="shared" si="4"/>
        <v>0.68799999999999994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0.59899999999999998</v>
      </c>
      <c r="G50" s="53">
        <v>0.71399999999999997</v>
      </c>
      <c r="H50" s="84" t="s">
        <v>199</v>
      </c>
      <c r="I50" s="92">
        <v>2</v>
      </c>
      <c r="J50" s="84" t="str">
        <f t="shared" si="2"/>
        <v>Uniform (0.6, 0.71)</v>
      </c>
      <c r="K50" s="131">
        <f t="shared" si="4"/>
        <v>0.59899999999999998</v>
      </c>
      <c r="L50" s="131">
        <f t="shared" si="4"/>
        <v>0.71399999999999997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0.59899999999999998</v>
      </c>
      <c r="G51" s="53">
        <v>0.71399999999999997</v>
      </c>
      <c r="H51" s="84" t="s">
        <v>199</v>
      </c>
      <c r="I51" s="92">
        <v>2</v>
      </c>
      <c r="J51" s="84" t="str">
        <f t="shared" si="2"/>
        <v>Uniform (0.6, 0.71)</v>
      </c>
      <c r="K51" s="131">
        <f t="shared" si="4"/>
        <v>0.59899999999999998</v>
      </c>
      <c r="L51" s="131">
        <f t="shared" si="4"/>
        <v>0.71399999999999997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0.59899999999999998</v>
      </c>
      <c r="G52" s="53">
        <v>0.71399999999999997</v>
      </c>
      <c r="H52" s="84" t="s">
        <v>199</v>
      </c>
      <c r="I52" s="92">
        <v>2</v>
      </c>
      <c r="J52" s="84" t="str">
        <f t="shared" si="2"/>
        <v>Uniform (0.6, 0.71)</v>
      </c>
      <c r="K52" s="131">
        <f t="shared" si="4"/>
        <v>0.59899999999999998</v>
      </c>
      <c r="L52" s="131">
        <f t="shared" si="4"/>
        <v>0.71399999999999997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0.59899999999999998</v>
      </c>
      <c r="G53" s="53">
        <v>0.71399999999999997</v>
      </c>
      <c r="H53" s="84" t="s">
        <v>199</v>
      </c>
      <c r="I53" s="92">
        <v>2</v>
      </c>
      <c r="J53" s="84" t="str">
        <f t="shared" si="2"/>
        <v>Uniform (0.6, 0.71)</v>
      </c>
      <c r="K53" s="131">
        <f t="shared" si="4"/>
        <v>0.59899999999999998</v>
      </c>
      <c r="L53" s="131">
        <f t="shared" si="4"/>
        <v>0.71399999999999997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131">
        <v>0.59899999999999998</v>
      </c>
      <c r="G54" s="131">
        <v>0.71399999999999997</v>
      </c>
      <c r="H54" s="84" t="s">
        <v>199</v>
      </c>
      <c r="I54" s="92">
        <v>2</v>
      </c>
      <c r="J54" s="84" t="str">
        <f t="shared" si="2"/>
        <v>Uniform (0.6, 0.71)</v>
      </c>
      <c r="K54" s="131">
        <f t="shared" si="4"/>
        <v>0.59899999999999998</v>
      </c>
      <c r="L54" s="131">
        <f t="shared" si="4"/>
        <v>0.71399999999999997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0.59899999999999998</v>
      </c>
      <c r="G55" s="279">
        <v>0.71399999999999997</v>
      </c>
      <c r="H55" s="87" t="s">
        <v>199</v>
      </c>
      <c r="I55" s="93">
        <v>2</v>
      </c>
      <c r="J55" s="87" t="str">
        <f t="shared" si="2"/>
        <v>Uniform (0.6, 0.71)</v>
      </c>
      <c r="K55" s="279">
        <f t="shared" si="4"/>
        <v>0.59899999999999998</v>
      </c>
      <c r="L55" s="279">
        <f t="shared" si="4"/>
        <v>0.71399999999999997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1.22</v>
      </c>
      <c r="F56" s="133">
        <v>1.0900000000000001</v>
      </c>
      <c r="G56" s="133">
        <v>1.36</v>
      </c>
      <c r="H56" s="133" t="s">
        <v>199</v>
      </c>
      <c r="I56" s="92">
        <v>2</v>
      </c>
      <c r="J56" s="84" t="str">
        <f t="shared" si="2"/>
        <v>Uniform (1.09, 1.36)</v>
      </c>
      <c r="K56" s="131">
        <f t="shared" si="4"/>
        <v>1.0900000000000001</v>
      </c>
      <c r="L56" s="131">
        <f t="shared" si="4"/>
        <v>1.36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1.22</v>
      </c>
      <c r="F57" s="133">
        <v>1.0900000000000001</v>
      </c>
      <c r="G57" s="133">
        <v>1.36</v>
      </c>
      <c r="H57" s="133" t="s">
        <v>199</v>
      </c>
      <c r="I57" s="92">
        <v>2</v>
      </c>
      <c r="J57" s="84" t="str">
        <f t="shared" si="2"/>
        <v>Uniform (1.09, 1.36)</v>
      </c>
      <c r="K57" s="131">
        <f t="shared" si="4"/>
        <v>1.0900000000000001</v>
      </c>
      <c r="L57" s="131">
        <f t="shared" si="4"/>
        <v>1.36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1.22</v>
      </c>
      <c r="F58" s="133">
        <v>1.0900000000000001</v>
      </c>
      <c r="G58" s="133">
        <v>1.36</v>
      </c>
      <c r="H58" s="133" t="s">
        <v>199</v>
      </c>
      <c r="I58" s="92">
        <v>2</v>
      </c>
      <c r="J58" s="84" t="str">
        <f t="shared" si="2"/>
        <v>Uniform (1.09, 1.36)</v>
      </c>
      <c r="K58" s="131">
        <f t="shared" si="4"/>
        <v>1.0900000000000001</v>
      </c>
      <c r="L58" s="131">
        <f t="shared" si="4"/>
        <v>1.36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53">
        <v>1.22</v>
      </c>
      <c r="F59" s="133">
        <v>1.0900000000000001</v>
      </c>
      <c r="G59" s="133">
        <v>1.36</v>
      </c>
      <c r="H59" s="84" t="s">
        <v>199</v>
      </c>
      <c r="I59" s="92">
        <v>2</v>
      </c>
      <c r="J59" s="84" t="str">
        <f t="shared" si="2"/>
        <v>Uniform (1.09, 1.36)</v>
      </c>
      <c r="K59" s="131">
        <f t="shared" si="4"/>
        <v>1.0900000000000001</v>
      </c>
      <c r="L59" s="131">
        <f t="shared" si="4"/>
        <v>1.36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53">
        <v>1.22</v>
      </c>
      <c r="F60" s="133">
        <v>1.0900000000000001</v>
      </c>
      <c r="G60" s="133">
        <v>1.36</v>
      </c>
      <c r="H60" s="84" t="s">
        <v>199</v>
      </c>
      <c r="I60" s="92">
        <v>2</v>
      </c>
      <c r="J60" s="84" t="str">
        <f t="shared" si="2"/>
        <v>Uniform (1.09, 1.36)</v>
      </c>
      <c r="K60" s="131">
        <f t="shared" si="4"/>
        <v>1.0900000000000001</v>
      </c>
      <c r="L60" s="131">
        <f t="shared" si="4"/>
        <v>1.36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1.22</v>
      </c>
      <c r="F61" s="84">
        <v>1.0900000000000001</v>
      </c>
      <c r="G61" s="84">
        <v>1.36</v>
      </c>
      <c r="H61" s="84" t="s">
        <v>199</v>
      </c>
      <c r="I61" s="92">
        <v>2</v>
      </c>
      <c r="J61" s="84" t="str">
        <f t="shared" si="2"/>
        <v>Uniform (1.09, 1.36)</v>
      </c>
      <c r="K61" s="131">
        <f t="shared" si="4"/>
        <v>1.0900000000000001</v>
      </c>
      <c r="L61" s="131">
        <f t="shared" si="4"/>
        <v>1.36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53">
        <v>0.68799999999999994</v>
      </c>
      <c r="F62" s="53">
        <v>0.68799999999999994</v>
      </c>
      <c r="G62" s="53">
        <v>0.68799999999999994</v>
      </c>
      <c r="H62" s="84" t="s">
        <v>199</v>
      </c>
      <c r="I62" s="92">
        <v>2</v>
      </c>
      <c r="J62" s="84" t="str">
        <f t="shared" si="2"/>
        <v>Uniform (0.69, 0.69)</v>
      </c>
      <c r="K62" s="131">
        <f t="shared" si="4"/>
        <v>0.68799999999999994</v>
      </c>
      <c r="L62" s="131">
        <f t="shared" si="4"/>
        <v>0.68799999999999994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53">
        <v>0.68799999999999994</v>
      </c>
      <c r="F63" s="53">
        <v>0.68799999999999994</v>
      </c>
      <c r="G63" s="53">
        <v>0.68799999999999994</v>
      </c>
      <c r="H63" s="84" t="s">
        <v>199</v>
      </c>
      <c r="I63" s="92">
        <v>2</v>
      </c>
      <c r="J63" s="84" t="str">
        <f t="shared" si="2"/>
        <v>Uniform (0.69, 0.69)</v>
      </c>
      <c r="K63" s="131">
        <f t="shared" si="4"/>
        <v>0.68799999999999994</v>
      </c>
      <c r="L63" s="131">
        <f t="shared" si="4"/>
        <v>0.68799999999999994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53">
        <v>0.68799999999999994</v>
      </c>
      <c r="F64" s="53">
        <v>0.68799999999999994</v>
      </c>
      <c r="G64" s="53">
        <v>0.68799999999999994</v>
      </c>
      <c r="H64" s="84" t="s">
        <v>199</v>
      </c>
      <c r="I64" s="92">
        <v>2</v>
      </c>
      <c r="J64" s="84" t="str">
        <f t="shared" si="2"/>
        <v>Uniform (0.69, 0.69)</v>
      </c>
      <c r="K64" s="131">
        <f t="shared" si="4"/>
        <v>0.68799999999999994</v>
      </c>
      <c r="L64" s="131">
        <f t="shared" si="4"/>
        <v>0.68799999999999994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0.68799999999999994</v>
      </c>
      <c r="F65" s="131">
        <v>0.68799999999999994</v>
      </c>
      <c r="G65" s="131">
        <v>0.68799999999999994</v>
      </c>
      <c r="H65" s="84" t="s">
        <v>199</v>
      </c>
      <c r="I65" s="92">
        <v>2</v>
      </c>
      <c r="J65" s="84" t="str">
        <f t="shared" si="2"/>
        <v>Uniform (0.69, 0.69)</v>
      </c>
      <c r="K65" s="131">
        <f t="shared" si="4"/>
        <v>0.68799999999999994</v>
      </c>
      <c r="L65" s="131">
        <f t="shared" si="4"/>
        <v>0.68799999999999994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0.68799999999999994</v>
      </c>
      <c r="F66" s="131">
        <v>0.68799999999999994</v>
      </c>
      <c r="G66" s="131">
        <v>0.68799999999999994</v>
      </c>
      <c r="H66" s="84" t="s">
        <v>199</v>
      </c>
      <c r="I66" s="92">
        <v>2</v>
      </c>
      <c r="J66" s="84" t="str">
        <f t="shared" si="2"/>
        <v>Uniform (0.69, 0.69)</v>
      </c>
      <c r="K66" s="131">
        <f t="shared" si="4"/>
        <v>0.68799999999999994</v>
      </c>
      <c r="L66" s="131">
        <f t="shared" si="4"/>
        <v>0.68799999999999994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0.68799999999999994</v>
      </c>
      <c r="F67" s="131">
        <v>0.68799999999999994</v>
      </c>
      <c r="G67" s="131">
        <v>0.68799999999999994</v>
      </c>
      <c r="H67" s="84" t="s">
        <v>199</v>
      </c>
      <c r="I67" s="92">
        <v>2</v>
      </c>
      <c r="J67" s="84" t="str">
        <f t="shared" si="2"/>
        <v>Uniform (0.69, 0.69)</v>
      </c>
      <c r="K67" s="131">
        <f t="shared" si="4"/>
        <v>0.68799999999999994</v>
      </c>
      <c r="L67" s="131">
        <f t="shared" si="4"/>
        <v>0.68799999999999994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131">
        <v>0.59899999999999998</v>
      </c>
      <c r="G68" s="131">
        <v>0.71399999999999997</v>
      </c>
      <c r="H68" s="84" t="s">
        <v>199</v>
      </c>
      <c r="I68" s="92">
        <v>2</v>
      </c>
      <c r="J68" s="84" t="str">
        <f t="shared" si="2"/>
        <v>Uniform (0.6, 0.71)</v>
      </c>
      <c r="K68" s="131">
        <f t="shared" si="4"/>
        <v>0.59899999999999998</v>
      </c>
      <c r="L68" s="131">
        <f t="shared" si="4"/>
        <v>0.71399999999999997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131">
        <v>0.59899999999999998</v>
      </c>
      <c r="G69" s="131">
        <v>0.71399999999999997</v>
      </c>
      <c r="H69" s="84" t="s">
        <v>199</v>
      </c>
      <c r="I69" s="92">
        <v>2</v>
      </c>
      <c r="J69" s="84" t="str">
        <f t="shared" si="2"/>
        <v>Uniform (0.6, 0.71)</v>
      </c>
      <c r="K69" s="131">
        <f t="shared" si="4"/>
        <v>0.59899999999999998</v>
      </c>
      <c r="L69" s="131">
        <f t="shared" si="4"/>
        <v>0.71399999999999997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131">
        <v>0.59899999999999998</v>
      </c>
      <c r="G70" s="131">
        <v>0.71399999999999997</v>
      </c>
      <c r="H70" s="84" t="s">
        <v>199</v>
      </c>
      <c r="I70" s="92">
        <v>2</v>
      </c>
      <c r="J70" s="84" t="str">
        <f t="shared" si="2"/>
        <v>Uniform (0.6, 0.71)</v>
      </c>
      <c r="K70" s="131">
        <f t="shared" si="4"/>
        <v>0.59899999999999998</v>
      </c>
      <c r="L70" s="131">
        <f t="shared" si="4"/>
        <v>0.71399999999999997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0.59899999999999998</v>
      </c>
      <c r="G71" s="53">
        <v>0.71399999999999997</v>
      </c>
      <c r="H71" s="84" t="s">
        <v>199</v>
      </c>
      <c r="I71" s="92">
        <v>2</v>
      </c>
      <c r="J71" s="84" t="str">
        <f t="shared" si="2"/>
        <v>Uniform (0.6, 0.71)</v>
      </c>
      <c r="K71" s="131">
        <f t="shared" si="4"/>
        <v>0.59899999999999998</v>
      </c>
      <c r="L71" s="131">
        <f t="shared" si="4"/>
        <v>0.71399999999999997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53">
        <v>0.59899999999999998</v>
      </c>
      <c r="G72" s="53">
        <v>0.71399999999999997</v>
      </c>
      <c r="H72" s="84" t="s">
        <v>199</v>
      </c>
      <c r="I72" s="92">
        <v>2</v>
      </c>
      <c r="J72" s="84" t="str">
        <f t="shared" si="2"/>
        <v>Uniform (0.6, 0.71)</v>
      </c>
      <c r="K72" s="131">
        <f t="shared" si="4"/>
        <v>0.59899999999999998</v>
      </c>
      <c r="L72" s="131">
        <f t="shared" si="4"/>
        <v>0.71399999999999997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0.59899999999999998</v>
      </c>
      <c r="G73" s="279">
        <v>0.71399999999999997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(0.6, 0.71)</v>
      </c>
      <c r="K73" s="279">
        <f t="shared" si="4"/>
        <v>0.59899999999999998</v>
      </c>
      <c r="L73" s="279">
        <f t="shared" si="4"/>
        <v>0.71399999999999997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1.22</v>
      </c>
      <c r="F74" s="133">
        <v>1.0900000000000001</v>
      </c>
      <c r="G74" s="133">
        <v>1.36</v>
      </c>
      <c r="H74" s="133" t="s">
        <v>199</v>
      </c>
      <c r="I74" s="92">
        <v>2</v>
      </c>
      <c r="J74" s="84" t="str">
        <f t="shared" si="5"/>
        <v>Uniform (1.09, 1.36)</v>
      </c>
      <c r="K74" s="131">
        <f t="shared" si="4"/>
        <v>1.0900000000000001</v>
      </c>
      <c r="L74" s="131">
        <f t="shared" si="4"/>
        <v>1.36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1.22</v>
      </c>
      <c r="F75" s="133">
        <v>1.0900000000000001</v>
      </c>
      <c r="G75" s="133">
        <v>1.36</v>
      </c>
      <c r="H75" s="133" t="s">
        <v>199</v>
      </c>
      <c r="I75" s="92">
        <v>2</v>
      </c>
      <c r="J75" s="84" t="str">
        <f t="shared" si="5"/>
        <v>Uniform (1.09, 1.36)</v>
      </c>
      <c r="K75" s="131">
        <f t="shared" si="4"/>
        <v>1.0900000000000001</v>
      </c>
      <c r="L75" s="131">
        <f t="shared" si="4"/>
        <v>1.36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1.22</v>
      </c>
      <c r="F76" s="133">
        <v>1.0900000000000001</v>
      </c>
      <c r="G76" s="133">
        <v>1.36</v>
      </c>
      <c r="H76" s="133" t="s">
        <v>199</v>
      </c>
      <c r="I76" s="92">
        <v>2</v>
      </c>
      <c r="J76" s="84" t="str">
        <f t="shared" si="5"/>
        <v>Uniform (1.09, 1.36)</v>
      </c>
      <c r="K76" s="131">
        <f t="shared" si="4"/>
        <v>1.0900000000000001</v>
      </c>
      <c r="L76" s="131">
        <f t="shared" si="4"/>
        <v>1.36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1.22</v>
      </c>
      <c r="F77" s="133">
        <v>1.0900000000000001</v>
      </c>
      <c r="G77" s="133">
        <v>1.36</v>
      </c>
      <c r="H77" s="133" t="s">
        <v>199</v>
      </c>
      <c r="I77" s="92">
        <v>2</v>
      </c>
      <c r="J77" s="84" t="str">
        <f t="shared" si="5"/>
        <v>Uniform (1.09, 1.36)</v>
      </c>
      <c r="K77" s="131">
        <f t="shared" si="4"/>
        <v>1.0900000000000001</v>
      </c>
      <c r="L77" s="131">
        <f t="shared" si="4"/>
        <v>1.36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53">
        <v>1.22</v>
      </c>
      <c r="F78" s="133">
        <v>1.0900000000000001</v>
      </c>
      <c r="G78" s="133">
        <v>1.36</v>
      </c>
      <c r="H78" s="84" t="s">
        <v>199</v>
      </c>
      <c r="I78" s="92">
        <v>2</v>
      </c>
      <c r="J78" s="84" t="str">
        <f t="shared" si="5"/>
        <v>Uniform (1.09, 1.36)</v>
      </c>
      <c r="K78" s="131">
        <f t="shared" si="4"/>
        <v>1.0900000000000001</v>
      </c>
      <c r="L78" s="131">
        <f t="shared" si="4"/>
        <v>1.36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1.22</v>
      </c>
      <c r="F79" s="84">
        <v>1.0900000000000001</v>
      </c>
      <c r="G79" s="84">
        <v>1.36</v>
      </c>
      <c r="H79" s="84" t="s">
        <v>199</v>
      </c>
      <c r="I79" s="92">
        <v>2</v>
      </c>
      <c r="J79" s="84" t="str">
        <f t="shared" si="5"/>
        <v>Uniform (1.09, 1.36)</v>
      </c>
      <c r="K79" s="131">
        <f t="shared" si="4"/>
        <v>1.0900000000000001</v>
      </c>
      <c r="L79" s="131">
        <f t="shared" si="4"/>
        <v>1.36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53">
        <v>0.68799999999999994</v>
      </c>
      <c r="F80" s="53">
        <v>0.68799999999999994</v>
      </c>
      <c r="G80" s="53">
        <v>0.68799999999999994</v>
      </c>
      <c r="H80" s="84" t="s">
        <v>199</v>
      </c>
      <c r="I80" s="92">
        <v>2</v>
      </c>
      <c r="J80" s="84" t="str">
        <f t="shared" si="5"/>
        <v>Uniform (0.69, 0.69)</v>
      </c>
      <c r="K80" s="131">
        <f t="shared" si="4"/>
        <v>0.68799999999999994</v>
      </c>
      <c r="L80" s="131">
        <f t="shared" si="4"/>
        <v>0.68799999999999994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53">
        <v>0.68799999999999994</v>
      </c>
      <c r="F81" s="53">
        <v>0.68799999999999994</v>
      </c>
      <c r="G81" s="53">
        <v>0.68799999999999994</v>
      </c>
      <c r="H81" s="84" t="s">
        <v>199</v>
      </c>
      <c r="I81" s="92">
        <v>2</v>
      </c>
      <c r="J81" s="84" t="str">
        <f t="shared" si="5"/>
        <v>Uniform (0.69, 0.69)</v>
      </c>
      <c r="K81" s="131">
        <f t="shared" si="4"/>
        <v>0.68799999999999994</v>
      </c>
      <c r="L81" s="131">
        <f t="shared" si="4"/>
        <v>0.68799999999999994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53">
        <v>0.68799999999999994</v>
      </c>
      <c r="F82" s="53">
        <v>0.68799999999999994</v>
      </c>
      <c r="G82" s="53">
        <v>0.68799999999999994</v>
      </c>
      <c r="H82" s="84" t="s">
        <v>199</v>
      </c>
      <c r="I82" s="92">
        <v>2</v>
      </c>
      <c r="J82" s="84" t="str">
        <f t="shared" si="5"/>
        <v>Uniform (0.69, 0.69)</v>
      </c>
      <c r="K82" s="131">
        <f t="shared" si="4"/>
        <v>0.68799999999999994</v>
      </c>
      <c r="L82" s="131">
        <f t="shared" si="4"/>
        <v>0.68799999999999994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0.68799999999999994</v>
      </c>
      <c r="F83" s="131">
        <v>0.68799999999999994</v>
      </c>
      <c r="G83" s="131">
        <v>0.68799999999999994</v>
      </c>
      <c r="H83" s="84" t="s">
        <v>199</v>
      </c>
      <c r="I83" s="92">
        <v>2</v>
      </c>
      <c r="J83" s="84" t="str">
        <f t="shared" si="5"/>
        <v>Uniform (0.69, 0.69)</v>
      </c>
      <c r="K83" s="131">
        <f t="shared" si="4"/>
        <v>0.68799999999999994</v>
      </c>
      <c r="L83" s="131">
        <f t="shared" si="4"/>
        <v>0.68799999999999994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0.68799999999999994</v>
      </c>
      <c r="F84" s="131">
        <v>0.68799999999999994</v>
      </c>
      <c r="G84" s="131">
        <v>0.68799999999999994</v>
      </c>
      <c r="H84" s="84" t="s">
        <v>199</v>
      </c>
      <c r="I84" s="92">
        <v>2</v>
      </c>
      <c r="J84" s="84" t="str">
        <f t="shared" si="5"/>
        <v>Uniform (0.69, 0.69)</v>
      </c>
      <c r="K84" s="131">
        <f t="shared" si="4"/>
        <v>0.68799999999999994</v>
      </c>
      <c r="L84" s="131">
        <f t="shared" si="4"/>
        <v>0.68799999999999994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0.68799999999999994</v>
      </c>
      <c r="F85" s="131">
        <v>0.68799999999999994</v>
      </c>
      <c r="G85" s="131">
        <v>0.68799999999999994</v>
      </c>
      <c r="H85" s="84" t="s">
        <v>199</v>
      </c>
      <c r="I85" s="92">
        <v>2</v>
      </c>
      <c r="J85" s="84" t="str">
        <f t="shared" si="5"/>
        <v>Uniform (0.69, 0.69)</v>
      </c>
      <c r="K85" s="131">
        <f t="shared" si="4"/>
        <v>0.68799999999999994</v>
      </c>
      <c r="L85" s="131">
        <f t="shared" si="4"/>
        <v>0.68799999999999994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131">
        <v>0.59899999999999998</v>
      </c>
      <c r="G86" s="131">
        <v>0.71399999999999997</v>
      </c>
      <c r="H86" s="84" t="s">
        <v>199</v>
      </c>
      <c r="I86" s="92">
        <v>2</v>
      </c>
      <c r="J86" s="84" t="str">
        <f t="shared" si="5"/>
        <v>Uniform (0.6, 0.71)</v>
      </c>
      <c r="K86" s="131">
        <f t="shared" si="4"/>
        <v>0.59899999999999998</v>
      </c>
      <c r="L86" s="131">
        <f t="shared" si="4"/>
        <v>0.71399999999999997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131">
        <v>0.59899999999999998</v>
      </c>
      <c r="G87" s="131">
        <v>0.71399999999999997</v>
      </c>
      <c r="H87" s="84" t="s">
        <v>199</v>
      </c>
      <c r="I87" s="92">
        <v>2</v>
      </c>
      <c r="J87" s="84" t="str">
        <f t="shared" si="5"/>
        <v>Uniform (0.6, 0.71)</v>
      </c>
      <c r="K87" s="131">
        <f t="shared" si="4"/>
        <v>0.59899999999999998</v>
      </c>
      <c r="L87" s="131">
        <f t="shared" si="4"/>
        <v>0.71399999999999997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131">
        <v>0.59899999999999998</v>
      </c>
      <c r="G88" s="131">
        <v>0.71399999999999997</v>
      </c>
      <c r="H88" s="84" t="s">
        <v>199</v>
      </c>
      <c r="I88" s="92">
        <v>2</v>
      </c>
      <c r="J88" s="84" t="str">
        <f t="shared" si="5"/>
        <v>Uniform (0.6, 0.71)</v>
      </c>
      <c r="K88" s="131">
        <f t="shared" si="4"/>
        <v>0.59899999999999998</v>
      </c>
      <c r="L88" s="131">
        <f t="shared" si="4"/>
        <v>0.71399999999999997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131">
        <v>0.59899999999999998</v>
      </c>
      <c r="G89" s="131">
        <v>0.71399999999999997</v>
      </c>
      <c r="H89" s="84" t="s">
        <v>199</v>
      </c>
      <c r="I89" s="92">
        <v>2</v>
      </c>
      <c r="J89" s="84" t="str">
        <f t="shared" si="5"/>
        <v>Uniform (0.6, 0.71)</v>
      </c>
      <c r="K89" s="131">
        <f t="shared" ref="K89:L109" si="6">F89</f>
        <v>0.59899999999999998</v>
      </c>
      <c r="L89" s="131">
        <f t="shared" si="6"/>
        <v>0.71399999999999997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53">
        <v>0.59899999999999998</v>
      </c>
      <c r="G90" s="53">
        <v>0.71399999999999997</v>
      </c>
      <c r="H90" s="84" t="s">
        <v>199</v>
      </c>
      <c r="I90" s="92">
        <v>2</v>
      </c>
      <c r="J90" s="84" t="str">
        <f t="shared" si="5"/>
        <v>Uniform (0.6, 0.71)</v>
      </c>
      <c r="K90" s="131">
        <f t="shared" si="6"/>
        <v>0.59899999999999998</v>
      </c>
      <c r="L90" s="131">
        <f t="shared" si="6"/>
        <v>0.71399999999999997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0.59899999999999998</v>
      </c>
      <c r="G91" s="279">
        <v>0.71399999999999997</v>
      </c>
      <c r="H91" s="87" t="s">
        <v>199</v>
      </c>
      <c r="I91" s="93">
        <v>2</v>
      </c>
      <c r="J91" s="87" t="str">
        <f t="shared" si="5"/>
        <v>Uniform (0.6, 0.71)</v>
      </c>
      <c r="K91" s="279">
        <f t="shared" si="6"/>
        <v>0.59899999999999998</v>
      </c>
      <c r="L91" s="279">
        <f t="shared" si="6"/>
        <v>0.71399999999999997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1.22</v>
      </c>
      <c r="F92" s="133">
        <v>1.0900000000000001</v>
      </c>
      <c r="G92" s="133">
        <v>1.36</v>
      </c>
      <c r="H92" s="133" t="s">
        <v>199</v>
      </c>
      <c r="I92" s="92">
        <v>2</v>
      </c>
      <c r="J92" s="84" t="str">
        <f t="shared" si="5"/>
        <v>Uniform (1.09, 1.36)</v>
      </c>
      <c r="K92" s="131">
        <f t="shared" si="6"/>
        <v>1.0900000000000001</v>
      </c>
      <c r="L92" s="131">
        <f t="shared" si="6"/>
        <v>1.36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1.22</v>
      </c>
      <c r="F93" s="133">
        <v>1.0900000000000001</v>
      </c>
      <c r="G93" s="133">
        <v>1.36</v>
      </c>
      <c r="H93" s="133" t="s">
        <v>199</v>
      </c>
      <c r="I93" s="92">
        <v>2</v>
      </c>
      <c r="J93" s="84" t="str">
        <f t="shared" si="5"/>
        <v>Uniform (1.09, 1.36)</v>
      </c>
      <c r="K93" s="131">
        <f t="shared" si="6"/>
        <v>1.0900000000000001</v>
      </c>
      <c r="L93" s="131">
        <f t="shared" si="6"/>
        <v>1.36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1.22</v>
      </c>
      <c r="F94" s="133">
        <v>1.0900000000000001</v>
      </c>
      <c r="G94" s="133">
        <v>1.36</v>
      </c>
      <c r="H94" s="133" t="s">
        <v>199</v>
      </c>
      <c r="I94" s="92">
        <v>2</v>
      </c>
      <c r="J94" s="84" t="str">
        <f t="shared" si="5"/>
        <v>Uniform (1.09, 1.36)</v>
      </c>
      <c r="K94" s="131">
        <f t="shared" si="6"/>
        <v>1.0900000000000001</v>
      </c>
      <c r="L94" s="131">
        <f t="shared" si="6"/>
        <v>1.36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1.22</v>
      </c>
      <c r="F95" s="133">
        <v>1.0900000000000001</v>
      </c>
      <c r="G95" s="133">
        <v>1.36</v>
      </c>
      <c r="H95" s="133" t="s">
        <v>199</v>
      </c>
      <c r="I95" s="92">
        <v>2</v>
      </c>
      <c r="J95" s="84" t="str">
        <f t="shared" si="5"/>
        <v>Uniform (1.09, 1.36)</v>
      </c>
      <c r="K95" s="131">
        <f t="shared" si="6"/>
        <v>1.0900000000000001</v>
      </c>
      <c r="L95" s="131">
        <f t="shared" si="6"/>
        <v>1.36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1.22</v>
      </c>
      <c r="F96" s="133">
        <v>1.0900000000000001</v>
      </c>
      <c r="G96" s="133">
        <v>1.36</v>
      </c>
      <c r="H96" s="133" t="s">
        <v>199</v>
      </c>
      <c r="I96" s="92">
        <v>2</v>
      </c>
      <c r="J96" s="84" t="str">
        <f t="shared" si="5"/>
        <v>Uniform (1.09, 1.36)</v>
      </c>
      <c r="K96" s="131">
        <f t="shared" si="6"/>
        <v>1.0900000000000001</v>
      </c>
      <c r="L96" s="131">
        <f t="shared" si="6"/>
        <v>1.36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1.22</v>
      </c>
      <c r="F97" s="84">
        <v>1.0900000000000001</v>
      </c>
      <c r="G97" s="84">
        <v>1.36</v>
      </c>
      <c r="H97" s="133" t="s">
        <v>199</v>
      </c>
      <c r="I97" s="92">
        <v>2</v>
      </c>
      <c r="J97" s="84" t="str">
        <f t="shared" si="5"/>
        <v>Uniform (1.09, 1.36)</v>
      </c>
      <c r="K97" s="131">
        <f t="shared" si="6"/>
        <v>1.0900000000000001</v>
      </c>
      <c r="L97" s="131">
        <f t="shared" si="6"/>
        <v>1.36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0.68799999999999994</v>
      </c>
      <c r="F98" s="53">
        <v>0.68799999999999994</v>
      </c>
      <c r="G98" s="53">
        <v>0.68799999999999994</v>
      </c>
      <c r="H98" s="133" t="s">
        <v>199</v>
      </c>
      <c r="I98" s="92">
        <v>2</v>
      </c>
      <c r="J98" s="84" t="str">
        <f t="shared" si="5"/>
        <v>Uniform (0.69, 0.69)</v>
      </c>
      <c r="K98" s="131">
        <f t="shared" si="6"/>
        <v>0.68799999999999994</v>
      </c>
      <c r="L98" s="131">
        <f t="shared" si="6"/>
        <v>0.68799999999999994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0.68799999999999994</v>
      </c>
      <c r="F99" s="53">
        <v>0.68799999999999994</v>
      </c>
      <c r="G99" s="53">
        <v>0.68799999999999994</v>
      </c>
      <c r="H99" s="133" t="s">
        <v>199</v>
      </c>
      <c r="I99" s="92">
        <v>2</v>
      </c>
      <c r="J99" s="84" t="str">
        <f t="shared" si="5"/>
        <v>Uniform (0.69, 0.69)</v>
      </c>
      <c r="K99" s="131">
        <f t="shared" si="6"/>
        <v>0.68799999999999994</v>
      </c>
      <c r="L99" s="131">
        <f t="shared" si="6"/>
        <v>0.68799999999999994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0.68799999999999994</v>
      </c>
      <c r="F100" s="53">
        <v>0.68799999999999994</v>
      </c>
      <c r="G100" s="53">
        <v>0.68799999999999994</v>
      </c>
      <c r="H100" s="133" t="s">
        <v>199</v>
      </c>
      <c r="I100" s="92">
        <v>2</v>
      </c>
      <c r="J100" s="84" t="str">
        <f t="shared" si="5"/>
        <v>Uniform (0.69, 0.69)</v>
      </c>
      <c r="K100" s="131">
        <f t="shared" si="6"/>
        <v>0.68799999999999994</v>
      </c>
      <c r="L100" s="131">
        <f t="shared" si="6"/>
        <v>0.68799999999999994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131">
        <v>0.68799999999999994</v>
      </c>
      <c r="F101" s="131">
        <v>0.68799999999999994</v>
      </c>
      <c r="G101" s="131">
        <v>0.68799999999999994</v>
      </c>
      <c r="H101" s="133" t="s">
        <v>199</v>
      </c>
      <c r="I101" s="92">
        <v>2</v>
      </c>
      <c r="J101" s="84" t="str">
        <f t="shared" si="5"/>
        <v>Uniform (0.69, 0.69)</v>
      </c>
      <c r="K101" s="131">
        <f t="shared" si="6"/>
        <v>0.68799999999999994</v>
      </c>
      <c r="L101" s="131">
        <f t="shared" si="6"/>
        <v>0.68799999999999994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131">
        <v>0.68799999999999994</v>
      </c>
      <c r="F102" s="131">
        <v>0.68799999999999994</v>
      </c>
      <c r="G102" s="131">
        <v>0.68799999999999994</v>
      </c>
      <c r="H102" s="133" t="s">
        <v>199</v>
      </c>
      <c r="I102" s="92">
        <v>2</v>
      </c>
      <c r="J102" s="84" t="str">
        <f t="shared" si="5"/>
        <v>Uniform (0.69, 0.69)</v>
      </c>
      <c r="K102" s="131">
        <f t="shared" si="6"/>
        <v>0.68799999999999994</v>
      </c>
      <c r="L102" s="131">
        <f t="shared" si="6"/>
        <v>0.68799999999999994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131">
        <v>0.68799999999999994</v>
      </c>
      <c r="F103" s="131">
        <v>0.68799999999999994</v>
      </c>
      <c r="G103" s="131">
        <v>0.68799999999999994</v>
      </c>
      <c r="H103" s="133" t="s">
        <v>199</v>
      </c>
      <c r="I103" s="92">
        <v>2</v>
      </c>
      <c r="J103" s="84" t="str">
        <f t="shared" si="5"/>
        <v>Uniform (0.69, 0.69)</v>
      </c>
      <c r="K103" s="131">
        <f t="shared" si="6"/>
        <v>0.68799999999999994</v>
      </c>
      <c r="L103" s="131">
        <f t="shared" si="6"/>
        <v>0.68799999999999994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0.59899999999999998</v>
      </c>
      <c r="G104" s="53">
        <v>0.71399999999999997</v>
      </c>
      <c r="H104" s="133" t="s">
        <v>199</v>
      </c>
      <c r="I104" s="92">
        <v>2</v>
      </c>
      <c r="J104" s="84" t="str">
        <f t="shared" si="5"/>
        <v>Uniform (0.6, 0.71)</v>
      </c>
      <c r="K104" s="131">
        <f t="shared" si="6"/>
        <v>0.59899999999999998</v>
      </c>
      <c r="L104" s="131">
        <f t="shared" si="6"/>
        <v>0.71399999999999997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0.59899999999999998</v>
      </c>
      <c r="G105" s="53">
        <v>0.71399999999999997</v>
      </c>
      <c r="H105" s="133" t="s">
        <v>199</v>
      </c>
      <c r="I105" s="92">
        <v>2</v>
      </c>
      <c r="J105" s="84" t="str">
        <f t="shared" si="5"/>
        <v>Uniform (0.6, 0.71)</v>
      </c>
      <c r="K105" s="131">
        <f t="shared" si="6"/>
        <v>0.59899999999999998</v>
      </c>
      <c r="L105" s="131">
        <f t="shared" si="6"/>
        <v>0.71399999999999997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0.59899999999999998</v>
      </c>
      <c r="G106" s="53">
        <v>0.71399999999999997</v>
      </c>
      <c r="H106" s="133" t="s">
        <v>199</v>
      </c>
      <c r="I106" s="92">
        <v>2</v>
      </c>
      <c r="J106" s="84" t="str">
        <f t="shared" si="5"/>
        <v>Uniform (0.6, 0.71)</v>
      </c>
      <c r="K106" s="131">
        <f t="shared" si="6"/>
        <v>0.59899999999999998</v>
      </c>
      <c r="L106" s="131">
        <f t="shared" si="6"/>
        <v>0.71399999999999997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131">
        <v>0.59899999999999998</v>
      </c>
      <c r="G107" s="53">
        <v>0.71399999999999997</v>
      </c>
      <c r="H107" s="133" t="s">
        <v>199</v>
      </c>
      <c r="I107" s="92">
        <v>2</v>
      </c>
      <c r="J107" s="84" t="str">
        <f t="shared" si="5"/>
        <v>Uniform (0.6, 0.71)</v>
      </c>
      <c r="K107" s="131">
        <f t="shared" si="6"/>
        <v>0.59899999999999998</v>
      </c>
      <c r="L107" s="131">
        <f t="shared" si="6"/>
        <v>0.71399999999999997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131">
        <v>0.59899999999999998</v>
      </c>
      <c r="G108" s="53">
        <v>0.71399999999999997</v>
      </c>
      <c r="H108" s="133" t="s">
        <v>199</v>
      </c>
      <c r="I108" s="92">
        <v>2</v>
      </c>
      <c r="J108" s="84" t="str">
        <f t="shared" si="5"/>
        <v>Uniform (0.6, 0.71)</v>
      </c>
      <c r="K108" s="131">
        <f t="shared" si="6"/>
        <v>0.59899999999999998</v>
      </c>
      <c r="L108" s="131">
        <f t="shared" si="6"/>
        <v>0.71399999999999997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4">
        <v>0.9</v>
      </c>
      <c r="F109" s="131">
        <v>0.59899999999999998</v>
      </c>
      <c r="G109" s="53">
        <v>0.71399999999999997</v>
      </c>
      <c r="H109" s="133" t="s">
        <v>199</v>
      </c>
      <c r="I109" s="92">
        <v>2</v>
      </c>
      <c r="J109" s="84" t="str">
        <f t="shared" si="5"/>
        <v>Uniform (0.6, 0.71)</v>
      </c>
      <c r="K109" s="131">
        <f t="shared" si="6"/>
        <v>0.59899999999999998</v>
      </c>
      <c r="L109" s="131">
        <f t="shared" si="6"/>
        <v>0.71399999999999997</v>
      </c>
      <c r="M109" s="84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9"/>
  <sheetViews>
    <sheetView zoomScale="80" zoomScaleNormal="80" workbookViewId="0">
      <selection activeCell="J39" sqref="J39"/>
    </sheetView>
  </sheetViews>
  <sheetFormatPr defaultRowHeight="15" x14ac:dyDescent="0.25"/>
  <cols>
    <col min="1" max="1" width="7.28515625" style="133" customWidth="1"/>
    <col min="2" max="3" width="9.140625" style="133"/>
    <col min="4" max="4" width="8.28515625" style="133" customWidth="1"/>
    <col min="5" max="6" width="7.85546875" style="133" customWidth="1"/>
    <col min="7" max="7" width="6.85546875" style="133" customWidth="1"/>
    <col min="8" max="8" width="7.85546875" style="133" customWidth="1"/>
    <col min="9" max="9" width="18.28515625" style="133" customWidth="1"/>
    <col min="10" max="13" width="9.140625" style="133"/>
    <col min="14" max="14" width="13.28515625" style="133" customWidth="1"/>
    <col min="15" max="15" width="84.140625" style="133" customWidth="1"/>
    <col min="16" max="16384" width="9.140625" style="133"/>
  </cols>
  <sheetData>
    <row r="1" spans="1:15" x14ac:dyDescent="0.25">
      <c r="A1" s="80" t="s">
        <v>1</v>
      </c>
      <c r="B1" s="80" t="s">
        <v>9</v>
      </c>
      <c r="C1" s="80" t="s">
        <v>10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7"/>
      <c r="N1" s="80" t="s">
        <v>21</v>
      </c>
      <c r="O1" s="80" t="s">
        <v>25</v>
      </c>
    </row>
    <row r="2" spans="1:15" x14ac:dyDescent="0.25">
      <c r="A2" s="81" t="s">
        <v>2</v>
      </c>
      <c r="B2" s="133" t="s">
        <v>17</v>
      </c>
      <c r="C2" s="133" t="s">
        <v>11</v>
      </c>
      <c r="D2" s="259">
        <v>0.63</v>
      </c>
      <c r="G2" s="133" t="s">
        <v>205</v>
      </c>
      <c r="H2" s="133">
        <v>2</v>
      </c>
      <c r="J2" s="94"/>
      <c r="K2" s="94"/>
      <c r="L2" s="133" t="s">
        <v>17</v>
      </c>
      <c r="N2" s="133" t="s">
        <v>24</v>
      </c>
      <c r="O2" s="38" t="s">
        <v>66</v>
      </c>
    </row>
    <row r="3" spans="1:15" x14ac:dyDescent="0.25">
      <c r="A3" s="81" t="s">
        <v>2</v>
      </c>
      <c r="B3" s="133" t="s">
        <v>17</v>
      </c>
      <c r="C3" s="133" t="s">
        <v>13</v>
      </c>
      <c r="D3" s="259">
        <v>0.63</v>
      </c>
      <c r="G3" s="133" t="s">
        <v>205</v>
      </c>
      <c r="H3" s="133">
        <v>2</v>
      </c>
      <c r="J3" s="94"/>
      <c r="K3" s="94"/>
      <c r="L3" s="133" t="s">
        <v>17</v>
      </c>
      <c r="O3" s="82"/>
    </row>
    <row r="4" spans="1:15" x14ac:dyDescent="0.25">
      <c r="A4" s="80" t="s">
        <v>2</v>
      </c>
      <c r="B4" s="87" t="s">
        <v>17</v>
      </c>
      <c r="C4" s="87" t="s">
        <v>14</v>
      </c>
      <c r="D4" s="306">
        <v>0.63</v>
      </c>
      <c r="E4" s="87"/>
      <c r="F4" s="87"/>
      <c r="G4" s="87" t="s">
        <v>205</v>
      </c>
      <c r="H4" s="87">
        <v>2</v>
      </c>
      <c r="I4" s="87"/>
      <c r="J4" s="93"/>
      <c r="K4" s="93"/>
      <c r="L4" s="87" t="s">
        <v>17</v>
      </c>
      <c r="M4" s="87"/>
      <c r="N4" s="87"/>
      <c r="O4" s="87" t="s">
        <v>63</v>
      </c>
    </row>
    <row r="5" spans="1:15" x14ac:dyDescent="0.25">
      <c r="A5" s="81" t="s">
        <v>3</v>
      </c>
      <c r="B5" s="133" t="s">
        <v>17</v>
      </c>
      <c r="C5" s="133" t="s">
        <v>11</v>
      </c>
      <c r="D5" s="259">
        <v>0.61499999999999999</v>
      </c>
      <c r="E5" s="83"/>
      <c r="F5" s="83"/>
      <c r="G5" s="133" t="s">
        <v>205</v>
      </c>
      <c r="H5" s="133">
        <v>2</v>
      </c>
      <c r="I5" s="67"/>
      <c r="J5" s="161"/>
      <c r="K5" s="161"/>
      <c r="L5" s="133" t="s">
        <v>17</v>
      </c>
      <c r="O5" s="72" t="s">
        <v>1776</v>
      </c>
    </row>
    <row r="6" spans="1:15" x14ac:dyDescent="0.25">
      <c r="A6" s="81" t="s">
        <v>3</v>
      </c>
      <c r="B6" s="133" t="s">
        <v>17</v>
      </c>
      <c r="C6" s="133" t="s">
        <v>13</v>
      </c>
      <c r="D6" s="259">
        <v>0.61499999999999999</v>
      </c>
      <c r="E6" s="83"/>
      <c r="F6" s="83"/>
      <c r="G6" s="133" t="s">
        <v>205</v>
      </c>
      <c r="H6" s="133">
        <v>2</v>
      </c>
      <c r="I6" s="84"/>
      <c r="J6" s="161"/>
      <c r="L6" s="133" t="s">
        <v>17</v>
      </c>
    </row>
    <row r="7" spans="1:15" x14ac:dyDescent="0.25">
      <c r="A7" s="80" t="s">
        <v>3</v>
      </c>
      <c r="B7" s="87" t="s">
        <v>17</v>
      </c>
      <c r="C7" s="87" t="s">
        <v>14</v>
      </c>
      <c r="D7" s="306">
        <v>0.61499999999999999</v>
      </c>
      <c r="E7" s="91"/>
      <c r="F7" s="91"/>
      <c r="G7" s="87" t="s">
        <v>205</v>
      </c>
      <c r="H7" s="87">
        <v>2</v>
      </c>
      <c r="I7" s="87"/>
      <c r="J7" s="87"/>
      <c r="K7" s="87"/>
      <c r="L7" s="87" t="s">
        <v>17</v>
      </c>
      <c r="M7" s="87"/>
      <c r="N7" s="87"/>
      <c r="O7" s="87"/>
    </row>
    <row r="8" spans="1:15" x14ac:dyDescent="0.25">
      <c r="A8" s="81" t="s">
        <v>4</v>
      </c>
      <c r="B8" s="133" t="s">
        <v>17</v>
      </c>
      <c r="C8" s="133" t="s">
        <v>11</v>
      </c>
      <c r="D8" s="307">
        <v>0.77100000000000002</v>
      </c>
      <c r="E8" s="110"/>
      <c r="F8" s="110"/>
      <c r="G8" s="133" t="s">
        <v>205</v>
      </c>
      <c r="H8" s="133">
        <v>2</v>
      </c>
      <c r="J8" s="94"/>
      <c r="K8" s="94"/>
      <c r="L8" s="133" t="s">
        <v>17</v>
      </c>
      <c r="O8" s="133" t="s">
        <v>1777</v>
      </c>
    </row>
    <row r="9" spans="1:15" x14ac:dyDescent="0.25">
      <c r="A9" s="81" t="s">
        <v>4</v>
      </c>
      <c r="B9" s="133" t="s">
        <v>17</v>
      </c>
      <c r="C9" s="133" t="s">
        <v>13</v>
      </c>
      <c r="D9" s="307">
        <v>0.77100000000000002</v>
      </c>
      <c r="E9" s="110"/>
      <c r="F9" s="110"/>
      <c r="G9" s="133" t="s">
        <v>205</v>
      </c>
      <c r="H9" s="133">
        <v>2</v>
      </c>
      <c r="J9" s="94"/>
      <c r="K9" s="94"/>
      <c r="L9" s="133" t="s">
        <v>17</v>
      </c>
      <c r="O9" s="308" t="s">
        <v>65</v>
      </c>
    </row>
    <row r="10" spans="1:15" x14ac:dyDescent="0.25">
      <c r="A10" s="80" t="s">
        <v>4</v>
      </c>
      <c r="B10" s="87" t="s">
        <v>17</v>
      </c>
      <c r="C10" s="87" t="s">
        <v>14</v>
      </c>
      <c r="D10" s="306">
        <v>0.77100000000000002</v>
      </c>
      <c r="E10" s="111"/>
      <c r="F10" s="111"/>
      <c r="G10" s="87" t="s">
        <v>205</v>
      </c>
      <c r="H10" s="87">
        <v>2</v>
      </c>
      <c r="I10" s="87"/>
      <c r="J10" s="93"/>
      <c r="K10" s="93"/>
      <c r="L10" s="87" t="s">
        <v>17</v>
      </c>
      <c r="M10" s="87"/>
      <c r="N10" s="87"/>
      <c r="O10" s="184" t="s">
        <v>64</v>
      </c>
    </row>
    <row r="11" spans="1:15" x14ac:dyDescent="0.25">
      <c r="A11" s="81" t="s">
        <v>5</v>
      </c>
      <c r="B11" s="133" t="s">
        <v>17</v>
      </c>
      <c r="C11" s="133" t="s">
        <v>11</v>
      </c>
      <c r="D11" s="259">
        <v>0.52900000000000003</v>
      </c>
      <c r="E11" s="110"/>
      <c r="F11" s="110"/>
      <c r="G11" s="133" t="s">
        <v>205</v>
      </c>
      <c r="H11" s="133">
        <v>2</v>
      </c>
      <c r="J11" s="94"/>
      <c r="K11" s="94"/>
      <c r="L11" s="133" t="s">
        <v>17</v>
      </c>
      <c r="O11" s="72" t="s">
        <v>1778</v>
      </c>
    </row>
    <row r="12" spans="1:15" x14ac:dyDescent="0.25">
      <c r="A12" s="81" t="s">
        <v>5</v>
      </c>
      <c r="B12" s="133" t="s">
        <v>17</v>
      </c>
      <c r="C12" s="133" t="s">
        <v>13</v>
      </c>
      <c r="D12" s="259">
        <v>0.52900000000000003</v>
      </c>
      <c r="E12" s="110"/>
      <c r="F12" s="110"/>
      <c r="G12" s="133" t="s">
        <v>205</v>
      </c>
      <c r="H12" s="133">
        <v>2</v>
      </c>
      <c r="J12" s="94"/>
      <c r="K12" s="94"/>
      <c r="L12" s="133" t="s">
        <v>17</v>
      </c>
    </row>
    <row r="13" spans="1:15" x14ac:dyDescent="0.25">
      <c r="A13" s="80" t="s">
        <v>5</v>
      </c>
      <c r="B13" s="87" t="s">
        <v>17</v>
      </c>
      <c r="C13" s="87" t="s">
        <v>14</v>
      </c>
      <c r="D13" s="306">
        <v>0.52900000000000003</v>
      </c>
      <c r="E13" s="111"/>
      <c r="F13" s="111"/>
      <c r="G13" s="87" t="s">
        <v>205</v>
      </c>
      <c r="H13" s="87">
        <v>2</v>
      </c>
      <c r="I13" s="87"/>
      <c r="J13" s="93"/>
      <c r="K13" s="93"/>
      <c r="L13" s="87" t="s">
        <v>17</v>
      </c>
      <c r="M13" s="87"/>
      <c r="N13" s="87"/>
      <c r="O13" s="87"/>
    </row>
    <row r="14" spans="1:15" x14ac:dyDescent="0.25">
      <c r="A14" s="81" t="s">
        <v>0</v>
      </c>
      <c r="B14" s="133" t="s">
        <v>17</v>
      </c>
      <c r="C14" s="133" t="s">
        <v>11</v>
      </c>
      <c r="D14" s="88">
        <v>0.97921225382932164</v>
      </c>
      <c r="E14" s="88">
        <v>0.92768900485224348</v>
      </c>
      <c r="F14" s="88">
        <v>0.99928158371600606</v>
      </c>
      <c r="G14" s="133" t="s">
        <v>205</v>
      </c>
      <c r="H14" s="133">
        <v>2</v>
      </c>
      <c r="I14" s="133" t="s">
        <v>248</v>
      </c>
      <c r="J14" s="94">
        <v>51.91</v>
      </c>
      <c r="K14" s="94">
        <v>1.1020000000000039</v>
      </c>
      <c r="L14" s="133" t="s">
        <v>17</v>
      </c>
      <c r="O14" s="56" t="s">
        <v>56</v>
      </c>
    </row>
    <row r="15" spans="1:15" x14ac:dyDescent="0.25">
      <c r="A15" s="81" t="s">
        <v>0</v>
      </c>
      <c r="B15" s="133" t="s">
        <v>17</v>
      </c>
      <c r="C15" s="133" t="s">
        <v>13</v>
      </c>
      <c r="D15" s="88">
        <v>0.94679695982627576</v>
      </c>
      <c r="E15" s="88">
        <v>0.91698984960271213</v>
      </c>
      <c r="F15" s="88">
        <v>0.9703146088147595</v>
      </c>
      <c r="G15" s="133" t="s">
        <v>205</v>
      </c>
      <c r="H15" s="133">
        <v>2</v>
      </c>
      <c r="I15" s="133" t="s">
        <v>249</v>
      </c>
      <c r="J15" s="94">
        <v>253.75200000000001</v>
      </c>
      <c r="K15" s="94">
        <v>14.259000000000015</v>
      </c>
      <c r="L15" s="133" t="s">
        <v>17</v>
      </c>
      <c r="O15" s="84"/>
    </row>
    <row r="16" spans="1:15" x14ac:dyDescent="0.25">
      <c r="A16" s="80" t="s">
        <v>0</v>
      </c>
      <c r="B16" s="87" t="s">
        <v>17</v>
      </c>
      <c r="C16" s="87" t="s">
        <v>14</v>
      </c>
      <c r="D16" s="89">
        <v>0.95728368017524645</v>
      </c>
      <c r="E16" s="89">
        <v>0.93088539613771371</v>
      </c>
      <c r="F16" s="89">
        <v>0.97759263674044616</v>
      </c>
      <c r="G16" s="87" t="s">
        <v>205</v>
      </c>
      <c r="H16" s="87">
        <v>2</v>
      </c>
      <c r="I16" s="87" t="s">
        <v>250</v>
      </c>
      <c r="J16" s="93">
        <v>270.94000000000005</v>
      </c>
      <c r="K16" s="93">
        <v>12.089999999999975</v>
      </c>
      <c r="L16" s="87" t="s">
        <v>17</v>
      </c>
      <c r="M16" s="87"/>
      <c r="N16" s="87"/>
      <c r="O16" s="87"/>
    </row>
    <row r="17" spans="1:15" x14ac:dyDescent="0.25">
      <c r="A17" s="81" t="s">
        <v>6</v>
      </c>
      <c r="B17" s="133" t="s">
        <v>17</v>
      </c>
      <c r="C17" s="133" t="s">
        <v>11</v>
      </c>
      <c r="D17" s="112">
        <v>0.90996248436848692</v>
      </c>
      <c r="E17" s="88">
        <v>0.90153190000000005</v>
      </c>
      <c r="F17" s="88">
        <v>0.91773709999999997</v>
      </c>
      <c r="G17" s="133" t="s">
        <v>205</v>
      </c>
      <c r="H17" s="133">
        <v>2</v>
      </c>
      <c r="I17" s="133" t="s">
        <v>966</v>
      </c>
      <c r="J17" s="133">
        <v>4366</v>
      </c>
      <c r="K17" s="133">
        <v>432</v>
      </c>
      <c r="L17" s="133" t="s">
        <v>17</v>
      </c>
      <c r="O17" s="133" t="s">
        <v>967</v>
      </c>
    </row>
    <row r="18" spans="1:15" x14ac:dyDescent="0.25">
      <c r="A18" s="81" t="s">
        <v>6</v>
      </c>
      <c r="B18" s="133" t="s">
        <v>17</v>
      </c>
      <c r="C18" s="133" t="s">
        <v>13</v>
      </c>
      <c r="D18" s="112">
        <v>0.90996248436848692</v>
      </c>
      <c r="E18" s="88">
        <v>0.90153190000000005</v>
      </c>
      <c r="F18" s="88">
        <v>0.91773709999999997</v>
      </c>
      <c r="G18" s="133" t="s">
        <v>205</v>
      </c>
      <c r="H18" s="133">
        <v>2</v>
      </c>
      <c r="I18" s="133" t="s">
        <v>966</v>
      </c>
      <c r="J18" s="133">
        <v>4366</v>
      </c>
      <c r="K18" s="133">
        <v>432</v>
      </c>
      <c r="L18" s="133" t="s">
        <v>17</v>
      </c>
    </row>
    <row r="19" spans="1:15" x14ac:dyDescent="0.25">
      <c r="A19" s="81" t="s">
        <v>6</v>
      </c>
      <c r="B19" s="133" t="s">
        <v>17</v>
      </c>
      <c r="C19" s="133" t="s">
        <v>14</v>
      </c>
      <c r="D19" s="112">
        <v>0.90996248436848692</v>
      </c>
      <c r="E19" s="88">
        <v>0.90153190000000005</v>
      </c>
      <c r="F19" s="88">
        <v>0.91773709999999997</v>
      </c>
      <c r="G19" s="133" t="s">
        <v>205</v>
      </c>
      <c r="H19" s="133">
        <v>2</v>
      </c>
      <c r="I19" s="133" t="s">
        <v>966</v>
      </c>
      <c r="J19" s="133">
        <v>4366</v>
      </c>
      <c r="K19" s="133">
        <v>432</v>
      </c>
      <c r="L19" s="133" t="s">
        <v>17</v>
      </c>
    </row>
  </sheetData>
  <hyperlinks>
    <hyperlink ref="O14" r:id="rId1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9"/>
  <sheetViews>
    <sheetView zoomScale="80" zoomScaleNormal="80" workbookViewId="0">
      <selection activeCell="E14" sqref="E14:E19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1946</v>
      </c>
      <c r="E2" s="53">
        <v>1.7</v>
      </c>
      <c r="F2" s="53">
        <v>1.2</v>
      </c>
      <c r="G2" s="53">
        <v>2.2999999999999998</v>
      </c>
      <c r="H2" s="133" t="s">
        <v>199</v>
      </c>
      <c r="I2" s="92">
        <v>2</v>
      </c>
      <c r="J2" s="84" t="str">
        <f t="shared" ref="J2:J7" si="0">"Uniform ("&amp;ROUND(F2,2)&amp;", "&amp;ROUND(G2,2)&amp;")"</f>
        <v>Uniform (1.2, 2.3)</v>
      </c>
      <c r="K2" s="131">
        <f t="shared" ref="K2:L7" si="1">F2</f>
        <v>1.2</v>
      </c>
      <c r="L2" s="131">
        <f t="shared" si="1"/>
        <v>2.2999999999999998</v>
      </c>
      <c r="M2" s="84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1946</v>
      </c>
      <c r="E3" s="53">
        <v>1.7</v>
      </c>
      <c r="F3" s="53">
        <v>1.2</v>
      </c>
      <c r="G3" s="53">
        <v>2.2999999999999998</v>
      </c>
      <c r="H3" s="133" t="s">
        <v>199</v>
      </c>
      <c r="I3" s="92">
        <v>2</v>
      </c>
      <c r="J3" s="84" t="str">
        <f t="shared" si="0"/>
        <v>Uniform (1.2, 2.3)</v>
      </c>
      <c r="K3" s="131">
        <f t="shared" si="1"/>
        <v>1.2</v>
      </c>
      <c r="L3" s="131">
        <f t="shared" si="1"/>
        <v>2.2999999999999998</v>
      </c>
      <c r="M3" s="84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1946</v>
      </c>
      <c r="E4" s="53">
        <v>1.7</v>
      </c>
      <c r="F4" s="53">
        <v>1.2</v>
      </c>
      <c r="G4" s="53">
        <v>2.2999999999999998</v>
      </c>
      <c r="H4" s="133" t="s">
        <v>199</v>
      </c>
      <c r="I4" s="92">
        <v>2</v>
      </c>
      <c r="J4" s="84" t="str">
        <f t="shared" si="0"/>
        <v>Uniform (1.2, 2.3)</v>
      </c>
      <c r="K4" s="131">
        <f t="shared" si="1"/>
        <v>1.2</v>
      </c>
      <c r="L4" s="131">
        <f t="shared" si="1"/>
        <v>2.2999999999999998</v>
      </c>
      <c r="M4" s="84" t="s">
        <v>17</v>
      </c>
    </row>
    <row r="5" spans="1:16" x14ac:dyDescent="0.25">
      <c r="A5" s="86" t="s">
        <v>2</v>
      </c>
      <c r="B5" s="84" t="s">
        <v>15</v>
      </c>
      <c r="C5" s="84" t="s">
        <v>11</v>
      </c>
      <c r="D5" s="84" t="s">
        <v>1946</v>
      </c>
      <c r="E5" s="53">
        <v>1.7</v>
      </c>
      <c r="F5" s="53">
        <v>1.2</v>
      </c>
      <c r="G5" s="53">
        <v>2.2999999999999998</v>
      </c>
      <c r="H5" s="133" t="s">
        <v>199</v>
      </c>
      <c r="I5" s="92">
        <v>2</v>
      </c>
      <c r="J5" s="84" t="str">
        <f t="shared" si="0"/>
        <v>Uniform (1.2, 2.3)</v>
      </c>
      <c r="K5" s="131">
        <f t="shared" si="1"/>
        <v>1.2</v>
      </c>
      <c r="L5" s="131">
        <f t="shared" si="1"/>
        <v>2.2999999999999998</v>
      </c>
      <c r="M5" s="84" t="s">
        <v>17</v>
      </c>
    </row>
    <row r="6" spans="1:16" x14ac:dyDescent="0.25">
      <c r="A6" s="86" t="s">
        <v>2</v>
      </c>
      <c r="B6" s="84" t="s">
        <v>15</v>
      </c>
      <c r="C6" s="84" t="s">
        <v>13</v>
      </c>
      <c r="D6" s="84" t="s">
        <v>1946</v>
      </c>
      <c r="E6" s="53">
        <v>1.7</v>
      </c>
      <c r="F6" s="53">
        <v>1.2</v>
      </c>
      <c r="G6" s="53">
        <v>2.2999999999999998</v>
      </c>
      <c r="H6" s="84" t="s">
        <v>199</v>
      </c>
      <c r="I6" s="92">
        <v>2</v>
      </c>
      <c r="J6" s="84" t="str">
        <f t="shared" si="0"/>
        <v>Uniform (1.2, 2.3)</v>
      </c>
      <c r="K6" s="131">
        <f t="shared" si="1"/>
        <v>1.2</v>
      </c>
      <c r="L6" s="131">
        <f t="shared" si="1"/>
        <v>2.2999999999999998</v>
      </c>
      <c r="M6" s="84" t="s">
        <v>17</v>
      </c>
    </row>
    <row r="7" spans="1:16" x14ac:dyDescent="0.25">
      <c r="A7" s="86" t="s">
        <v>2</v>
      </c>
      <c r="B7" s="84" t="s">
        <v>15</v>
      </c>
      <c r="C7" s="84" t="s">
        <v>14</v>
      </c>
      <c r="D7" s="84" t="s">
        <v>1946</v>
      </c>
      <c r="E7" s="131">
        <v>1.7</v>
      </c>
      <c r="F7" s="131">
        <v>1.2</v>
      </c>
      <c r="G7" s="131">
        <v>2.2999999999999998</v>
      </c>
      <c r="H7" s="84" t="s">
        <v>199</v>
      </c>
      <c r="I7" s="92">
        <v>2</v>
      </c>
      <c r="J7" s="84" t="str">
        <f t="shared" si="0"/>
        <v>Uniform (1.2, 2.3)</v>
      </c>
      <c r="K7" s="131">
        <f t="shared" si="1"/>
        <v>1.2</v>
      </c>
      <c r="L7" s="131">
        <f t="shared" si="1"/>
        <v>2.2999999999999998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11</v>
      </c>
      <c r="D8" s="85" t="s">
        <v>1948</v>
      </c>
      <c r="E8" s="53">
        <v>0.24199999999999999</v>
      </c>
      <c r="F8" s="53">
        <v>0.24199999999999999</v>
      </c>
      <c r="G8" s="53">
        <v>0.24199999999999999</v>
      </c>
      <c r="H8" s="84" t="s">
        <v>199</v>
      </c>
      <c r="I8" s="92">
        <v>2</v>
      </c>
      <c r="J8" s="84" t="str">
        <f>"Uniform ("&amp;ROUND(F8,2)&amp;", "&amp;ROUND(G8,2)&amp;")"</f>
        <v>Uniform (0.24, 0.24)</v>
      </c>
      <c r="K8" s="131">
        <f>F8</f>
        <v>0.24199999999999999</v>
      </c>
      <c r="L8" s="131">
        <f>G8</f>
        <v>0.24199999999999999</v>
      </c>
      <c r="M8" s="84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5" t="s">
        <v>1948</v>
      </c>
      <c r="E9" s="53">
        <v>0.24199999999999999</v>
      </c>
      <c r="F9" s="53">
        <v>0.24199999999999999</v>
      </c>
      <c r="G9" s="53">
        <v>0.24199999999999999</v>
      </c>
      <c r="H9" s="84" t="s">
        <v>199</v>
      </c>
      <c r="I9" s="92">
        <v>2</v>
      </c>
      <c r="J9" s="84" t="str">
        <f t="shared" ref="J9:J72" si="2">"Uniform ("&amp;ROUND(F9,2)&amp;", "&amp;ROUND(G9,2)&amp;")"</f>
        <v>Uniform (0.24, 0.24)</v>
      </c>
      <c r="K9" s="131">
        <f t="shared" ref="K9:L24" si="3">F9</f>
        <v>0.24199999999999999</v>
      </c>
      <c r="L9" s="131">
        <f t="shared" si="3"/>
        <v>0.24199999999999999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5" t="s">
        <v>1948</v>
      </c>
      <c r="E10" s="53">
        <v>0.24199999999999999</v>
      </c>
      <c r="F10" s="53">
        <v>0.24199999999999999</v>
      </c>
      <c r="G10" s="53">
        <v>0.24199999999999999</v>
      </c>
      <c r="H10" s="84" t="s">
        <v>199</v>
      </c>
      <c r="I10" s="92">
        <v>2</v>
      </c>
      <c r="J10" s="84" t="str">
        <f t="shared" si="2"/>
        <v>Uniform (0.24, 0.24)</v>
      </c>
      <c r="K10" s="131">
        <f t="shared" si="3"/>
        <v>0.24199999999999999</v>
      </c>
      <c r="L10" s="131">
        <f t="shared" si="3"/>
        <v>0.24199999999999999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15</v>
      </c>
      <c r="C11" s="84" t="s">
        <v>11</v>
      </c>
      <c r="D11" s="85" t="s">
        <v>1948</v>
      </c>
      <c r="E11" s="131">
        <v>0.24199999999999999</v>
      </c>
      <c r="F11" s="131">
        <v>0.24199999999999999</v>
      </c>
      <c r="G11" s="131">
        <v>0.24199999999999999</v>
      </c>
      <c r="H11" s="84" t="s">
        <v>199</v>
      </c>
      <c r="I11" s="92">
        <v>2</v>
      </c>
      <c r="J11" s="84" t="str">
        <f t="shared" si="2"/>
        <v>Uniform (0.24, 0.24)</v>
      </c>
      <c r="K11" s="131">
        <f t="shared" si="3"/>
        <v>0.24199999999999999</v>
      </c>
      <c r="L11" s="131">
        <f t="shared" si="3"/>
        <v>0.24199999999999999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15</v>
      </c>
      <c r="C12" s="84" t="s">
        <v>13</v>
      </c>
      <c r="D12" s="85" t="s">
        <v>1948</v>
      </c>
      <c r="E12" s="131">
        <v>0.24199999999999999</v>
      </c>
      <c r="F12" s="131">
        <v>0.24199999999999999</v>
      </c>
      <c r="G12" s="131">
        <v>0.24199999999999999</v>
      </c>
      <c r="H12" s="84" t="s">
        <v>199</v>
      </c>
      <c r="I12" s="92">
        <v>2</v>
      </c>
      <c r="J12" s="84" t="str">
        <f t="shared" si="2"/>
        <v>Uniform (0.24, 0.24)</v>
      </c>
      <c r="K12" s="131">
        <f t="shared" si="3"/>
        <v>0.24199999999999999</v>
      </c>
      <c r="L12" s="131">
        <f t="shared" si="3"/>
        <v>0.24199999999999999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15</v>
      </c>
      <c r="C13" s="84" t="s">
        <v>14</v>
      </c>
      <c r="D13" s="85" t="s">
        <v>1948</v>
      </c>
      <c r="E13" s="131">
        <v>0.24199999999999999</v>
      </c>
      <c r="F13" s="131">
        <v>0.24199999999999999</v>
      </c>
      <c r="G13" s="131">
        <v>0.24199999999999999</v>
      </c>
      <c r="H13" s="84" t="s">
        <v>199</v>
      </c>
      <c r="I13" s="92">
        <v>2</v>
      </c>
      <c r="J13" s="84" t="str">
        <f t="shared" si="2"/>
        <v>Uniform (0.24, 0.24)</v>
      </c>
      <c r="K13" s="131">
        <f t="shared" si="3"/>
        <v>0.24199999999999999</v>
      </c>
      <c r="L13" s="131">
        <f t="shared" si="3"/>
        <v>0.24199999999999999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12</v>
      </c>
      <c r="C14" s="84" t="s">
        <v>11</v>
      </c>
      <c r="D14" s="85" t="s">
        <v>1949</v>
      </c>
      <c r="E14" s="374">
        <v>0.9</v>
      </c>
      <c r="F14" s="53">
        <v>0.28599999999999998</v>
      </c>
      <c r="G14" s="53">
        <v>0.40100000000000002</v>
      </c>
      <c r="H14" s="84" t="s">
        <v>199</v>
      </c>
      <c r="I14" s="92">
        <v>2</v>
      </c>
      <c r="J14" s="84" t="str">
        <f t="shared" si="2"/>
        <v>Uniform (0.29, 0.4)</v>
      </c>
      <c r="K14" s="131">
        <f t="shared" si="3"/>
        <v>0.28599999999999998</v>
      </c>
      <c r="L14" s="131">
        <f t="shared" si="3"/>
        <v>0.40100000000000002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12</v>
      </c>
      <c r="C15" s="84" t="s">
        <v>13</v>
      </c>
      <c r="D15" s="85" t="s">
        <v>1949</v>
      </c>
      <c r="E15" s="374">
        <v>0.9</v>
      </c>
      <c r="F15" s="53">
        <v>0.28599999999999998</v>
      </c>
      <c r="G15" s="53">
        <v>0.40100000000000002</v>
      </c>
      <c r="H15" s="84" t="s">
        <v>199</v>
      </c>
      <c r="I15" s="92">
        <v>2</v>
      </c>
      <c r="J15" s="84" t="str">
        <f t="shared" si="2"/>
        <v>Uniform (0.29, 0.4)</v>
      </c>
      <c r="K15" s="131">
        <f t="shared" si="3"/>
        <v>0.28599999999999998</v>
      </c>
      <c r="L15" s="131">
        <f t="shared" si="3"/>
        <v>0.40100000000000002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12</v>
      </c>
      <c r="C16" s="84" t="s">
        <v>14</v>
      </c>
      <c r="D16" s="85" t="s">
        <v>1949</v>
      </c>
      <c r="E16" s="374">
        <v>0.9</v>
      </c>
      <c r="F16" s="53">
        <v>0.28599999999999998</v>
      </c>
      <c r="G16" s="53">
        <v>0.40100000000000002</v>
      </c>
      <c r="H16" s="84" t="s">
        <v>199</v>
      </c>
      <c r="I16" s="92">
        <v>2</v>
      </c>
      <c r="J16" s="84" t="str">
        <f t="shared" si="2"/>
        <v>Uniform (0.29, 0.4)</v>
      </c>
      <c r="K16" s="131">
        <f t="shared" si="3"/>
        <v>0.28599999999999998</v>
      </c>
      <c r="L16" s="131">
        <f t="shared" si="3"/>
        <v>0.40100000000000002</v>
      </c>
      <c r="M16" s="84" t="s">
        <v>17</v>
      </c>
    </row>
    <row r="17" spans="1:17" x14ac:dyDescent="0.25">
      <c r="A17" s="86" t="s">
        <v>2</v>
      </c>
      <c r="B17" s="84" t="s">
        <v>15</v>
      </c>
      <c r="C17" s="84" t="s">
        <v>11</v>
      </c>
      <c r="D17" s="85" t="s">
        <v>1949</v>
      </c>
      <c r="E17" s="374">
        <v>0.9</v>
      </c>
      <c r="F17" s="131">
        <v>0.28599999999999998</v>
      </c>
      <c r="G17" s="131">
        <v>0.40100000000000002</v>
      </c>
      <c r="H17" s="84" t="s">
        <v>199</v>
      </c>
      <c r="I17" s="92">
        <v>2</v>
      </c>
      <c r="J17" s="84" t="str">
        <f t="shared" si="2"/>
        <v>Uniform (0.29, 0.4)</v>
      </c>
      <c r="K17" s="131">
        <f t="shared" si="3"/>
        <v>0.28599999999999998</v>
      </c>
      <c r="L17" s="131">
        <f t="shared" si="3"/>
        <v>0.40100000000000002</v>
      </c>
      <c r="M17" s="84" t="s">
        <v>17</v>
      </c>
    </row>
    <row r="18" spans="1:17" x14ac:dyDescent="0.25">
      <c r="A18" s="86" t="s">
        <v>2</v>
      </c>
      <c r="B18" s="84" t="s">
        <v>15</v>
      </c>
      <c r="C18" s="84" t="s">
        <v>13</v>
      </c>
      <c r="D18" s="85" t="s">
        <v>1949</v>
      </c>
      <c r="E18" s="374">
        <v>0.9</v>
      </c>
      <c r="F18" s="131">
        <v>0.28599999999999998</v>
      </c>
      <c r="G18" s="131">
        <v>0.40100000000000002</v>
      </c>
      <c r="H18" s="84" t="s">
        <v>199</v>
      </c>
      <c r="I18" s="92">
        <v>2</v>
      </c>
      <c r="J18" s="84" t="str">
        <f t="shared" si="2"/>
        <v>Uniform (0.29, 0.4)</v>
      </c>
      <c r="K18" s="131">
        <f t="shared" si="3"/>
        <v>0.28599999999999998</v>
      </c>
      <c r="L18" s="131">
        <f t="shared" si="3"/>
        <v>0.40100000000000002</v>
      </c>
      <c r="M18" s="84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91" t="s">
        <v>1949</v>
      </c>
      <c r="E19" s="377">
        <v>0.9</v>
      </c>
      <c r="F19" s="279">
        <v>0.28599999999999998</v>
      </c>
      <c r="G19" s="279">
        <v>0.40100000000000002</v>
      </c>
      <c r="H19" s="87" t="s">
        <v>199</v>
      </c>
      <c r="I19" s="93">
        <v>2</v>
      </c>
      <c r="J19" s="87" t="str">
        <f t="shared" si="2"/>
        <v>Uniform (0.29, 0.4)</v>
      </c>
      <c r="K19" s="279">
        <f t="shared" si="3"/>
        <v>0.28599999999999998</v>
      </c>
      <c r="L19" s="279">
        <f t="shared" si="3"/>
        <v>0.40100000000000002</v>
      </c>
      <c r="M19" s="87" t="s">
        <v>17</v>
      </c>
      <c r="N19" s="87"/>
      <c r="O19" s="87"/>
      <c r="P19" s="87"/>
    </row>
    <row r="20" spans="1:17" x14ac:dyDescent="0.25">
      <c r="A20" s="81" t="s">
        <v>3</v>
      </c>
      <c r="B20" s="133" t="s">
        <v>12</v>
      </c>
      <c r="C20" s="133" t="s">
        <v>11</v>
      </c>
      <c r="D20" s="133" t="s">
        <v>1946</v>
      </c>
      <c r="E20" s="53">
        <v>1.7</v>
      </c>
      <c r="F20" s="53">
        <v>1.2</v>
      </c>
      <c r="G20" s="53">
        <v>2.2999999999999998</v>
      </c>
      <c r="H20" s="133" t="s">
        <v>199</v>
      </c>
      <c r="I20" s="92">
        <v>2</v>
      </c>
      <c r="J20" s="84" t="str">
        <f t="shared" si="2"/>
        <v>Uniform (1.2, 2.3)</v>
      </c>
      <c r="K20" s="131">
        <f t="shared" si="3"/>
        <v>1.2</v>
      </c>
      <c r="L20" s="131">
        <f t="shared" si="3"/>
        <v>2.2999999999999998</v>
      </c>
      <c r="M20" s="84" t="s">
        <v>17</v>
      </c>
    </row>
    <row r="21" spans="1:17" x14ac:dyDescent="0.25">
      <c r="A21" s="86" t="s">
        <v>3</v>
      </c>
      <c r="B21" s="84" t="s">
        <v>12</v>
      </c>
      <c r="C21" s="84" t="s">
        <v>13</v>
      </c>
      <c r="D21" s="84" t="s">
        <v>1946</v>
      </c>
      <c r="E21" s="53">
        <v>1.7</v>
      </c>
      <c r="F21" s="53">
        <v>1.2</v>
      </c>
      <c r="G21" s="53">
        <v>2.2999999999999998</v>
      </c>
      <c r="H21" s="84" t="s">
        <v>199</v>
      </c>
      <c r="I21" s="92">
        <v>2</v>
      </c>
      <c r="J21" s="84" t="str">
        <f t="shared" si="2"/>
        <v>Uniform (1.2, 2.3)</v>
      </c>
      <c r="K21" s="131">
        <f t="shared" si="3"/>
        <v>1.2</v>
      </c>
      <c r="L21" s="131">
        <f t="shared" si="3"/>
        <v>2.2999999999999998</v>
      </c>
      <c r="M21" s="84" t="s">
        <v>17</v>
      </c>
    </row>
    <row r="22" spans="1:17" x14ac:dyDescent="0.25">
      <c r="A22" s="86" t="s">
        <v>3</v>
      </c>
      <c r="B22" s="84" t="s">
        <v>12</v>
      </c>
      <c r="C22" s="84" t="s">
        <v>14</v>
      </c>
      <c r="D22" s="84" t="s">
        <v>1946</v>
      </c>
      <c r="E22" s="53">
        <v>1.7</v>
      </c>
      <c r="F22" s="53">
        <v>1.2</v>
      </c>
      <c r="G22" s="53">
        <v>2.2999999999999998</v>
      </c>
      <c r="H22" s="84" t="s">
        <v>199</v>
      </c>
      <c r="I22" s="92">
        <v>2</v>
      </c>
      <c r="J22" s="84" t="str">
        <f t="shared" si="2"/>
        <v>Uniform (1.2, 2.3)</v>
      </c>
      <c r="K22" s="131">
        <f t="shared" si="3"/>
        <v>1.2</v>
      </c>
      <c r="L22" s="131">
        <f t="shared" si="3"/>
        <v>2.2999999999999998</v>
      </c>
      <c r="M22" s="84" t="s">
        <v>17</v>
      </c>
    </row>
    <row r="23" spans="1:17" x14ac:dyDescent="0.25">
      <c r="A23" s="86" t="s">
        <v>3</v>
      </c>
      <c r="B23" s="84" t="s">
        <v>15</v>
      </c>
      <c r="C23" s="84" t="s">
        <v>11</v>
      </c>
      <c r="D23" s="84" t="s">
        <v>1946</v>
      </c>
      <c r="E23" s="53">
        <v>1.7</v>
      </c>
      <c r="F23" s="53">
        <v>1.2</v>
      </c>
      <c r="G23" s="53">
        <v>2.2999999999999998</v>
      </c>
      <c r="H23" s="84" t="s">
        <v>199</v>
      </c>
      <c r="I23" s="92">
        <v>2</v>
      </c>
      <c r="J23" s="84" t="str">
        <f t="shared" si="2"/>
        <v>Uniform (1.2, 2.3)</v>
      </c>
      <c r="K23" s="131">
        <f t="shared" si="3"/>
        <v>1.2</v>
      </c>
      <c r="L23" s="131">
        <f t="shared" si="3"/>
        <v>2.2999999999999998</v>
      </c>
      <c r="M23" s="84" t="s">
        <v>17</v>
      </c>
    </row>
    <row r="24" spans="1:17" x14ac:dyDescent="0.25">
      <c r="A24" s="86" t="s">
        <v>3</v>
      </c>
      <c r="B24" s="84" t="s">
        <v>15</v>
      </c>
      <c r="C24" s="84" t="s">
        <v>13</v>
      </c>
      <c r="D24" s="84" t="s">
        <v>1946</v>
      </c>
      <c r="E24" s="53">
        <v>1.7</v>
      </c>
      <c r="F24" s="53">
        <v>1.2</v>
      </c>
      <c r="G24" s="53">
        <v>2.2999999999999998</v>
      </c>
      <c r="H24" s="84" t="s">
        <v>199</v>
      </c>
      <c r="I24" s="92">
        <v>2</v>
      </c>
      <c r="J24" s="84" t="str">
        <f t="shared" si="2"/>
        <v>Uniform (1.2, 2.3)</v>
      </c>
      <c r="K24" s="131">
        <f t="shared" si="3"/>
        <v>1.2</v>
      </c>
      <c r="L24" s="131">
        <f t="shared" si="3"/>
        <v>2.2999999999999998</v>
      </c>
      <c r="M24" s="84" t="s">
        <v>17</v>
      </c>
      <c r="N24" s="84"/>
      <c r="O24" s="84"/>
      <c r="P24" s="84"/>
      <c r="Q24" s="84"/>
    </row>
    <row r="25" spans="1:17" x14ac:dyDescent="0.25">
      <c r="A25" s="86" t="s">
        <v>3</v>
      </c>
      <c r="B25" s="84" t="s">
        <v>15</v>
      </c>
      <c r="C25" s="84" t="s">
        <v>14</v>
      </c>
      <c r="D25" s="84" t="s">
        <v>1946</v>
      </c>
      <c r="E25" s="131">
        <v>1.7</v>
      </c>
      <c r="F25" s="131">
        <v>1.2</v>
      </c>
      <c r="G25" s="131">
        <v>2.2999999999999998</v>
      </c>
      <c r="H25" s="84" t="s">
        <v>199</v>
      </c>
      <c r="I25" s="92">
        <v>2</v>
      </c>
      <c r="J25" s="84" t="str">
        <f t="shared" si="2"/>
        <v>Uniform (1.2, 2.3)</v>
      </c>
      <c r="K25" s="131">
        <f t="shared" ref="K25:L88" si="4">F25</f>
        <v>1.2</v>
      </c>
      <c r="L25" s="131">
        <f t="shared" si="4"/>
        <v>2.2999999999999998</v>
      </c>
      <c r="M25" s="84" t="s">
        <v>17</v>
      </c>
      <c r="N25" s="84"/>
      <c r="O25" s="84"/>
      <c r="P25" s="84"/>
      <c r="Q25" s="84"/>
    </row>
    <row r="26" spans="1:17" x14ac:dyDescent="0.25">
      <c r="A26" s="86" t="s">
        <v>3</v>
      </c>
      <c r="B26" s="84" t="s">
        <v>12</v>
      </c>
      <c r="C26" s="84" t="s">
        <v>11</v>
      </c>
      <c r="D26" s="85" t="s">
        <v>1948</v>
      </c>
      <c r="E26" s="53">
        <v>0.24199999999999999</v>
      </c>
      <c r="F26" s="53">
        <v>0.24199999999999999</v>
      </c>
      <c r="G26" s="53">
        <v>0.24199999999999999</v>
      </c>
      <c r="H26" s="84" t="s">
        <v>199</v>
      </c>
      <c r="I26" s="92">
        <v>2</v>
      </c>
      <c r="J26" s="84" t="str">
        <f t="shared" si="2"/>
        <v>Uniform (0.24, 0.24)</v>
      </c>
      <c r="K26" s="131">
        <f t="shared" si="4"/>
        <v>0.24199999999999999</v>
      </c>
      <c r="L26" s="131">
        <f t="shared" si="4"/>
        <v>0.24199999999999999</v>
      </c>
      <c r="M26" s="84" t="s">
        <v>17</v>
      </c>
      <c r="N26" s="84"/>
      <c r="O26" s="84"/>
      <c r="P26" s="84"/>
      <c r="Q26" s="84"/>
    </row>
    <row r="27" spans="1:17" x14ac:dyDescent="0.25">
      <c r="A27" s="86" t="s">
        <v>3</v>
      </c>
      <c r="B27" s="84" t="s">
        <v>12</v>
      </c>
      <c r="C27" s="84" t="s">
        <v>13</v>
      </c>
      <c r="D27" s="85" t="s">
        <v>1948</v>
      </c>
      <c r="E27" s="53">
        <v>0.24199999999999999</v>
      </c>
      <c r="F27" s="53">
        <v>0.24199999999999999</v>
      </c>
      <c r="G27" s="53">
        <v>0.24199999999999999</v>
      </c>
      <c r="H27" s="84" t="s">
        <v>199</v>
      </c>
      <c r="I27" s="92">
        <v>2</v>
      </c>
      <c r="J27" s="84" t="str">
        <f t="shared" si="2"/>
        <v>Uniform (0.24, 0.24)</v>
      </c>
      <c r="K27" s="131">
        <f t="shared" si="4"/>
        <v>0.24199999999999999</v>
      </c>
      <c r="L27" s="131">
        <f t="shared" si="4"/>
        <v>0.24199999999999999</v>
      </c>
      <c r="M27" s="84" t="s">
        <v>17</v>
      </c>
      <c r="N27" s="84"/>
      <c r="O27" s="84"/>
      <c r="P27" s="84"/>
      <c r="Q27" s="84"/>
    </row>
    <row r="28" spans="1:17" x14ac:dyDescent="0.25">
      <c r="A28" s="86" t="s">
        <v>3</v>
      </c>
      <c r="B28" s="84" t="s">
        <v>12</v>
      </c>
      <c r="C28" s="84" t="s">
        <v>14</v>
      </c>
      <c r="D28" s="85" t="s">
        <v>1948</v>
      </c>
      <c r="E28" s="53">
        <v>0.24199999999999999</v>
      </c>
      <c r="F28" s="53">
        <v>0.24199999999999999</v>
      </c>
      <c r="G28" s="53">
        <v>0.24199999999999999</v>
      </c>
      <c r="H28" s="84" t="s">
        <v>199</v>
      </c>
      <c r="I28" s="92">
        <v>2</v>
      </c>
      <c r="J28" s="84" t="str">
        <f t="shared" si="2"/>
        <v>Uniform (0.24, 0.24)</v>
      </c>
      <c r="K28" s="131">
        <f t="shared" si="4"/>
        <v>0.24199999999999999</v>
      </c>
      <c r="L28" s="131">
        <f t="shared" si="4"/>
        <v>0.24199999999999999</v>
      </c>
      <c r="M28" s="84" t="s">
        <v>17</v>
      </c>
      <c r="N28" s="84"/>
      <c r="O28" s="84"/>
      <c r="P28" s="84"/>
      <c r="Q28" s="84"/>
    </row>
    <row r="29" spans="1:17" x14ac:dyDescent="0.25">
      <c r="A29" s="86" t="s">
        <v>3</v>
      </c>
      <c r="B29" s="84" t="s">
        <v>15</v>
      </c>
      <c r="C29" s="84" t="s">
        <v>11</v>
      </c>
      <c r="D29" s="85" t="s">
        <v>1948</v>
      </c>
      <c r="E29" s="131">
        <v>0.24199999999999999</v>
      </c>
      <c r="F29" s="131">
        <v>0.24199999999999999</v>
      </c>
      <c r="G29" s="131">
        <v>0.24199999999999999</v>
      </c>
      <c r="H29" s="84" t="s">
        <v>199</v>
      </c>
      <c r="I29" s="92">
        <v>2</v>
      </c>
      <c r="J29" s="84" t="str">
        <f t="shared" si="2"/>
        <v>Uniform (0.24, 0.24)</v>
      </c>
      <c r="K29" s="131">
        <f t="shared" si="4"/>
        <v>0.24199999999999999</v>
      </c>
      <c r="L29" s="131">
        <f t="shared" si="4"/>
        <v>0.24199999999999999</v>
      </c>
      <c r="M29" s="84" t="s">
        <v>17</v>
      </c>
      <c r="N29" s="84"/>
      <c r="O29" s="84"/>
      <c r="P29" s="84"/>
      <c r="Q29" s="84"/>
    </row>
    <row r="30" spans="1:17" x14ac:dyDescent="0.25">
      <c r="A30" s="86" t="s">
        <v>3</v>
      </c>
      <c r="B30" s="84" t="s">
        <v>15</v>
      </c>
      <c r="C30" s="84" t="s">
        <v>13</v>
      </c>
      <c r="D30" s="85" t="s">
        <v>1948</v>
      </c>
      <c r="E30" s="131">
        <v>0.24199999999999999</v>
      </c>
      <c r="F30" s="131">
        <v>0.24199999999999999</v>
      </c>
      <c r="G30" s="131">
        <v>0.24199999999999999</v>
      </c>
      <c r="H30" s="84" t="s">
        <v>199</v>
      </c>
      <c r="I30" s="92">
        <v>2</v>
      </c>
      <c r="J30" s="84" t="str">
        <f t="shared" si="2"/>
        <v>Uniform (0.24, 0.24)</v>
      </c>
      <c r="K30" s="131">
        <f t="shared" si="4"/>
        <v>0.24199999999999999</v>
      </c>
      <c r="L30" s="131">
        <f t="shared" si="4"/>
        <v>0.24199999999999999</v>
      </c>
      <c r="M30" s="84" t="s">
        <v>17</v>
      </c>
      <c r="N30" s="84"/>
      <c r="O30" s="84"/>
      <c r="P30" s="84"/>
      <c r="Q30" s="84"/>
    </row>
    <row r="31" spans="1:17" x14ac:dyDescent="0.25">
      <c r="A31" s="86" t="s">
        <v>3</v>
      </c>
      <c r="B31" s="84" t="s">
        <v>15</v>
      </c>
      <c r="C31" s="84" t="s">
        <v>14</v>
      </c>
      <c r="D31" s="85" t="s">
        <v>1948</v>
      </c>
      <c r="E31" s="131">
        <v>0.24199999999999999</v>
      </c>
      <c r="F31" s="131">
        <v>0.24199999999999999</v>
      </c>
      <c r="G31" s="131">
        <v>0.24199999999999999</v>
      </c>
      <c r="H31" s="84" t="s">
        <v>199</v>
      </c>
      <c r="I31" s="92">
        <v>2</v>
      </c>
      <c r="J31" s="84" t="str">
        <f t="shared" si="2"/>
        <v>Uniform (0.24, 0.24)</v>
      </c>
      <c r="K31" s="131">
        <f t="shared" si="4"/>
        <v>0.24199999999999999</v>
      </c>
      <c r="L31" s="131">
        <f t="shared" si="4"/>
        <v>0.24199999999999999</v>
      </c>
      <c r="M31" s="84" t="s">
        <v>17</v>
      </c>
      <c r="N31" s="84"/>
      <c r="O31" s="84"/>
      <c r="P31" s="84"/>
      <c r="Q31" s="84"/>
    </row>
    <row r="32" spans="1:17" x14ac:dyDescent="0.25">
      <c r="A32" s="86" t="s">
        <v>3</v>
      </c>
      <c r="B32" s="84" t="s">
        <v>12</v>
      </c>
      <c r="C32" s="84" t="s">
        <v>11</v>
      </c>
      <c r="D32" s="85" t="s">
        <v>1949</v>
      </c>
      <c r="E32" s="374">
        <v>0.9</v>
      </c>
      <c r="F32" s="131">
        <v>0.28599999999999998</v>
      </c>
      <c r="G32" s="131">
        <v>0.40100000000000002</v>
      </c>
      <c r="H32" s="84" t="s">
        <v>199</v>
      </c>
      <c r="I32" s="92">
        <v>2</v>
      </c>
      <c r="J32" s="84" t="str">
        <f t="shared" si="2"/>
        <v>Uniform (0.29, 0.4)</v>
      </c>
      <c r="K32" s="131">
        <f t="shared" si="4"/>
        <v>0.28599999999999998</v>
      </c>
      <c r="L32" s="131">
        <f t="shared" si="4"/>
        <v>0.40100000000000002</v>
      </c>
      <c r="M32" s="84" t="s">
        <v>17</v>
      </c>
      <c r="N32" s="84"/>
      <c r="O32" s="84"/>
      <c r="P32" s="84"/>
      <c r="Q32" s="84"/>
    </row>
    <row r="33" spans="1:17" x14ac:dyDescent="0.25">
      <c r="A33" s="86" t="s">
        <v>3</v>
      </c>
      <c r="B33" s="84" t="s">
        <v>12</v>
      </c>
      <c r="C33" s="84" t="s">
        <v>13</v>
      </c>
      <c r="D33" s="85" t="s">
        <v>1949</v>
      </c>
      <c r="E33" s="374">
        <v>0.9</v>
      </c>
      <c r="F33" s="131">
        <v>0.28599999999999998</v>
      </c>
      <c r="G33" s="131">
        <v>0.40100000000000002</v>
      </c>
      <c r="H33" s="84" t="s">
        <v>199</v>
      </c>
      <c r="I33" s="92">
        <v>2</v>
      </c>
      <c r="J33" s="84" t="str">
        <f t="shared" si="2"/>
        <v>Uniform (0.29, 0.4)</v>
      </c>
      <c r="K33" s="131">
        <f t="shared" si="4"/>
        <v>0.28599999999999998</v>
      </c>
      <c r="L33" s="131">
        <f t="shared" si="4"/>
        <v>0.40100000000000002</v>
      </c>
      <c r="M33" s="84" t="s">
        <v>17</v>
      </c>
      <c r="N33" s="84"/>
      <c r="O33" s="84"/>
      <c r="P33" s="84"/>
      <c r="Q33" s="84"/>
    </row>
    <row r="34" spans="1:17" x14ac:dyDescent="0.25">
      <c r="A34" s="86" t="s">
        <v>3</v>
      </c>
      <c r="B34" s="84" t="s">
        <v>12</v>
      </c>
      <c r="C34" s="84" t="s">
        <v>14</v>
      </c>
      <c r="D34" s="85" t="s">
        <v>1949</v>
      </c>
      <c r="E34" s="374">
        <v>0.9</v>
      </c>
      <c r="F34" s="131">
        <v>0.28599999999999998</v>
      </c>
      <c r="G34" s="131">
        <v>0.40100000000000002</v>
      </c>
      <c r="H34" s="84" t="s">
        <v>199</v>
      </c>
      <c r="I34" s="92">
        <v>2</v>
      </c>
      <c r="J34" s="84" t="str">
        <f t="shared" si="2"/>
        <v>Uniform (0.29, 0.4)</v>
      </c>
      <c r="K34" s="131">
        <f t="shared" si="4"/>
        <v>0.28599999999999998</v>
      </c>
      <c r="L34" s="131">
        <f t="shared" si="4"/>
        <v>0.40100000000000002</v>
      </c>
      <c r="M34" s="84" t="s">
        <v>17</v>
      </c>
      <c r="N34" s="84"/>
      <c r="O34" s="84"/>
      <c r="P34" s="84"/>
      <c r="Q34" s="84"/>
    </row>
    <row r="35" spans="1:17" x14ac:dyDescent="0.25">
      <c r="A35" s="86" t="s">
        <v>3</v>
      </c>
      <c r="B35" s="84" t="s">
        <v>15</v>
      </c>
      <c r="C35" s="84" t="s">
        <v>11</v>
      </c>
      <c r="D35" s="85" t="s">
        <v>1949</v>
      </c>
      <c r="E35" s="374">
        <v>0.9</v>
      </c>
      <c r="F35" s="131">
        <v>0.28599999999999998</v>
      </c>
      <c r="G35" s="131">
        <v>0.40100000000000002</v>
      </c>
      <c r="H35" s="84" t="s">
        <v>199</v>
      </c>
      <c r="I35" s="92">
        <v>2</v>
      </c>
      <c r="J35" s="84" t="str">
        <f t="shared" si="2"/>
        <v>Uniform (0.29, 0.4)</v>
      </c>
      <c r="K35" s="131">
        <f t="shared" si="4"/>
        <v>0.28599999999999998</v>
      </c>
      <c r="L35" s="131">
        <f t="shared" si="4"/>
        <v>0.40100000000000002</v>
      </c>
      <c r="M35" s="84" t="s">
        <v>17</v>
      </c>
    </row>
    <row r="36" spans="1:17" x14ac:dyDescent="0.25">
      <c r="A36" s="86" t="s">
        <v>3</v>
      </c>
      <c r="B36" s="84" t="s">
        <v>15</v>
      </c>
      <c r="C36" s="84" t="s">
        <v>13</v>
      </c>
      <c r="D36" s="85" t="s">
        <v>1949</v>
      </c>
      <c r="E36" s="374">
        <v>0.9</v>
      </c>
      <c r="F36" s="131">
        <v>0.28599999999999998</v>
      </c>
      <c r="G36" s="131">
        <v>0.40100000000000002</v>
      </c>
      <c r="H36" s="84" t="s">
        <v>199</v>
      </c>
      <c r="I36" s="92">
        <v>2</v>
      </c>
      <c r="J36" s="84" t="str">
        <f t="shared" si="2"/>
        <v>Uniform (0.29, 0.4)</v>
      </c>
      <c r="K36" s="131">
        <f t="shared" si="4"/>
        <v>0.28599999999999998</v>
      </c>
      <c r="L36" s="131">
        <f t="shared" si="4"/>
        <v>0.40100000000000002</v>
      </c>
      <c r="M36" s="84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91" t="s">
        <v>1949</v>
      </c>
      <c r="E37" s="377">
        <v>0.9</v>
      </c>
      <c r="F37" s="279">
        <v>0.28599999999999998</v>
      </c>
      <c r="G37" s="279">
        <v>0.40100000000000002</v>
      </c>
      <c r="H37" s="87" t="s">
        <v>199</v>
      </c>
      <c r="I37" s="93">
        <v>2</v>
      </c>
      <c r="J37" s="87" t="str">
        <f t="shared" si="2"/>
        <v>Uniform (0.29, 0.4)</v>
      </c>
      <c r="K37" s="279">
        <f t="shared" si="4"/>
        <v>0.28599999999999998</v>
      </c>
      <c r="L37" s="279">
        <f t="shared" si="4"/>
        <v>0.40100000000000002</v>
      </c>
      <c r="M37" s="87" t="s">
        <v>17</v>
      </c>
      <c r="N37" s="87"/>
      <c r="O37" s="87"/>
      <c r="P37" s="87"/>
    </row>
    <row r="38" spans="1:17" x14ac:dyDescent="0.25">
      <c r="A38" s="81" t="s">
        <v>4</v>
      </c>
      <c r="B38" s="133" t="s">
        <v>12</v>
      </c>
      <c r="C38" s="133" t="s">
        <v>11</v>
      </c>
      <c r="D38" s="133" t="s">
        <v>1946</v>
      </c>
      <c r="E38" s="53">
        <v>1.7</v>
      </c>
      <c r="F38" s="53">
        <v>1.2</v>
      </c>
      <c r="G38" s="53">
        <v>2.2999999999999998</v>
      </c>
      <c r="H38" s="133" t="s">
        <v>199</v>
      </c>
      <c r="I38" s="92">
        <v>2</v>
      </c>
      <c r="J38" s="84" t="str">
        <f t="shared" si="2"/>
        <v>Uniform (1.2, 2.3)</v>
      </c>
      <c r="K38" s="131">
        <f t="shared" si="4"/>
        <v>1.2</v>
      </c>
      <c r="L38" s="131">
        <f t="shared" si="4"/>
        <v>2.2999999999999998</v>
      </c>
      <c r="M38" s="84" t="s">
        <v>17</v>
      </c>
    </row>
    <row r="39" spans="1:17" x14ac:dyDescent="0.25">
      <c r="A39" s="81" t="s">
        <v>4</v>
      </c>
      <c r="B39" s="133" t="s">
        <v>12</v>
      </c>
      <c r="C39" s="133" t="s">
        <v>13</v>
      </c>
      <c r="D39" s="133" t="s">
        <v>1946</v>
      </c>
      <c r="E39" s="53">
        <v>1.7</v>
      </c>
      <c r="F39" s="53">
        <v>1.2</v>
      </c>
      <c r="G39" s="53">
        <v>2.2999999999999998</v>
      </c>
      <c r="H39" s="133" t="s">
        <v>199</v>
      </c>
      <c r="I39" s="92">
        <v>2</v>
      </c>
      <c r="J39" s="84" t="str">
        <f t="shared" si="2"/>
        <v>Uniform (1.2, 2.3)</v>
      </c>
      <c r="K39" s="131">
        <f t="shared" si="4"/>
        <v>1.2</v>
      </c>
      <c r="L39" s="131">
        <f t="shared" si="4"/>
        <v>2.2999999999999998</v>
      </c>
      <c r="M39" s="84" t="s">
        <v>17</v>
      </c>
    </row>
    <row r="40" spans="1:17" x14ac:dyDescent="0.25">
      <c r="A40" s="81" t="s">
        <v>4</v>
      </c>
      <c r="B40" s="133" t="s">
        <v>12</v>
      </c>
      <c r="C40" s="133" t="s">
        <v>14</v>
      </c>
      <c r="D40" s="133" t="s">
        <v>1946</v>
      </c>
      <c r="E40" s="53">
        <v>1.7</v>
      </c>
      <c r="F40" s="53">
        <v>1.2</v>
      </c>
      <c r="G40" s="53">
        <v>2.2999999999999998</v>
      </c>
      <c r="H40" s="133" t="s">
        <v>199</v>
      </c>
      <c r="I40" s="92">
        <v>2</v>
      </c>
      <c r="J40" s="84" t="str">
        <f t="shared" si="2"/>
        <v>Uniform (1.2, 2.3)</v>
      </c>
      <c r="K40" s="131">
        <f t="shared" si="4"/>
        <v>1.2</v>
      </c>
      <c r="L40" s="131">
        <f t="shared" si="4"/>
        <v>2.2999999999999998</v>
      </c>
      <c r="M40" s="84" t="s">
        <v>17</v>
      </c>
    </row>
    <row r="41" spans="1:17" x14ac:dyDescent="0.25">
      <c r="A41" s="81" t="s">
        <v>4</v>
      </c>
      <c r="B41" s="133" t="s">
        <v>15</v>
      </c>
      <c r="C41" s="133" t="s">
        <v>11</v>
      </c>
      <c r="D41" s="133" t="s">
        <v>1946</v>
      </c>
      <c r="E41" s="53">
        <v>1.7</v>
      </c>
      <c r="F41" s="53">
        <v>1.2</v>
      </c>
      <c r="G41" s="53">
        <v>2.2999999999999998</v>
      </c>
      <c r="H41" s="133" t="s">
        <v>199</v>
      </c>
      <c r="I41" s="92">
        <v>2</v>
      </c>
      <c r="J41" s="84" t="str">
        <f t="shared" si="2"/>
        <v>Uniform (1.2, 2.3)</v>
      </c>
      <c r="K41" s="131">
        <f t="shared" si="4"/>
        <v>1.2</v>
      </c>
      <c r="L41" s="131">
        <f t="shared" si="4"/>
        <v>2.2999999999999998</v>
      </c>
      <c r="M41" s="84" t="s">
        <v>17</v>
      </c>
    </row>
    <row r="42" spans="1:17" x14ac:dyDescent="0.25">
      <c r="A42" s="86" t="s">
        <v>4</v>
      </c>
      <c r="B42" s="84" t="s">
        <v>15</v>
      </c>
      <c r="C42" s="84" t="s">
        <v>13</v>
      </c>
      <c r="D42" s="84" t="s">
        <v>1946</v>
      </c>
      <c r="E42" s="53">
        <v>1.7</v>
      </c>
      <c r="F42" s="53">
        <v>1.2</v>
      </c>
      <c r="G42" s="53">
        <v>2.2999999999999998</v>
      </c>
      <c r="H42" s="133" t="s">
        <v>199</v>
      </c>
      <c r="I42" s="92">
        <v>2</v>
      </c>
      <c r="J42" s="84" t="str">
        <f t="shared" si="2"/>
        <v>Uniform (1.2, 2.3)</v>
      </c>
      <c r="K42" s="131">
        <f t="shared" si="4"/>
        <v>1.2</v>
      </c>
      <c r="L42" s="131">
        <f t="shared" si="4"/>
        <v>2.2999999999999998</v>
      </c>
      <c r="M42" s="84" t="s">
        <v>17</v>
      </c>
    </row>
    <row r="43" spans="1:17" x14ac:dyDescent="0.25">
      <c r="A43" s="86" t="s">
        <v>4</v>
      </c>
      <c r="B43" s="84" t="s">
        <v>15</v>
      </c>
      <c r="C43" s="84" t="s">
        <v>14</v>
      </c>
      <c r="D43" s="84" t="s">
        <v>1946</v>
      </c>
      <c r="E43" s="131">
        <v>1.7</v>
      </c>
      <c r="F43" s="131">
        <v>1.2</v>
      </c>
      <c r="G43" s="131">
        <v>2.2999999999999998</v>
      </c>
      <c r="H43" s="84" t="s">
        <v>199</v>
      </c>
      <c r="I43" s="92">
        <v>2</v>
      </c>
      <c r="J43" s="84" t="str">
        <f t="shared" si="2"/>
        <v>Uniform (1.2, 2.3)</v>
      </c>
      <c r="K43" s="131">
        <f t="shared" si="4"/>
        <v>1.2</v>
      </c>
      <c r="L43" s="131">
        <f t="shared" si="4"/>
        <v>2.2999999999999998</v>
      </c>
      <c r="M43" s="84" t="s">
        <v>17</v>
      </c>
    </row>
    <row r="44" spans="1:17" x14ac:dyDescent="0.25">
      <c r="A44" s="86" t="s">
        <v>4</v>
      </c>
      <c r="B44" s="84" t="s">
        <v>12</v>
      </c>
      <c r="C44" s="84" t="s">
        <v>11</v>
      </c>
      <c r="D44" s="84" t="s">
        <v>1948</v>
      </c>
      <c r="E44" s="53">
        <v>0.24199999999999999</v>
      </c>
      <c r="F44" s="53">
        <v>0.24199999999999999</v>
      </c>
      <c r="G44" s="53">
        <v>0.24199999999999999</v>
      </c>
      <c r="H44" s="84" t="s">
        <v>199</v>
      </c>
      <c r="I44" s="92">
        <v>2</v>
      </c>
      <c r="J44" s="84" t="str">
        <f t="shared" si="2"/>
        <v>Uniform (0.24, 0.24)</v>
      </c>
      <c r="K44" s="131">
        <f t="shared" si="4"/>
        <v>0.24199999999999999</v>
      </c>
      <c r="L44" s="131">
        <f t="shared" si="4"/>
        <v>0.24199999999999999</v>
      </c>
      <c r="M44" s="84" t="s">
        <v>17</v>
      </c>
    </row>
    <row r="45" spans="1:17" x14ac:dyDescent="0.25">
      <c r="A45" s="86" t="s">
        <v>4</v>
      </c>
      <c r="B45" s="84" t="s">
        <v>12</v>
      </c>
      <c r="C45" s="84" t="s">
        <v>13</v>
      </c>
      <c r="D45" s="84" t="s">
        <v>1948</v>
      </c>
      <c r="E45" s="53">
        <v>0.24199999999999999</v>
      </c>
      <c r="F45" s="53">
        <v>0.24199999999999999</v>
      </c>
      <c r="G45" s="53">
        <v>0.24199999999999999</v>
      </c>
      <c r="H45" s="84" t="s">
        <v>199</v>
      </c>
      <c r="I45" s="92">
        <v>2</v>
      </c>
      <c r="J45" s="84" t="str">
        <f t="shared" si="2"/>
        <v>Uniform (0.24, 0.24)</v>
      </c>
      <c r="K45" s="131">
        <f t="shared" si="4"/>
        <v>0.24199999999999999</v>
      </c>
      <c r="L45" s="131">
        <f t="shared" si="4"/>
        <v>0.24199999999999999</v>
      </c>
      <c r="M45" s="84" t="s">
        <v>17</v>
      </c>
    </row>
    <row r="46" spans="1:17" x14ac:dyDescent="0.25">
      <c r="A46" s="86" t="s">
        <v>4</v>
      </c>
      <c r="B46" s="84" t="s">
        <v>12</v>
      </c>
      <c r="C46" s="84" t="s">
        <v>14</v>
      </c>
      <c r="D46" s="84" t="s">
        <v>1948</v>
      </c>
      <c r="E46" s="53">
        <v>0.24199999999999999</v>
      </c>
      <c r="F46" s="53">
        <v>0.24199999999999999</v>
      </c>
      <c r="G46" s="53">
        <v>0.24199999999999999</v>
      </c>
      <c r="H46" s="84" t="s">
        <v>199</v>
      </c>
      <c r="I46" s="92">
        <v>2</v>
      </c>
      <c r="J46" s="84" t="str">
        <f t="shared" si="2"/>
        <v>Uniform (0.24, 0.24)</v>
      </c>
      <c r="K46" s="131">
        <f t="shared" si="4"/>
        <v>0.24199999999999999</v>
      </c>
      <c r="L46" s="131">
        <f t="shared" si="4"/>
        <v>0.24199999999999999</v>
      </c>
      <c r="M46" s="84" t="s">
        <v>17</v>
      </c>
    </row>
    <row r="47" spans="1:17" x14ac:dyDescent="0.25">
      <c r="A47" s="86" t="s">
        <v>4</v>
      </c>
      <c r="B47" s="84" t="s">
        <v>15</v>
      </c>
      <c r="C47" s="84" t="s">
        <v>11</v>
      </c>
      <c r="D47" s="84" t="s">
        <v>1948</v>
      </c>
      <c r="E47" s="131">
        <v>0.24199999999999999</v>
      </c>
      <c r="F47" s="131">
        <v>0.24199999999999999</v>
      </c>
      <c r="G47" s="131">
        <v>0.24199999999999999</v>
      </c>
      <c r="H47" s="84" t="s">
        <v>199</v>
      </c>
      <c r="I47" s="92">
        <v>2</v>
      </c>
      <c r="J47" s="84" t="str">
        <f t="shared" si="2"/>
        <v>Uniform (0.24, 0.24)</v>
      </c>
      <c r="K47" s="131">
        <f t="shared" si="4"/>
        <v>0.24199999999999999</v>
      </c>
      <c r="L47" s="131">
        <f t="shared" si="4"/>
        <v>0.24199999999999999</v>
      </c>
      <c r="M47" s="84" t="s">
        <v>17</v>
      </c>
    </row>
    <row r="48" spans="1:17" x14ac:dyDescent="0.25">
      <c r="A48" s="86" t="s">
        <v>4</v>
      </c>
      <c r="B48" s="84" t="s">
        <v>15</v>
      </c>
      <c r="C48" s="84" t="s">
        <v>13</v>
      </c>
      <c r="D48" s="84" t="s">
        <v>1948</v>
      </c>
      <c r="E48" s="131">
        <v>0.24199999999999999</v>
      </c>
      <c r="F48" s="131">
        <v>0.24199999999999999</v>
      </c>
      <c r="G48" s="131">
        <v>0.24199999999999999</v>
      </c>
      <c r="H48" s="84" t="s">
        <v>199</v>
      </c>
      <c r="I48" s="92">
        <v>2</v>
      </c>
      <c r="J48" s="84" t="str">
        <f t="shared" si="2"/>
        <v>Uniform (0.24, 0.24)</v>
      </c>
      <c r="K48" s="131">
        <f t="shared" si="4"/>
        <v>0.24199999999999999</v>
      </c>
      <c r="L48" s="131">
        <f t="shared" si="4"/>
        <v>0.24199999999999999</v>
      </c>
      <c r="M48" s="84" t="s">
        <v>17</v>
      </c>
    </row>
    <row r="49" spans="1:16" x14ac:dyDescent="0.25">
      <c r="A49" s="86" t="s">
        <v>4</v>
      </c>
      <c r="B49" s="84" t="s">
        <v>15</v>
      </c>
      <c r="C49" s="84" t="s">
        <v>14</v>
      </c>
      <c r="D49" s="84" t="s">
        <v>1948</v>
      </c>
      <c r="E49" s="131">
        <v>0.24199999999999999</v>
      </c>
      <c r="F49" s="131">
        <v>0.24199999999999999</v>
      </c>
      <c r="G49" s="131">
        <v>0.24199999999999999</v>
      </c>
      <c r="H49" s="84" t="s">
        <v>199</v>
      </c>
      <c r="I49" s="92">
        <v>2</v>
      </c>
      <c r="J49" s="84" t="str">
        <f t="shared" si="2"/>
        <v>Uniform (0.24, 0.24)</v>
      </c>
      <c r="K49" s="131">
        <f t="shared" si="4"/>
        <v>0.24199999999999999</v>
      </c>
      <c r="L49" s="131">
        <f t="shared" si="4"/>
        <v>0.24199999999999999</v>
      </c>
      <c r="M49" s="84" t="s">
        <v>17</v>
      </c>
    </row>
    <row r="50" spans="1:16" x14ac:dyDescent="0.25">
      <c r="A50" s="86" t="s">
        <v>4</v>
      </c>
      <c r="B50" s="84" t="s">
        <v>12</v>
      </c>
      <c r="C50" s="84" t="s">
        <v>11</v>
      </c>
      <c r="D50" s="84" t="s">
        <v>1949</v>
      </c>
      <c r="E50" s="374">
        <v>0.9</v>
      </c>
      <c r="F50" s="53">
        <v>0.28599999999999998</v>
      </c>
      <c r="G50" s="53">
        <v>0.40100000000000002</v>
      </c>
      <c r="H50" s="84" t="s">
        <v>199</v>
      </c>
      <c r="I50" s="92">
        <v>2</v>
      </c>
      <c r="J50" s="84" t="str">
        <f t="shared" si="2"/>
        <v>Uniform (0.29, 0.4)</v>
      </c>
      <c r="K50" s="131">
        <f t="shared" si="4"/>
        <v>0.28599999999999998</v>
      </c>
      <c r="L50" s="131">
        <f t="shared" si="4"/>
        <v>0.40100000000000002</v>
      </c>
      <c r="M50" s="84" t="s">
        <v>17</v>
      </c>
    </row>
    <row r="51" spans="1:16" x14ac:dyDescent="0.25">
      <c r="A51" s="86" t="s">
        <v>4</v>
      </c>
      <c r="B51" s="84" t="s">
        <v>12</v>
      </c>
      <c r="C51" s="84" t="s">
        <v>13</v>
      </c>
      <c r="D51" s="84" t="s">
        <v>1949</v>
      </c>
      <c r="E51" s="374">
        <v>0.9</v>
      </c>
      <c r="F51" s="53">
        <v>0.28599999999999998</v>
      </c>
      <c r="G51" s="53">
        <v>0.40100000000000002</v>
      </c>
      <c r="H51" s="84" t="s">
        <v>199</v>
      </c>
      <c r="I51" s="92">
        <v>2</v>
      </c>
      <c r="J51" s="84" t="str">
        <f t="shared" si="2"/>
        <v>Uniform (0.29, 0.4)</v>
      </c>
      <c r="K51" s="131">
        <f t="shared" si="4"/>
        <v>0.28599999999999998</v>
      </c>
      <c r="L51" s="131">
        <f t="shared" si="4"/>
        <v>0.40100000000000002</v>
      </c>
      <c r="M51" s="84" t="s">
        <v>17</v>
      </c>
    </row>
    <row r="52" spans="1:16" x14ac:dyDescent="0.25">
      <c r="A52" s="86" t="s">
        <v>4</v>
      </c>
      <c r="B52" s="84" t="s">
        <v>12</v>
      </c>
      <c r="C52" s="84" t="s">
        <v>14</v>
      </c>
      <c r="D52" s="84" t="s">
        <v>1949</v>
      </c>
      <c r="E52" s="374">
        <v>0.9</v>
      </c>
      <c r="F52" s="53">
        <v>0.28599999999999998</v>
      </c>
      <c r="G52" s="53">
        <v>0.40100000000000002</v>
      </c>
      <c r="H52" s="84" t="s">
        <v>199</v>
      </c>
      <c r="I52" s="92">
        <v>2</v>
      </c>
      <c r="J52" s="84" t="str">
        <f t="shared" si="2"/>
        <v>Uniform (0.29, 0.4)</v>
      </c>
      <c r="K52" s="131">
        <f t="shared" si="4"/>
        <v>0.28599999999999998</v>
      </c>
      <c r="L52" s="131">
        <f t="shared" si="4"/>
        <v>0.40100000000000002</v>
      </c>
      <c r="M52" s="84" t="s">
        <v>17</v>
      </c>
    </row>
    <row r="53" spans="1:16" x14ac:dyDescent="0.25">
      <c r="A53" s="86" t="s">
        <v>4</v>
      </c>
      <c r="B53" s="84" t="s">
        <v>15</v>
      </c>
      <c r="C53" s="84" t="s">
        <v>11</v>
      </c>
      <c r="D53" s="84" t="s">
        <v>1949</v>
      </c>
      <c r="E53" s="374">
        <v>0.9</v>
      </c>
      <c r="F53" s="53">
        <v>0.28599999999999998</v>
      </c>
      <c r="G53" s="53">
        <v>0.40100000000000002</v>
      </c>
      <c r="H53" s="84" t="s">
        <v>199</v>
      </c>
      <c r="I53" s="92">
        <v>2</v>
      </c>
      <c r="J53" s="84" t="str">
        <f t="shared" si="2"/>
        <v>Uniform (0.29, 0.4)</v>
      </c>
      <c r="K53" s="131">
        <f t="shared" si="4"/>
        <v>0.28599999999999998</v>
      </c>
      <c r="L53" s="131">
        <f t="shared" si="4"/>
        <v>0.40100000000000002</v>
      </c>
      <c r="M53" s="84" t="s">
        <v>17</v>
      </c>
    </row>
    <row r="54" spans="1:16" x14ac:dyDescent="0.25">
      <c r="A54" s="86" t="s">
        <v>4</v>
      </c>
      <c r="B54" s="84" t="s">
        <v>15</v>
      </c>
      <c r="C54" s="84" t="s">
        <v>13</v>
      </c>
      <c r="D54" s="84" t="s">
        <v>1949</v>
      </c>
      <c r="E54" s="374">
        <v>0.9</v>
      </c>
      <c r="F54" s="131">
        <v>0.28599999999999998</v>
      </c>
      <c r="G54" s="131">
        <v>0.40100000000000002</v>
      </c>
      <c r="H54" s="84" t="s">
        <v>199</v>
      </c>
      <c r="I54" s="92">
        <v>2</v>
      </c>
      <c r="J54" s="84" t="str">
        <f t="shared" si="2"/>
        <v>Uniform (0.29, 0.4)</v>
      </c>
      <c r="K54" s="131">
        <f t="shared" si="4"/>
        <v>0.28599999999999998</v>
      </c>
      <c r="L54" s="131">
        <f t="shared" si="4"/>
        <v>0.40100000000000002</v>
      </c>
      <c r="M54" s="84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1949</v>
      </c>
      <c r="E55" s="377">
        <v>0.9</v>
      </c>
      <c r="F55" s="279">
        <v>0.28599999999999998</v>
      </c>
      <c r="G55" s="279">
        <v>0.40100000000000002</v>
      </c>
      <c r="H55" s="87" t="s">
        <v>199</v>
      </c>
      <c r="I55" s="93">
        <v>2</v>
      </c>
      <c r="J55" s="87" t="str">
        <f t="shared" si="2"/>
        <v>Uniform (0.29, 0.4)</v>
      </c>
      <c r="K55" s="279">
        <f t="shared" si="4"/>
        <v>0.28599999999999998</v>
      </c>
      <c r="L55" s="279">
        <f t="shared" si="4"/>
        <v>0.40100000000000002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1946</v>
      </c>
      <c r="E56" s="53">
        <v>1.7</v>
      </c>
      <c r="F56" s="53">
        <v>1.2</v>
      </c>
      <c r="G56" s="53">
        <v>2.2999999999999998</v>
      </c>
      <c r="H56" s="133" t="s">
        <v>199</v>
      </c>
      <c r="I56" s="92">
        <v>2</v>
      </c>
      <c r="J56" s="84" t="str">
        <f t="shared" si="2"/>
        <v>Uniform (1.2, 2.3)</v>
      </c>
      <c r="K56" s="131">
        <f t="shared" si="4"/>
        <v>1.2</v>
      </c>
      <c r="L56" s="131">
        <f t="shared" si="4"/>
        <v>2.2999999999999998</v>
      </c>
      <c r="M56" s="84" t="s">
        <v>17</v>
      </c>
    </row>
    <row r="57" spans="1:16" x14ac:dyDescent="0.25">
      <c r="A57" s="81" t="s">
        <v>5</v>
      </c>
      <c r="B57" s="133" t="s">
        <v>12</v>
      </c>
      <c r="C57" s="133" t="s">
        <v>13</v>
      </c>
      <c r="D57" s="133" t="s">
        <v>1946</v>
      </c>
      <c r="E57" s="53">
        <v>1.7</v>
      </c>
      <c r="F57" s="53">
        <v>1.2</v>
      </c>
      <c r="G57" s="53">
        <v>2.2999999999999998</v>
      </c>
      <c r="H57" s="133" t="s">
        <v>199</v>
      </c>
      <c r="I57" s="92">
        <v>2</v>
      </c>
      <c r="J57" s="84" t="str">
        <f t="shared" si="2"/>
        <v>Uniform (1.2, 2.3)</v>
      </c>
      <c r="K57" s="131">
        <f t="shared" si="4"/>
        <v>1.2</v>
      </c>
      <c r="L57" s="131">
        <f t="shared" si="4"/>
        <v>2.2999999999999998</v>
      </c>
      <c r="M57" s="84" t="s">
        <v>17</v>
      </c>
    </row>
    <row r="58" spans="1:16" x14ac:dyDescent="0.25">
      <c r="A58" s="81" t="s">
        <v>5</v>
      </c>
      <c r="B58" s="133" t="s">
        <v>12</v>
      </c>
      <c r="C58" s="133" t="s">
        <v>14</v>
      </c>
      <c r="D58" s="133" t="s">
        <v>1946</v>
      </c>
      <c r="E58" s="53">
        <v>1.7</v>
      </c>
      <c r="F58" s="53">
        <v>1.2</v>
      </c>
      <c r="G58" s="53">
        <v>2.2999999999999998</v>
      </c>
      <c r="H58" s="133" t="s">
        <v>199</v>
      </c>
      <c r="I58" s="92">
        <v>2</v>
      </c>
      <c r="J58" s="84" t="str">
        <f t="shared" si="2"/>
        <v>Uniform (1.2, 2.3)</v>
      </c>
      <c r="K58" s="131">
        <f t="shared" si="4"/>
        <v>1.2</v>
      </c>
      <c r="L58" s="131">
        <f t="shared" si="4"/>
        <v>2.2999999999999998</v>
      </c>
      <c r="M58" s="84" t="s">
        <v>17</v>
      </c>
    </row>
    <row r="59" spans="1:16" x14ac:dyDescent="0.25">
      <c r="A59" s="81" t="s">
        <v>5</v>
      </c>
      <c r="B59" s="133" t="s">
        <v>15</v>
      </c>
      <c r="C59" s="84" t="s">
        <v>11</v>
      </c>
      <c r="D59" s="84" t="s">
        <v>1946</v>
      </c>
      <c r="E59" s="53">
        <v>1.7</v>
      </c>
      <c r="F59" s="53">
        <v>1.2</v>
      </c>
      <c r="G59" s="53">
        <v>2.2999999999999998</v>
      </c>
      <c r="H59" s="84" t="s">
        <v>199</v>
      </c>
      <c r="I59" s="92">
        <v>2</v>
      </c>
      <c r="J59" s="84" t="str">
        <f t="shared" si="2"/>
        <v>Uniform (1.2, 2.3)</v>
      </c>
      <c r="K59" s="131">
        <f t="shared" si="4"/>
        <v>1.2</v>
      </c>
      <c r="L59" s="131">
        <f t="shared" si="4"/>
        <v>2.2999999999999998</v>
      </c>
      <c r="M59" s="84" t="s">
        <v>17</v>
      </c>
    </row>
    <row r="60" spans="1:16" x14ac:dyDescent="0.25">
      <c r="A60" s="81" t="s">
        <v>5</v>
      </c>
      <c r="B60" s="84" t="s">
        <v>15</v>
      </c>
      <c r="C60" s="84" t="s">
        <v>13</v>
      </c>
      <c r="D60" s="84" t="s">
        <v>1946</v>
      </c>
      <c r="E60" s="53">
        <v>1.7</v>
      </c>
      <c r="F60" s="53">
        <v>1.2</v>
      </c>
      <c r="G60" s="53">
        <v>2.2999999999999998</v>
      </c>
      <c r="H60" s="84" t="s">
        <v>199</v>
      </c>
      <c r="I60" s="92">
        <v>2</v>
      </c>
      <c r="J60" s="84" t="str">
        <f t="shared" si="2"/>
        <v>Uniform (1.2, 2.3)</v>
      </c>
      <c r="K60" s="131">
        <f t="shared" si="4"/>
        <v>1.2</v>
      </c>
      <c r="L60" s="131">
        <f t="shared" si="4"/>
        <v>2.2999999999999998</v>
      </c>
      <c r="M60" s="84" t="s">
        <v>17</v>
      </c>
    </row>
    <row r="61" spans="1:16" x14ac:dyDescent="0.25">
      <c r="A61" s="86" t="s">
        <v>5</v>
      </c>
      <c r="B61" s="84" t="s">
        <v>15</v>
      </c>
      <c r="C61" s="84" t="s">
        <v>14</v>
      </c>
      <c r="D61" s="84" t="s">
        <v>1946</v>
      </c>
      <c r="E61" s="131">
        <v>1.7</v>
      </c>
      <c r="F61" s="131">
        <v>1.2</v>
      </c>
      <c r="G61" s="131">
        <v>2.2999999999999998</v>
      </c>
      <c r="H61" s="84" t="s">
        <v>199</v>
      </c>
      <c r="I61" s="92">
        <v>2</v>
      </c>
      <c r="J61" s="84" t="str">
        <f t="shared" si="2"/>
        <v>Uniform (1.2, 2.3)</v>
      </c>
      <c r="K61" s="131">
        <f t="shared" si="4"/>
        <v>1.2</v>
      </c>
      <c r="L61" s="131">
        <f t="shared" si="4"/>
        <v>2.2999999999999998</v>
      </c>
      <c r="M61" s="84" t="s">
        <v>17</v>
      </c>
    </row>
    <row r="62" spans="1:16" x14ac:dyDescent="0.25">
      <c r="A62" s="86" t="s">
        <v>5</v>
      </c>
      <c r="B62" s="84" t="s">
        <v>12</v>
      </c>
      <c r="C62" s="84" t="s">
        <v>11</v>
      </c>
      <c r="D62" s="84" t="s">
        <v>1948</v>
      </c>
      <c r="E62" s="53">
        <v>0.24199999999999999</v>
      </c>
      <c r="F62" s="53">
        <v>0.24199999999999999</v>
      </c>
      <c r="G62" s="53">
        <v>0.24199999999999999</v>
      </c>
      <c r="H62" s="84" t="s">
        <v>199</v>
      </c>
      <c r="I62" s="92">
        <v>2</v>
      </c>
      <c r="J62" s="84" t="str">
        <f t="shared" si="2"/>
        <v>Uniform (0.24, 0.24)</v>
      </c>
      <c r="K62" s="131">
        <f t="shared" si="4"/>
        <v>0.24199999999999999</v>
      </c>
      <c r="L62" s="131">
        <f t="shared" si="4"/>
        <v>0.24199999999999999</v>
      </c>
      <c r="M62" s="84" t="s">
        <v>17</v>
      </c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1948</v>
      </c>
      <c r="E63" s="53">
        <v>0.24199999999999999</v>
      </c>
      <c r="F63" s="53">
        <v>0.24199999999999999</v>
      </c>
      <c r="G63" s="53">
        <v>0.24199999999999999</v>
      </c>
      <c r="H63" s="84" t="s">
        <v>199</v>
      </c>
      <c r="I63" s="92">
        <v>2</v>
      </c>
      <c r="J63" s="84" t="str">
        <f t="shared" si="2"/>
        <v>Uniform (0.24, 0.24)</v>
      </c>
      <c r="K63" s="131">
        <f t="shared" si="4"/>
        <v>0.24199999999999999</v>
      </c>
      <c r="L63" s="131">
        <f t="shared" si="4"/>
        <v>0.24199999999999999</v>
      </c>
      <c r="M63" s="84" t="s">
        <v>17</v>
      </c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1948</v>
      </c>
      <c r="E64" s="53">
        <v>0.24199999999999999</v>
      </c>
      <c r="F64" s="53">
        <v>0.24199999999999999</v>
      </c>
      <c r="G64" s="53">
        <v>0.24199999999999999</v>
      </c>
      <c r="H64" s="84" t="s">
        <v>199</v>
      </c>
      <c r="I64" s="92">
        <v>2</v>
      </c>
      <c r="J64" s="84" t="str">
        <f t="shared" si="2"/>
        <v>Uniform (0.24, 0.24)</v>
      </c>
      <c r="K64" s="131">
        <f t="shared" si="4"/>
        <v>0.24199999999999999</v>
      </c>
      <c r="L64" s="131">
        <f t="shared" si="4"/>
        <v>0.24199999999999999</v>
      </c>
      <c r="M64" s="84" t="s">
        <v>17</v>
      </c>
    </row>
    <row r="65" spans="1:16" x14ac:dyDescent="0.25">
      <c r="A65" s="86" t="s">
        <v>5</v>
      </c>
      <c r="B65" s="84" t="s">
        <v>15</v>
      </c>
      <c r="C65" s="84" t="s">
        <v>11</v>
      </c>
      <c r="D65" s="84" t="s">
        <v>1948</v>
      </c>
      <c r="E65" s="131">
        <v>0.24199999999999999</v>
      </c>
      <c r="F65" s="131">
        <v>0.24199999999999999</v>
      </c>
      <c r="G65" s="131">
        <v>0.24199999999999999</v>
      </c>
      <c r="H65" s="84" t="s">
        <v>199</v>
      </c>
      <c r="I65" s="92">
        <v>2</v>
      </c>
      <c r="J65" s="84" t="str">
        <f t="shared" si="2"/>
        <v>Uniform (0.24, 0.24)</v>
      </c>
      <c r="K65" s="131">
        <f t="shared" si="4"/>
        <v>0.24199999999999999</v>
      </c>
      <c r="L65" s="131">
        <f t="shared" si="4"/>
        <v>0.24199999999999999</v>
      </c>
      <c r="M65" s="84" t="s">
        <v>17</v>
      </c>
    </row>
    <row r="66" spans="1:16" x14ac:dyDescent="0.25">
      <c r="A66" s="86" t="s">
        <v>5</v>
      </c>
      <c r="B66" s="84" t="s">
        <v>15</v>
      </c>
      <c r="C66" s="84" t="s">
        <v>13</v>
      </c>
      <c r="D66" s="84" t="s">
        <v>1948</v>
      </c>
      <c r="E66" s="131">
        <v>0.24199999999999999</v>
      </c>
      <c r="F66" s="131">
        <v>0.24199999999999999</v>
      </c>
      <c r="G66" s="131">
        <v>0.24199999999999999</v>
      </c>
      <c r="H66" s="84" t="s">
        <v>199</v>
      </c>
      <c r="I66" s="92">
        <v>2</v>
      </c>
      <c r="J66" s="84" t="str">
        <f t="shared" si="2"/>
        <v>Uniform (0.24, 0.24)</v>
      </c>
      <c r="K66" s="131">
        <f t="shared" si="4"/>
        <v>0.24199999999999999</v>
      </c>
      <c r="L66" s="131">
        <f t="shared" si="4"/>
        <v>0.24199999999999999</v>
      </c>
      <c r="M66" s="84" t="s">
        <v>17</v>
      </c>
    </row>
    <row r="67" spans="1:16" x14ac:dyDescent="0.25">
      <c r="A67" s="86" t="s">
        <v>5</v>
      </c>
      <c r="B67" s="84" t="s">
        <v>15</v>
      </c>
      <c r="C67" s="84" t="s">
        <v>14</v>
      </c>
      <c r="D67" s="84" t="s">
        <v>1948</v>
      </c>
      <c r="E67" s="131">
        <v>0.24199999999999999</v>
      </c>
      <c r="F67" s="131">
        <v>0.24199999999999999</v>
      </c>
      <c r="G67" s="131">
        <v>0.24199999999999999</v>
      </c>
      <c r="H67" s="84" t="s">
        <v>199</v>
      </c>
      <c r="I67" s="92">
        <v>2</v>
      </c>
      <c r="J67" s="84" t="str">
        <f t="shared" si="2"/>
        <v>Uniform (0.24, 0.24)</v>
      </c>
      <c r="K67" s="131">
        <f t="shared" si="4"/>
        <v>0.24199999999999999</v>
      </c>
      <c r="L67" s="131">
        <f t="shared" si="4"/>
        <v>0.24199999999999999</v>
      </c>
      <c r="M67" s="84" t="s">
        <v>17</v>
      </c>
    </row>
    <row r="68" spans="1:16" x14ac:dyDescent="0.25">
      <c r="A68" s="86" t="s">
        <v>5</v>
      </c>
      <c r="B68" s="84" t="s">
        <v>12</v>
      </c>
      <c r="C68" s="84" t="s">
        <v>11</v>
      </c>
      <c r="D68" s="84" t="s">
        <v>1949</v>
      </c>
      <c r="E68" s="374">
        <v>0.9</v>
      </c>
      <c r="F68" s="131">
        <v>0.28599999999999998</v>
      </c>
      <c r="G68" s="131">
        <v>0.40100000000000002</v>
      </c>
      <c r="H68" s="84" t="s">
        <v>199</v>
      </c>
      <c r="I68" s="92">
        <v>2</v>
      </c>
      <c r="J68" s="84" t="str">
        <f t="shared" si="2"/>
        <v>Uniform (0.29, 0.4)</v>
      </c>
      <c r="K68" s="131">
        <f t="shared" si="4"/>
        <v>0.28599999999999998</v>
      </c>
      <c r="L68" s="131">
        <f t="shared" si="4"/>
        <v>0.40100000000000002</v>
      </c>
      <c r="M68" s="84" t="s">
        <v>17</v>
      </c>
    </row>
    <row r="69" spans="1:16" x14ac:dyDescent="0.25">
      <c r="A69" s="86" t="s">
        <v>5</v>
      </c>
      <c r="B69" s="84" t="s">
        <v>12</v>
      </c>
      <c r="C69" s="84" t="s">
        <v>13</v>
      </c>
      <c r="D69" s="84" t="s">
        <v>1949</v>
      </c>
      <c r="E69" s="374">
        <v>0.9</v>
      </c>
      <c r="F69" s="131">
        <v>0.28599999999999998</v>
      </c>
      <c r="G69" s="131">
        <v>0.40100000000000002</v>
      </c>
      <c r="H69" s="84" t="s">
        <v>199</v>
      </c>
      <c r="I69" s="92">
        <v>2</v>
      </c>
      <c r="J69" s="84" t="str">
        <f t="shared" si="2"/>
        <v>Uniform (0.29, 0.4)</v>
      </c>
      <c r="K69" s="131">
        <f t="shared" si="4"/>
        <v>0.28599999999999998</v>
      </c>
      <c r="L69" s="131">
        <f t="shared" si="4"/>
        <v>0.40100000000000002</v>
      </c>
      <c r="M69" s="84" t="s">
        <v>17</v>
      </c>
    </row>
    <row r="70" spans="1:16" x14ac:dyDescent="0.25">
      <c r="A70" s="86" t="s">
        <v>5</v>
      </c>
      <c r="B70" s="84" t="s">
        <v>12</v>
      </c>
      <c r="C70" s="84" t="s">
        <v>14</v>
      </c>
      <c r="D70" s="84" t="s">
        <v>1949</v>
      </c>
      <c r="E70" s="374">
        <v>0.9</v>
      </c>
      <c r="F70" s="131">
        <v>0.28599999999999998</v>
      </c>
      <c r="G70" s="131">
        <v>0.40100000000000002</v>
      </c>
      <c r="H70" s="84" t="s">
        <v>199</v>
      </c>
      <c r="I70" s="92">
        <v>2</v>
      </c>
      <c r="J70" s="84" t="str">
        <f t="shared" si="2"/>
        <v>Uniform (0.29, 0.4)</v>
      </c>
      <c r="K70" s="131">
        <f t="shared" si="4"/>
        <v>0.28599999999999998</v>
      </c>
      <c r="L70" s="131">
        <f t="shared" si="4"/>
        <v>0.40100000000000002</v>
      </c>
      <c r="M70" s="84" t="s">
        <v>17</v>
      </c>
    </row>
    <row r="71" spans="1:16" x14ac:dyDescent="0.25">
      <c r="A71" s="86" t="s">
        <v>5</v>
      </c>
      <c r="B71" s="84" t="s">
        <v>15</v>
      </c>
      <c r="C71" s="84" t="s">
        <v>11</v>
      </c>
      <c r="D71" s="84" t="s">
        <v>1949</v>
      </c>
      <c r="E71" s="374">
        <v>0.9</v>
      </c>
      <c r="F71" s="53">
        <v>0.28599999999999998</v>
      </c>
      <c r="G71" s="53">
        <v>0.40100000000000002</v>
      </c>
      <c r="H71" s="84" t="s">
        <v>199</v>
      </c>
      <c r="I71" s="92">
        <v>2</v>
      </c>
      <c r="J71" s="84" t="str">
        <f t="shared" si="2"/>
        <v>Uniform (0.29, 0.4)</v>
      </c>
      <c r="K71" s="131">
        <f t="shared" si="4"/>
        <v>0.28599999999999998</v>
      </c>
      <c r="L71" s="131">
        <f t="shared" si="4"/>
        <v>0.40100000000000002</v>
      </c>
      <c r="M71" s="84" t="s">
        <v>17</v>
      </c>
    </row>
    <row r="72" spans="1:16" x14ac:dyDescent="0.25">
      <c r="A72" s="86" t="s">
        <v>5</v>
      </c>
      <c r="B72" s="84" t="s">
        <v>15</v>
      </c>
      <c r="C72" s="84" t="s">
        <v>13</v>
      </c>
      <c r="D72" s="84" t="s">
        <v>1949</v>
      </c>
      <c r="E72" s="374">
        <v>0.9</v>
      </c>
      <c r="F72" s="53">
        <v>0.28599999999999998</v>
      </c>
      <c r="G72" s="53">
        <v>0.40100000000000002</v>
      </c>
      <c r="H72" s="84" t="s">
        <v>199</v>
      </c>
      <c r="I72" s="92">
        <v>2</v>
      </c>
      <c r="J72" s="84" t="str">
        <f t="shared" si="2"/>
        <v>Uniform (0.29, 0.4)</v>
      </c>
      <c r="K72" s="131">
        <f t="shared" si="4"/>
        <v>0.28599999999999998</v>
      </c>
      <c r="L72" s="131">
        <f t="shared" si="4"/>
        <v>0.40100000000000002</v>
      </c>
      <c r="M72" s="84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1949</v>
      </c>
      <c r="E73" s="377">
        <v>0.9</v>
      </c>
      <c r="F73" s="279">
        <v>0.28599999999999998</v>
      </c>
      <c r="G73" s="279">
        <v>0.40100000000000002</v>
      </c>
      <c r="H73" s="87" t="s">
        <v>199</v>
      </c>
      <c r="I73" s="93">
        <v>2</v>
      </c>
      <c r="J73" s="87" t="str">
        <f t="shared" ref="J73:J109" si="5">"Uniform ("&amp;ROUND(F73,2)&amp;", "&amp;ROUND(G73,2)&amp;")"</f>
        <v>Uniform (0.29, 0.4)</v>
      </c>
      <c r="K73" s="279">
        <f t="shared" si="4"/>
        <v>0.28599999999999998</v>
      </c>
      <c r="L73" s="279">
        <f t="shared" si="4"/>
        <v>0.40100000000000002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1946</v>
      </c>
      <c r="E74" s="53">
        <v>1.7</v>
      </c>
      <c r="F74" s="53">
        <v>1.2</v>
      </c>
      <c r="G74" s="53">
        <v>2.2999999999999998</v>
      </c>
      <c r="H74" s="133" t="s">
        <v>199</v>
      </c>
      <c r="I74" s="92">
        <v>2</v>
      </c>
      <c r="J74" s="84" t="str">
        <f t="shared" si="5"/>
        <v>Uniform (1.2, 2.3)</v>
      </c>
      <c r="K74" s="131">
        <f t="shared" si="4"/>
        <v>1.2</v>
      </c>
      <c r="L74" s="131">
        <f t="shared" si="4"/>
        <v>2.2999999999999998</v>
      </c>
      <c r="M74" s="84" t="s">
        <v>17</v>
      </c>
    </row>
    <row r="75" spans="1:16" x14ac:dyDescent="0.25">
      <c r="A75" s="81" t="s">
        <v>0</v>
      </c>
      <c r="B75" s="133" t="s">
        <v>12</v>
      </c>
      <c r="C75" s="133" t="s">
        <v>13</v>
      </c>
      <c r="D75" s="133" t="s">
        <v>1946</v>
      </c>
      <c r="E75" s="53">
        <v>1.7</v>
      </c>
      <c r="F75" s="53">
        <v>1.2</v>
      </c>
      <c r="G75" s="53">
        <v>2.2999999999999998</v>
      </c>
      <c r="H75" s="133" t="s">
        <v>199</v>
      </c>
      <c r="I75" s="92">
        <v>2</v>
      </c>
      <c r="J75" s="84" t="str">
        <f t="shared" si="5"/>
        <v>Uniform (1.2, 2.3)</v>
      </c>
      <c r="K75" s="131">
        <f t="shared" si="4"/>
        <v>1.2</v>
      </c>
      <c r="L75" s="131">
        <f t="shared" si="4"/>
        <v>2.2999999999999998</v>
      </c>
      <c r="M75" s="84" t="s">
        <v>17</v>
      </c>
    </row>
    <row r="76" spans="1:16" x14ac:dyDescent="0.25">
      <c r="A76" s="81" t="s">
        <v>0</v>
      </c>
      <c r="B76" s="133" t="s">
        <v>12</v>
      </c>
      <c r="C76" s="133" t="s">
        <v>14</v>
      </c>
      <c r="D76" s="133" t="s">
        <v>1946</v>
      </c>
      <c r="E76" s="53">
        <v>1.7</v>
      </c>
      <c r="F76" s="53">
        <v>1.2</v>
      </c>
      <c r="G76" s="53">
        <v>2.2999999999999998</v>
      </c>
      <c r="H76" s="133" t="s">
        <v>199</v>
      </c>
      <c r="I76" s="92">
        <v>2</v>
      </c>
      <c r="J76" s="84" t="str">
        <f t="shared" si="5"/>
        <v>Uniform (1.2, 2.3)</v>
      </c>
      <c r="K76" s="131">
        <f t="shared" si="4"/>
        <v>1.2</v>
      </c>
      <c r="L76" s="131">
        <f t="shared" si="4"/>
        <v>2.2999999999999998</v>
      </c>
      <c r="M76" s="84" t="s">
        <v>17</v>
      </c>
    </row>
    <row r="77" spans="1:16" x14ac:dyDescent="0.25">
      <c r="A77" s="81" t="s">
        <v>0</v>
      </c>
      <c r="B77" s="133" t="s">
        <v>15</v>
      </c>
      <c r="C77" s="133" t="s">
        <v>11</v>
      </c>
      <c r="D77" s="133" t="s">
        <v>1946</v>
      </c>
      <c r="E77" s="53">
        <v>1.7</v>
      </c>
      <c r="F77" s="53">
        <v>1.2</v>
      </c>
      <c r="G77" s="53">
        <v>2.2999999999999998</v>
      </c>
      <c r="H77" s="133" t="s">
        <v>199</v>
      </c>
      <c r="I77" s="92">
        <v>2</v>
      </c>
      <c r="J77" s="84" t="str">
        <f t="shared" si="5"/>
        <v>Uniform (1.2, 2.3)</v>
      </c>
      <c r="K77" s="131">
        <f t="shared" si="4"/>
        <v>1.2</v>
      </c>
      <c r="L77" s="131">
        <f t="shared" si="4"/>
        <v>2.2999999999999998</v>
      </c>
      <c r="M77" s="84" t="s">
        <v>17</v>
      </c>
    </row>
    <row r="78" spans="1:16" x14ac:dyDescent="0.25">
      <c r="A78" s="81" t="s">
        <v>0</v>
      </c>
      <c r="B78" s="84" t="s">
        <v>15</v>
      </c>
      <c r="C78" s="84" t="s">
        <v>13</v>
      </c>
      <c r="D78" s="84" t="s">
        <v>1946</v>
      </c>
      <c r="E78" s="53">
        <v>1.7</v>
      </c>
      <c r="F78" s="53">
        <v>1.2</v>
      </c>
      <c r="G78" s="53">
        <v>2.2999999999999998</v>
      </c>
      <c r="H78" s="84" t="s">
        <v>199</v>
      </c>
      <c r="I78" s="92">
        <v>2</v>
      </c>
      <c r="J78" s="84" t="str">
        <f t="shared" si="5"/>
        <v>Uniform (1.2, 2.3)</v>
      </c>
      <c r="K78" s="131">
        <f t="shared" si="4"/>
        <v>1.2</v>
      </c>
      <c r="L78" s="131">
        <f t="shared" si="4"/>
        <v>2.2999999999999998</v>
      </c>
      <c r="M78" s="84" t="s">
        <v>17</v>
      </c>
    </row>
    <row r="79" spans="1:16" x14ac:dyDescent="0.25">
      <c r="A79" s="86" t="s">
        <v>0</v>
      </c>
      <c r="B79" s="84" t="s">
        <v>15</v>
      </c>
      <c r="C79" s="84" t="s">
        <v>14</v>
      </c>
      <c r="D79" s="84" t="s">
        <v>1946</v>
      </c>
      <c r="E79" s="131">
        <v>1.7</v>
      </c>
      <c r="F79" s="131">
        <v>1.2</v>
      </c>
      <c r="G79" s="131">
        <v>2.2999999999999998</v>
      </c>
      <c r="H79" s="84" t="s">
        <v>199</v>
      </c>
      <c r="I79" s="92">
        <v>2</v>
      </c>
      <c r="J79" s="84" t="str">
        <f t="shared" si="5"/>
        <v>Uniform (1.2, 2.3)</v>
      </c>
      <c r="K79" s="131">
        <f t="shared" si="4"/>
        <v>1.2</v>
      </c>
      <c r="L79" s="131">
        <f t="shared" si="4"/>
        <v>2.2999999999999998</v>
      </c>
      <c r="M79" s="84" t="s">
        <v>17</v>
      </c>
    </row>
    <row r="80" spans="1:16" x14ac:dyDescent="0.25">
      <c r="A80" s="86" t="s">
        <v>0</v>
      </c>
      <c r="B80" s="84" t="s">
        <v>12</v>
      </c>
      <c r="C80" s="84" t="s">
        <v>11</v>
      </c>
      <c r="D80" s="84" t="s">
        <v>1948</v>
      </c>
      <c r="E80" s="53">
        <v>0.24199999999999999</v>
      </c>
      <c r="F80" s="53">
        <v>0.24199999999999999</v>
      </c>
      <c r="G80" s="53">
        <v>0.24199999999999999</v>
      </c>
      <c r="H80" s="84" t="s">
        <v>199</v>
      </c>
      <c r="I80" s="92">
        <v>2</v>
      </c>
      <c r="J80" s="84" t="str">
        <f t="shared" si="5"/>
        <v>Uniform (0.24, 0.24)</v>
      </c>
      <c r="K80" s="131">
        <f t="shared" si="4"/>
        <v>0.24199999999999999</v>
      </c>
      <c r="L80" s="131">
        <f t="shared" si="4"/>
        <v>0.24199999999999999</v>
      </c>
      <c r="M80" s="84" t="s">
        <v>17</v>
      </c>
    </row>
    <row r="81" spans="1:16" x14ac:dyDescent="0.25">
      <c r="A81" s="86" t="s">
        <v>0</v>
      </c>
      <c r="B81" s="84" t="s">
        <v>12</v>
      </c>
      <c r="C81" s="84" t="s">
        <v>13</v>
      </c>
      <c r="D81" s="84" t="s">
        <v>1948</v>
      </c>
      <c r="E81" s="53">
        <v>0.24199999999999999</v>
      </c>
      <c r="F81" s="53">
        <v>0.24199999999999999</v>
      </c>
      <c r="G81" s="53">
        <v>0.24199999999999999</v>
      </c>
      <c r="H81" s="84" t="s">
        <v>199</v>
      </c>
      <c r="I81" s="92">
        <v>2</v>
      </c>
      <c r="J81" s="84" t="str">
        <f t="shared" si="5"/>
        <v>Uniform (0.24, 0.24)</v>
      </c>
      <c r="K81" s="131">
        <f t="shared" si="4"/>
        <v>0.24199999999999999</v>
      </c>
      <c r="L81" s="131">
        <f t="shared" si="4"/>
        <v>0.24199999999999999</v>
      </c>
      <c r="M81" s="84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1948</v>
      </c>
      <c r="E82" s="53">
        <v>0.24199999999999999</v>
      </c>
      <c r="F82" s="53">
        <v>0.24199999999999999</v>
      </c>
      <c r="G82" s="53">
        <v>0.24199999999999999</v>
      </c>
      <c r="H82" s="84" t="s">
        <v>199</v>
      </c>
      <c r="I82" s="92">
        <v>2</v>
      </c>
      <c r="J82" s="84" t="str">
        <f t="shared" si="5"/>
        <v>Uniform (0.24, 0.24)</v>
      </c>
      <c r="K82" s="131">
        <f t="shared" si="4"/>
        <v>0.24199999999999999</v>
      </c>
      <c r="L82" s="131">
        <f t="shared" si="4"/>
        <v>0.24199999999999999</v>
      </c>
      <c r="M82" s="84" t="s">
        <v>17</v>
      </c>
    </row>
    <row r="83" spans="1:16" x14ac:dyDescent="0.25">
      <c r="A83" s="86" t="s">
        <v>0</v>
      </c>
      <c r="B83" s="84" t="s">
        <v>15</v>
      </c>
      <c r="C83" s="84" t="s">
        <v>11</v>
      </c>
      <c r="D83" s="84" t="s">
        <v>1948</v>
      </c>
      <c r="E83" s="131">
        <v>0.24199999999999999</v>
      </c>
      <c r="F83" s="131">
        <v>0.24199999999999999</v>
      </c>
      <c r="G83" s="131">
        <v>0.24199999999999999</v>
      </c>
      <c r="H83" s="84" t="s">
        <v>199</v>
      </c>
      <c r="I83" s="92">
        <v>2</v>
      </c>
      <c r="J83" s="84" t="str">
        <f t="shared" si="5"/>
        <v>Uniform (0.24, 0.24)</v>
      </c>
      <c r="K83" s="131">
        <f t="shared" si="4"/>
        <v>0.24199999999999999</v>
      </c>
      <c r="L83" s="131">
        <f t="shared" si="4"/>
        <v>0.24199999999999999</v>
      </c>
      <c r="M83" s="84" t="s">
        <v>17</v>
      </c>
    </row>
    <row r="84" spans="1:16" x14ac:dyDescent="0.25">
      <c r="A84" s="86" t="s">
        <v>0</v>
      </c>
      <c r="B84" s="84" t="s">
        <v>15</v>
      </c>
      <c r="C84" s="84" t="s">
        <v>13</v>
      </c>
      <c r="D84" s="84" t="s">
        <v>1948</v>
      </c>
      <c r="E84" s="131">
        <v>0.24199999999999999</v>
      </c>
      <c r="F84" s="131">
        <v>0.24199999999999999</v>
      </c>
      <c r="G84" s="131">
        <v>0.24199999999999999</v>
      </c>
      <c r="H84" s="84" t="s">
        <v>199</v>
      </c>
      <c r="I84" s="92">
        <v>2</v>
      </c>
      <c r="J84" s="84" t="str">
        <f t="shared" si="5"/>
        <v>Uniform (0.24, 0.24)</v>
      </c>
      <c r="K84" s="131">
        <f t="shared" si="4"/>
        <v>0.24199999999999999</v>
      </c>
      <c r="L84" s="131">
        <f t="shared" si="4"/>
        <v>0.24199999999999999</v>
      </c>
      <c r="M84" s="84" t="s">
        <v>17</v>
      </c>
    </row>
    <row r="85" spans="1:16" x14ac:dyDescent="0.25">
      <c r="A85" s="86" t="s">
        <v>0</v>
      </c>
      <c r="B85" s="84" t="s">
        <v>15</v>
      </c>
      <c r="C85" s="84" t="s">
        <v>14</v>
      </c>
      <c r="D85" s="84" t="s">
        <v>1948</v>
      </c>
      <c r="E85" s="131">
        <v>0.24199999999999999</v>
      </c>
      <c r="F85" s="131">
        <v>0.24199999999999999</v>
      </c>
      <c r="G85" s="131">
        <v>0.24199999999999999</v>
      </c>
      <c r="H85" s="84" t="s">
        <v>199</v>
      </c>
      <c r="I85" s="92">
        <v>2</v>
      </c>
      <c r="J85" s="84" t="str">
        <f t="shared" si="5"/>
        <v>Uniform (0.24, 0.24)</v>
      </c>
      <c r="K85" s="131">
        <f t="shared" si="4"/>
        <v>0.24199999999999999</v>
      </c>
      <c r="L85" s="131">
        <f t="shared" si="4"/>
        <v>0.24199999999999999</v>
      </c>
      <c r="M85" s="84" t="s">
        <v>17</v>
      </c>
    </row>
    <row r="86" spans="1:16" x14ac:dyDescent="0.25">
      <c r="A86" s="86" t="s">
        <v>0</v>
      </c>
      <c r="B86" s="84" t="s">
        <v>12</v>
      </c>
      <c r="C86" s="84" t="s">
        <v>11</v>
      </c>
      <c r="D86" s="84" t="s">
        <v>1949</v>
      </c>
      <c r="E86" s="374">
        <v>0.9</v>
      </c>
      <c r="F86" s="131">
        <v>0.28599999999999998</v>
      </c>
      <c r="G86" s="131">
        <v>0.40100000000000002</v>
      </c>
      <c r="H86" s="84" t="s">
        <v>199</v>
      </c>
      <c r="I86" s="92">
        <v>2</v>
      </c>
      <c r="J86" s="84" t="str">
        <f t="shared" si="5"/>
        <v>Uniform (0.29, 0.4)</v>
      </c>
      <c r="K86" s="131">
        <f t="shared" si="4"/>
        <v>0.28599999999999998</v>
      </c>
      <c r="L86" s="131">
        <f t="shared" si="4"/>
        <v>0.40100000000000002</v>
      </c>
      <c r="M86" s="84" t="s">
        <v>17</v>
      </c>
    </row>
    <row r="87" spans="1:16" x14ac:dyDescent="0.25">
      <c r="A87" s="86" t="s">
        <v>0</v>
      </c>
      <c r="B87" s="84" t="s">
        <v>12</v>
      </c>
      <c r="C87" s="84" t="s">
        <v>13</v>
      </c>
      <c r="D87" s="84" t="s">
        <v>1949</v>
      </c>
      <c r="E87" s="374">
        <v>0.9</v>
      </c>
      <c r="F87" s="131">
        <v>0.28599999999999998</v>
      </c>
      <c r="G87" s="131">
        <v>0.40100000000000002</v>
      </c>
      <c r="H87" s="84" t="s">
        <v>199</v>
      </c>
      <c r="I87" s="92">
        <v>2</v>
      </c>
      <c r="J87" s="84" t="str">
        <f t="shared" si="5"/>
        <v>Uniform (0.29, 0.4)</v>
      </c>
      <c r="K87" s="131">
        <f t="shared" si="4"/>
        <v>0.28599999999999998</v>
      </c>
      <c r="L87" s="131">
        <f t="shared" si="4"/>
        <v>0.40100000000000002</v>
      </c>
      <c r="M87" s="84" t="s">
        <v>17</v>
      </c>
    </row>
    <row r="88" spans="1:16" x14ac:dyDescent="0.25">
      <c r="A88" s="86" t="s">
        <v>0</v>
      </c>
      <c r="B88" s="84" t="s">
        <v>12</v>
      </c>
      <c r="C88" s="84" t="s">
        <v>14</v>
      </c>
      <c r="D88" s="84" t="s">
        <v>1949</v>
      </c>
      <c r="E88" s="374">
        <v>0.9</v>
      </c>
      <c r="F88" s="131">
        <v>0.28599999999999998</v>
      </c>
      <c r="G88" s="131">
        <v>0.40100000000000002</v>
      </c>
      <c r="H88" s="84" t="s">
        <v>199</v>
      </c>
      <c r="I88" s="92">
        <v>2</v>
      </c>
      <c r="J88" s="84" t="str">
        <f t="shared" si="5"/>
        <v>Uniform (0.29, 0.4)</v>
      </c>
      <c r="K88" s="131">
        <f t="shared" si="4"/>
        <v>0.28599999999999998</v>
      </c>
      <c r="L88" s="131">
        <f t="shared" si="4"/>
        <v>0.40100000000000002</v>
      </c>
      <c r="M88" s="84" t="s">
        <v>17</v>
      </c>
    </row>
    <row r="89" spans="1:16" x14ac:dyDescent="0.25">
      <c r="A89" s="86" t="s">
        <v>0</v>
      </c>
      <c r="B89" s="84" t="s">
        <v>15</v>
      </c>
      <c r="C89" s="84" t="s">
        <v>11</v>
      </c>
      <c r="D89" s="84" t="s">
        <v>1949</v>
      </c>
      <c r="E89" s="374">
        <v>0.9</v>
      </c>
      <c r="F89" s="131">
        <v>0.28599999999999998</v>
      </c>
      <c r="G89" s="131">
        <v>0.40100000000000002</v>
      </c>
      <c r="H89" s="84" t="s">
        <v>199</v>
      </c>
      <c r="I89" s="92">
        <v>2</v>
      </c>
      <c r="J89" s="84" t="str">
        <f t="shared" si="5"/>
        <v>Uniform (0.29, 0.4)</v>
      </c>
      <c r="K89" s="131">
        <f t="shared" ref="K89:L109" si="6">F89</f>
        <v>0.28599999999999998</v>
      </c>
      <c r="L89" s="131">
        <f t="shared" si="6"/>
        <v>0.40100000000000002</v>
      </c>
      <c r="M89" s="84" t="s">
        <v>17</v>
      </c>
    </row>
    <row r="90" spans="1:16" x14ac:dyDescent="0.25">
      <c r="A90" s="86" t="s">
        <v>0</v>
      </c>
      <c r="B90" s="84" t="s">
        <v>15</v>
      </c>
      <c r="C90" s="84" t="s">
        <v>13</v>
      </c>
      <c r="D90" s="84" t="s">
        <v>1949</v>
      </c>
      <c r="E90" s="374">
        <v>0.9</v>
      </c>
      <c r="F90" s="53">
        <v>0.28599999999999998</v>
      </c>
      <c r="G90" s="53">
        <v>0.40100000000000002</v>
      </c>
      <c r="H90" s="84" t="s">
        <v>199</v>
      </c>
      <c r="I90" s="92">
        <v>2</v>
      </c>
      <c r="J90" s="84" t="str">
        <f t="shared" si="5"/>
        <v>Uniform (0.29, 0.4)</v>
      </c>
      <c r="K90" s="131">
        <f t="shared" si="6"/>
        <v>0.28599999999999998</v>
      </c>
      <c r="L90" s="131">
        <f t="shared" si="6"/>
        <v>0.40100000000000002</v>
      </c>
      <c r="M90" s="84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1949</v>
      </c>
      <c r="E91" s="377">
        <v>0.9</v>
      </c>
      <c r="F91" s="279">
        <v>0.28599999999999998</v>
      </c>
      <c r="G91" s="279">
        <v>0.40100000000000002</v>
      </c>
      <c r="H91" s="87" t="s">
        <v>199</v>
      </c>
      <c r="I91" s="93">
        <v>2</v>
      </c>
      <c r="J91" s="87" t="str">
        <f t="shared" si="5"/>
        <v>Uniform (0.29, 0.4)</v>
      </c>
      <c r="K91" s="279">
        <f t="shared" si="6"/>
        <v>0.28599999999999998</v>
      </c>
      <c r="L91" s="279">
        <f t="shared" si="6"/>
        <v>0.40100000000000002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1946</v>
      </c>
      <c r="E92" s="53">
        <v>1.7</v>
      </c>
      <c r="F92" s="53">
        <v>1.2</v>
      </c>
      <c r="G92" s="53">
        <v>2.2999999999999998</v>
      </c>
      <c r="H92" s="133" t="s">
        <v>199</v>
      </c>
      <c r="I92" s="92">
        <v>2</v>
      </c>
      <c r="J92" s="84" t="str">
        <f t="shared" si="5"/>
        <v>Uniform (1.2, 2.3)</v>
      </c>
      <c r="K92" s="131">
        <f t="shared" si="6"/>
        <v>1.2</v>
      </c>
      <c r="L92" s="131">
        <f t="shared" si="6"/>
        <v>2.2999999999999998</v>
      </c>
      <c r="M92" s="84" t="s">
        <v>17</v>
      </c>
    </row>
    <row r="93" spans="1:16" x14ac:dyDescent="0.25">
      <c r="A93" s="81" t="s">
        <v>6</v>
      </c>
      <c r="B93" s="133" t="s">
        <v>12</v>
      </c>
      <c r="C93" s="133" t="s">
        <v>13</v>
      </c>
      <c r="D93" s="133" t="s">
        <v>1946</v>
      </c>
      <c r="E93" s="53">
        <v>1.7</v>
      </c>
      <c r="F93" s="53">
        <v>1.2</v>
      </c>
      <c r="G93" s="53">
        <v>2.2999999999999998</v>
      </c>
      <c r="H93" s="133" t="s">
        <v>199</v>
      </c>
      <c r="I93" s="92">
        <v>2</v>
      </c>
      <c r="J93" s="84" t="str">
        <f t="shared" si="5"/>
        <v>Uniform (1.2, 2.3)</v>
      </c>
      <c r="K93" s="131">
        <f t="shared" si="6"/>
        <v>1.2</v>
      </c>
      <c r="L93" s="131">
        <f t="shared" si="6"/>
        <v>2.2999999999999998</v>
      </c>
      <c r="M93" s="84" t="s">
        <v>17</v>
      </c>
    </row>
    <row r="94" spans="1:16" x14ac:dyDescent="0.25">
      <c r="A94" s="81" t="s">
        <v>6</v>
      </c>
      <c r="B94" s="133" t="s">
        <v>12</v>
      </c>
      <c r="C94" s="133" t="s">
        <v>14</v>
      </c>
      <c r="D94" s="133" t="s">
        <v>1946</v>
      </c>
      <c r="E94" s="53">
        <v>1.7</v>
      </c>
      <c r="F94" s="53">
        <v>1.2</v>
      </c>
      <c r="G94" s="53">
        <v>2.2999999999999998</v>
      </c>
      <c r="H94" s="133" t="s">
        <v>199</v>
      </c>
      <c r="I94" s="92">
        <v>2</v>
      </c>
      <c r="J94" s="84" t="str">
        <f t="shared" si="5"/>
        <v>Uniform (1.2, 2.3)</v>
      </c>
      <c r="K94" s="131">
        <f t="shared" si="6"/>
        <v>1.2</v>
      </c>
      <c r="L94" s="131">
        <f t="shared" si="6"/>
        <v>2.2999999999999998</v>
      </c>
      <c r="M94" s="84" t="s">
        <v>17</v>
      </c>
    </row>
    <row r="95" spans="1:16" x14ac:dyDescent="0.25">
      <c r="A95" s="81" t="s">
        <v>6</v>
      </c>
      <c r="B95" s="133" t="s">
        <v>15</v>
      </c>
      <c r="C95" s="133" t="s">
        <v>11</v>
      </c>
      <c r="D95" s="133" t="s">
        <v>1946</v>
      </c>
      <c r="E95" s="53">
        <v>1.7</v>
      </c>
      <c r="F95" s="53">
        <v>1.2</v>
      </c>
      <c r="G95" s="53">
        <v>2.2999999999999998</v>
      </c>
      <c r="H95" s="133" t="s">
        <v>199</v>
      </c>
      <c r="I95" s="92">
        <v>2</v>
      </c>
      <c r="J95" s="84" t="str">
        <f t="shared" si="5"/>
        <v>Uniform (1.2, 2.3)</v>
      </c>
      <c r="K95" s="131">
        <f t="shared" si="6"/>
        <v>1.2</v>
      </c>
      <c r="L95" s="131">
        <f t="shared" si="6"/>
        <v>2.2999999999999998</v>
      </c>
      <c r="M95" s="84" t="s">
        <v>17</v>
      </c>
    </row>
    <row r="96" spans="1:16" x14ac:dyDescent="0.25">
      <c r="A96" s="81" t="s">
        <v>6</v>
      </c>
      <c r="B96" s="133" t="s">
        <v>15</v>
      </c>
      <c r="C96" s="133" t="s">
        <v>13</v>
      </c>
      <c r="D96" s="133" t="s">
        <v>1946</v>
      </c>
      <c r="E96" s="53">
        <v>1.7</v>
      </c>
      <c r="F96" s="53">
        <v>1.2</v>
      </c>
      <c r="G96" s="53">
        <v>2.2999999999999998</v>
      </c>
      <c r="H96" s="133" t="s">
        <v>199</v>
      </c>
      <c r="I96" s="92">
        <v>2</v>
      </c>
      <c r="J96" s="84" t="str">
        <f t="shared" si="5"/>
        <v>Uniform (1.2, 2.3)</v>
      </c>
      <c r="K96" s="131">
        <f t="shared" si="6"/>
        <v>1.2</v>
      </c>
      <c r="L96" s="131">
        <f t="shared" si="6"/>
        <v>2.2999999999999998</v>
      </c>
      <c r="M96" s="84" t="s">
        <v>17</v>
      </c>
    </row>
    <row r="97" spans="1:13" x14ac:dyDescent="0.25">
      <c r="A97" s="81" t="s">
        <v>6</v>
      </c>
      <c r="B97" s="133" t="s">
        <v>15</v>
      </c>
      <c r="C97" s="133" t="s">
        <v>14</v>
      </c>
      <c r="D97" s="133" t="s">
        <v>1946</v>
      </c>
      <c r="E97" s="131">
        <v>1.7</v>
      </c>
      <c r="F97" s="131">
        <v>1.2</v>
      </c>
      <c r="G97" s="131">
        <v>2.2999999999999998</v>
      </c>
      <c r="H97" s="133" t="s">
        <v>199</v>
      </c>
      <c r="I97" s="92">
        <v>2</v>
      </c>
      <c r="J97" s="84" t="str">
        <f t="shared" si="5"/>
        <v>Uniform (1.2, 2.3)</v>
      </c>
      <c r="K97" s="131">
        <f t="shared" si="6"/>
        <v>1.2</v>
      </c>
      <c r="L97" s="131">
        <f t="shared" si="6"/>
        <v>2.2999999999999998</v>
      </c>
      <c r="M97" s="84" t="s">
        <v>17</v>
      </c>
    </row>
    <row r="98" spans="1:13" x14ac:dyDescent="0.25">
      <c r="A98" s="81" t="s">
        <v>6</v>
      </c>
      <c r="B98" s="133" t="s">
        <v>12</v>
      </c>
      <c r="C98" s="133" t="s">
        <v>11</v>
      </c>
      <c r="D98" s="133" t="s">
        <v>1948</v>
      </c>
      <c r="E98" s="53">
        <v>0.24199999999999999</v>
      </c>
      <c r="F98" s="53">
        <v>0.24199999999999999</v>
      </c>
      <c r="G98" s="53">
        <v>0.24199999999999999</v>
      </c>
      <c r="H98" s="133" t="s">
        <v>199</v>
      </c>
      <c r="I98" s="92">
        <v>2</v>
      </c>
      <c r="J98" s="84" t="str">
        <f t="shared" si="5"/>
        <v>Uniform (0.24, 0.24)</v>
      </c>
      <c r="K98" s="131">
        <f t="shared" si="6"/>
        <v>0.24199999999999999</v>
      </c>
      <c r="L98" s="131">
        <f t="shared" si="6"/>
        <v>0.24199999999999999</v>
      </c>
      <c r="M98" s="84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1948</v>
      </c>
      <c r="E99" s="53">
        <v>0.24199999999999999</v>
      </c>
      <c r="F99" s="53">
        <v>0.24199999999999999</v>
      </c>
      <c r="G99" s="53">
        <v>0.24199999999999999</v>
      </c>
      <c r="H99" s="133" t="s">
        <v>199</v>
      </c>
      <c r="I99" s="92">
        <v>2</v>
      </c>
      <c r="J99" s="84" t="str">
        <f t="shared" si="5"/>
        <v>Uniform (0.24, 0.24)</v>
      </c>
      <c r="K99" s="131">
        <f t="shared" si="6"/>
        <v>0.24199999999999999</v>
      </c>
      <c r="L99" s="131">
        <f t="shared" si="6"/>
        <v>0.24199999999999999</v>
      </c>
      <c r="M99" s="84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1948</v>
      </c>
      <c r="E100" s="53">
        <v>0.24199999999999999</v>
      </c>
      <c r="F100" s="53">
        <v>0.24199999999999999</v>
      </c>
      <c r="G100" s="53">
        <v>0.24199999999999999</v>
      </c>
      <c r="H100" s="133" t="s">
        <v>199</v>
      </c>
      <c r="I100" s="92">
        <v>2</v>
      </c>
      <c r="J100" s="84" t="str">
        <f t="shared" si="5"/>
        <v>Uniform (0.24, 0.24)</v>
      </c>
      <c r="K100" s="131">
        <f t="shared" si="6"/>
        <v>0.24199999999999999</v>
      </c>
      <c r="L100" s="131">
        <f t="shared" si="6"/>
        <v>0.24199999999999999</v>
      </c>
      <c r="M100" s="84" t="s">
        <v>17</v>
      </c>
    </row>
    <row r="101" spans="1:13" x14ac:dyDescent="0.25">
      <c r="A101" s="81" t="s">
        <v>6</v>
      </c>
      <c r="B101" s="133" t="s">
        <v>15</v>
      </c>
      <c r="C101" s="133" t="s">
        <v>11</v>
      </c>
      <c r="D101" s="133" t="s">
        <v>1948</v>
      </c>
      <c r="E101" s="131">
        <v>0.24199999999999999</v>
      </c>
      <c r="F101" s="131">
        <v>0.24199999999999999</v>
      </c>
      <c r="G101" s="131">
        <v>0.24199999999999999</v>
      </c>
      <c r="H101" s="133" t="s">
        <v>199</v>
      </c>
      <c r="I101" s="92">
        <v>2</v>
      </c>
      <c r="J101" s="84" t="str">
        <f t="shared" si="5"/>
        <v>Uniform (0.24, 0.24)</v>
      </c>
      <c r="K101" s="131">
        <f t="shared" si="6"/>
        <v>0.24199999999999999</v>
      </c>
      <c r="L101" s="131">
        <f t="shared" si="6"/>
        <v>0.24199999999999999</v>
      </c>
      <c r="M101" s="84" t="s">
        <v>17</v>
      </c>
    </row>
    <row r="102" spans="1:13" x14ac:dyDescent="0.25">
      <c r="A102" s="81" t="s">
        <v>6</v>
      </c>
      <c r="B102" s="133" t="s">
        <v>15</v>
      </c>
      <c r="C102" s="133" t="s">
        <v>13</v>
      </c>
      <c r="D102" s="133" t="s">
        <v>1948</v>
      </c>
      <c r="E102" s="131">
        <v>0.24199999999999999</v>
      </c>
      <c r="F102" s="131">
        <v>0.24199999999999999</v>
      </c>
      <c r="G102" s="131">
        <v>0.24199999999999999</v>
      </c>
      <c r="H102" s="133" t="s">
        <v>199</v>
      </c>
      <c r="I102" s="92">
        <v>2</v>
      </c>
      <c r="J102" s="84" t="str">
        <f t="shared" si="5"/>
        <v>Uniform (0.24, 0.24)</v>
      </c>
      <c r="K102" s="131">
        <f t="shared" si="6"/>
        <v>0.24199999999999999</v>
      </c>
      <c r="L102" s="131">
        <f t="shared" si="6"/>
        <v>0.24199999999999999</v>
      </c>
      <c r="M102" s="84" t="s">
        <v>17</v>
      </c>
    </row>
    <row r="103" spans="1:13" x14ac:dyDescent="0.25">
      <c r="A103" s="81" t="s">
        <v>6</v>
      </c>
      <c r="B103" s="133" t="s">
        <v>15</v>
      </c>
      <c r="C103" s="133" t="s">
        <v>14</v>
      </c>
      <c r="D103" s="133" t="s">
        <v>1948</v>
      </c>
      <c r="E103" s="131">
        <v>0.24199999999999999</v>
      </c>
      <c r="F103" s="131">
        <v>0.24199999999999999</v>
      </c>
      <c r="G103" s="131">
        <v>0.24199999999999999</v>
      </c>
      <c r="H103" s="133" t="s">
        <v>199</v>
      </c>
      <c r="I103" s="92">
        <v>2</v>
      </c>
      <c r="J103" s="84" t="str">
        <f t="shared" si="5"/>
        <v>Uniform (0.24, 0.24)</v>
      </c>
      <c r="K103" s="131">
        <f t="shared" si="6"/>
        <v>0.24199999999999999</v>
      </c>
      <c r="L103" s="131">
        <f t="shared" si="6"/>
        <v>0.24199999999999999</v>
      </c>
      <c r="M103" s="84" t="s">
        <v>17</v>
      </c>
    </row>
    <row r="104" spans="1:13" x14ac:dyDescent="0.25">
      <c r="A104" s="81" t="s">
        <v>6</v>
      </c>
      <c r="B104" s="133" t="s">
        <v>12</v>
      </c>
      <c r="C104" s="133" t="s">
        <v>11</v>
      </c>
      <c r="D104" s="133" t="s">
        <v>1949</v>
      </c>
      <c r="E104" s="374">
        <v>0.9</v>
      </c>
      <c r="F104" s="53">
        <v>0.28599999999999998</v>
      </c>
      <c r="G104" s="53">
        <v>0.40100000000000002</v>
      </c>
      <c r="H104" s="133" t="s">
        <v>199</v>
      </c>
      <c r="I104" s="92">
        <v>2</v>
      </c>
      <c r="J104" s="84" t="str">
        <f t="shared" si="5"/>
        <v>Uniform (0.29, 0.4)</v>
      </c>
      <c r="K104" s="131">
        <f t="shared" si="6"/>
        <v>0.28599999999999998</v>
      </c>
      <c r="L104" s="131">
        <f t="shared" si="6"/>
        <v>0.40100000000000002</v>
      </c>
      <c r="M104" s="84" t="s">
        <v>17</v>
      </c>
    </row>
    <row r="105" spans="1:13" x14ac:dyDescent="0.25">
      <c r="A105" s="81" t="s">
        <v>6</v>
      </c>
      <c r="B105" s="133" t="s">
        <v>12</v>
      </c>
      <c r="C105" s="133" t="s">
        <v>13</v>
      </c>
      <c r="D105" s="133" t="s">
        <v>1949</v>
      </c>
      <c r="E105" s="374">
        <v>0.9</v>
      </c>
      <c r="F105" s="53">
        <v>0.28599999999999998</v>
      </c>
      <c r="G105" s="53">
        <v>0.40100000000000002</v>
      </c>
      <c r="H105" s="133" t="s">
        <v>199</v>
      </c>
      <c r="I105" s="92">
        <v>2</v>
      </c>
      <c r="J105" s="84" t="str">
        <f t="shared" si="5"/>
        <v>Uniform (0.29, 0.4)</v>
      </c>
      <c r="K105" s="131">
        <f t="shared" si="6"/>
        <v>0.28599999999999998</v>
      </c>
      <c r="L105" s="131">
        <f t="shared" si="6"/>
        <v>0.40100000000000002</v>
      </c>
      <c r="M105" s="84" t="s">
        <v>17</v>
      </c>
    </row>
    <row r="106" spans="1:13" x14ac:dyDescent="0.25">
      <c r="A106" s="81" t="s">
        <v>6</v>
      </c>
      <c r="B106" s="133" t="s">
        <v>12</v>
      </c>
      <c r="C106" s="133" t="s">
        <v>14</v>
      </c>
      <c r="D106" s="133" t="s">
        <v>1949</v>
      </c>
      <c r="E106" s="374">
        <v>0.9</v>
      </c>
      <c r="F106" s="53">
        <v>0.28599999999999998</v>
      </c>
      <c r="G106" s="53">
        <v>0.40100000000000002</v>
      </c>
      <c r="H106" s="133" t="s">
        <v>199</v>
      </c>
      <c r="I106" s="92">
        <v>2</v>
      </c>
      <c r="J106" s="84" t="str">
        <f t="shared" si="5"/>
        <v>Uniform (0.29, 0.4)</v>
      </c>
      <c r="K106" s="131">
        <f t="shared" si="6"/>
        <v>0.28599999999999998</v>
      </c>
      <c r="L106" s="131">
        <f t="shared" si="6"/>
        <v>0.40100000000000002</v>
      </c>
      <c r="M106" s="84" t="s">
        <v>17</v>
      </c>
    </row>
    <row r="107" spans="1:13" x14ac:dyDescent="0.25">
      <c r="A107" s="81" t="s">
        <v>6</v>
      </c>
      <c r="B107" s="133" t="s">
        <v>15</v>
      </c>
      <c r="C107" s="133" t="s">
        <v>11</v>
      </c>
      <c r="D107" s="133" t="s">
        <v>1949</v>
      </c>
      <c r="E107" s="374">
        <v>0.9</v>
      </c>
      <c r="F107" s="131">
        <v>0.28599999999999998</v>
      </c>
      <c r="G107" s="53">
        <v>0.40100000000000002</v>
      </c>
      <c r="H107" s="133" t="s">
        <v>199</v>
      </c>
      <c r="I107" s="92">
        <v>2</v>
      </c>
      <c r="J107" s="84" t="str">
        <f t="shared" si="5"/>
        <v>Uniform (0.29, 0.4)</v>
      </c>
      <c r="K107" s="131">
        <f t="shared" si="6"/>
        <v>0.28599999999999998</v>
      </c>
      <c r="L107" s="131">
        <f t="shared" si="6"/>
        <v>0.40100000000000002</v>
      </c>
      <c r="M107" s="84" t="s">
        <v>17</v>
      </c>
    </row>
    <row r="108" spans="1:13" x14ac:dyDescent="0.25">
      <c r="A108" s="81" t="s">
        <v>6</v>
      </c>
      <c r="B108" s="133" t="s">
        <v>15</v>
      </c>
      <c r="C108" s="133" t="s">
        <v>13</v>
      </c>
      <c r="D108" s="133" t="s">
        <v>1949</v>
      </c>
      <c r="E108" s="374">
        <v>0.9</v>
      </c>
      <c r="F108" s="131">
        <v>0.28599999999999998</v>
      </c>
      <c r="G108" s="53">
        <v>0.40100000000000002</v>
      </c>
      <c r="H108" s="133" t="s">
        <v>199</v>
      </c>
      <c r="I108" s="92">
        <v>2</v>
      </c>
      <c r="J108" s="84" t="str">
        <f t="shared" si="5"/>
        <v>Uniform (0.29, 0.4)</v>
      </c>
      <c r="K108" s="131">
        <f t="shared" si="6"/>
        <v>0.28599999999999998</v>
      </c>
      <c r="L108" s="131">
        <f t="shared" si="6"/>
        <v>0.40100000000000002</v>
      </c>
      <c r="M108" s="84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1949</v>
      </c>
      <c r="E109" s="374">
        <v>0.9</v>
      </c>
      <c r="F109" s="131">
        <v>0.28599999999999998</v>
      </c>
      <c r="G109" s="53">
        <v>0.40100000000000002</v>
      </c>
      <c r="H109" s="133" t="s">
        <v>199</v>
      </c>
      <c r="I109" s="92">
        <v>2</v>
      </c>
      <c r="J109" s="84" t="str">
        <f t="shared" si="5"/>
        <v>Uniform (0.29, 0.4)</v>
      </c>
      <c r="K109" s="131">
        <f t="shared" si="6"/>
        <v>0.28599999999999998</v>
      </c>
      <c r="L109" s="131">
        <f t="shared" si="6"/>
        <v>0.40100000000000002</v>
      </c>
      <c r="M109" s="84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1"/>
  <sheetViews>
    <sheetView tabSelected="1" zoomScale="80" zoomScaleNormal="80" workbookViewId="0">
      <selection activeCell="E3" sqref="E3"/>
    </sheetView>
  </sheetViews>
  <sheetFormatPr defaultRowHeight="15" x14ac:dyDescent="0.25"/>
  <cols>
    <col min="1" max="1" width="7.140625" style="133" customWidth="1"/>
    <col min="2" max="3" width="9.140625" style="133"/>
    <col min="4" max="4" width="17.1406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7.7109375" style="133" customWidth="1"/>
    <col min="11" max="13" width="11.28515625" style="133" customWidth="1"/>
    <col min="14" max="14" width="12.85546875" style="133" customWidth="1"/>
    <col min="15" max="15" width="47" style="133" customWidth="1"/>
    <col min="16" max="18" width="12.42578125" style="133" customWidth="1"/>
    <col min="19" max="19" width="9.140625" style="133"/>
    <col min="20" max="28" width="10.5703125" style="133" customWidth="1"/>
    <col min="29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 t="s">
        <v>21</v>
      </c>
      <c r="O1" s="80" t="s">
        <v>25</v>
      </c>
    </row>
    <row r="2" spans="1:18" s="72" customFormat="1" x14ac:dyDescent="0.25">
      <c r="A2" s="221" t="s">
        <v>2</v>
      </c>
      <c r="B2" s="127" t="s">
        <v>17</v>
      </c>
      <c r="C2" s="127" t="s">
        <v>17</v>
      </c>
      <c r="D2" s="127" t="s">
        <v>1794</v>
      </c>
      <c r="E2" s="374">
        <f>(((E3*12*N2*0.9-'4.1-SSPVolume'!E2)/'4.1-SSPVolume'!E2+1)^(1/18)-1+1)^12-1</f>
        <v>28.408903568479289</v>
      </c>
      <c r="F2" s="374">
        <v>7.2796931555274114E-2</v>
      </c>
      <c r="G2" s="374">
        <v>0.1486983549970351</v>
      </c>
      <c r="H2" s="127" t="s">
        <v>199</v>
      </c>
      <c r="I2" s="373">
        <v>2</v>
      </c>
      <c r="J2" s="127" t="str">
        <f t="shared" ref="J2" si="0">"Uniform ("&amp;ROUND(F2,2)&amp;", "&amp;ROUND(G2,2)&amp;")"</f>
        <v>Uniform (0.07, 0.15)</v>
      </c>
      <c r="K2" s="374">
        <f t="shared" ref="K2:L2" si="1">F2</f>
        <v>7.2796931555274114E-2</v>
      </c>
      <c r="L2" s="374">
        <f t="shared" si="1"/>
        <v>0.1486983549970351</v>
      </c>
      <c r="M2" s="127" t="s">
        <v>17</v>
      </c>
      <c r="N2" s="127">
        <v>30</v>
      </c>
      <c r="O2" s="132"/>
    </row>
    <row r="3" spans="1:18" x14ac:dyDescent="0.25">
      <c r="A3" s="86" t="s">
        <v>2</v>
      </c>
      <c r="B3" s="84" t="s">
        <v>17</v>
      </c>
      <c r="C3" s="84" t="s">
        <v>17</v>
      </c>
      <c r="D3" s="84" t="s">
        <v>2038</v>
      </c>
      <c r="E3" s="92">
        <v>52177</v>
      </c>
      <c r="F3" s="92"/>
      <c r="G3" s="92"/>
      <c r="H3" s="84"/>
      <c r="I3" s="92"/>
      <c r="J3" s="84"/>
      <c r="K3" s="92"/>
      <c r="L3" s="92"/>
      <c r="M3" s="84"/>
      <c r="N3" s="84"/>
      <c r="O3" s="57"/>
    </row>
    <row r="4" spans="1:18" x14ac:dyDescent="0.25">
      <c r="A4" s="86" t="s">
        <v>2</v>
      </c>
      <c r="B4" s="84" t="s">
        <v>17</v>
      </c>
      <c r="C4" s="84" t="s">
        <v>17</v>
      </c>
      <c r="D4" s="84" t="s">
        <v>2035</v>
      </c>
      <c r="E4" s="279">
        <v>1</v>
      </c>
      <c r="F4" s="93"/>
      <c r="G4" s="93"/>
      <c r="H4" s="84"/>
      <c r="I4" s="92"/>
      <c r="J4" s="84"/>
      <c r="K4" s="92"/>
      <c r="L4" s="92"/>
      <c r="M4" s="84"/>
      <c r="N4" s="84"/>
      <c r="O4" s="57"/>
    </row>
    <row r="5" spans="1:18" s="72" customFormat="1" x14ac:dyDescent="0.25">
      <c r="A5" s="221" t="s">
        <v>3</v>
      </c>
      <c r="B5" s="127" t="s">
        <v>17</v>
      </c>
      <c r="C5" s="127" t="s">
        <v>17</v>
      </c>
      <c r="D5" s="127" t="s">
        <v>1794</v>
      </c>
      <c r="E5" s="374">
        <f>(((E6*12*N5*0.9-'4.1-SSPVolume'!E3)/'4.1-SSPVolume'!E3+1)^(1/18)-1+1)^12-1</f>
        <v>2.9842332453397518</v>
      </c>
      <c r="F5" s="374">
        <v>7.2796931555274114E-2</v>
      </c>
      <c r="G5" s="374">
        <v>0.1486983549970351</v>
      </c>
      <c r="H5" s="127" t="s">
        <v>199</v>
      </c>
      <c r="I5" s="373">
        <v>2</v>
      </c>
      <c r="J5" s="127" t="str">
        <f t="shared" ref="J5" si="2">"Uniform ("&amp;ROUND(F5,2)&amp;", "&amp;ROUND(G5,2)&amp;")"</f>
        <v>Uniform (0.07, 0.15)</v>
      </c>
      <c r="K5" s="374">
        <f t="shared" ref="K5:L5" si="3">F5</f>
        <v>7.2796931555274114E-2</v>
      </c>
      <c r="L5" s="374">
        <f t="shared" si="3"/>
        <v>0.1486983549970351</v>
      </c>
      <c r="M5" s="127" t="s">
        <v>17</v>
      </c>
      <c r="N5" s="127">
        <v>15.037890000000001</v>
      </c>
      <c r="O5" s="132"/>
    </row>
    <row r="6" spans="1:18" x14ac:dyDescent="0.25">
      <c r="A6" s="86" t="s">
        <v>3</v>
      </c>
      <c r="B6" s="84" t="s">
        <v>17</v>
      </c>
      <c r="C6" s="84" t="s">
        <v>17</v>
      </c>
      <c r="D6" s="84" t="s">
        <v>2038</v>
      </c>
      <c r="E6" s="92">
        <v>60027</v>
      </c>
      <c r="F6" s="92"/>
      <c r="G6" s="92"/>
      <c r="H6" s="84"/>
      <c r="I6" s="92"/>
      <c r="J6" s="84"/>
      <c r="K6" s="92"/>
      <c r="L6" s="92"/>
      <c r="M6" s="84"/>
      <c r="N6" s="84"/>
      <c r="O6" s="57"/>
    </row>
    <row r="7" spans="1:18" x14ac:dyDescent="0.25">
      <c r="A7" s="86" t="s">
        <v>3</v>
      </c>
      <c r="B7" s="84" t="s">
        <v>17</v>
      </c>
      <c r="C7" s="84" t="s">
        <v>17</v>
      </c>
      <c r="D7" s="84" t="s">
        <v>2035</v>
      </c>
      <c r="E7" s="279">
        <v>1</v>
      </c>
      <c r="F7" s="93"/>
      <c r="G7" s="93"/>
      <c r="H7" s="84"/>
      <c r="I7" s="92"/>
      <c r="J7" s="84"/>
      <c r="K7" s="92"/>
      <c r="L7" s="92"/>
      <c r="M7" s="84"/>
      <c r="N7" s="84"/>
      <c r="O7" s="57"/>
    </row>
    <row r="8" spans="1:18" s="72" customFormat="1" x14ac:dyDescent="0.25">
      <c r="A8" s="221" t="s">
        <v>4</v>
      </c>
      <c r="B8" s="127" t="s">
        <v>17</v>
      </c>
      <c r="C8" s="127" t="s">
        <v>17</v>
      </c>
      <c r="D8" s="127" t="s">
        <v>1794</v>
      </c>
      <c r="E8" s="374">
        <f>(((E9*12*N8*0.9-'4.1-SSPVolume'!E4)/'4.1-SSPVolume'!E4+1)^(1/18)-1+1)^12-1</f>
        <v>7.1938022603298339</v>
      </c>
      <c r="F8" s="374">
        <v>7.2796931555274114E-2</v>
      </c>
      <c r="G8" s="374">
        <v>0.1486983549970351</v>
      </c>
      <c r="H8" s="127" t="s">
        <v>199</v>
      </c>
      <c r="I8" s="373">
        <v>2</v>
      </c>
      <c r="J8" s="127" t="str">
        <f t="shared" ref="J8" si="4">"Uniform ("&amp;ROUND(F8,2)&amp;", "&amp;ROUND(G8,2)&amp;")"</f>
        <v>Uniform (0.07, 0.15)</v>
      </c>
      <c r="K8" s="374">
        <f t="shared" ref="K8:L8" si="5">F8</f>
        <v>7.2796931555274114E-2</v>
      </c>
      <c r="L8" s="374">
        <f t="shared" si="5"/>
        <v>0.1486983549970351</v>
      </c>
      <c r="M8" s="127" t="s">
        <v>17</v>
      </c>
      <c r="N8" s="127">
        <v>41.546900000000001</v>
      </c>
      <c r="O8" s="127"/>
    </row>
    <row r="9" spans="1:18" x14ac:dyDescent="0.25">
      <c r="A9" s="86" t="s">
        <v>4</v>
      </c>
      <c r="B9" s="84" t="s">
        <v>17</v>
      </c>
      <c r="C9" s="84" t="s">
        <v>17</v>
      </c>
      <c r="D9" s="84" t="s">
        <v>2038</v>
      </c>
      <c r="E9" s="92">
        <v>70205</v>
      </c>
      <c r="F9" s="92"/>
      <c r="G9" s="92"/>
      <c r="H9" s="84"/>
      <c r="I9" s="92"/>
      <c r="J9" s="84"/>
      <c r="K9" s="92"/>
      <c r="L9" s="92"/>
      <c r="M9" s="84"/>
      <c r="N9" s="84"/>
      <c r="O9" s="84"/>
      <c r="R9" s="376"/>
    </row>
    <row r="10" spans="1:18" x14ac:dyDescent="0.25">
      <c r="A10" s="86" t="s">
        <v>4</v>
      </c>
      <c r="B10" s="84" t="s">
        <v>17</v>
      </c>
      <c r="C10" s="84" t="s">
        <v>17</v>
      </c>
      <c r="D10" s="84" t="s">
        <v>2035</v>
      </c>
      <c r="E10" s="279">
        <v>1</v>
      </c>
      <c r="F10" s="93"/>
      <c r="G10" s="93"/>
      <c r="H10" s="84"/>
      <c r="I10" s="92"/>
      <c r="J10" s="84"/>
      <c r="K10" s="92"/>
      <c r="L10" s="92"/>
      <c r="M10" s="84"/>
      <c r="N10" s="84"/>
      <c r="O10" s="84"/>
    </row>
    <row r="11" spans="1:18" s="72" customFormat="1" x14ac:dyDescent="0.25">
      <c r="A11" s="221" t="s">
        <v>5</v>
      </c>
      <c r="B11" s="127" t="s">
        <v>17</v>
      </c>
      <c r="C11" s="127" t="s">
        <v>17</v>
      </c>
      <c r="D11" s="127" t="s">
        <v>1794</v>
      </c>
      <c r="E11" s="374">
        <f>(((E12*12*N11*0.9-'4.1-SSPVolume'!E5)/'4.1-SSPVolume'!E5+1)^(1/18)-1+1)^12-1</f>
        <v>12.965523273042304</v>
      </c>
      <c r="F11" s="374">
        <v>7.2796931555274114E-2</v>
      </c>
      <c r="G11" s="374">
        <v>0.1486983549970351</v>
      </c>
      <c r="H11" s="127" t="s">
        <v>199</v>
      </c>
      <c r="I11" s="373">
        <v>2</v>
      </c>
      <c r="J11" s="127" t="str">
        <f t="shared" ref="J11" si="6">"Uniform ("&amp;ROUND(F11,2)&amp;", "&amp;ROUND(G11,2)&amp;")"</f>
        <v>Uniform (0.07, 0.15)</v>
      </c>
      <c r="K11" s="374">
        <f t="shared" ref="K11:L11" si="7">F11</f>
        <v>7.2796931555274114E-2</v>
      </c>
      <c r="L11" s="374">
        <f t="shared" si="7"/>
        <v>0.1486983549970351</v>
      </c>
      <c r="M11" s="127" t="s">
        <v>17</v>
      </c>
      <c r="N11" s="127">
        <v>30</v>
      </c>
      <c r="O11" s="127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2038</v>
      </c>
      <c r="E12" s="92">
        <v>23560</v>
      </c>
      <c r="F12" s="92"/>
      <c r="G12" s="92"/>
      <c r="H12" s="84"/>
      <c r="I12" s="92"/>
      <c r="J12" s="84"/>
      <c r="K12" s="92"/>
      <c r="L12" s="92"/>
      <c r="M12" s="84"/>
      <c r="N12" s="84"/>
      <c r="O12" s="84"/>
    </row>
    <row r="13" spans="1:18" x14ac:dyDescent="0.25">
      <c r="A13" s="86" t="s">
        <v>5</v>
      </c>
      <c r="B13" s="84" t="s">
        <v>17</v>
      </c>
      <c r="C13" s="84" t="s">
        <v>17</v>
      </c>
      <c r="D13" s="84" t="s">
        <v>2035</v>
      </c>
      <c r="E13" s="279">
        <v>1</v>
      </c>
      <c r="F13" s="93"/>
      <c r="G13" s="93"/>
      <c r="H13" s="84"/>
      <c r="I13" s="92"/>
      <c r="J13" s="84"/>
      <c r="K13" s="92"/>
      <c r="L13" s="92"/>
      <c r="M13" s="84"/>
      <c r="N13" s="84"/>
      <c r="O13" s="84"/>
    </row>
    <row r="14" spans="1:18" s="72" customFormat="1" x14ac:dyDescent="0.25">
      <c r="A14" s="221" t="s">
        <v>0</v>
      </c>
      <c r="B14" s="127" t="s">
        <v>17</v>
      </c>
      <c r="C14" s="127" t="s">
        <v>17</v>
      </c>
      <c r="D14" s="127" t="s">
        <v>1794</v>
      </c>
      <c r="E14" s="374">
        <f>(((E15*12*N14*0.9-'4.1-SSPVolume'!E6)/'4.1-SSPVolume'!E6+1)^(1/18)-1+1)^12-1</f>
        <v>3.47302302001978</v>
      </c>
      <c r="F14" s="374">
        <v>7.2796931555274114E-2</v>
      </c>
      <c r="G14" s="374">
        <v>0.1486983549970351</v>
      </c>
      <c r="H14" s="127" t="s">
        <v>199</v>
      </c>
      <c r="I14" s="373">
        <v>2</v>
      </c>
      <c r="J14" s="127" t="str">
        <f t="shared" ref="J14" si="8">"Uniform ("&amp;ROUND(F14,2)&amp;", "&amp;ROUND(G14,2)&amp;")"</f>
        <v>Uniform (0.07, 0.15)</v>
      </c>
      <c r="K14" s="374">
        <f t="shared" ref="K14:L14" si="9">F14</f>
        <v>7.2796931555274114E-2</v>
      </c>
      <c r="L14" s="374">
        <f t="shared" si="9"/>
        <v>0.1486983549970351</v>
      </c>
      <c r="M14" s="127" t="s">
        <v>17</v>
      </c>
      <c r="N14" s="127">
        <v>20.550370000000001</v>
      </c>
      <c r="O14" s="127"/>
    </row>
    <row r="15" spans="1:18" x14ac:dyDescent="0.25">
      <c r="A15" s="86" t="s">
        <v>0</v>
      </c>
      <c r="B15" s="84" t="s">
        <v>17</v>
      </c>
      <c r="C15" s="84" t="s">
        <v>17</v>
      </c>
      <c r="D15" s="84" t="s">
        <v>2038</v>
      </c>
      <c r="E15" s="92">
        <v>94956</v>
      </c>
      <c r="F15" s="92"/>
      <c r="G15" s="92"/>
      <c r="H15" s="84"/>
      <c r="I15" s="92"/>
      <c r="J15" s="84"/>
      <c r="K15" s="92"/>
      <c r="L15" s="92"/>
      <c r="M15" s="84"/>
      <c r="N15" s="84"/>
      <c r="O15" s="84"/>
    </row>
    <row r="16" spans="1:18" x14ac:dyDescent="0.25">
      <c r="A16" s="86" t="s">
        <v>0</v>
      </c>
      <c r="B16" s="84" t="s">
        <v>17</v>
      </c>
      <c r="C16" s="84" t="s">
        <v>17</v>
      </c>
      <c r="D16" s="84" t="s">
        <v>2035</v>
      </c>
      <c r="E16" s="279">
        <v>1</v>
      </c>
      <c r="F16" s="93"/>
      <c r="G16" s="93"/>
      <c r="H16" s="84"/>
      <c r="I16" s="92"/>
      <c r="J16" s="84"/>
      <c r="K16" s="92"/>
      <c r="L16" s="92"/>
      <c r="M16" s="84"/>
      <c r="N16" s="84"/>
      <c r="O16" s="84"/>
    </row>
    <row r="17" spans="1:15" s="72" customFormat="1" x14ac:dyDescent="0.25">
      <c r="A17" s="221" t="s">
        <v>6</v>
      </c>
      <c r="B17" s="127" t="s">
        <v>17</v>
      </c>
      <c r="C17" s="127" t="s">
        <v>17</v>
      </c>
      <c r="D17" s="127" t="s">
        <v>1794</v>
      </c>
      <c r="E17" s="374">
        <f>(((E18*12*N17*0.9-'4.1-SSPVolume'!E7)/'4.1-SSPVolume'!E7+1)^(1/18)-1+1)^12-1</f>
        <v>0.50039573529337278</v>
      </c>
      <c r="F17" s="374">
        <v>7.2796931555274114E-2</v>
      </c>
      <c r="G17" s="374">
        <v>0.1486983549970351</v>
      </c>
      <c r="H17" s="127" t="s">
        <v>199</v>
      </c>
      <c r="I17" s="373">
        <v>2</v>
      </c>
      <c r="J17" s="127" t="str">
        <f t="shared" ref="J17" si="10">"Uniform ("&amp;ROUND(F17,2)&amp;", "&amp;ROUND(G17,2)&amp;")"</f>
        <v>Uniform (0.07, 0.15)</v>
      </c>
      <c r="K17" s="374">
        <f t="shared" ref="K17:L17" si="11">F17</f>
        <v>7.2796931555274114E-2</v>
      </c>
      <c r="L17" s="374">
        <f t="shared" si="11"/>
        <v>0.1486983549970351</v>
      </c>
      <c r="M17" s="127" t="s">
        <v>17</v>
      </c>
      <c r="N17" s="127">
        <v>32.769869999999997</v>
      </c>
      <c r="O17" s="127"/>
    </row>
    <row r="18" spans="1:15" x14ac:dyDescent="0.25">
      <c r="A18" s="86" t="s">
        <v>6</v>
      </c>
      <c r="B18" s="84" t="s">
        <v>17</v>
      </c>
      <c r="C18" s="84" t="s">
        <v>17</v>
      </c>
      <c r="D18" s="84" t="s">
        <v>2038</v>
      </c>
      <c r="E18" s="92">
        <v>23059</v>
      </c>
      <c r="F18" s="92"/>
      <c r="G18" s="92"/>
      <c r="H18" s="84"/>
      <c r="I18" s="92"/>
      <c r="J18" s="84"/>
      <c r="K18" s="92"/>
      <c r="L18" s="92"/>
      <c r="M18" s="84"/>
      <c r="N18" s="84"/>
      <c r="O18" s="84"/>
    </row>
    <row r="19" spans="1:15" x14ac:dyDescent="0.25">
      <c r="A19" s="86" t="s">
        <v>6</v>
      </c>
      <c r="B19" s="84" t="s">
        <v>17</v>
      </c>
      <c r="C19" s="84" t="s">
        <v>17</v>
      </c>
      <c r="D19" s="84" t="s">
        <v>2035</v>
      </c>
      <c r="E19" s="131">
        <v>1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</row>
    <row r="20" spans="1:15" x14ac:dyDescent="0.2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</row>
    <row r="21" spans="1:15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1"/>
  <sheetViews>
    <sheetView zoomScale="80" zoomScaleNormal="80" workbookViewId="0">
      <selection activeCell="J40" sqref="J40"/>
    </sheetView>
  </sheetViews>
  <sheetFormatPr defaultRowHeight="15" x14ac:dyDescent="0.25"/>
  <cols>
    <col min="1" max="1" width="7.140625" style="133" customWidth="1"/>
    <col min="2" max="3" width="9.140625" style="133"/>
    <col min="4" max="4" width="18" style="133" customWidth="1"/>
    <col min="5" max="7" width="11.28515625" style="133" customWidth="1"/>
    <col min="8" max="8" width="7.4257812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77.5703125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s="72" customFormat="1" x14ac:dyDescent="0.25">
      <c r="A2" s="371" t="s">
        <v>2</v>
      </c>
      <c r="B2" s="72" t="s">
        <v>17</v>
      </c>
      <c r="C2" s="72" t="s">
        <v>17</v>
      </c>
      <c r="D2" s="72" t="s">
        <v>1794</v>
      </c>
      <c r="E2" s="372">
        <f>(((F3*0.8-G3)/G3+1)^(1/18)-1+1)^12-1</f>
        <v>3.77841415147999</v>
      </c>
      <c r="F2" s="372">
        <v>0.10361168010996602</v>
      </c>
      <c r="G2" s="372">
        <v>0.16709301052793557</v>
      </c>
      <c r="H2" s="127" t="s">
        <v>199</v>
      </c>
      <c r="I2" s="373">
        <v>2</v>
      </c>
      <c r="J2" s="127" t="str">
        <f t="shared" ref="J2" si="0">"Uniform ("&amp;ROUND(F2,2)&amp;", "&amp;ROUND(G2,2)&amp;")"</f>
        <v>Uniform (0.1, 0.17)</v>
      </c>
      <c r="K2" s="374">
        <f t="shared" ref="K2:L2" si="1">F2</f>
        <v>0.10361168010996602</v>
      </c>
      <c r="L2" s="374">
        <f t="shared" si="1"/>
        <v>0.16709301052793557</v>
      </c>
      <c r="M2" s="127" t="s">
        <v>17</v>
      </c>
      <c r="O2" s="72" t="s">
        <v>24</v>
      </c>
      <c r="P2" s="139"/>
    </row>
    <row r="3" spans="1:16" x14ac:dyDescent="0.25">
      <c r="A3" s="81" t="s">
        <v>2</v>
      </c>
      <c r="B3" s="133" t="s">
        <v>17</v>
      </c>
      <c r="C3" s="133" t="s">
        <v>17</v>
      </c>
      <c r="D3" s="133" t="s">
        <v>2038</v>
      </c>
      <c r="E3" s="94">
        <v>52177</v>
      </c>
      <c r="F3" s="94">
        <f>(H3*E10*0.9)</f>
        <v>31270.959899999998</v>
      </c>
      <c r="G3" s="94">
        <v>2395</v>
      </c>
      <c r="H3" s="375">
        <v>47793</v>
      </c>
      <c r="I3" s="92"/>
      <c r="J3" s="84"/>
      <c r="K3" s="131"/>
      <c r="L3" s="131"/>
      <c r="M3" s="84"/>
      <c r="P3" s="82"/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2038</v>
      </c>
      <c r="E4" s="94">
        <v>12919</v>
      </c>
      <c r="F4" s="53"/>
      <c r="G4" s="53"/>
      <c r="I4" s="92"/>
      <c r="J4" s="84"/>
      <c r="K4" s="131"/>
      <c r="L4" s="131"/>
      <c r="M4" s="84"/>
      <c r="P4" s="82"/>
    </row>
    <row r="5" spans="1:16" x14ac:dyDescent="0.25">
      <c r="A5" s="81" t="s">
        <v>2</v>
      </c>
      <c r="B5" s="133" t="s">
        <v>12</v>
      </c>
      <c r="C5" s="133" t="s">
        <v>13</v>
      </c>
      <c r="D5" s="133" t="s">
        <v>2038</v>
      </c>
      <c r="E5" s="94">
        <v>18269</v>
      </c>
      <c r="F5" s="53"/>
      <c r="G5" s="53"/>
      <c r="I5" s="92"/>
      <c r="J5" s="84"/>
      <c r="K5" s="131"/>
      <c r="L5" s="131"/>
      <c r="M5" s="84"/>
      <c r="P5" s="82"/>
    </row>
    <row r="6" spans="1:16" x14ac:dyDescent="0.25">
      <c r="A6" s="81" t="s">
        <v>2</v>
      </c>
      <c r="B6" s="133" t="s">
        <v>12</v>
      </c>
      <c r="C6" s="133" t="s">
        <v>14</v>
      </c>
      <c r="D6" s="133" t="s">
        <v>2038</v>
      </c>
      <c r="E6" s="94">
        <v>3786</v>
      </c>
      <c r="F6" s="53"/>
      <c r="G6" s="53"/>
      <c r="I6" s="92"/>
      <c r="J6" s="84"/>
      <c r="K6" s="131"/>
      <c r="L6" s="131"/>
      <c r="M6" s="84"/>
      <c r="P6" s="82"/>
    </row>
    <row r="7" spans="1:16" x14ac:dyDescent="0.25">
      <c r="A7" s="81" t="s">
        <v>2</v>
      </c>
      <c r="B7" s="133" t="s">
        <v>15</v>
      </c>
      <c r="C7" s="133" t="s">
        <v>11</v>
      </c>
      <c r="D7" s="133" t="s">
        <v>2038</v>
      </c>
      <c r="E7" s="94">
        <v>6319</v>
      </c>
      <c r="F7" s="53"/>
      <c r="G7" s="53"/>
      <c r="I7" s="92"/>
      <c r="J7" s="84"/>
      <c r="K7" s="131"/>
      <c r="L7" s="131"/>
      <c r="M7" s="84"/>
      <c r="P7" s="82"/>
    </row>
    <row r="8" spans="1:16" x14ac:dyDescent="0.25">
      <c r="A8" s="81" t="s">
        <v>2</v>
      </c>
      <c r="B8" s="133" t="s">
        <v>15</v>
      </c>
      <c r="C8" s="133" t="s">
        <v>13</v>
      </c>
      <c r="D8" s="133" t="s">
        <v>2038</v>
      </c>
      <c r="E8" s="94">
        <v>9010</v>
      </c>
      <c r="F8" s="53"/>
      <c r="G8" s="53"/>
      <c r="I8" s="92"/>
      <c r="J8" s="84"/>
      <c r="K8" s="131"/>
      <c r="L8" s="131"/>
      <c r="M8" s="84"/>
      <c r="P8" s="82"/>
    </row>
    <row r="9" spans="1:16" x14ac:dyDescent="0.25">
      <c r="A9" s="81" t="s">
        <v>2</v>
      </c>
      <c r="B9" s="133" t="s">
        <v>15</v>
      </c>
      <c r="C9" s="133" t="s">
        <v>14</v>
      </c>
      <c r="D9" s="133" t="s">
        <v>2038</v>
      </c>
      <c r="E9" s="94">
        <v>1874</v>
      </c>
      <c r="F9" s="53"/>
      <c r="G9" s="53"/>
      <c r="I9" s="92"/>
      <c r="J9" s="84"/>
      <c r="K9" s="131"/>
      <c r="L9" s="131"/>
      <c r="M9" s="84"/>
      <c r="P9" s="82"/>
    </row>
    <row r="10" spans="1:16" x14ac:dyDescent="0.25">
      <c r="A10" s="81" t="s">
        <v>2</v>
      </c>
      <c r="B10" s="133" t="s">
        <v>17</v>
      </c>
      <c r="C10" s="133" t="s">
        <v>17</v>
      </c>
      <c r="D10" s="133" t="s">
        <v>2037</v>
      </c>
      <c r="E10" s="53">
        <v>0.72699999999999998</v>
      </c>
      <c r="F10" s="53">
        <v>0.64500000000000002</v>
      </c>
      <c r="G10" s="53">
        <v>0.80900000000000005</v>
      </c>
      <c r="H10" s="84" t="s">
        <v>199</v>
      </c>
      <c r="I10" s="92">
        <v>2</v>
      </c>
      <c r="J10" s="84" t="str">
        <f t="shared" ref="J10" si="2">"Uniform ("&amp;ROUND(F10,2)&amp;", "&amp;ROUND(G10,2)&amp;")"</f>
        <v>Uniform (0.65, 0.81)</v>
      </c>
      <c r="K10" s="131">
        <f t="shared" ref="K10:L10" si="3">F10</f>
        <v>0.64500000000000002</v>
      </c>
      <c r="L10" s="131">
        <f t="shared" si="3"/>
        <v>0.80900000000000005</v>
      </c>
      <c r="M10" s="84" t="s">
        <v>17</v>
      </c>
    </row>
    <row r="11" spans="1:16" s="87" customFormat="1" x14ac:dyDescent="0.25">
      <c r="A11" s="80" t="s">
        <v>2</v>
      </c>
      <c r="B11" s="87" t="s">
        <v>17</v>
      </c>
      <c r="C11" s="87" t="s">
        <v>17</v>
      </c>
      <c r="D11" s="87" t="s">
        <v>2035</v>
      </c>
      <c r="E11" s="279">
        <v>1</v>
      </c>
      <c r="F11" s="279"/>
      <c r="G11" s="279"/>
      <c r="I11" s="93"/>
      <c r="K11" s="279"/>
      <c r="L11" s="279"/>
      <c r="P11" s="87" t="s">
        <v>2036</v>
      </c>
    </row>
    <row r="12" spans="1:16" s="72" customFormat="1" x14ac:dyDescent="0.25">
      <c r="A12" s="371" t="s">
        <v>3</v>
      </c>
      <c r="B12" s="72" t="s">
        <v>17</v>
      </c>
      <c r="C12" s="72" t="s">
        <v>17</v>
      </c>
      <c r="D12" s="72" t="s">
        <v>1794</v>
      </c>
      <c r="E12" s="372">
        <f>(((F13*0.8-G13)/G13+1)^(1/18)-1+1)^12-1</f>
        <v>2.7390344409970728</v>
      </c>
      <c r="F12" s="372">
        <v>0.10361168010996602</v>
      </c>
      <c r="G12" s="372">
        <v>0.16709301052793557</v>
      </c>
      <c r="H12" s="127" t="s">
        <v>199</v>
      </c>
      <c r="I12" s="373">
        <v>2</v>
      </c>
      <c r="J12" s="127" t="str">
        <f t="shared" ref="J12" si="4">"Uniform ("&amp;ROUND(F12,2)&amp;", "&amp;ROUND(G12,2)&amp;")"</f>
        <v>Uniform (0.1, 0.17)</v>
      </c>
      <c r="K12" s="374">
        <f t="shared" ref="K12:L12" si="5">F12</f>
        <v>0.10361168010996602</v>
      </c>
      <c r="L12" s="374">
        <f t="shared" si="5"/>
        <v>0.16709301052793557</v>
      </c>
      <c r="M12" s="127" t="s">
        <v>17</v>
      </c>
    </row>
    <row r="13" spans="1:16" x14ac:dyDescent="0.25">
      <c r="A13" s="81" t="s">
        <v>3</v>
      </c>
      <c r="B13" s="133" t="s">
        <v>17</v>
      </c>
      <c r="C13" s="133" t="s">
        <v>17</v>
      </c>
      <c r="D13" s="133" t="s">
        <v>2038</v>
      </c>
      <c r="E13" s="94">
        <v>60027</v>
      </c>
      <c r="F13" s="94">
        <f>(H13*E20*0.9)</f>
        <v>39620.482200000006</v>
      </c>
      <c r="G13" s="94">
        <v>4384</v>
      </c>
      <c r="H13" s="133">
        <v>60554</v>
      </c>
      <c r="I13" s="92"/>
      <c r="J13" s="84"/>
      <c r="K13" s="131"/>
      <c r="L13" s="131"/>
      <c r="M13" s="84"/>
    </row>
    <row r="14" spans="1:16" x14ac:dyDescent="0.25">
      <c r="A14" s="81" t="s">
        <v>3</v>
      </c>
      <c r="B14" s="133" t="s">
        <v>12</v>
      </c>
      <c r="C14" s="133" t="s">
        <v>11</v>
      </c>
      <c r="D14" s="133" t="s">
        <v>2038</v>
      </c>
      <c r="E14" s="94">
        <v>13634</v>
      </c>
      <c r="F14" s="53"/>
      <c r="G14" s="53"/>
      <c r="I14" s="92"/>
      <c r="J14" s="84"/>
      <c r="K14" s="131"/>
      <c r="L14" s="131"/>
      <c r="M14" s="84"/>
      <c r="P14" s="82"/>
    </row>
    <row r="15" spans="1:16" x14ac:dyDescent="0.25">
      <c r="A15" s="81" t="s">
        <v>3</v>
      </c>
      <c r="B15" s="133" t="s">
        <v>12</v>
      </c>
      <c r="C15" s="133" t="s">
        <v>13</v>
      </c>
      <c r="D15" s="133" t="s">
        <v>2038</v>
      </c>
      <c r="E15" s="94">
        <v>20379</v>
      </c>
      <c r="F15" s="53"/>
      <c r="G15" s="53"/>
      <c r="I15" s="92"/>
      <c r="J15" s="84"/>
      <c r="K15" s="131"/>
      <c r="L15" s="131"/>
      <c r="M15" s="84"/>
      <c r="P15" s="82"/>
    </row>
    <row r="16" spans="1:16" x14ac:dyDescent="0.25">
      <c r="A16" s="81" t="s">
        <v>3</v>
      </c>
      <c r="B16" s="133" t="s">
        <v>12</v>
      </c>
      <c r="C16" s="133" t="s">
        <v>14</v>
      </c>
      <c r="D16" s="133" t="s">
        <v>2038</v>
      </c>
      <c r="E16" s="94">
        <v>988</v>
      </c>
      <c r="F16" s="53"/>
      <c r="G16" s="53"/>
      <c r="I16" s="92"/>
      <c r="J16" s="84"/>
      <c r="K16" s="131"/>
      <c r="L16" s="131"/>
      <c r="M16" s="84"/>
      <c r="P16" s="82"/>
    </row>
    <row r="17" spans="1:16" x14ac:dyDescent="0.25">
      <c r="A17" s="81" t="s">
        <v>3</v>
      </c>
      <c r="B17" s="133" t="s">
        <v>15</v>
      </c>
      <c r="C17" s="133" t="s">
        <v>11</v>
      </c>
      <c r="D17" s="133" t="s">
        <v>2038</v>
      </c>
      <c r="E17" s="94">
        <v>9852</v>
      </c>
      <c r="F17" s="53"/>
      <c r="G17" s="53"/>
      <c r="I17" s="92"/>
      <c r="J17" s="84"/>
      <c r="K17" s="131"/>
      <c r="L17" s="131"/>
      <c r="M17" s="84"/>
      <c r="P17" s="82"/>
    </row>
    <row r="18" spans="1:16" x14ac:dyDescent="0.25">
      <c r="A18" s="81" t="s">
        <v>3</v>
      </c>
      <c r="B18" s="133" t="s">
        <v>15</v>
      </c>
      <c r="C18" s="133" t="s">
        <v>13</v>
      </c>
      <c r="D18" s="133" t="s">
        <v>2038</v>
      </c>
      <c r="E18" s="94">
        <v>14437</v>
      </c>
      <c r="F18" s="53"/>
      <c r="G18" s="53"/>
      <c r="I18" s="92"/>
      <c r="J18" s="84"/>
      <c r="K18" s="131"/>
      <c r="L18" s="131"/>
      <c r="M18" s="84"/>
      <c r="P18" s="82"/>
    </row>
    <row r="19" spans="1:16" x14ac:dyDescent="0.25">
      <c r="A19" s="81" t="s">
        <v>3</v>
      </c>
      <c r="B19" s="133" t="s">
        <v>15</v>
      </c>
      <c r="C19" s="133" t="s">
        <v>14</v>
      </c>
      <c r="D19" s="133" t="s">
        <v>2038</v>
      </c>
      <c r="E19" s="94">
        <v>737</v>
      </c>
      <c r="F19" s="53"/>
      <c r="G19" s="53"/>
      <c r="I19" s="92"/>
      <c r="J19" s="84"/>
      <c r="K19" s="131"/>
      <c r="L19" s="131"/>
      <c r="M19" s="84"/>
      <c r="P19" s="82"/>
    </row>
    <row r="20" spans="1:16" x14ac:dyDescent="0.25">
      <c r="A20" s="86" t="s">
        <v>3</v>
      </c>
      <c r="B20" s="84" t="s">
        <v>17</v>
      </c>
      <c r="C20" s="84" t="s">
        <v>17</v>
      </c>
      <c r="D20" s="133" t="s">
        <v>2037</v>
      </c>
      <c r="E20" s="53">
        <v>0.72699999999999998</v>
      </c>
      <c r="F20" s="53">
        <v>0.64500000000000002</v>
      </c>
      <c r="G20" s="53">
        <v>0.80900000000000005</v>
      </c>
      <c r="H20" s="84" t="s">
        <v>199</v>
      </c>
      <c r="I20" s="92">
        <v>2</v>
      </c>
      <c r="J20" s="84" t="str">
        <f t="shared" ref="J20" si="6">"Uniform ("&amp;ROUND(F20,2)&amp;", "&amp;ROUND(G20,2)&amp;")"</f>
        <v>Uniform (0.65, 0.81)</v>
      </c>
      <c r="K20" s="131">
        <f t="shared" ref="K20:L20" si="7">F20</f>
        <v>0.64500000000000002</v>
      </c>
      <c r="L20" s="131">
        <f t="shared" si="7"/>
        <v>0.80900000000000005</v>
      </c>
      <c r="M20" s="84" t="s">
        <v>17</v>
      </c>
    </row>
    <row r="21" spans="1:16" s="87" customFormat="1" x14ac:dyDescent="0.25">
      <c r="A21" s="80" t="s">
        <v>3</v>
      </c>
      <c r="B21" s="87" t="s">
        <v>17</v>
      </c>
      <c r="C21" s="87" t="s">
        <v>17</v>
      </c>
      <c r="D21" s="87" t="s">
        <v>2035</v>
      </c>
      <c r="E21" s="279">
        <v>1</v>
      </c>
      <c r="F21" s="279"/>
      <c r="G21" s="279"/>
      <c r="I21" s="93"/>
      <c r="K21" s="279"/>
      <c r="L21" s="279"/>
    </row>
    <row r="22" spans="1:16" s="72" customFormat="1" x14ac:dyDescent="0.25">
      <c r="A22" s="371" t="s">
        <v>4</v>
      </c>
      <c r="B22" s="72" t="s">
        <v>17</v>
      </c>
      <c r="C22" s="72" t="s">
        <v>17</v>
      </c>
      <c r="D22" s="72" t="s">
        <v>1794</v>
      </c>
      <c r="E22" s="372">
        <f>(((F23*0.8-G23)/G23+1)^(1/18)-1+1)^12-1</f>
        <v>2.8608104960484626</v>
      </c>
      <c r="F22" s="372">
        <v>0.10361168010996601</v>
      </c>
      <c r="G22" s="372">
        <v>0.16709301052793557</v>
      </c>
      <c r="H22" s="127" t="s">
        <v>199</v>
      </c>
      <c r="I22" s="373">
        <v>2</v>
      </c>
      <c r="J22" s="127" t="str">
        <f t="shared" ref="J22" si="8">"Uniform ("&amp;ROUND(F22,2)&amp;", "&amp;ROUND(G22,2)&amp;")"</f>
        <v>Uniform (0.1, 0.17)</v>
      </c>
      <c r="K22" s="374">
        <f t="shared" ref="K22:L22" si="9">F22</f>
        <v>0.10361168010996601</v>
      </c>
      <c r="L22" s="374">
        <f t="shared" si="9"/>
        <v>0.16709301052793557</v>
      </c>
      <c r="M22" s="127" t="s">
        <v>17</v>
      </c>
    </row>
    <row r="23" spans="1:16" x14ac:dyDescent="0.25">
      <c r="A23" s="81" t="s">
        <v>4</v>
      </c>
      <c r="B23" s="133" t="s">
        <v>17</v>
      </c>
      <c r="C23" s="133" t="s">
        <v>17</v>
      </c>
      <c r="D23" s="133" t="s">
        <v>2038</v>
      </c>
      <c r="E23" s="94">
        <v>70205</v>
      </c>
      <c r="F23" s="94">
        <f>(70971*E30*0.9)</f>
        <v>46436.325300000004</v>
      </c>
      <c r="G23" s="94">
        <v>4897</v>
      </c>
      <c r="I23" s="92"/>
      <c r="J23" s="84"/>
      <c r="K23" s="131"/>
      <c r="L23" s="131"/>
      <c r="M23" s="84"/>
    </row>
    <row r="24" spans="1:16" x14ac:dyDescent="0.25">
      <c r="A24" s="81" t="s">
        <v>4</v>
      </c>
      <c r="B24" s="133" t="s">
        <v>12</v>
      </c>
      <c r="C24" s="133" t="s">
        <v>11</v>
      </c>
      <c r="D24" s="133" t="s">
        <v>2038</v>
      </c>
      <c r="E24" s="94">
        <v>16265</v>
      </c>
      <c r="F24" s="53"/>
      <c r="G24" s="53"/>
      <c r="I24" s="92"/>
      <c r="J24" s="84"/>
      <c r="K24" s="131"/>
      <c r="L24" s="131"/>
      <c r="M24" s="84"/>
      <c r="P24" s="82"/>
    </row>
    <row r="25" spans="1:16" x14ac:dyDescent="0.25">
      <c r="A25" s="81" t="s">
        <v>4</v>
      </c>
      <c r="B25" s="133" t="s">
        <v>12</v>
      </c>
      <c r="C25" s="133" t="s">
        <v>13</v>
      </c>
      <c r="D25" s="133" t="s">
        <v>2038</v>
      </c>
      <c r="E25" s="94">
        <v>9054</v>
      </c>
      <c r="F25" s="53"/>
      <c r="G25" s="53"/>
      <c r="I25" s="92"/>
      <c r="J25" s="84"/>
      <c r="K25" s="131"/>
      <c r="L25" s="131"/>
      <c r="M25" s="84"/>
      <c r="P25" s="82"/>
    </row>
    <row r="26" spans="1:16" x14ac:dyDescent="0.25">
      <c r="A26" s="81" t="s">
        <v>4</v>
      </c>
      <c r="B26" s="133" t="s">
        <v>12</v>
      </c>
      <c r="C26" s="133" t="s">
        <v>14</v>
      </c>
      <c r="D26" s="133" t="s">
        <v>2038</v>
      </c>
      <c r="E26" s="94">
        <v>24837</v>
      </c>
      <c r="F26" s="53"/>
      <c r="G26" s="53"/>
      <c r="I26" s="92"/>
      <c r="J26" s="84"/>
      <c r="K26" s="131"/>
      <c r="L26" s="131"/>
      <c r="M26" s="84"/>
      <c r="P26" s="82"/>
    </row>
    <row r="27" spans="1:16" x14ac:dyDescent="0.25">
      <c r="A27" s="81" t="s">
        <v>4</v>
      </c>
      <c r="B27" s="133" t="s">
        <v>15</v>
      </c>
      <c r="C27" s="133" t="s">
        <v>11</v>
      </c>
      <c r="D27" s="133" t="s">
        <v>2038</v>
      </c>
      <c r="E27" s="94">
        <v>6473</v>
      </c>
      <c r="F27" s="53"/>
      <c r="G27" s="53"/>
      <c r="I27" s="92"/>
      <c r="J27" s="84"/>
      <c r="K27" s="131"/>
      <c r="L27" s="131"/>
      <c r="M27" s="84"/>
      <c r="P27" s="82"/>
    </row>
    <row r="28" spans="1:16" x14ac:dyDescent="0.25">
      <c r="A28" s="81" t="s">
        <v>4</v>
      </c>
      <c r="B28" s="133" t="s">
        <v>15</v>
      </c>
      <c r="C28" s="133" t="s">
        <v>13</v>
      </c>
      <c r="D28" s="133" t="s">
        <v>2038</v>
      </c>
      <c r="E28" s="94">
        <v>3725</v>
      </c>
      <c r="F28" s="53"/>
      <c r="G28" s="53"/>
      <c r="I28" s="92"/>
      <c r="J28" s="84"/>
      <c r="K28" s="131"/>
      <c r="L28" s="131"/>
      <c r="M28" s="84"/>
      <c r="P28" s="82"/>
    </row>
    <row r="29" spans="1:16" x14ac:dyDescent="0.25">
      <c r="A29" s="81" t="s">
        <v>4</v>
      </c>
      <c r="B29" s="133" t="s">
        <v>15</v>
      </c>
      <c r="C29" s="133" t="s">
        <v>14</v>
      </c>
      <c r="D29" s="133" t="s">
        <v>2038</v>
      </c>
      <c r="E29" s="94">
        <v>9851</v>
      </c>
      <c r="F29" s="53"/>
      <c r="G29" s="53"/>
      <c r="I29" s="92"/>
      <c r="J29" s="84"/>
      <c r="K29" s="131"/>
      <c r="L29" s="131"/>
      <c r="M29" s="84"/>
      <c r="P29" s="82"/>
    </row>
    <row r="30" spans="1:16" x14ac:dyDescent="0.25">
      <c r="A30" s="81" t="s">
        <v>4</v>
      </c>
      <c r="B30" s="133" t="s">
        <v>17</v>
      </c>
      <c r="C30" s="133" t="s">
        <v>17</v>
      </c>
      <c r="D30" s="133" t="s">
        <v>2037</v>
      </c>
      <c r="E30" s="53">
        <v>0.72699999999999998</v>
      </c>
      <c r="F30" s="53">
        <v>0.64500000000000002</v>
      </c>
      <c r="G30" s="53">
        <v>0.80900000000000005</v>
      </c>
      <c r="H30" s="84" t="s">
        <v>199</v>
      </c>
      <c r="I30" s="92">
        <v>2</v>
      </c>
      <c r="J30" s="84" t="str">
        <f t="shared" ref="J30" si="10">"Uniform ("&amp;ROUND(F30,2)&amp;", "&amp;ROUND(G30,2)&amp;")"</f>
        <v>Uniform (0.65, 0.81)</v>
      </c>
      <c r="K30" s="131">
        <f t="shared" ref="K30:L30" si="11">F30</f>
        <v>0.64500000000000002</v>
      </c>
      <c r="L30" s="131">
        <f t="shared" si="11"/>
        <v>0.80900000000000005</v>
      </c>
      <c r="M30" s="84" t="s">
        <v>17</v>
      </c>
    </row>
    <row r="31" spans="1:16" s="87" customFormat="1" x14ac:dyDescent="0.25">
      <c r="A31" s="80" t="s">
        <v>4</v>
      </c>
      <c r="B31" s="87" t="s">
        <v>17</v>
      </c>
      <c r="C31" s="87" t="s">
        <v>17</v>
      </c>
      <c r="D31" s="87" t="s">
        <v>2035</v>
      </c>
      <c r="E31" s="279">
        <v>1</v>
      </c>
      <c r="F31" s="279"/>
      <c r="G31" s="279"/>
      <c r="I31" s="93"/>
      <c r="K31" s="279"/>
      <c r="L31" s="279"/>
    </row>
    <row r="32" spans="1:16" s="72" customFormat="1" x14ac:dyDescent="0.25">
      <c r="A32" s="371" t="s">
        <v>5</v>
      </c>
      <c r="B32" s="72" t="s">
        <v>17</v>
      </c>
      <c r="C32" s="72" t="s">
        <v>17</v>
      </c>
      <c r="D32" s="72" t="s">
        <v>1794</v>
      </c>
      <c r="E32" s="372">
        <f>(((F33*0.8-G33)/G33+1)^(1/18)-1+1)^12-1</f>
        <v>3.8250557115023058</v>
      </c>
      <c r="F32" s="372">
        <v>0.10361168010996602</v>
      </c>
      <c r="G32" s="372">
        <v>0.16709301052793557</v>
      </c>
      <c r="H32" s="127" t="s">
        <v>199</v>
      </c>
      <c r="I32" s="373">
        <v>2</v>
      </c>
      <c r="J32" s="127" t="str">
        <f t="shared" ref="J32" si="12">"Uniform ("&amp;ROUND(F32,2)&amp;", "&amp;ROUND(G32,2)&amp;")"</f>
        <v>Uniform (0.1, 0.17)</v>
      </c>
      <c r="K32" s="374">
        <f t="shared" ref="K32:L32" si="13">F32</f>
        <v>0.10361168010996602</v>
      </c>
      <c r="L32" s="374">
        <f t="shared" si="13"/>
        <v>0.16709301052793557</v>
      </c>
      <c r="M32" s="127" t="s">
        <v>17</v>
      </c>
    </row>
    <row r="33" spans="1:16" x14ac:dyDescent="0.25">
      <c r="A33" s="81" t="s">
        <v>5</v>
      </c>
      <c r="B33" s="133" t="s">
        <v>17</v>
      </c>
      <c r="C33" s="133" t="s">
        <v>17</v>
      </c>
      <c r="D33" s="133" t="s">
        <v>2038</v>
      </c>
      <c r="E33" s="94">
        <v>23560</v>
      </c>
      <c r="F33" s="94">
        <f>(H33*E40*0.9)</f>
        <v>14785.2171</v>
      </c>
      <c r="G33" s="94">
        <v>1116</v>
      </c>
      <c r="H33" s="94">
        <v>22597</v>
      </c>
      <c r="I33" s="92"/>
      <c r="J33" s="84"/>
      <c r="K33" s="131"/>
      <c r="L33" s="131"/>
      <c r="M33" s="84"/>
    </row>
    <row r="34" spans="1:16" x14ac:dyDescent="0.25">
      <c r="A34" s="81" t="s">
        <v>5</v>
      </c>
      <c r="B34" s="133" t="s">
        <v>12</v>
      </c>
      <c r="C34" s="133" t="s">
        <v>11</v>
      </c>
      <c r="D34" s="133" t="s">
        <v>2038</v>
      </c>
      <c r="E34" s="94">
        <v>1799</v>
      </c>
      <c r="F34" s="53"/>
      <c r="G34" s="53"/>
      <c r="I34" s="92"/>
      <c r="J34" s="84"/>
      <c r="K34" s="131"/>
      <c r="L34" s="131"/>
      <c r="M34" s="84"/>
      <c r="P34" s="82"/>
    </row>
    <row r="35" spans="1:16" x14ac:dyDescent="0.25">
      <c r="A35" s="81" t="s">
        <v>5</v>
      </c>
      <c r="B35" s="133" t="s">
        <v>12</v>
      </c>
      <c r="C35" s="133" t="s">
        <v>13</v>
      </c>
      <c r="D35" s="133" t="s">
        <v>2038</v>
      </c>
      <c r="E35" s="94">
        <v>4463</v>
      </c>
      <c r="F35" s="53"/>
      <c r="G35" s="53"/>
      <c r="I35" s="92"/>
      <c r="J35" s="84"/>
      <c r="K35" s="131"/>
      <c r="L35" s="131"/>
      <c r="M35" s="84"/>
      <c r="P35" s="82"/>
    </row>
    <row r="36" spans="1:16" x14ac:dyDescent="0.25">
      <c r="A36" s="81" t="s">
        <v>5</v>
      </c>
      <c r="B36" s="133" t="s">
        <v>12</v>
      </c>
      <c r="C36" s="133" t="s">
        <v>14</v>
      </c>
      <c r="D36" s="133" t="s">
        <v>2038</v>
      </c>
      <c r="E36" s="94">
        <v>10099</v>
      </c>
      <c r="F36" s="53"/>
      <c r="G36" s="53"/>
      <c r="I36" s="92"/>
      <c r="J36" s="84"/>
      <c r="K36" s="131"/>
      <c r="L36" s="131"/>
      <c r="M36" s="84"/>
      <c r="P36" s="82"/>
    </row>
    <row r="37" spans="1:16" x14ac:dyDescent="0.25">
      <c r="A37" s="81" t="s">
        <v>5</v>
      </c>
      <c r="B37" s="133" t="s">
        <v>15</v>
      </c>
      <c r="C37" s="133" t="s">
        <v>11</v>
      </c>
      <c r="D37" s="133" t="s">
        <v>2038</v>
      </c>
      <c r="E37" s="94">
        <v>808</v>
      </c>
      <c r="F37" s="53"/>
      <c r="G37" s="53"/>
      <c r="I37" s="92"/>
      <c r="J37" s="84"/>
      <c r="K37" s="131"/>
      <c r="L37" s="131"/>
      <c r="M37" s="84"/>
      <c r="P37" s="82"/>
    </row>
    <row r="38" spans="1:16" x14ac:dyDescent="0.25">
      <c r="A38" s="81" t="s">
        <v>5</v>
      </c>
      <c r="B38" s="133" t="s">
        <v>15</v>
      </c>
      <c r="C38" s="133" t="s">
        <v>13</v>
      </c>
      <c r="D38" s="133" t="s">
        <v>2038</v>
      </c>
      <c r="E38" s="94">
        <v>1848</v>
      </c>
      <c r="F38" s="53"/>
      <c r="G38" s="53"/>
      <c r="I38" s="92"/>
      <c r="J38" s="84"/>
      <c r="K38" s="131"/>
      <c r="L38" s="131"/>
      <c r="M38" s="84"/>
      <c r="P38" s="82"/>
    </row>
    <row r="39" spans="1:16" x14ac:dyDescent="0.25">
      <c r="A39" s="81" t="s">
        <v>5</v>
      </c>
      <c r="B39" s="133" t="s">
        <v>15</v>
      </c>
      <c r="C39" s="133" t="s">
        <v>14</v>
      </c>
      <c r="D39" s="133" t="s">
        <v>2038</v>
      </c>
      <c r="E39" s="94">
        <v>4542</v>
      </c>
      <c r="F39" s="53"/>
      <c r="G39" s="53"/>
      <c r="I39" s="92"/>
      <c r="J39" s="84"/>
      <c r="K39" s="131"/>
      <c r="L39" s="131"/>
      <c r="M39" s="84"/>
      <c r="P39" s="82"/>
    </row>
    <row r="40" spans="1:16" x14ac:dyDescent="0.25">
      <c r="A40" s="81" t="s">
        <v>5</v>
      </c>
      <c r="B40" s="133" t="s">
        <v>17</v>
      </c>
      <c r="C40" s="133" t="s">
        <v>17</v>
      </c>
      <c r="D40" s="133" t="s">
        <v>2037</v>
      </c>
      <c r="E40" s="53">
        <v>0.72699999999999998</v>
      </c>
      <c r="F40" s="53">
        <v>0.64500000000000002</v>
      </c>
      <c r="G40" s="53">
        <v>0.80900000000000005</v>
      </c>
      <c r="H40" s="84" t="s">
        <v>199</v>
      </c>
      <c r="I40" s="92">
        <v>2</v>
      </c>
      <c r="J40" s="84" t="str">
        <f t="shared" ref="J40" si="14">"Uniform ("&amp;ROUND(F40,2)&amp;", "&amp;ROUND(G40,2)&amp;")"</f>
        <v>Uniform (0.65, 0.81)</v>
      </c>
      <c r="K40" s="131">
        <f t="shared" ref="K40:L40" si="15">F40</f>
        <v>0.64500000000000002</v>
      </c>
      <c r="L40" s="131">
        <f t="shared" si="15"/>
        <v>0.80900000000000005</v>
      </c>
      <c r="M40" s="84" t="s">
        <v>17</v>
      </c>
    </row>
    <row r="41" spans="1:16" s="87" customFormat="1" x14ac:dyDescent="0.25">
      <c r="A41" s="80" t="s">
        <v>5</v>
      </c>
      <c r="B41" s="87" t="s">
        <v>17</v>
      </c>
      <c r="C41" s="87" t="s">
        <v>17</v>
      </c>
      <c r="D41" s="87" t="s">
        <v>2035</v>
      </c>
      <c r="E41" s="279">
        <v>1</v>
      </c>
      <c r="F41" s="279"/>
      <c r="G41" s="279"/>
      <c r="I41" s="93"/>
      <c r="K41" s="279"/>
      <c r="L41" s="279"/>
    </row>
    <row r="42" spans="1:16" s="72" customFormat="1" x14ac:dyDescent="0.25">
      <c r="A42" s="371" t="s">
        <v>0</v>
      </c>
      <c r="B42" s="72" t="s">
        <v>17</v>
      </c>
      <c r="C42" s="72" t="s">
        <v>17</v>
      </c>
      <c r="D42" s="72" t="s">
        <v>1794</v>
      </c>
      <c r="E42" s="372">
        <f>(((F43*0.8-G43)/G43+1)^(1/18)-1+1)^12-1</f>
        <v>1.9369485655689842</v>
      </c>
      <c r="F42" s="372">
        <v>0.10361168010996602</v>
      </c>
      <c r="G42" s="372">
        <v>0.16709301052793557</v>
      </c>
      <c r="H42" s="127" t="s">
        <v>199</v>
      </c>
      <c r="I42" s="373">
        <v>2</v>
      </c>
      <c r="J42" s="127" t="str">
        <f t="shared" ref="J42" si="16">"Uniform ("&amp;ROUND(F42,2)&amp;", "&amp;ROUND(G42,2)&amp;")"</f>
        <v>Uniform (0.1, 0.17)</v>
      </c>
      <c r="K42" s="374">
        <f t="shared" ref="K42:L42" si="17">F42</f>
        <v>0.10361168010996602</v>
      </c>
      <c r="L42" s="374">
        <f t="shared" si="17"/>
        <v>0.16709301052793557</v>
      </c>
      <c r="M42" s="127" t="s">
        <v>17</v>
      </c>
    </row>
    <row r="43" spans="1:16" x14ac:dyDescent="0.25">
      <c r="A43" s="81" t="s">
        <v>0</v>
      </c>
      <c r="B43" s="133" t="s">
        <v>17</v>
      </c>
      <c r="C43" s="133" t="s">
        <v>17</v>
      </c>
      <c r="D43" s="133" t="s">
        <v>2038</v>
      </c>
      <c r="E43" s="94">
        <v>94956</v>
      </c>
      <c r="F43" s="94">
        <f>(H43*E50*0.9)</f>
        <v>61920.989100000006</v>
      </c>
      <c r="G43" s="94">
        <v>9842</v>
      </c>
      <c r="H43" s="133">
        <v>94637</v>
      </c>
      <c r="I43" s="92"/>
      <c r="J43" s="84"/>
      <c r="K43" s="131"/>
      <c r="L43" s="131"/>
      <c r="M43" s="84"/>
    </row>
    <row r="44" spans="1:16" x14ac:dyDescent="0.25">
      <c r="A44" s="81" t="s">
        <v>0</v>
      </c>
      <c r="B44" s="133" t="s">
        <v>12</v>
      </c>
      <c r="C44" s="133" t="s">
        <v>11</v>
      </c>
      <c r="D44" s="133" t="s">
        <v>2038</v>
      </c>
      <c r="E44" s="94">
        <v>14361</v>
      </c>
      <c r="F44" s="53"/>
      <c r="G44" s="53"/>
      <c r="I44" s="92"/>
      <c r="J44" s="84"/>
      <c r="K44" s="131"/>
      <c r="L44" s="131"/>
      <c r="M44" s="84"/>
      <c r="P44" s="82"/>
    </row>
    <row r="45" spans="1:16" x14ac:dyDescent="0.25">
      <c r="A45" s="81" t="s">
        <v>0</v>
      </c>
      <c r="B45" s="133" t="s">
        <v>12</v>
      </c>
      <c r="C45" s="133" t="s">
        <v>13</v>
      </c>
      <c r="D45" s="133" t="s">
        <v>2038</v>
      </c>
      <c r="E45" s="94">
        <v>20520</v>
      </c>
      <c r="F45" s="53"/>
      <c r="G45" s="53"/>
      <c r="I45" s="92"/>
      <c r="J45" s="84"/>
      <c r="K45" s="131"/>
      <c r="L45" s="131"/>
      <c r="M45" s="84"/>
      <c r="P45" s="82"/>
    </row>
    <row r="46" spans="1:16" x14ac:dyDescent="0.25">
      <c r="A46" s="81" t="s">
        <v>0</v>
      </c>
      <c r="B46" s="133" t="s">
        <v>12</v>
      </c>
      <c r="C46" s="133" t="s">
        <v>14</v>
      </c>
      <c r="D46" s="133" t="s">
        <v>2038</v>
      </c>
      <c r="E46" s="94">
        <v>40738</v>
      </c>
      <c r="F46" s="53"/>
      <c r="G46" s="53"/>
      <c r="I46" s="92"/>
      <c r="J46" s="84"/>
      <c r="K46" s="131"/>
      <c r="L46" s="131"/>
      <c r="M46" s="84"/>
      <c r="P46" s="82"/>
    </row>
    <row r="47" spans="1:16" x14ac:dyDescent="0.25">
      <c r="A47" s="81" t="s">
        <v>0</v>
      </c>
      <c r="B47" s="133" t="s">
        <v>15</v>
      </c>
      <c r="C47" s="133" t="s">
        <v>11</v>
      </c>
      <c r="D47" s="133" t="s">
        <v>2038</v>
      </c>
      <c r="E47" s="94">
        <v>3570</v>
      </c>
      <c r="F47" s="53"/>
      <c r="G47" s="53"/>
      <c r="I47" s="92"/>
      <c r="J47" s="84"/>
      <c r="K47" s="131"/>
      <c r="L47" s="131"/>
      <c r="M47" s="84"/>
      <c r="P47" s="82"/>
    </row>
    <row r="48" spans="1:16" x14ac:dyDescent="0.25">
      <c r="A48" s="81" t="s">
        <v>0</v>
      </c>
      <c r="B48" s="133" t="s">
        <v>15</v>
      </c>
      <c r="C48" s="133" t="s">
        <v>13</v>
      </c>
      <c r="D48" s="133" t="s">
        <v>2038</v>
      </c>
      <c r="E48" s="94">
        <v>4852</v>
      </c>
      <c r="F48" s="53"/>
      <c r="G48" s="53"/>
      <c r="I48" s="92"/>
      <c r="J48" s="84"/>
      <c r="K48" s="131"/>
      <c r="L48" s="131"/>
      <c r="M48" s="84"/>
      <c r="P48" s="82"/>
    </row>
    <row r="49" spans="1:16" x14ac:dyDescent="0.25">
      <c r="A49" s="81" t="s">
        <v>0</v>
      </c>
      <c r="B49" s="133" t="s">
        <v>15</v>
      </c>
      <c r="C49" s="133" t="s">
        <v>14</v>
      </c>
      <c r="D49" s="133" t="s">
        <v>2038</v>
      </c>
      <c r="E49" s="94">
        <v>10915</v>
      </c>
      <c r="F49" s="53"/>
      <c r="G49" s="53"/>
      <c r="I49" s="92"/>
      <c r="J49" s="84"/>
      <c r="K49" s="131"/>
      <c r="L49" s="131"/>
      <c r="M49" s="84"/>
      <c r="P49" s="82"/>
    </row>
    <row r="50" spans="1:16" x14ac:dyDescent="0.25">
      <c r="A50" s="81" t="s">
        <v>0</v>
      </c>
      <c r="B50" s="133" t="s">
        <v>17</v>
      </c>
      <c r="C50" s="133" t="s">
        <v>17</v>
      </c>
      <c r="D50" s="133" t="s">
        <v>2037</v>
      </c>
      <c r="E50" s="53">
        <v>0.72699999999999998</v>
      </c>
      <c r="F50" s="53">
        <v>0.64500000000000002</v>
      </c>
      <c r="G50" s="53">
        <v>0.80900000000000005</v>
      </c>
      <c r="H50" s="84" t="s">
        <v>199</v>
      </c>
      <c r="I50" s="92">
        <v>2</v>
      </c>
      <c r="J50" s="84" t="str">
        <f t="shared" ref="J50" si="18">"Uniform ("&amp;ROUND(F50,2)&amp;", "&amp;ROUND(G50,2)&amp;")"</f>
        <v>Uniform (0.65, 0.81)</v>
      </c>
      <c r="K50" s="131">
        <f t="shared" ref="K50:L50" si="19">F50</f>
        <v>0.64500000000000002</v>
      </c>
      <c r="L50" s="131">
        <f t="shared" si="19"/>
        <v>0.80900000000000005</v>
      </c>
      <c r="M50" s="84" t="s">
        <v>17</v>
      </c>
    </row>
    <row r="51" spans="1:16" s="87" customFormat="1" x14ac:dyDescent="0.25">
      <c r="A51" s="80" t="s">
        <v>0</v>
      </c>
      <c r="B51" s="87" t="s">
        <v>17</v>
      </c>
      <c r="C51" s="87" t="s">
        <v>17</v>
      </c>
      <c r="D51" s="87" t="s">
        <v>2035</v>
      </c>
      <c r="E51" s="279">
        <v>1</v>
      </c>
      <c r="F51" s="279"/>
      <c r="G51" s="279"/>
      <c r="I51" s="93"/>
      <c r="K51" s="279"/>
      <c r="L51" s="279"/>
    </row>
    <row r="52" spans="1:16" s="72" customFormat="1" x14ac:dyDescent="0.25">
      <c r="A52" s="371" t="s">
        <v>6</v>
      </c>
      <c r="B52" s="72" t="s">
        <v>17</v>
      </c>
      <c r="C52" s="72" t="s">
        <v>17</v>
      </c>
      <c r="D52" s="72" t="s">
        <v>1794</v>
      </c>
      <c r="E52" s="372">
        <f>(((F53*0.8-G53)/G53+1)^(1/18)-1+1)^12-1</f>
        <v>2.1727688232497622</v>
      </c>
      <c r="F52" s="372">
        <v>0.10361168010996602</v>
      </c>
      <c r="G52" s="372">
        <v>0.16709301052793557</v>
      </c>
      <c r="H52" s="127" t="s">
        <v>199</v>
      </c>
      <c r="I52" s="373">
        <v>2</v>
      </c>
      <c r="J52" s="127" t="str">
        <f t="shared" ref="J52" si="20">"Uniform ("&amp;ROUND(F52,2)&amp;", "&amp;ROUND(G52,2)&amp;")"</f>
        <v>Uniform (0.1, 0.17)</v>
      </c>
      <c r="K52" s="374">
        <f t="shared" ref="K52:L52" si="21">F52</f>
        <v>0.10361168010996602</v>
      </c>
      <c r="L52" s="374">
        <f t="shared" si="21"/>
        <v>0.16709301052793557</v>
      </c>
      <c r="M52" s="127" t="s">
        <v>17</v>
      </c>
    </row>
    <row r="53" spans="1:16" x14ac:dyDescent="0.25">
      <c r="A53" s="81" t="s">
        <v>6</v>
      </c>
      <c r="B53" s="133" t="s">
        <v>17</v>
      </c>
      <c r="C53" s="133" t="s">
        <v>17</v>
      </c>
      <c r="D53" s="133" t="s">
        <v>2038</v>
      </c>
      <c r="E53" s="94">
        <v>23059</v>
      </c>
      <c r="F53" s="94">
        <f>(H53*E60*0.9)</f>
        <v>14524.151400000001</v>
      </c>
      <c r="G53" s="94">
        <v>2056</v>
      </c>
      <c r="H53" s="133">
        <v>22198</v>
      </c>
      <c r="I53" s="92"/>
      <c r="J53" s="84"/>
      <c r="K53" s="131"/>
      <c r="L53" s="131"/>
      <c r="M53" s="84"/>
    </row>
    <row r="54" spans="1:16" x14ac:dyDescent="0.25">
      <c r="A54" s="81" t="s">
        <v>6</v>
      </c>
      <c r="B54" s="133" t="s">
        <v>12</v>
      </c>
      <c r="C54" s="133" t="s">
        <v>11</v>
      </c>
      <c r="D54" s="133" t="s">
        <v>2038</v>
      </c>
      <c r="E54" s="94">
        <v>10190</v>
      </c>
      <c r="F54" s="53"/>
      <c r="G54" s="53"/>
      <c r="I54" s="92"/>
      <c r="J54" s="84"/>
      <c r="K54" s="131"/>
      <c r="L54" s="131"/>
      <c r="M54" s="84"/>
      <c r="P54" s="82"/>
    </row>
    <row r="55" spans="1:16" x14ac:dyDescent="0.25">
      <c r="A55" s="81" t="s">
        <v>6</v>
      </c>
      <c r="B55" s="133" t="s">
        <v>12</v>
      </c>
      <c r="C55" s="133" t="s">
        <v>13</v>
      </c>
      <c r="D55" s="133" t="s">
        <v>2038</v>
      </c>
      <c r="E55" s="94">
        <v>3075</v>
      </c>
      <c r="F55" s="53"/>
      <c r="G55" s="53"/>
      <c r="I55" s="92"/>
      <c r="J55" s="84"/>
      <c r="K55" s="131"/>
      <c r="L55" s="131"/>
      <c r="M55" s="84"/>
      <c r="P55" s="82"/>
    </row>
    <row r="56" spans="1:16" x14ac:dyDescent="0.25">
      <c r="A56" s="81" t="s">
        <v>6</v>
      </c>
      <c r="B56" s="133" t="s">
        <v>12</v>
      </c>
      <c r="C56" s="133" t="s">
        <v>14</v>
      </c>
      <c r="D56" s="133" t="s">
        <v>2038</v>
      </c>
      <c r="E56" s="94">
        <v>1321</v>
      </c>
      <c r="F56" s="53"/>
      <c r="G56" s="53"/>
      <c r="I56" s="92"/>
      <c r="J56" s="84"/>
      <c r="K56" s="131"/>
      <c r="L56" s="131"/>
      <c r="M56" s="84"/>
      <c r="P56" s="82"/>
    </row>
    <row r="57" spans="1:16" x14ac:dyDescent="0.25">
      <c r="A57" s="81" t="s">
        <v>6</v>
      </c>
      <c r="B57" s="133" t="s">
        <v>15</v>
      </c>
      <c r="C57" s="133" t="s">
        <v>11</v>
      </c>
      <c r="D57" s="133" t="s">
        <v>2038</v>
      </c>
      <c r="E57" s="94">
        <v>5873</v>
      </c>
      <c r="F57" s="53"/>
      <c r="G57" s="53"/>
      <c r="I57" s="92"/>
      <c r="J57" s="84"/>
      <c r="K57" s="131"/>
      <c r="L57" s="131"/>
      <c r="M57" s="84"/>
      <c r="P57" s="82"/>
    </row>
    <row r="58" spans="1:16" x14ac:dyDescent="0.25">
      <c r="A58" s="81" t="s">
        <v>6</v>
      </c>
      <c r="B58" s="133" t="s">
        <v>15</v>
      </c>
      <c r="C58" s="133" t="s">
        <v>13</v>
      </c>
      <c r="D58" s="133" t="s">
        <v>2038</v>
      </c>
      <c r="E58" s="94">
        <v>1809</v>
      </c>
      <c r="F58" s="53"/>
      <c r="G58" s="53"/>
      <c r="I58" s="92"/>
      <c r="J58" s="84"/>
      <c r="K58" s="131"/>
      <c r="L58" s="131"/>
      <c r="M58" s="84"/>
      <c r="P58" s="82"/>
    </row>
    <row r="59" spans="1:16" x14ac:dyDescent="0.25">
      <c r="A59" s="81" t="s">
        <v>6</v>
      </c>
      <c r="B59" s="133" t="s">
        <v>15</v>
      </c>
      <c r="C59" s="133" t="s">
        <v>14</v>
      </c>
      <c r="D59" s="133" t="s">
        <v>2038</v>
      </c>
      <c r="E59" s="94">
        <v>790</v>
      </c>
      <c r="F59" s="53"/>
      <c r="G59" s="53"/>
      <c r="I59" s="92"/>
      <c r="J59" s="84"/>
      <c r="K59" s="131"/>
      <c r="L59" s="131"/>
      <c r="M59" s="84"/>
      <c r="P59" s="82"/>
    </row>
    <row r="60" spans="1:16" x14ac:dyDescent="0.25">
      <c r="A60" s="81" t="s">
        <v>6</v>
      </c>
      <c r="B60" s="133" t="s">
        <v>17</v>
      </c>
      <c r="C60" s="133" t="s">
        <v>17</v>
      </c>
      <c r="D60" s="133" t="s">
        <v>2037</v>
      </c>
      <c r="E60" s="53">
        <v>0.72699999999999998</v>
      </c>
      <c r="F60" s="53">
        <v>0.64500000000000002</v>
      </c>
      <c r="G60" s="53">
        <v>0.80900000000000005</v>
      </c>
      <c r="H60" s="84" t="s">
        <v>199</v>
      </c>
      <c r="I60" s="92">
        <v>2</v>
      </c>
      <c r="J60" s="84" t="str">
        <f t="shared" ref="J60" si="22">"Uniform ("&amp;ROUND(F60,2)&amp;", "&amp;ROUND(G60,2)&amp;")"</f>
        <v>Uniform (0.65, 0.81)</v>
      </c>
      <c r="K60" s="131">
        <f t="shared" ref="K60:L60" si="23">F60</f>
        <v>0.64500000000000002</v>
      </c>
      <c r="L60" s="131">
        <f t="shared" si="23"/>
        <v>0.80900000000000005</v>
      </c>
      <c r="M60" s="84" t="s">
        <v>17</v>
      </c>
    </row>
    <row r="61" spans="1:16" x14ac:dyDescent="0.25">
      <c r="A61" s="81" t="s">
        <v>6</v>
      </c>
      <c r="B61" s="133" t="s">
        <v>17</v>
      </c>
      <c r="C61" s="133" t="s">
        <v>17</v>
      </c>
      <c r="D61" s="133" t="s">
        <v>2035</v>
      </c>
      <c r="E61" s="53">
        <v>1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1"/>
  <sheetViews>
    <sheetView zoomScale="80" zoomScaleNormal="80" workbookViewId="0">
      <selection activeCell="J48" sqref="J48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7.4257812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77.140625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s="72" customFormat="1" x14ac:dyDescent="0.25">
      <c r="A2" s="371" t="s">
        <v>2</v>
      </c>
      <c r="B2" s="72" t="s">
        <v>17</v>
      </c>
      <c r="C2" s="72" t="s">
        <v>17</v>
      </c>
      <c r="D2" s="72" t="s">
        <v>1794</v>
      </c>
      <c r="E2" s="372">
        <f>(((F3*0.2-G3)/G3+1)^(1/18)-1+1)^12-1</f>
        <v>30.725034956958563</v>
      </c>
      <c r="F2" s="372">
        <v>1.9E-2</v>
      </c>
      <c r="G2" s="372">
        <v>0.22600000000000001</v>
      </c>
      <c r="H2" s="127" t="s">
        <v>199</v>
      </c>
      <c r="I2" s="373">
        <v>2</v>
      </c>
      <c r="J2" s="127" t="str">
        <f t="shared" ref="J2" si="0">"Uniform ("&amp;ROUND(F2,2)&amp;", "&amp;ROUND(G2,2)&amp;")"</f>
        <v>Uniform (0.02, 0.23)</v>
      </c>
      <c r="K2" s="374">
        <f t="shared" ref="K2:L2" si="1">F2</f>
        <v>1.9E-2</v>
      </c>
      <c r="L2" s="374">
        <f t="shared" si="1"/>
        <v>0.22600000000000001</v>
      </c>
      <c r="M2" s="127" t="s">
        <v>17</v>
      </c>
      <c r="O2" s="72" t="s">
        <v>24</v>
      </c>
      <c r="P2" s="139"/>
    </row>
    <row r="3" spans="1:16" x14ac:dyDescent="0.25">
      <c r="A3" s="81" t="s">
        <v>2</v>
      </c>
      <c r="B3" s="133" t="s">
        <v>17</v>
      </c>
      <c r="C3" s="133" t="s">
        <v>17</v>
      </c>
      <c r="D3" s="133" t="s">
        <v>2038</v>
      </c>
      <c r="E3" s="94">
        <v>52177</v>
      </c>
      <c r="F3" s="94">
        <f>(H3*E10*0.9)</f>
        <v>31270.959899999998</v>
      </c>
      <c r="G3" s="94">
        <v>35</v>
      </c>
      <c r="H3" s="375">
        <v>47793</v>
      </c>
      <c r="I3" s="92"/>
      <c r="J3" s="84"/>
      <c r="K3" s="131"/>
      <c r="L3" s="131"/>
      <c r="M3" s="84"/>
      <c r="P3" s="82"/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2038</v>
      </c>
      <c r="E4" s="94">
        <v>12919</v>
      </c>
      <c r="F4" s="53"/>
      <c r="G4" s="53"/>
      <c r="I4" s="92"/>
      <c r="J4" s="84"/>
      <c r="K4" s="131"/>
      <c r="L4" s="131"/>
      <c r="M4" s="84"/>
      <c r="P4" s="82"/>
    </row>
    <row r="5" spans="1:16" x14ac:dyDescent="0.25">
      <c r="A5" s="81" t="s">
        <v>2</v>
      </c>
      <c r="B5" s="133" t="s">
        <v>12</v>
      </c>
      <c r="C5" s="133" t="s">
        <v>13</v>
      </c>
      <c r="D5" s="133" t="s">
        <v>2038</v>
      </c>
      <c r="E5" s="94">
        <v>18269</v>
      </c>
      <c r="F5" s="53"/>
      <c r="G5" s="53"/>
      <c r="I5" s="92"/>
      <c r="J5" s="84"/>
      <c r="K5" s="131"/>
      <c r="L5" s="131"/>
      <c r="M5" s="84"/>
      <c r="P5" s="82"/>
    </row>
    <row r="6" spans="1:16" x14ac:dyDescent="0.25">
      <c r="A6" s="81" t="s">
        <v>2</v>
      </c>
      <c r="B6" s="133" t="s">
        <v>12</v>
      </c>
      <c r="C6" s="133" t="s">
        <v>14</v>
      </c>
      <c r="D6" s="133" t="s">
        <v>2038</v>
      </c>
      <c r="E6" s="94">
        <v>3786</v>
      </c>
      <c r="F6" s="53"/>
      <c r="G6" s="53"/>
      <c r="I6" s="92"/>
      <c r="J6" s="84"/>
      <c r="K6" s="131"/>
      <c r="L6" s="131"/>
      <c r="M6" s="84"/>
      <c r="P6" s="82"/>
    </row>
    <row r="7" spans="1:16" x14ac:dyDescent="0.25">
      <c r="A7" s="81" t="s">
        <v>2</v>
      </c>
      <c r="B7" s="133" t="s">
        <v>15</v>
      </c>
      <c r="C7" s="133" t="s">
        <v>11</v>
      </c>
      <c r="D7" s="133" t="s">
        <v>2038</v>
      </c>
      <c r="E7" s="94">
        <v>6319</v>
      </c>
      <c r="F7" s="53"/>
      <c r="G7" s="53"/>
      <c r="I7" s="92"/>
      <c r="J7" s="84"/>
      <c r="K7" s="131"/>
      <c r="L7" s="131"/>
      <c r="M7" s="84"/>
      <c r="P7" s="82"/>
    </row>
    <row r="8" spans="1:16" x14ac:dyDescent="0.25">
      <c r="A8" s="81" t="s">
        <v>2</v>
      </c>
      <c r="B8" s="133" t="s">
        <v>15</v>
      </c>
      <c r="C8" s="133" t="s">
        <v>13</v>
      </c>
      <c r="D8" s="133" t="s">
        <v>2038</v>
      </c>
      <c r="E8" s="94">
        <v>9010</v>
      </c>
      <c r="F8" s="53"/>
      <c r="G8" s="53"/>
      <c r="I8" s="92"/>
      <c r="J8" s="84"/>
      <c r="K8" s="131"/>
      <c r="L8" s="131"/>
      <c r="M8" s="84"/>
      <c r="P8" s="82"/>
    </row>
    <row r="9" spans="1:16" x14ac:dyDescent="0.25">
      <c r="A9" s="81" t="s">
        <v>2</v>
      </c>
      <c r="B9" s="133" t="s">
        <v>15</v>
      </c>
      <c r="C9" s="133" t="s">
        <v>14</v>
      </c>
      <c r="D9" s="133" t="s">
        <v>2038</v>
      </c>
      <c r="E9" s="94">
        <v>1874</v>
      </c>
      <c r="F9" s="53"/>
      <c r="G9" s="53"/>
      <c r="I9" s="92"/>
      <c r="J9" s="84"/>
      <c r="K9" s="131"/>
      <c r="L9" s="131"/>
      <c r="M9" s="84"/>
      <c r="P9" s="82"/>
    </row>
    <row r="10" spans="1:16" x14ac:dyDescent="0.25">
      <c r="A10" s="81" t="s">
        <v>2</v>
      </c>
      <c r="B10" s="133" t="s">
        <v>17</v>
      </c>
      <c r="C10" s="133" t="s">
        <v>17</v>
      </c>
      <c r="D10" s="133" t="s">
        <v>2037</v>
      </c>
      <c r="E10" s="53">
        <v>0.72699999999999998</v>
      </c>
      <c r="F10" s="53">
        <v>0.64500000000000002</v>
      </c>
      <c r="G10" s="53">
        <v>0.80900000000000005</v>
      </c>
      <c r="H10" s="84" t="s">
        <v>199</v>
      </c>
      <c r="I10" s="92">
        <v>2</v>
      </c>
      <c r="J10" s="84" t="str">
        <f t="shared" ref="J10" si="2">"Uniform ("&amp;ROUND(F10,2)&amp;", "&amp;ROUND(G10,2)&amp;")"</f>
        <v>Uniform (0.65, 0.81)</v>
      </c>
      <c r="K10" s="131">
        <f t="shared" ref="K10:L10" si="3">F10</f>
        <v>0.64500000000000002</v>
      </c>
      <c r="L10" s="131">
        <f t="shared" si="3"/>
        <v>0.80900000000000005</v>
      </c>
      <c r="M10" s="84" t="s">
        <v>17</v>
      </c>
      <c r="P10" s="82"/>
    </row>
    <row r="11" spans="1:16" s="87" customFormat="1" x14ac:dyDescent="0.25">
      <c r="A11" s="80" t="s">
        <v>2</v>
      </c>
      <c r="B11" s="87" t="s">
        <v>17</v>
      </c>
      <c r="C11" s="87" t="s">
        <v>17</v>
      </c>
      <c r="D11" s="87" t="s">
        <v>2035</v>
      </c>
      <c r="E11" s="279">
        <v>1</v>
      </c>
      <c r="F11" s="279"/>
      <c r="G11" s="279"/>
      <c r="I11" s="93"/>
      <c r="K11" s="279"/>
      <c r="L11" s="279"/>
      <c r="P11" s="87" t="s">
        <v>2039</v>
      </c>
    </row>
    <row r="12" spans="1:16" s="72" customFormat="1" x14ac:dyDescent="0.25">
      <c r="A12" s="371" t="s">
        <v>3</v>
      </c>
      <c r="B12" s="72" t="s">
        <v>17</v>
      </c>
      <c r="C12" s="72" t="s">
        <v>17</v>
      </c>
      <c r="D12" s="72" t="s">
        <v>1794</v>
      </c>
      <c r="E12" s="372">
        <f>(((F13*0.2-G13)/G13+1)^(1/18)-1+1)^12-1</f>
        <v>1.3141038150042048</v>
      </c>
      <c r="F12" s="372">
        <v>1.9E-2</v>
      </c>
      <c r="G12" s="372">
        <v>0.22600000000000001</v>
      </c>
      <c r="H12" s="127" t="s">
        <v>199</v>
      </c>
      <c r="I12" s="373">
        <v>2</v>
      </c>
      <c r="J12" s="127" t="str">
        <f t="shared" ref="J12" si="4">"Uniform ("&amp;ROUND(F12,2)&amp;", "&amp;ROUND(G12,2)&amp;")"</f>
        <v>Uniform (0.02, 0.23)</v>
      </c>
      <c r="K12" s="374">
        <f t="shared" ref="K12:L12" si="5">F12</f>
        <v>1.9E-2</v>
      </c>
      <c r="L12" s="374">
        <f t="shared" si="5"/>
        <v>0.22600000000000001</v>
      </c>
      <c r="M12" s="127" t="s">
        <v>17</v>
      </c>
    </row>
    <row r="13" spans="1:16" x14ac:dyDescent="0.25">
      <c r="A13" s="81" t="s">
        <v>3</v>
      </c>
      <c r="B13" s="133" t="s">
        <v>17</v>
      </c>
      <c r="C13" s="133" t="s">
        <v>17</v>
      </c>
      <c r="D13" s="133" t="s">
        <v>2038</v>
      </c>
      <c r="E13" s="94">
        <v>60027</v>
      </c>
      <c r="F13" s="94">
        <f>(H13*E20*0.9)</f>
        <v>39620.482200000006</v>
      </c>
      <c r="G13" s="94">
        <v>2251</v>
      </c>
      <c r="H13" s="133">
        <v>60554</v>
      </c>
      <c r="I13" s="92"/>
      <c r="J13" s="84"/>
      <c r="K13" s="131"/>
      <c r="L13" s="131"/>
      <c r="M13" s="84"/>
    </row>
    <row r="14" spans="1:16" x14ac:dyDescent="0.25">
      <c r="A14" s="81" t="s">
        <v>3</v>
      </c>
      <c r="B14" s="133" t="s">
        <v>12</v>
      </c>
      <c r="C14" s="133" t="s">
        <v>11</v>
      </c>
      <c r="D14" s="133" t="s">
        <v>2038</v>
      </c>
      <c r="E14" s="94">
        <v>13634</v>
      </c>
      <c r="F14" s="53"/>
      <c r="G14" s="53"/>
      <c r="I14" s="92"/>
      <c r="J14" s="84"/>
      <c r="K14" s="131"/>
      <c r="L14" s="131"/>
      <c r="M14" s="84"/>
      <c r="P14" s="82"/>
    </row>
    <row r="15" spans="1:16" x14ac:dyDescent="0.25">
      <c r="A15" s="81" t="s">
        <v>3</v>
      </c>
      <c r="B15" s="133" t="s">
        <v>12</v>
      </c>
      <c r="C15" s="133" t="s">
        <v>13</v>
      </c>
      <c r="D15" s="133" t="s">
        <v>2038</v>
      </c>
      <c r="E15" s="94">
        <v>20379</v>
      </c>
      <c r="F15" s="53"/>
      <c r="G15" s="53"/>
      <c r="I15" s="92"/>
      <c r="J15" s="84"/>
      <c r="K15" s="131"/>
      <c r="L15" s="131"/>
      <c r="M15" s="84"/>
      <c r="P15" s="82"/>
    </row>
    <row r="16" spans="1:16" x14ac:dyDescent="0.25">
      <c r="A16" s="81" t="s">
        <v>3</v>
      </c>
      <c r="B16" s="133" t="s">
        <v>12</v>
      </c>
      <c r="C16" s="133" t="s">
        <v>14</v>
      </c>
      <c r="D16" s="133" t="s">
        <v>2038</v>
      </c>
      <c r="E16" s="94">
        <v>988</v>
      </c>
      <c r="F16" s="53"/>
      <c r="G16" s="53"/>
      <c r="I16" s="92"/>
      <c r="J16" s="84"/>
      <c r="K16" s="131"/>
      <c r="L16" s="131"/>
      <c r="M16" s="84"/>
      <c r="P16" s="82"/>
    </row>
    <row r="17" spans="1:16" x14ac:dyDescent="0.25">
      <c r="A17" s="81" t="s">
        <v>3</v>
      </c>
      <c r="B17" s="133" t="s">
        <v>15</v>
      </c>
      <c r="C17" s="133" t="s">
        <v>11</v>
      </c>
      <c r="D17" s="133" t="s">
        <v>2038</v>
      </c>
      <c r="E17" s="94">
        <v>9852</v>
      </c>
      <c r="F17" s="53"/>
      <c r="G17" s="53"/>
      <c r="I17" s="92"/>
      <c r="J17" s="84"/>
      <c r="K17" s="131"/>
      <c r="L17" s="131"/>
      <c r="M17" s="84"/>
      <c r="P17" s="82"/>
    </row>
    <row r="18" spans="1:16" x14ac:dyDescent="0.25">
      <c r="A18" s="81" t="s">
        <v>3</v>
      </c>
      <c r="B18" s="133" t="s">
        <v>15</v>
      </c>
      <c r="C18" s="133" t="s">
        <v>13</v>
      </c>
      <c r="D18" s="133" t="s">
        <v>2038</v>
      </c>
      <c r="E18" s="94">
        <v>14437</v>
      </c>
      <c r="F18" s="53"/>
      <c r="G18" s="53"/>
      <c r="I18" s="92"/>
      <c r="J18" s="84"/>
      <c r="K18" s="131"/>
      <c r="L18" s="131"/>
      <c r="M18" s="84"/>
      <c r="P18" s="82"/>
    </row>
    <row r="19" spans="1:16" x14ac:dyDescent="0.25">
      <c r="A19" s="81" t="s">
        <v>3</v>
      </c>
      <c r="B19" s="133" t="s">
        <v>15</v>
      </c>
      <c r="C19" s="133" t="s">
        <v>14</v>
      </c>
      <c r="D19" s="133" t="s">
        <v>2038</v>
      </c>
      <c r="E19" s="94">
        <v>737</v>
      </c>
      <c r="F19" s="53"/>
      <c r="G19" s="53"/>
      <c r="I19" s="92"/>
      <c r="J19" s="84"/>
      <c r="K19" s="131"/>
      <c r="L19" s="131"/>
      <c r="M19" s="84"/>
      <c r="P19" s="82"/>
    </row>
    <row r="20" spans="1:16" x14ac:dyDescent="0.25">
      <c r="A20" s="81" t="s">
        <v>3</v>
      </c>
      <c r="B20" s="133" t="s">
        <v>17</v>
      </c>
      <c r="C20" s="133" t="s">
        <v>17</v>
      </c>
      <c r="D20" s="133" t="s">
        <v>2037</v>
      </c>
      <c r="E20" s="53">
        <v>0.72699999999999998</v>
      </c>
      <c r="F20" s="53">
        <v>0.64500000000000002</v>
      </c>
      <c r="G20" s="53">
        <v>0.80900000000000005</v>
      </c>
      <c r="H20" s="84" t="s">
        <v>199</v>
      </c>
      <c r="I20" s="92">
        <v>2</v>
      </c>
      <c r="J20" s="84" t="str">
        <f t="shared" ref="J20" si="6">"Uniform ("&amp;ROUND(F20,2)&amp;", "&amp;ROUND(G20,2)&amp;")"</f>
        <v>Uniform (0.65, 0.81)</v>
      </c>
      <c r="K20" s="131">
        <f t="shared" ref="K20:L20" si="7">F20</f>
        <v>0.64500000000000002</v>
      </c>
      <c r="L20" s="131">
        <f t="shared" si="7"/>
        <v>0.80900000000000005</v>
      </c>
      <c r="M20" s="84" t="s">
        <v>17</v>
      </c>
    </row>
    <row r="21" spans="1:16" s="87" customFormat="1" x14ac:dyDescent="0.25">
      <c r="A21" s="80" t="s">
        <v>3</v>
      </c>
      <c r="B21" s="87" t="s">
        <v>17</v>
      </c>
      <c r="C21" s="87" t="s">
        <v>17</v>
      </c>
      <c r="D21" s="87" t="s">
        <v>2035</v>
      </c>
      <c r="E21" s="279">
        <v>1</v>
      </c>
      <c r="F21" s="279"/>
      <c r="G21" s="279"/>
      <c r="I21" s="93"/>
      <c r="K21" s="279"/>
      <c r="L21" s="279"/>
    </row>
    <row r="22" spans="1:16" s="72" customFormat="1" x14ac:dyDescent="0.25">
      <c r="A22" s="371" t="s">
        <v>4</v>
      </c>
      <c r="B22" s="72" t="s">
        <v>17</v>
      </c>
      <c r="C22" s="72" t="s">
        <v>17</v>
      </c>
      <c r="D22" s="72" t="s">
        <v>1794</v>
      </c>
      <c r="E22" s="372">
        <f>(((F23*0.2-G23)/G23+1)^(1/18)-1+1)^12-1</f>
        <v>0.34138862718579999</v>
      </c>
      <c r="F22" s="372">
        <v>1.9E-2</v>
      </c>
      <c r="G22" s="372">
        <v>0.22600000000000001</v>
      </c>
      <c r="H22" s="127" t="s">
        <v>199</v>
      </c>
      <c r="I22" s="373">
        <v>2</v>
      </c>
      <c r="J22" s="127" t="str">
        <f t="shared" ref="J22" si="8">"Uniform ("&amp;ROUND(F22,2)&amp;", "&amp;ROUND(G22,2)&amp;")"</f>
        <v>Uniform (0.02, 0.23)</v>
      </c>
      <c r="K22" s="374">
        <f t="shared" ref="K22:L22" si="9">F22</f>
        <v>1.9E-2</v>
      </c>
      <c r="L22" s="374">
        <f t="shared" si="9"/>
        <v>0.22600000000000001</v>
      </c>
      <c r="M22" s="127" t="s">
        <v>17</v>
      </c>
    </row>
    <row r="23" spans="1:16" x14ac:dyDescent="0.25">
      <c r="A23" s="81" t="s">
        <v>4</v>
      </c>
      <c r="B23" s="133" t="s">
        <v>17</v>
      </c>
      <c r="C23" s="133" t="s">
        <v>17</v>
      </c>
      <c r="D23" s="133" t="s">
        <v>2038</v>
      </c>
      <c r="E23" s="94">
        <v>70205</v>
      </c>
      <c r="F23" s="94">
        <f>(70971*E30*0.9)</f>
        <v>46436.325300000004</v>
      </c>
      <c r="G23" s="94">
        <v>5978</v>
      </c>
      <c r="I23" s="92"/>
      <c r="J23" s="84"/>
      <c r="K23" s="131"/>
      <c r="L23" s="131"/>
      <c r="M23" s="84"/>
    </row>
    <row r="24" spans="1:16" x14ac:dyDescent="0.25">
      <c r="A24" s="81" t="s">
        <v>4</v>
      </c>
      <c r="B24" s="133" t="s">
        <v>12</v>
      </c>
      <c r="C24" s="133" t="s">
        <v>11</v>
      </c>
      <c r="D24" s="133" t="s">
        <v>2038</v>
      </c>
      <c r="E24" s="94">
        <v>16265</v>
      </c>
      <c r="F24" s="53"/>
      <c r="G24" s="53"/>
      <c r="I24" s="92"/>
      <c r="J24" s="84"/>
      <c r="K24" s="131"/>
      <c r="L24" s="131"/>
      <c r="M24" s="84"/>
      <c r="P24" s="82"/>
    </row>
    <row r="25" spans="1:16" x14ac:dyDescent="0.25">
      <c r="A25" s="81" t="s">
        <v>4</v>
      </c>
      <c r="B25" s="133" t="s">
        <v>12</v>
      </c>
      <c r="C25" s="133" t="s">
        <v>13</v>
      </c>
      <c r="D25" s="133" t="s">
        <v>2038</v>
      </c>
      <c r="E25" s="94">
        <v>9054</v>
      </c>
      <c r="F25" s="53"/>
      <c r="G25" s="53"/>
      <c r="I25" s="92"/>
      <c r="J25" s="84"/>
      <c r="K25" s="131"/>
      <c r="L25" s="131"/>
      <c r="M25" s="84"/>
      <c r="P25" s="82"/>
    </row>
    <row r="26" spans="1:16" x14ac:dyDescent="0.25">
      <c r="A26" s="81" t="s">
        <v>4</v>
      </c>
      <c r="B26" s="133" t="s">
        <v>12</v>
      </c>
      <c r="C26" s="133" t="s">
        <v>14</v>
      </c>
      <c r="D26" s="133" t="s">
        <v>2038</v>
      </c>
      <c r="E26" s="94">
        <v>24837</v>
      </c>
      <c r="F26" s="53"/>
      <c r="G26" s="53"/>
      <c r="I26" s="92"/>
      <c r="J26" s="84"/>
      <c r="K26" s="131"/>
      <c r="L26" s="131"/>
      <c r="M26" s="84"/>
      <c r="P26" s="82"/>
    </row>
    <row r="27" spans="1:16" x14ac:dyDescent="0.25">
      <c r="A27" s="81" t="s">
        <v>4</v>
      </c>
      <c r="B27" s="133" t="s">
        <v>15</v>
      </c>
      <c r="C27" s="133" t="s">
        <v>11</v>
      </c>
      <c r="D27" s="133" t="s">
        <v>2038</v>
      </c>
      <c r="E27" s="94">
        <v>6473</v>
      </c>
      <c r="F27" s="53"/>
      <c r="G27" s="53"/>
      <c r="I27" s="92"/>
      <c r="J27" s="84"/>
      <c r="K27" s="131"/>
      <c r="L27" s="131"/>
      <c r="M27" s="84"/>
      <c r="P27" s="82"/>
    </row>
    <row r="28" spans="1:16" x14ac:dyDescent="0.25">
      <c r="A28" s="81" t="s">
        <v>4</v>
      </c>
      <c r="B28" s="133" t="s">
        <v>15</v>
      </c>
      <c r="C28" s="133" t="s">
        <v>13</v>
      </c>
      <c r="D28" s="133" t="s">
        <v>2038</v>
      </c>
      <c r="E28" s="94">
        <v>3725</v>
      </c>
      <c r="F28" s="53"/>
      <c r="G28" s="53"/>
      <c r="I28" s="92"/>
      <c r="J28" s="84"/>
      <c r="K28" s="131"/>
      <c r="L28" s="131"/>
      <c r="M28" s="84"/>
      <c r="P28" s="82"/>
    </row>
    <row r="29" spans="1:16" x14ac:dyDescent="0.25">
      <c r="A29" s="81" t="s">
        <v>4</v>
      </c>
      <c r="B29" s="133" t="s">
        <v>15</v>
      </c>
      <c r="C29" s="133" t="s">
        <v>14</v>
      </c>
      <c r="D29" s="133" t="s">
        <v>2038</v>
      </c>
      <c r="E29" s="94">
        <v>9851</v>
      </c>
      <c r="F29" s="53"/>
      <c r="G29" s="53"/>
      <c r="I29" s="92"/>
      <c r="J29" s="84"/>
      <c r="K29" s="131"/>
      <c r="L29" s="131"/>
      <c r="M29" s="84"/>
      <c r="P29" s="82"/>
    </row>
    <row r="30" spans="1:16" x14ac:dyDescent="0.25">
      <c r="A30" s="81" t="s">
        <v>4</v>
      </c>
      <c r="B30" s="133" t="s">
        <v>17</v>
      </c>
      <c r="C30" s="133" t="s">
        <v>17</v>
      </c>
      <c r="D30" s="133" t="s">
        <v>2037</v>
      </c>
      <c r="E30" s="53">
        <v>0.72699999999999998</v>
      </c>
      <c r="F30" s="53">
        <v>0.64500000000000002</v>
      </c>
      <c r="G30" s="53">
        <v>0.80900000000000005</v>
      </c>
      <c r="H30" s="84" t="s">
        <v>199</v>
      </c>
      <c r="I30" s="92">
        <v>2</v>
      </c>
      <c r="J30" s="84" t="str">
        <f t="shared" ref="J30" si="10">"Uniform ("&amp;ROUND(F30,2)&amp;", "&amp;ROUND(G30,2)&amp;")"</f>
        <v>Uniform (0.65, 0.81)</v>
      </c>
      <c r="K30" s="131">
        <f t="shared" ref="K30:L30" si="11">F30</f>
        <v>0.64500000000000002</v>
      </c>
      <c r="L30" s="131">
        <f t="shared" si="11"/>
        <v>0.80900000000000005</v>
      </c>
      <c r="M30" s="84" t="s">
        <v>17</v>
      </c>
    </row>
    <row r="31" spans="1:16" s="87" customFormat="1" x14ac:dyDescent="0.25">
      <c r="A31" s="80" t="s">
        <v>4</v>
      </c>
      <c r="B31" s="87" t="s">
        <v>17</v>
      </c>
      <c r="C31" s="87" t="s">
        <v>17</v>
      </c>
      <c r="D31" s="87" t="s">
        <v>2035</v>
      </c>
      <c r="E31" s="279">
        <v>1</v>
      </c>
      <c r="F31" s="279"/>
      <c r="G31" s="279"/>
      <c r="I31" s="93"/>
      <c r="K31" s="279"/>
      <c r="L31" s="279"/>
    </row>
    <row r="32" spans="1:16" s="72" customFormat="1" x14ac:dyDescent="0.25">
      <c r="A32" s="371" t="s">
        <v>5</v>
      </c>
      <c r="B32" s="72" t="s">
        <v>17</v>
      </c>
      <c r="C32" s="72" t="s">
        <v>17</v>
      </c>
      <c r="D32" s="72" t="s">
        <v>1794</v>
      </c>
      <c r="E32" s="372">
        <f>(((F33*0.2-G33)/G33+1)^(1/18)-1+1)^12-1</f>
        <v>5.1056853571599703</v>
      </c>
      <c r="F32" s="372">
        <v>1.9E-2</v>
      </c>
      <c r="G32" s="372">
        <v>0.22600000000000001</v>
      </c>
      <c r="H32" s="127" t="s">
        <v>199</v>
      </c>
      <c r="I32" s="373">
        <v>2</v>
      </c>
      <c r="J32" s="127" t="str">
        <f t="shared" ref="J32" si="12">"Uniform ("&amp;ROUND(F32,2)&amp;", "&amp;ROUND(G32,2)&amp;")"</f>
        <v>Uniform (0.02, 0.23)</v>
      </c>
      <c r="K32" s="374">
        <f t="shared" ref="K32:L32" si="13">F32</f>
        <v>1.9E-2</v>
      </c>
      <c r="L32" s="374">
        <f t="shared" si="13"/>
        <v>0.22600000000000001</v>
      </c>
      <c r="M32" s="127" t="s">
        <v>17</v>
      </c>
    </row>
    <row r="33" spans="1:16" x14ac:dyDescent="0.25">
      <c r="A33" s="81" t="s">
        <v>5</v>
      </c>
      <c r="B33" s="133" t="s">
        <v>17</v>
      </c>
      <c r="C33" s="133" t="s">
        <v>17</v>
      </c>
      <c r="D33" s="133" t="s">
        <v>2038</v>
      </c>
      <c r="E33" s="94">
        <v>23560</v>
      </c>
      <c r="F33" s="94">
        <f>(H33*E40*0.9)</f>
        <v>14785.2171</v>
      </c>
      <c r="G33" s="94">
        <v>196</v>
      </c>
      <c r="H33" s="94">
        <v>22597</v>
      </c>
      <c r="I33" s="92"/>
      <c r="J33" s="84"/>
      <c r="K33" s="131"/>
      <c r="L33" s="131"/>
      <c r="M33" s="84"/>
    </row>
    <row r="34" spans="1:16" x14ac:dyDescent="0.25">
      <c r="A34" s="81" t="s">
        <v>5</v>
      </c>
      <c r="B34" s="133" t="s">
        <v>12</v>
      </c>
      <c r="C34" s="133" t="s">
        <v>11</v>
      </c>
      <c r="D34" s="133" t="s">
        <v>2038</v>
      </c>
      <c r="E34" s="94">
        <v>1799</v>
      </c>
      <c r="F34" s="53"/>
      <c r="G34" s="53"/>
      <c r="I34" s="92"/>
      <c r="J34" s="84"/>
      <c r="K34" s="131"/>
      <c r="L34" s="131"/>
      <c r="M34" s="84"/>
      <c r="P34" s="82"/>
    </row>
    <row r="35" spans="1:16" x14ac:dyDescent="0.25">
      <c r="A35" s="81" t="s">
        <v>5</v>
      </c>
      <c r="B35" s="133" t="s">
        <v>12</v>
      </c>
      <c r="C35" s="133" t="s">
        <v>13</v>
      </c>
      <c r="D35" s="133" t="s">
        <v>2038</v>
      </c>
      <c r="E35" s="94">
        <v>4463</v>
      </c>
      <c r="F35" s="53"/>
      <c r="G35" s="53"/>
      <c r="I35" s="92"/>
      <c r="J35" s="84"/>
      <c r="K35" s="131"/>
      <c r="L35" s="131"/>
      <c r="M35" s="84"/>
      <c r="P35" s="82"/>
    </row>
    <row r="36" spans="1:16" x14ac:dyDescent="0.25">
      <c r="A36" s="81" t="s">
        <v>5</v>
      </c>
      <c r="B36" s="133" t="s">
        <v>12</v>
      </c>
      <c r="C36" s="133" t="s">
        <v>14</v>
      </c>
      <c r="D36" s="133" t="s">
        <v>2038</v>
      </c>
      <c r="E36" s="94">
        <v>10099</v>
      </c>
      <c r="F36" s="53"/>
      <c r="G36" s="53"/>
      <c r="I36" s="92"/>
      <c r="J36" s="84"/>
      <c r="K36" s="131"/>
      <c r="L36" s="131"/>
      <c r="M36" s="84"/>
      <c r="P36" s="82"/>
    </row>
    <row r="37" spans="1:16" x14ac:dyDescent="0.25">
      <c r="A37" s="81" t="s">
        <v>5</v>
      </c>
      <c r="B37" s="133" t="s">
        <v>15</v>
      </c>
      <c r="C37" s="133" t="s">
        <v>11</v>
      </c>
      <c r="D37" s="133" t="s">
        <v>2038</v>
      </c>
      <c r="E37" s="94">
        <v>808</v>
      </c>
      <c r="F37" s="53"/>
      <c r="G37" s="53"/>
      <c r="I37" s="92"/>
      <c r="J37" s="84"/>
      <c r="K37" s="131"/>
      <c r="L37" s="131"/>
      <c r="M37" s="84"/>
      <c r="P37" s="82"/>
    </row>
    <row r="38" spans="1:16" x14ac:dyDescent="0.25">
      <c r="A38" s="81" t="s">
        <v>5</v>
      </c>
      <c r="B38" s="133" t="s">
        <v>15</v>
      </c>
      <c r="C38" s="133" t="s">
        <v>13</v>
      </c>
      <c r="D38" s="133" t="s">
        <v>2038</v>
      </c>
      <c r="E38" s="94">
        <v>1848</v>
      </c>
      <c r="F38" s="53"/>
      <c r="G38" s="53"/>
      <c r="I38" s="92"/>
      <c r="J38" s="84"/>
      <c r="K38" s="131"/>
      <c r="L38" s="131"/>
      <c r="M38" s="84"/>
      <c r="P38" s="82"/>
    </row>
    <row r="39" spans="1:16" x14ac:dyDescent="0.25">
      <c r="A39" s="81" t="s">
        <v>5</v>
      </c>
      <c r="B39" s="133" t="s">
        <v>15</v>
      </c>
      <c r="C39" s="133" t="s">
        <v>14</v>
      </c>
      <c r="D39" s="133" t="s">
        <v>2038</v>
      </c>
      <c r="E39" s="94">
        <v>4542</v>
      </c>
      <c r="F39" s="53"/>
      <c r="G39" s="53"/>
      <c r="I39" s="92"/>
      <c r="J39" s="84"/>
      <c r="K39" s="131"/>
      <c r="L39" s="131"/>
      <c r="M39" s="84"/>
      <c r="P39" s="82"/>
    </row>
    <row r="40" spans="1:16" x14ac:dyDescent="0.25">
      <c r="A40" s="81" t="s">
        <v>5</v>
      </c>
      <c r="B40" s="133" t="s">
        <v>17</v>
      </c>
      <c r="C40" s="133" t="s">
        <v>17</v>
      </c>
      <c r="D40" s="133" t="s">
        <v>2037</v>
      </c>
      <c r="E40" s="53">
        <v>0.72699999999999998</v>
      </c>
      <c r="F40" s="53">
        <v>0.64500000000000002</v>
      </c>
      <c r="G40" s="53">
        <v>0.80900000000000005</v>
      </c>
      <c r="H40" s="84" t="s">
        <v>199</v>
      </c>
      <c r="I40" s="92">
        <v>2</v>
      </c>
      <c r="J40" s="84" t="str">
        <f t="shared" ref="J40" si="14">"Uniform ("&amp;ROUND(F40,2)&amp;", "&amp;ROUND(G40,2)&amp;")"</f>
        <v>Uniform (0.65, 0.81)</v>
      </c>
      <c r="K40" s="131">
        <f t="shared" ref="K40:L40" si="15">F40</f>
        <v>0.64500000000000002</v>
      </c>
      <c r="L40" s="131">
        <f t="shared" si="15"/>
        <v>0.80900000000000005</v>
      </c>
      <c r="M40" s="84" t="s">
        <v>17</v>
      </c>
    </row>
    <row r="41" spans="1:16" s="87" customFormat="1" x14ac:dyDescent="0.25">
      <c r="A41" s="80" t="s">
        <v>5</v>
      </c>
      <c r="B41" s="87" t="s">
        <v>17</v>
      </c>
      <c r="C41" s="87" t="s">
        <v>17</v>
      </c>
      <c r="D41" s="87" t="s">
        <v>2035</v>
      </c>
      <c r="E41" s="279">
        <v>1</v>
      </c>
      <c r="F41" s="279"/>
      <c r="G41" s="279"/>
      <c r="I41" s="93"/>
      <c r="K41" s="279"/>
      <c r="L41" s="279"/>
    </row>
    <row r="42" spans="1:16" s="72" customFormat="1" x14ac:dyDescent="0.25">
      <c r="A42" s="371" t="s">
        <v>0</v>
      </c>
      <c r="B42" s="72" t="s">
        <v>17</v>
      </c>
      <c r="C42" s="72" t="s">
        <v>17</v>
      </c>
      <c r="D42" s="72" t="s">
        <v>1794</v>
      </c>
      <c r="E42" s="372">
        <f>(((F43*0.2-G43)/G43+1)^(1/18)-1+1)^12-1</f>
        <v>0.92219217710221835</v>
      </c>
      <c r="F42" s="372">
        <v>1.9E-2</v>
      </c>
      <c r="G42" s="372">
        <v>0.22600000000000001</v>
      </c>
      <c r="H42" s="127" t="s">
        <v>199</v>
      </c>
      <c r="I42" s="373">
        <v>2</v>
      </c>
      <c r="J42" s="127" t="str">
        <f t="shared" ref="J42" si="16">"Uniform ("&amp;ROUND(F42,2)&amp;", "&amp;ROUND(G42,2)&amp;")"</f>
        <v>Uniform (0.02, 0.23)</v>
      </c>
      <c r="K42" s="374">
        <f t="shared" ref="K42:L42" si="17">F42</f>
        <v>1.9E-2</v>
      </c>
      <c r="L42" s="374">
        <f t="shared" si="17"/>
        <v>0.22600000000000001</v>
      </c>
      <c r="M42" s="127" t="s">
        <v>17</v>
      </c>
    </row>
    <row r="43" spans="1:16" x14ac:dyDescent="0.25">
      <c r="A43" s="81" t="s">
        <v>0</v>
      </c>
      <c r="B43" s="133" t="s">
        <v>17</v>
      </c>
      <c r="C43" s="133" t="s">
        <v>17</v>
      </c>
      <c r="D43" s="133" t="s">
        <v>2038</v>
      </c>
      <c r="E43" s="94">
        <v>94956</v>
      </c>
      <c r="F43" s="94">
        <f>(H43*E50*0.9)</f>
        <v>61920.989100000006</v>
      </c>
      <c r="G43" s="94">
        <v>4647</v>
      </c>
      <c r="H43" s="375">
        <v>94637</v>
      </c>
      <c r="I43" s="92"/>
      <c r="J43" s="84"/>
      <c r="K43" s="131"/>
      <c r="L43" s="131"/>
      <c r="M43" s="84"/>
    </row>
    <row r="44" spans="1:16" x14ac:dyDescent="0.25">
      <c r="A44" s="81" t="s">
        <v>0</v>
      </c>
      <c r="B44" s="133" t="s">
        <v>12</v>
      </c>
      <c r="C44" s="133" t="s">
        <v>11</v>
      </c>
      <c r="D44" s="133" t="s">
        <v>2038</v>
      </c>
      <c r="E44" s="94">
        <v>14361</v>
      </c>
      <c r="F44" s="53"/>
      <c r="G44" s="53"/>
      <c r="I44" s="92"/>
      <c r="J44" s="84"/>
      <c r="K44" s="131"/>
      <c r="L44" s="131"/>
      <c r="M44" s="84"/>
      <c r="P44" s="82"/>
    </row>
    <row r="45" spans="1:16" x14ac:dyDescent="0.25">
      <c r="A45" s="81" t="s">
        <v>0</v>
      </c>
      <c r="B45" s="133" t="s">
        <v>12</v>
      </c>
      <c r="C45" s="133" t="s">
        <v>13</v>
      </c>
      <c r="D45" s="133" t="s">
        <v>2038</v>
      </c>
      <c r="E45" s="94">
        <v>20520</v>
      </c>
      <c r="F45" s="53"/>
      <c r="G45" s="53"/>
      <c r="I45" s="92"/>
      <c r="J45" s="84"/>
      <c r="K45" s="131"/>
      <c r="L45" s="131"/>
      <c r="M45" s="84"/>
      <c r="P45" s="82"/>
    </row>
    <row r="46" spans="1:16" x14ac:dyDescent="0.25">
      <c r="A46" s="81" t="s">
        <v>0</v>
      </c>
      <c r="B46" s="133" t="s">
        <v>12</v>
      </c>
      <c r="C46" s="133" t="s">
        <v>14</v>
      </c>
      <c r="D46" s="133" t="s">
        <v>2038</v>
      </c>
      <c r="E46" s="94">
        <v>40738</v>
      </c>
      <c r="F46" s="53"/>
      <c r="G46" s="53"/>
      <c r="I46" s="92"/>
      <c r="J46" s="84"/>
      <c r="K46" s="131"/>
      <c r="L46" s="131"/>
      <c r="M46" s="84"/>
      <c r="P46" s="82"/>
    </row>
    <row r="47" spans="1:16" x14ac:dyDescent="0.25">
      <c r="A47" s="81" t="s">
        <v>0</v>
      </c>
      <c r="B47" s="133" t="s">
        <v>15</v>
      </c>
      <c r="C47" s="133" t="s">
        <v>11</v>
      </c>
      <c r="D47" s="133" t="s">
        <v>2038</v>
      </c>
      <c r="E47" s="94">
        <v>3570</v>
      </c>
      <c r="F47" s="53"/>
      <c r="G47" s="53"/>
      <c r="I47" s="92"/>
      <c r="J47" s="84"/>
      <c r="K47" s="131"/>
      <c r="L47" s="131"/>
      <c r="M47" s="84"/>
      <c r="P47" s="82"/>
    </row>
    <row r="48" spans="1:16" x14ac:dyDescent="0.25">
      <c r="A48" s="81" t="s">
        <v>0</v>
      </c>
      <c r="B48" s="133" t="s">
        <v>15</v>
      </c>
      <c r="C48" s="133" t="s">
        <v>13</v>
      </c>
      <c r="D48" s="133" t="s">
        <v>2038</v>
      </c>
      <c r="E48" s="94">
        <v>4852</v>
      </c>
      <c r="F48" s="53"/>
      <c r="G48" s="53"/>
      <c r="I48" s="92"/>
      <c r="J48" s="84"/>
      <c r="K48" s="131"/>
      <c r="L48" s="131"/>
      <c r="M48" s="84"/>
      <c r="P48" s="82"/>
    </row>
    <row r="49" spans="1:16" x14ac:dyDescent="0.25">
      <c r="A49" s="81" t="s">
        <v>0</v>
      </c>
      <c r="B49" s="133" t="s">
        <v>15</v>
      </c>
      <c r="C49" s="133" t="s">
        <v>14</v>
      </c>
      <c r="D49" s="133" t="s">
        <v>2038</v>
      </c>
      <c r="E49" s="94">
        <v>10915</v>
      </c>
      <c r="F49" s="53"/>
      <c r="G49" s="53"/>
      <c r="I49" s="92"/>
      <c r="J49" s="84"/>
      <c r="K49" s="131"/>
      <c r="L49" s="131"/>
      <c r="M49" s="84"/>
      <c r="P49" s="82"/>
    </row>
    <row r="50" spans="1:16" x14ac:dyDescent="0.25">
      <c r="A50" s="81" t="s">
        <v>0</v>
      </c>
      <c r="B50" s="133" t="s">
        <v>17</v>
      </c>
      <c r="C50" s="133" t="s">
        <v>17</v>
      </c>
      <c r="D50" s="133" t="s">
        <v>2037</v>
      </c>
      <c r="E50" s="53">
        <v>0.72699999999999998</v>
      </c>
      <c r="F50" s="53">
        <v>0.64500000000000002</v>
      </c>
      <c r="G50" s="53">
        <v>0.80900000000000005</v>
      </c>
      <c r="H50" s="84" t="s">
        <v>199</v>
      </c>
      <c r="I50" s="92">
        <v>2</v>
      </c>
      <c r="J50" s="84" t="str">
        <f t="shared" ref="J50" si="18">"Uniform ("&amp;ROUND(F50,2)&amp;", "&amp;ROUND(G50,2)&amp;")"</f>
        <v>Uniform (0.65, 0.81)</v>
      </c>
      <c r="K50" s="131">
        <f t="shared" ref="K50:L50" si="19">F50</f>
        <v>0.64500000000000002</v>
      </c>
      <c r="L50" s="131">
        <f t="shared" si="19"/>
        <v>0.80900000000000005</v>
      </c>
      <c r="M50" s="84" t="s">
        <v>17</v>
      </c>
    </row>
    <row r="51" spans="1:16" s="87" customFormat="1" x14ac:dyDescent="0.25">
      <c r="A51" s="80" t="s">
        <v>0</v>
      </c>
      <c r="B51" s="87" t="s">
        <v>17</v>
      </c>
      <c r="C51" s="87" t="s">
        <v>17</v>
      </c>
      <c r="D51" s="87" t="s">
        <v>2035</v>
      </c>
      <c r="E51" s="279">
        <v>1</v>
      </c>
      <c r="F51" s="279"/>
      <c r="G51" s="279"/>
      <c r="I51" s="93"/>
      <c r="K51" s="279"/>
      <c r="L51" s="279"/>
    </row>
    <row r="52" spans="1:16" s="72" customFormat="1" x14ac:dyDescent="0.25">
      <c r="A52" s="371" t="s">
        <v>6</v>
      </c>
      <c r="B52" s="72" t="s">
        <v>17</v>
      </c>
      <c r="C52" s="72" t="s">
        <v>17</v>
      </c>
      <c r="D52" s="72" t="s">
        <v>1794</v>
      </c>
      <c r="E52" s="372">
        <f>(((F53*0.2-G53)/G53+1)^(1/18)-1+1)^12-1</f>
        <v>0.91052203905355289</v>
      </c>
      <c r="F52" s="372">
        <v>1.9E-2</v>
      </c>
      <c r="G52" s="372">
        <v>0.22600000000000001</v>
      </c>
      <c r="H52" s="127" t="s">
        <v>199</v>
      </c>
      <c r="I52" s="373">
        <v>2</v>
      </c>
      <c r="J52" s="127" t="str">
        <f t="shared" ref="J52" si="20">"Uniform ("&amp;ROUND(F52,2)&amp;", "&amp;ROUND(G52,2)&amp;")"</f>
        <v>Uniform (0.02, 0.23)</v>
      </c>
      <c r="K52" s="374">
        <f t="shared" ref="K52:L52" si="21">F52</f>
        <v>1.9E-2</v>
      </c>
      <c r="L52" s="374">
        <f t="shared" si="21"/>
        <v>0.22600000000000001</v>
      </c>
      <c r="M52" s="127" t="s">
        <v>17</v>
      </c>
    </row>
    <row r="53" spans="1:16" x14ac:dyDescent="0.25">
      <c r="A53" s="81" t="s">
        <v>6</v>
      </c>
      <c r="B53" s="133" t="s">
        <v>17</v>
      </c>
      <c r="C53" s="133" t="s">
        <v>17</v>
      </c>
      <c r="D53" s="133" t="s">
        <v>2038</v>
      </c>
      <c r="E53" s="94">
        <v>23059</v>
      </c>
      <c r="F53" s="94">
        <f>(H53*E60*0.9)</f>
        <v>14524.151400000001</v>
      </c>
      <c r="G53" s="94">
        <v>1100</v>
      </c>
      <c r="H53" s="375">
        <v>22198</v>
      </c>
      <c r="I53" s="92"/>
      <c r="J53" s="84"/>
      <c r="K53" s="131"/>
      <c r="L53" s="131"/>
      <c r="M53" s="84"/>
    </row>
    <row r="54" spans="1:16" x14ac:dyDescent="0.25">
      <c r="A54" s="81" t="s">
        <v>6</v>
      </c>
      <c r="B54" s="133" t="s">
        <v>12</v>
      </c>
      <c r="C54" s="133" t="s">
        <v>11</v>
      </c>
      <c r="D54" s="133" t="s">
        <v>2038</v>
      </c>
      <c r="E54" s="94">
        <v>10190</v>
      </c>
      <c r="F54" s="53"/>
      <c r="G54" s="53"/>
      <c r="I54" s="92"/>
      <c r="J54" s="84"/>
      <c r="K54" s="131"/>
      <c r="L54" s="131"/>
      <c r="M54" s="84"/>
      <c r="P54" s="82"/>
    </row>
    <row r="55" spans="1:16" x14ac:dyDescent="0.25">
      <c r="A55" s="81" t="s">
        <v>6</v>
      </c>
      <c r="B55" s="133" t="s">
        <v>12</v>
      </c>
      <c r="C55" s="133" t="s">
        <v>13</v>
      </c>
      <c r="D55" s="133" t="s">
        <v>2038</v>
      </c>
      <c r="E55" s="94">
        <v>3075</v>
      </c>
      <c r="F55" s="53"/>
      <c r="G55" s="53"/>
      <c r="I55" s="92"/>
      <c r="J55" s="84"/>
      <c r="K55" s="131"/>
      <c r="L55" s="131"/>
      <c r="M55" s="84"/>
      <c r="P55" s="82"/>
    </row>
    <row r="56" spans="1:16" x14ac:dyDescent="0.25">
      <c r="A56" s="81" t="s">
        <v>6</v>
      </c>
      <c r="B56" s="133" t="s">
        <v>12</v>
      </c>
      <c r="C56" s="133" t="s">
        <v>14</v>
      </c>
      <c r="D56" s="133" t="s">
        <v>2038</v>
      </c>
      <c r="E56" s="94">
        <v>1321</v>
      </c>
      <c r="F56" s="53"/>
      <c r="G56" s="53"/>
      <c r="I56" s="92"/>
      <c r="J56" s="84"/>
      <c r="K56" s="131"/>
      <c r="L56" s="131"/>
      <c r="M56" s="84"/>
      <c r="P56" s="82"/>
    </row>
    <row r="57" spans="1:16" x14ac:dyDescent="0.25">
      <c r="A57" s="81" t="s">
        <v>6</v>
      </c>
      <c r="B57" s="133" t="s">
        <v>15</v>
      </c>
      <c r="C57" s="133" t="s">
        <v>11</v>
      </c>
      <c r="D57" s="133" t="s">
        <v>2038</v>
      </c>
      <c r="E57" s="94">
        <v>5873</v>
      </c>
      <c r="F57" s="53"/>
      <c r="G57" s="53"/>
      <c r="I57" s="92"/>
      <c r="J57" s="84"/>
      <c r="K57" s="131"/>
      <c r="L57" s="131"/>
      <c r="M57" s="84"/>
      <c r="P57" s="82"/>
    </row>
    <row r="58" spans="1:16" x14ac:dyDescent="0.25">
      <c r="A58" s="81" t="s">
        <v>6</v>
      </c>
      <c r="B58" s="133" t="s">
        <v>15</v>
      </c>
      <c r="C58" s="133" t="s">
        <v>13</v>
      </c>
      <c r="D58" s="133" t="s">
        <v>2038</v>
      </c>
      <c r="E58" s="94">
        <v>1809</v>
      </c>
      <c r="F58" s="53"/>
      <c r="G58" s="53"/>
      <c r="I58" s="92"/>
      <c r="J58" s="84"/>
      <c r="K58" s="131"/>
      <c r="L58" s="131"/>
      <c r="M58" s="84"/>
      <c r="P58" s="82"/>
    </row>
    <row r="59" spans="1:16" x14ac:dyDescent="0.25">
      <c r="A59" s="81" t="s">
        <v>6</v>
      </c>
      <c r="B59" s="133" t="s">
        <v>15</v>
      </c>
      <c r="C59" s="133" t="s">
        <v>14</v>
      </c>
      <c r="D59" s="133" t="s">
        <v>2038</v>
      </c>
      <c r="E59" s="94">
        <v>790</v>
      </c>
      <c r="F59" s="53"/>
      <c r="G59" s="53"/>
      <c r="I59" s="92"/>
      <c r="J59" s="84"/>
      <c r="K59" s="131"/>
      <c r="L59" s="131"/>
      <c r="M59" s="84"/>
      <c r="P59" s="82"/>
    </row>
    <row r="60" spans="1:16" x14ac:dyDescent="0.25">
      <c r="A60" s="81" t="s">
        <v>6</v>
      </c>
      <c r="B60" s="133" t="s">
        <v>17</v>
      </c>
      <c r="C60" s="133" t="s">
        <v>17</v>
      </c>
      <c r="D60" s="133" t="s">
        <v>2037</v>
      </c>
      <c r="E60" s="53">
        <v>0.72699999999999998</v>
      </c>
      <c r="F60" s="53">
        <v>0.64500000000000002</v>
      </c>
      <c r="G60" s="53">
        <v>0.80900000000000005</v>
      </c>
      <c r="H60" s="84" t="s">
        <v>199</v>
      </c>
      <c r="I60" s="92">
        <v>2</v>
      </c>
      <c r="J60" s="84" t="str">
        <f t="shared" ref="J60" si="22">"Uniform ("&amp;ROUND(F60,2)&amp;", "&amp;ROUND(G60,2)&amp;")"</f>
        <v>Uniform (0.65, 0.81)</v>
      </c>
      <c r="K60" s="131">
        <f t="shared" ref="K60:L60" si="23">F60</f>
        <v>0.64500000000000002</v>
      </c>
      <c r="L60" s="131">
        <f t="shared" si="23"/>
        <v>0.80900000000000005</v>
      </c>
      <c r="M60" s="84" t="s">
        <v>17</v>
      </c>
    </row>
    <row r="61" spans="1:16" x14ac:dyDescent="0.25">
      <c r="A61" s="81" t="s">
        <v>6</v>
      </c>
      <c r="B61" s="133" t="s">
        <v>17</v>
      </c>
      <c r="C61" s="133" t="s">
        <v>17</v>
      </c>
      <c r="D61" s="133" t="s">
        <v>2035</v>
      </c>
      <c r="E61" s="53">
        <v>1</v>
      </c>
      <c r="F61" s="53"/>
      <c r="G61" s="53"/>
      <c r="I61" s="92"/>
      <c r="J61" s="84"/>
      <c r="K61" s="131"/>
      <c r="L61" s="131"/>
      <c r="M61" s="84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25"/>
  <sheetViews>
    <sheetView zoomScale="80" zoomScaleNormal="80" workbookViewId="0">
      <selection activeCell="J27" sqref="J27"/>
    </sheetView>
  </sheetViews>
  <sheetFormatPr defaultRowHeight="15" x14ac:dyDescent="0.25"/>
  <cols>
    <col min="1" max="1" width="7.140625" style="133" customWidth="1"/>
    <col min="2" max="3" width="9.140625" style="133"/>
    <col min="4" max="4" width="14.42578125" style="133" customWidth="1"/>
    <col min="5" max="7" width="11.28515625" style="133" customWidth="1"/>
    <col min="8" max="8" width="6.85546875" style="133" customWidth="1"/>
    <col min="9" max="9" width="7.5703125" style="133" customWidth="1"/>
    <col min="10" max="10" width="20.5703125" style="133" customWidth="1"/>
    <col min="11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1945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s="72" customFormat="1" x14ac:dyDescent="0.25">
      <c r="A2" s="371" t="s">
        <v>2</v>
      </c>
      <c r="B2" s="72" t="s">
        <v>17</v>
      </c>
      <c r="C2" s="72" t="s">
        <v>17</v>
      </c>
      <c r="D2" s="72" t="s">
        <v>1794</v>
      </c>
      <c r="E2" s="372">
        <f>(((F3*0.9-'4.3.1-TotalPrEPUptake'!C7)/'4.3.1-TotalPrEPUptake'!C7+1)^(1/18)-1+1)^12-1</f>
        <v>3.0036277918019216</v>
      </c>
      <c r="F2" s="372">
        <v>0.55092905475874199</v>
      </c>
      <c r="G2" s="372">
        <v>0.80110706543556853</v>
      </c>
      <c r="H2" s="127" t="s">
        <v>199</v>
      </c>
      <c r="I2" s="373">
        <v>2</v>
      </c>
      <c r="J2" s="127" t="str">
        <f t="shared" ref="J2" si="0">"Uniform ("&amp;ROUND(F2,2)&amp;", "&amp;ROUND(G2,2)&amp;")"</f>
        <v>Uniform (0.55, 0.8)</v>
      </c>
      <c r="K2" s="374">
        <f t="shared" ref="K2:L2" si="1">F2</f>
        <v>0.55092905475874199</v>
      </c>
      <c r="L2" s="374">
        <f t="shared" si="1"/>
        <v>0.80110706543556853</v>
      </c>
      <c r="M2" s="127" t="s">
        <v>17</v>
      </c>
      <c r="O2" s="72" t="s">
        <v>24</v>
      </c>
      <c r="P2" s="139"/>
    </row>
    <row r="3" spans="1:16" x14ac:dyDescent="0.25">
      <c r="A3" s="81" t="s">
        <v>2</v>
      </c>
      <c r="B3" s="133" t="s">
        <v>17</v>
      </c>
      <c r="C3" s="133" t="s">
        <v>17</v>
      </c>
      <c r="D3" s="133" t="s">
        <v>2042</v>
      </c>
      <c r="E3" s="94">
        <v>85006</v>
      </c>
      <c r="F3" s="94">
        <v>19804.689999999999</v>
      </c>
      <c r="G3" s="53"/>
      <c r="I3" s="92"/>
      <c r="J3" s="84"/>
      <c r="K3" s="131"/>
      <c r="L3" s="131"/>
      <c r="M3" s="84"/>
      <c r="P3" s="82"/>
    </row>
    <row r="4" spans="1:16" x14ac:dyDescent="0.25">
      <c r="A4" s="81" t="s">
        <v>2</v>
      </c>
      <c r="B4" s="133" t="s">
        <v>17</v>
      </c>
      <c r="C4" s="133" t="s">
        <v>17</v>
      </c>
      <c r="D4" s="133" t="s">
        <v>2040</v>
      </c>
      <c r="E4" s="53">
        <v>0.25</v>
      </c>
      <c r="F4" s="53"/>
      <c r="G4" s="53"/>
      <c r="I4" s="92"/>
      <c r="J4" s="84"/>
      <c r="K4" s="131"/>
      <c r="L4" s="131"/>
      <c r="M4" s="84"/>
      <c r="P4" s="133" t="s">
        <v>2043</v>
      </c>
    </row>
    <row r="5" spans="1:16" x14ac:dyDescent="0.25">
      <c r="A5" s="81" t="s">
        <v>2</v>
      </c>
      <c r="B5" s="133" t="s">
        <v>17</v>
      </c>
      <c r="C5" s="133" t="s">
        <v>17</v>
      </c>
      <c r="D5" s="133" t="s">
        <v>2041</v>
      </c>
      <c r="E5" s="53">
        <v>1</v>
      </c>
      <c r="F5" s="53"/>
      <c r="G5" s="53"/>
      <c r="I5" s="92"/>
      <c r="J5" s="84"/>
      <c r="K5" s="131"/>
      <c r="L5" s="131"/>
      <c r="M5" s="84"/>
      <c r="P5" s="133" t="s">
        <v>2044</v>
      </c>
    </row>
    <row r="6" spans="1:16" s="72" customFormat="1" x14ac:dyDescent="0.25">
      <c r="A6" s="371" t="s">
        <v>3</v>
      </c>
      <c r="B6" s="72" t="s">
        <v>17</v>
      </c>
      <c r="C6" s="72" t="s">
        <v>17</v>
      </c>
      <c r="D6" s="72" t="s">
        <v>1794</v>
      </c>
      <c r="E6" s="372">
        <f>(((F7*0.9-'4.3.1-TotalPrEPUptake'!C13)/'4.3.1-TotalPrEPUptake'!C13+1)^(1/18)-1+1)^12-1</f>
        <v>3.0124063078064296</v>
      </c>
      <c r="F6" s="372">
        <v>0.55092905475874199</v>
      </c>
      <c r="G6" s="372">
        <v>0.80110706543556853</v>
      </c>
      <c r="H6" s="127" t="s">
        <v>199</v>
      </c>
      <c r="I6" s="373">
        <v>2</v>
      </c>
      <c r="J6" s="127" t="str">
        <f t="shared" ref="J6" si="2">"Uniform ("&amp;ROUND(F6,2)&amp;", "&amp;ROUND(G6,2)&amp;")"</f>
        <v>Uniform (0.55, 0.8)</v>
      </c>
      <c r="K6" s="374">
        <f t="shared" ref="K6:L6" si="3">F6</f>
        <v>0.55092905475874199</v>
      </c>
      <c r="L6" s="374">
        <f t="shared" si="3"/>
        <v>0.80110706543556853</v>
      </c>
      <c r="M6" s="127" t="s">
        <v>17</v>
      </c>
    </row>
    <row r="7" spans="1:16" x14ac:dyDescent="0.25">
      <c r="A7" s="86" t="s">
        <v>3</v>
      </c>
      <c r="B7" s="84" t="s">
        <v>17</v>
      </c>
      <c r="C7" s="84" t="s">
        <v>17</v>
      </c>
      <c r="D7" s="133" t="s">
        <v>2042</v>
      </c>
      <c r="E7" s="94">
        <v>46278</v>
      </c>
      <c r="F7" s="94">
        <v>12002.29</v>
      </c>
      <c r="G7" s="53"/>
      <c r="H7" s="84"/>
      <c r="I7" s="92"/>
      <c r="J7" s="84"/>
      <c r="K7" s="131"/>
      <c r="L7" s="131"/>
      <c r="M7" s="84"/>
    </row>
    <row r="8" spans="1:16" x14ac:dyDescent="0.25">
      <c r="A8" s="86" t="s">
        <v>3</v>
      </c>
      <c r="B8" s="84" t="s">
        <v>17</v>
      </c>
      <c r="C8" s="84" t="s">
        <v>17</v>
      </c>
      <c r="D8" s="133" t="s">
        <v>2040</v>
      </c>
      <c r="E8" s="53">
        <v>0.25</v>
      </c>
      <c r="F8" s="53"/>
      <c r="G8" s="53"/>
      <c r="H8" s="84"/>
      <c r="I8" s="92"/>
      <c r="J8" s="84"/>
      <c r="K8" s="131"/>
      <c r="L8" s="131"/>
      <c r="M8" s="84"/>
    </row>
    <row r="9" spans="1:16" x14ac:dyDescent="0.25">
      <c r="A9" s="86" t="s">
        <v>3</v>
      </c>
      <c r="B9" s="84" t="s">
        <v>17</v>
      </c>
      <c r="C9" s="84" t="s">
        <v>17</v>
      </c>
      <c r="D9" s="133" t="s">
        <v>2041</v>
      </c>
      <c r="E9" s="53">
        <v>1</v>
      </c>
      <c r="F9" s="53"/>
      <c r="G9" s="53"/>
      <c r="H9" s="84"/>
      <c r="I9" s="92"/>
      <c r="J9" s="84"/>
      <c r="K9" s="131"/>
      <c r="L9" s="131"/>
      <c r="M9" s="84"/>
    </row>
    <row r="10" spans="1:16" s="72" customFormat="1" x14ac:dyDescent="0.25">
      <c r="A10" s="371" t="s">
        <v>4</v>
      </c>
      <c r="B10" s="72" t="s">
        <v>17</v>
      </c>
      <c r="C10" s="72" t="s">
        <v>17</v>
      </c>
      <c r="D10" s="72" t="s">
        <v>1794</v>
      </c>
      <c r="E10" s="372">
        <f>(((F11*0.9-'4.3.1-TotalPrEPUptake'!C19)/'4.3.1-TotalPrEPUptake'!C19+1)^(1/18)-1+1)^12-1</f>
        <v>4.1628281966082836</v>
      </c>
      <c r="F10" s="372">
        <v>0.55092905475874199</v>
      </c>
      <c r="G10" s="372">
        <v>0.80110706543556853</v>
      </c>
      <c r="H10" s="127" t="s">
        <v>199</v>
      </c>
      <c r="I10" s="373">
        <v>2</v>
      </c>
      <c r="J10" s="127" t="str">
        <f t="shared" ref="J10" si="4">"Uniform ("&amp;ROUND(F10,2)&amp;", "&amp;ROUND(G10,2)&amp;")"</f>
        <v>Uniform (0.55, 0.8)</v>
      </c>
      <c r="K10" s="374">
        <f t="shared" ref="K10:L10" si="5">F10</f>
        <v>0.55092905475874199</v>
      </c>
      <c r="L10" s="374">
        <f t="shared" si="5"/>
        <v>0.80110706543556853</v>
      </c>
      <c r="M10" s="127" t="s">
        <v>17</v>
      </c>
    </row>
    <row r="11" spans="1:16" x14ac:dyDescent="0.25">
      <c r="A11" s="81" t="s">
        <v>4</v>
      </c>
      <c r="B11" s="133" t="s">
        <v>17</v>
      </c>
      <c r="C11" s="133" t="s">
        <v>17</v>
      </c>
      <c r="D11" s="133" t="s">
        <v>2042</v>
      </c>
      <c r="E11" s="94">
        <v>182139</v>
      </c>
      <c r="F11" s="94">
        <v>48187.95</v>
      </c>
      <c r="G11" s="53"/>
      <c r="I11" s="92"/>
      <c r="J11" s="84"/>
      <c r="K11" s="131"/>
      <c r="L11" s="131"/>
      <c r="M11" s="84"/>
    </row>
    <row r="12" spans="1:16" x14ac:dyDescent="0.25">
      <c r="A12" s="81" t="s">
        <v>4</v>
      </c>
      <c r="B12" s="133" t="s">
        <v>17</v>
      </c>
      <c r="C12" s="133" t="s">
        <v>17</v>
      </c>
      <c r="D12" s="133" t="s">
        <v>2040</v>
      </c>
      <c r="E12" s="53">
        <v>0.25</v>
      </c>
      <c r="F12" s="53"/>
      <c r="G12" s="53"/>
      <c r="I12" s="92"/>
      <c r="J12" s="84"/>
      <c r="K12" s="131"/>
      <c r="L12" s="131"/>
      <c r="M12" s="84"/>
    </row>
    <row r="13" spans="1:16" x14ac:dyDescent="0.25">
      <c r="A13" s="81" t="s">
        <v>4</v>
      </c>
      <c r="B13" s="133" t="s">
        <v>17</v>
      </c>
      <c r="C13" s="133" t="s">
        <v>17</v>
      </c>
      <c r="D13" s="133" t="s">
        <v>2041</v>
      </c>
      <c r="E13" s="53">
        <v>1</v>
      </c>
      <c r="F13" s="53"/>
      <c r="G13" s="53"/>
      <c r="I13" s="92"/>
      <c r="J13" s="84"/>
      <c r="K13" s="131"/>
      <c r="L13" s="131"/>
      <c r="M13" s="84"/>
    </row>
    <row r="14" spans="1:16" s="72" customFormat="1" x14ac:dyDescent="0.25">
      <c r="A14" s="371" t="s">
        <v>5</v>
      </c>
      <c r="B14" s="72" t="s">
        <v>17</v>
      </c>
      <c r="C14" s="72" t="s">
        <v>17</v>
      </c>
      <c r="D14" s="72" t="s">
        <v>1794</v>
      </c>
      <c r="E14" s="372">
        <f>(((F15*0.9-'4.3.1-TotalPrEPUptake'!C25)/'4.3.1-TotalPrEPUptake'!C25+1)^(1/18)-1+1)^12-1</f>
        <v>1.8317381897529681</v>
      </c>
      <c r="F14" s="372">
        <v>0.55092905475874199</v>
      </c>
      <c r="G14" s="372">
        <v>0.80110706543556853</v>
      </c>
      <c r="H14" s="127" t="s">
        <v>199</v>
      </c>
      <c r="I14" s="373">
        <v>2</v>
      </c>
      <c r="J14" s="127" t="str">
        <f t="shared" ref="J14" si="6">"Uniform ("&amp;ROUND(F14,2)&amp;", "&amp;ROUND(G14,2)&amp;")"</f>
        <v>Uniform (0.55, 0.8)</v>
      </c>
      <c r="K14" s="374">
        <f t="shared" ref="K14:L14" si="7">F14</f>
        <v>0.55092905475874199</v>
      </c>
      <c r="L14" s="374">
        <f t="shared" si="7"/>
        <v>0.80110706543556853</v>
      </c>
      <c r="M14" s="127" t="s">
        <v>17</v>
      </c>
      <c r="N14" s="372"/>
    </row>
    <row r="15" spans="1:16" x14ac:dyDescent="0.25">
      <c r="A15" s="81" t="s">
        <v>5</v>
      </c>
      <c r="B15" s="133" t="s">
        <v>17</v>
      </c>
      <c r="C15" s="133" t="s">
        <v>17</v>
      </c>
      <c r="D15" s="133" t="s">
        <v>2042</v>
      </c>
      <c r="E15" s="94">
        <v>36526</v>
      </c>
      <c r="F15" s="94">
        <v>9837.4570000000003</v>
      </c>
      <c r="G15" s="94">
        <f>'[4]4.3.1-TotalPrEPUptake'!C25</f>
        <v>1858</v>
      </c>
      <c r="I15" s="92"/>
      <c r="J15" s="84"/>
      <c r="K15" s="131"/>
      <c r="L15" s="131"/>
      <c r="M15" s="84"/>
    </row>
    <row r="16" spans="1:16" x14ac:dyDescent="0.25">
      <c r="A16" s="81" t="s">
        <v>5</v>
      </c>
      <c r="B16" s="133" t="s">
        <v>17</v>
      </c>
      <c r="C16" s="133" t="s">
        <v>17</v>
      </c>
      <c r="D16" s="133" t="s">
        <v>2040</v>
      </c>
      <c r="E16" s="53">
        <v>0.25</v>
      </c>
      <c r="F16" s="53"/>
      <c r="G16" s="53"/>
      <c r="I16" s="92"/>
      <c r="J16" s="84"/>
      <c r="K16" s="131"/>
      <c r="L16" s="131"/>
      <c r="M16" s="84"/>
    </row>
    <row r="17" spans="1:13" x14ac:dyDescent="0.25">
      <c r="A17" s="81" t="s">
        <v>5</v>
      </c>
      <c r="B17" s="133" t="s">
        <v>17</v>
      </c>
      <c r="C17" s="84" t="s">
        <v>17</v>
      </c>
      <c r="D17" s="133" t="s">
        <v>2041</v>
      </c>
      <c r="E17" s="53">
        <v>1</v>
      </c>
      <c r="F17" s="53"/>
      <c r="G17" s="53"/>
      <c r="H17" s="84"/>
      <c r="I17" s="92"/>
      <c r="J17" s="84"/>
      <c r="K17" s="131"/>
      <c r="L17" s="131"/>
      <c r="M17" s="84"/>
    </row>
    <row r="18" spans="1:13" s="72" customFormat="1" x14ac:dyDescent="0.25">
      <c r="A18" s="371" t="s">
        <v>0</v>
      </c>
      <c r="B18" s="72" t="s">
        <v>17</v>
      </c>
      <c r="C18" s="72" t="s">
        <v>17</v>
      </c>
      <c r="D18" s="72" t="s">
        <v>1794</v>
      </c>
      <c r="E18" s="372">
        <f>(((F19*0.9-'4.3.1-TotalPrEPUptake'!C31)/'4.3.1-TotalPrEPUptake'!C31+1)^(1/18)-1+1)^12-1</f>
        <v>1.0319671960315575</v>
      </c>
      <c r="F18" s="372">
        <v>0.55092905475874199</v>
      </c>
      <c r="G18" s="372">
        <v>0.80110706543556853</v>
      </c>
      <c r="H18" s="127" t="s">
        <v>199</v>
      </c>
      <c r="I18" s="373">
        <v>2</v>
      </c>
      <c r="J18" s="127" t="str">
        <f t="shared" ref="J18" si="8">"Uniform ("&amp;ROUND(F18,2)&amp;", "&amp;ROUND(G18,2)&amp;")"</f>
        <v>Uniform (0.55, 0.8)</v>
      </c>
      <c r="K18" s="374">
        <f t="shared" ref="K18:L18" si="9">F18</f>
        <v>0.55092905475874199</v>
      </c>
      <c r="L18" s="374">
        <f t="shared" si="9"/>
        <v>0.80110706543556853</v>
      </c>
      <c r="M18" s="127" t="s">
        <v>17</v>
      </c>
    </row>
    <row r="19" spans="1:13" x14ac:dyDescent="0.25">
      <c r="A19" s="81" t="s">
        <v>0</v>
      </c>
      <c r="B19" s="133" t="s">
        <v>17</v>
      </c>
      <c r="C19" s="133" t="s">
        <v>17</v>
      </c>
      <c r="D19" s="133" t="s">
        <v>2042</v>
      </c>
      <c r="E19" s="94">
        <v>162561</v>
      </c>
      <c r="F19" s="94">
        <v>40377.35</v>
      </c>
      <c r="G19" s="94">
        <f>'[4]4.3.1-TotalPrEPUptake'!C31</f>
        <v>12546</v>
      </c>
      <c r="I19" s="92"/>
      <c r="J19" s="84"/>
      <c r="K19" s="131"/>
      <c r="L19" s="131"/>
      <c r="M19" s="84"/>
    </row>
    <row r="20" spans="1:13" x14ac:dyDescent="0.25">
      <c r="A20" s="81" t="s">
        <v>0</v>
      </c>
      <c r="B20" s="133" t="s">
        <v>17</v>
      </c>
      <c r="C20" s="133" t="s">
        <v>17</v>
      </c>
      <c r="D20" s="133" t="s">
        <v>2040</v>
      </c>
      <c r="E20" s="53">
        <v>0.25</v>
      </c>
      <c r="F20" s="53"/>
      <c r="G20" s="53"/>
      <c r="I20" s="92"/>
      <c r="J20" s="84"/>
      <c r="K20" s="131"/>
      <c r="L20" s="131"/>
      <c r="M20" s="84"/>
    </row>
    <row r="21" spans="1:13" x14ac:dyDescent="0.25">
      <c r="A21" s="81" t="s">
        <v>0</v>
      </c>
      <c r="B21" s="133" t="s">
        <v>17</v>
      </c>
      <c r="C21" s="133" t="s">
        <v>17</v>
      </c>
      <c r="D21" s="133" t="s">
        <v>2041</v>
      </c>
      <c r="E21" s="53">
        <v>1</v>
      </c>
      <c r="F21" s="53"/>
      <c r="G21" s="53"/>
      <c r="I21" s="92"/>
      <c r="J21" s="84"/>
      <c r="K21" s="131"/>
      <c r="L21" s="131"/>
      <c r="M21" s="84"/>
    </row>
    <row r="22" spans="1:13" s="72" customFormat="1" x14ac:dyDescent="0.25">
      <c r="A22" s="371" t="s">
        <v>6</v>
      </c>
      <c r="B22" s="72" t="s">
        <v>17</v>
      </c>
      <c r="C22" s="72" t="s">
        <v>17</v>
      </c>
      <c r="D22" s="72" t="s">
        <v>1794</v>
      </c>
      <c r="E22" s="372">
        <f>(((F23*0.9-'4.3.1-TotalPrEPUptake'!C37)/'4.3.1-TotalPrEPUptake'!C37+1)^(1/18)-1+1)^12-1</f>
        <v>1.6007158235664694</v>
      </c>
      <c r="F22" s="372">
        <v>0.55092905475874199</v>
      </c>
      <c r="G22" s="372">
        <v>0.80110706543556853</v>
      </c>
      <c r="H22" s="127" t="s">
        <v>199</v>
      </c>
      <c r="I22" s="373">
        <v>2</v>
      </c>
      <c r="J22" s="127" t="str">
        <f t="shared" ref="J22" si="10">"Uniform ("&amp;ROUND(F22,2)&amp;", "&amp;ROUND(G22,2)&amp;")"</f>
        <v>Uniform (0.55, 0.8)</v>
      </c>
      <c r="K22" s="374">
        <f t="shared" ref="K22:L22" si="11">F22</f>
        <v>0.55092905475874199</v>
      </c>
      <c r="L22" s="374">
        <f t="shared" si="11"/>
        <v>0.80110706543556853</v>
      </c>
      <c r="M22" s="127" t="s">
        <v>17</v>
      </c>
    </row>
    <row r="23" spans="1:13" x14ac:dyDescent="0.25">
      <c r="A23" s="81" t="s">
        <v>6</v>
      </c>
      <c r="B23" s="133" t="s">
        <v>17</v>
      </c>
      <c r="C23" s="133" t="s">
        <v>17</v>
      </c>
      <c r="D23" s="133" t="s">
        <v>2042</v>
      </c>
      <c r="E23" s="94">
        <v>53308</v>
      </c>
      <c r="F23" s="94">
        <v>12722.12</v>
      </c>
      <c r="G23" s="94">
        <f>'[4]4.3.1-TotalPrEPUptake'!C37</f>
        <v>2730</v>
      </c>
      <c r="I23" s="92"/>
      <c r="J23" s="84"/>
      <c r="K23" s="131"/>
      <c r="L23" s="131"/>
      <c r="M23" s="84"/>
    </row>
    <row r="24" spans="1:13" x14ac:dyDescent="0.25">
      <c r="A24" s="81" t="s">
        <v>6</v>
      </c>
      <c r="B24" s="133" t="s">
        <v>17</v>
      </c>
      <c r="C24" s="133" t="s">
        <v>17</v>
      </c>
      <c r="D24" s="133" t="s">
        <v>2040</v>
      </c>
      <c r="E24" s="53">
        <v>0.25</v>
      </c>
      <c r="F24" s="53"/>
      <c r="G24" s="53"/>
      <c r="I24" s="92"/>
      <c r="J24" s="84"/>
      <c r="K24" s="131"/>
      <c r="L24" s="131"/>
      <c r="M24" s="84"/>
    </row>
    <row r="25" spans="1:13" x14ac:dyDescent="0.25">
      <c r="A25" s="81" t="s">
        <v>6</v>
      </c>
      <c r="B25" s="133" t="s">
        <v>17</v>
      </c>
      <c r="C25" s="133" t="s">
        <v>17</v>
      </c>
      <c r="D25" s="133" t="s">
        <v>2041</v>
      </c>
      <c r="E25" s="53">
        <v>1</v>
      </c>
      <c r="F25" s="53"/>
      <c r="G25" s="53"/>
      <c r="I25" s="92"/>
      <c r="J25" s="84"/>
      <c r="K25" s="131"/>
      <c r="L25" s="131"/>
      <c r="M25" s="84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1"/>
  <sheetViews>
    <sheetView zoomScale="80" zoomScaleNormal="80" workbookViewId="0">
      <selection activeCell="G33" sqref="G33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42578125" style="133" customWidth="1"/>
    <col min="6" max="14" width="11.28515625" style="133" customWidth="1"/>
    <col min="15" max="16" width="12.42578125" style="133" customWidth="1"/>
    <col min="17" max="17" width="82.5703125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0</v>
      </c>
      <c r="G2" s="53">
        <v>0</v>
      </c>
      <c r="H2" s="53">
        <v>0</v>
      </c>
      <c r="I2" s="133" t="s">
        <v>199</v>
      </c>
      <c r="J2" s="94">
        <v>2</v>
      </c>
      <c r="K2" s="133" t="str">
        <f>"Uniform ("&amp;ROUND(L2,2)&amp;", "&amp;ROUND(M2,2)&amp;")"</f>
        <v>Uniform (0, 0)</v>
      </c>
      <c r="L2" s="53">
        <f>G2</f>
        <v>0</v>
      </c>
      <c r="M2" s="53">
        <f>H2</f>
        <v>0</v>
      </c>
      <c r="N2" s="133" t="s">
        <v>17</v>
      </c>
      <c r="P2" s="133" t="s">
        <v>24</v>
      </c>
      <c r="Q2" s="82" t="s">
        <v>1951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0.24377825476881573</v>
      </c>
      <c r="G3" s="53">
        <v>0.14139524154067673</v>
      </c>
      <c r="H3" s="53">
        <v>0.497471674785184</v>
      </c>
      <c r="I3" s="133" t="s">
        <v>199</v>
      </c>
      <c r="J3" s="94">
        <v>2</v>
      </c>
      <c r="K3" s="133" t="str">
        <f t="shared" ref="K3:K31" si="0">"Uniform ("&amp;ROUND(L3,2)&amp;", "&amp;ROUND(M3,2)&amp;")"</f>
        <v>Uniform (0.14, 0.5)</v>
      </c>
      <c r="L3" s="53">
        <f t="shared" ref="L3:M18" si="1">G3</f>
        <v>0.14139524154067673</v>
      </c>
      <c r="M3" s="53">
        <f t="shared" si="1"/>
        <v>0.497471674785184</v>
      </c>
      <c r="N3" s="133" t="s">
        <v>17</v>
      </c>
    </row>
    <row r="4" spans="1:17" x14ac:dyDescent="0.25">
      <c r="A4" s="86" t="s">
        <v>2</v>
      </c>
      <c r="B4" s="84" t="s">
        <v>17</v>
      </c>
      <c r="C4" s="84" t="s">
        <v>17</v>
      </c>
      <c r="D4" s="84" t="s">
        <v>17</v>
      </c>
      <c r="E4" s="84" t="s">
        <v>1953</v>
      </c>
      <c r="F4" s="131">
        <v>0</v>
      </c>
      <c r="G4" s="131">
        <v>0</v>
      </c>
      <c r="H4" s="131">
        <v>0</v>
      </c>
      <c r="I4" s="84" t="s">
        <v>199</v>
      </c>
      <c r="J4" s="92">
        <v>2</v>
      </c>
      <c r="K4" s="84" t="str">
        <f t="shared" si="0"/>
        <v>Uniform (0, 0)</v>
      </c>
      <c r="L4" s="131">
        <f t="shared" si="1"/>
        <v>0</v>
      </c>
      <c r="M4" s="131">
        <f t="shared" si="1"/>
        <v>0</v>
      </c>
      <c r="N4" s="84" t="s">
        <v>17</v>
      </c>
      <c r="O4" s="84"/>
      <c r="P4" s="84"/>
      <c r="Q4" s="84"/>
    </row>
    <row r="5" spans="1:17" x14ac:dyDescent="0.25">
      <c r="A5" s="81" t="s">
        <v>2</v>
      </c>
      <c r="B5" s="133" t="s">
        <v>17</v>
      </c>
      <c r="C5" s="133" t="s">
        <v>17</v>
      </c>
      <c r="D5" s="133" t="s">
        <v>17</v>
      </c>
      <c r="E5" s="133" t="s">
        <v>2313</v>
      </c>
      <c r="F5" s="53">
        <v>66094.84287337499</v>
      </c>
      <c r="G5" s="53">
        <v>58589.497499999998</v>
      </c>
      <c r="H5" s="53">
        <v>82489.376250000001</v>
      </c>
      <c r="I5" s="133" t="s">
        <v>199</v>
      </c>
      <c r="J5" s="94">
        <v>2</v>
      </c>
      <c r="K5" s="133" t="str">
        <f t="shared" si="0"/>
        <v>Uniform (58589.5, 82489.38)</v>
      </c>
      <c r="L5" s="53">
        <f t="shared" si="1"/>
        <v>58589.497499999998</v>
      </c>
      <c r="M5" s="53">
        <f t="shared" si="1"/>
        <v>82489.376250000001</v>
      </c>
      <c r="N5" s="133" t="s">
        <v>17</v>
      </c>
    </row>
    <row r="6" spans="1:17" x14ac:dyDescent="0.25">
      <c r="A6" s="80" t="s">
        <v>2</v>
      </c>
      <c r="B6" s="87" t="s">
        <v>17</v>
      </c>
      <c r="C6" s="87" t="s">
        <v>17</v>
      </c>
      <c r="D6" s="87" t="s">
        <v>17</v>
      </c>
      <c r="E6" s="87" t="s">
        <v>2314</v>
      </c>
      <c r="F6" s="279">
        <v>33896.191538999999</v>
      </c>
      <c r="G6" s="279">
        <v>31494.435000000001</v>
      </c>
      <c r="H6" s="279">
        <v>45009.232499999998</v>
      </c>
      <c r="I6" s="87" t="s">
        <v>199</v>
      </c>
      <c r="J6" s="93">
        <v>2</v>
      </c>
      <c r="K6" s="87" t="str">
        <f t="shared" si="0"/>
        <v>Uniform (31494.44, 45009.23)</v>
      </c>
      <c r="L6" s="279">
        <f t="shared" si="1"/>
        <v>31494.435000000001</v>
      </c>
      <c r="M6" s="279">
        <f t="shared" si="1"/>
        <v>45009.232499999998</v>
      </c>
      <c r="N6" s="87" t="s">
        <v>17</v>
      </c>
      <c r="O6" s="87"/>
      <c r="P6" s="87"/>
      <c r="Q6" s="87"/>
    </row>
    <row r="7" spans="1:17" x14ac:dyDescent="0.25">
      <c r="A7" s="81" t="s">
        <v>3</v>
      </c>
      <c r="B7" s="133" t="s">
        <v>17</v>
      </c>
      <c r="C7" s="133" t="s">
        <v>17</v>
      </c>
      <c r="D7" s="133" t="s">
        <v>17</v>
      </c>
      <c r="E7" s="133" t="s">
        <v>1950</v>
      </c>
      <c r="F7" s="53">
        <v>0</v>
      </c>
      <c r="G7" s="53">
        <v>0</v>
      </c>
      <c r="H7" s="53">
        <v>0</v>
      </c>
      <c r="I7" s="133" t="s">
        <v>199</v>
      </c>
      <c r="J7" s="94">
        <v>2</v>
      </c>
      <c r="K7" s="133" t="str">
        <f t="shared" si="0"/>
        <v>Uniform (0, 0)</v>
      </c>
      <c r="L7" s="53">
        <f t="shared" si="1"/>
        <v>0</v>
      </c>
      <c r="M7" s="53">
        <f t="shared" si="1"/>
        <v>0</v>
      </c>
      <c r="N7" s="133" t="s">
        <v>17</v>
      </c>
      <c r="O7" s="84"/>
      <c r="P7" s="84"/>
      <c r="Q7" s="84"/>
    </row>
    <row r="8" spans="1:17" x14ac:dyDescent="0.25">
      <c r="A8" s="81" t="s">
        <v>3</v>
      </c>
      <c r="B8" s="133" t="s">
        <v>17</v>
      </c>
      <c r="C8" s="133" t="s">
        <v>17</v>
      </c>
      <c r="D8" s="133" t="s">
        <v>17</v>
      </c>
      <c r="E8" s="133" t="s">
        <v>1952</v>
      </c>
      <c r="F8" s="53">
        <v>0.24377825476881573</v>
      </c>
      <c r="G8" s="53">
        <v>0.14139524154067673</v>
      </c>
      <c r="H8" s="53">
        <v>0.497471674785184</v>
      </c>
      <c r="I8" s="133" t="s">
        <v>199</v>
      </c>
      <c r="J8" s="94">
        <v>2</v>
      </c>
      <c r="K8" s="133" t="str">
        <f t="shared" si="0"/>
        <v>Uniform (0.14, 0.5)</v>
      </c>
      <c r="L8" s="53">
        <f t="shared" si="1"/>
        <v>0.14139524154067673</v>
      </c>
      <c r="M8" s="53">
        <f t="shared" si="1"/>
        <v>0.497471674785184</v>
      </c>
      <c r="N8" s="133" t="s">
        <v>17</v>
      </c>
      <c r="O8" s="43"/>
      <c r="P8" s="43"/>
      <c r="Q8" s="43"/>
    </row>
    <row r="9" spans="1:17" x14ac:dyDescent="0.25">
      <c r="A9" s="81" t="s">
        <v>3</v>
      </c>
      <c r="B9" s="84" t="s">
        <v>17</v>
      </c>
      <c r="C9" s="84" t="s">
        <v>17</v>
      </c>
      <c r="D9" s="84" t="s">
        <v>17</v>
      </c>
      <c r="E9" s="84" t="s">
        <v>1953</v>
      </c>
      <c r="F9" s="131">
        <v>0</v>
      </c>
      <c r="G9" s="131">
        <v>0</v>
      </c>
      <c r="H9" s="131">
        <v>0</v>
      </c>
      <c r="I9" s="84" t="s">
        <v>199</v>
      </c>
      <c r="J9" s="92">
        <v>2</v>
      </c>
      <c r="K9" s="84" t="str">
        <f t="shared" si="0"/>
        <v>Uniform (0, 0)</v>
      </c>
      <c r="L9" s="131">
        <f t="shared" si="1"/>
        <v>0</v>
      </c>
      <c r="M9" s="131">
        <f t="shared" si="1"/>
        <v>0</v>
      </c>
      <c r="N9" s="84" t="s">
        <v>17</v>
      </c>
      <c r="O9" s="84"/>
      <c r="P9" s="84"/>
      <c r="Q9" s="84"/>
    </row>
    <row r="10" spans="1:17" x14ac:dyDescent="0.25">
      <c r="A10" s="81" t="s">
        <v>3</v>
      </c>
      <c r="B10" s="133" t="s">
        <v>17</v>
      </c>
      <c r="C10" s="133" t="s">
        <v>17</v>
      </c>
      <c r="D10" s="133" t="s">
        <v>17</v>
      </c>
      <c r="E10" s="133" t="s">
        <v>2313</v>
      </c>
      <c r="F10" s="53">
        <v>49766.577385874996</v>
      </c>
      <c r="G10" s="53">
        <v>43473.247499999998</v>
      </c>
      <c r="H10" s="53">
        <v>60754.601250000007</v>
      </c>
      <c r="I10" s="133" t="s">
        <v>199</v>
      </c>
      <c r="J10" s="94">
        <v>2</v>
      </c>
      <c r="K10" s="133" t="str">
        <f t="shared" si="0"/>
        <v>Uniform (43473.25, 60754.6)</v>
      </c>
      <c r="L10" s="53">
        <f t="shared" si="1"/>
        <v>43473.247499999998</v>
      </c>
      <c r="M10" s="53">
        <f t="shared" si="1"/>
        <v>60754.601250000007</v>
      </c>
      <c r="N10" s="133" t="s">
        <v>17</v>
      </c>
    </row>
    <row r="11" spans="1:17" x14ac:dyDescent="0.25">
      <c r="A11" s="80" t="s">
        <v>3</v>
      </c>
      <c r="B11" s="87" t="s">
        <v>17</v>
      </c>
      <c r="C11" s="87" t="s">
        <v>17</v>
      </c>
      <c r="D11" s="87" t="s">
        <v>17</v>
      </c>
      <c r="E11" s="87" t="s">
        <v>2314</v>
      </c>
      <c r="F11" s="279">
        <v>17567.926051499999</v>
      </c>
      <c r="G11" s="279">
        <v>16378.184999999999</v>
      </c>
      <c r="H11" s="279">
        <v>23274.457499999997</v>
      </c>
      <c r="I11" s="87" t="s">
        <v>199</v>
      </c>
      <c r="J11" s="93">
        <v>2</v>
      </c>
      <c r="K11" s="87" t="str">
        <f t="shared" si="0"/>
        <v>Uniform (16378.19, 23274.46)</v>
      </c>
      <c r="L11" s="279">
        <f t="shared" si="1"/>
        <v>16378.184999999999</v>
      </c>
      <c r="M11" s="279">
        <f t="shared" si="1"/>
        <v>23274.457499999997</v>
      </c>
      <c r="N11" s="87" t="s">
        <v>17</v>
      </c>
      <c r="O11" s="87"/>
      <c r="P11" s="87"/>
      <c r="Q11" s="87"/>
    </row>
    <row r="12" spans="1:17" x14ac:dyDescent="0.25">
      <c r="A12" s="81" t="s">
        <v>4</v>
      </c>
      <c r="B12" s="133" t="s">
        <v>17</v>
      </c>
      <c r="C12" s="133" t="s">
        <v>17</v>
      </c>
      <c r="D12" s="133" t="s">
        <v>17</v>
      </c>
      <c r="E12" s="133" t="s">
        <v>1950</v>
      </c>
      <c r="F12" s="53">
        <v>0</v>
      </c>
      <c r="G12" s="53">
        <v>0</v>
      </c>
      <c r="H12" s="53">
        <v>0</v>
      </c>
      <c r="I12" s="133" t="s">
        <v>199</v>
      </c>
      <c r="J12" s="94">
        <v>2</v>
      </c>
      <c r="K12" s="133" t="str">
        <f t="shared" si="0"/>
        <v>Uniform (0, 0)</v>
      </c>
      <c r="L12" s="53">
        <f t="shared" si="1"/>
        <v>0</v>
      </c>
      <c r="M12" s="53">
        <f t="shared" si="1"/>
        <v>0</v>
      </c>
      <c r="N12" s="133" t="s">
        <v>17</v>
      </c>
      <c r="O12" s="84"/>
      <c r="P12" s="84"/>
      <c r="Q12" s="84"/>
    </row>
    <row r="13" spans="1:17" x14ac:dyDescent="0.25">
      <c r="A13" s="81" t="s">
        <v>4</v>
      </c>
      <c r="B13" s="133" t="s">
        <v>17</v>
      </c>
      <c r="C13" s="133" t="s">
        <v>17</v>
      </c>
      <c r="D13" s="133" t="s">
        <v>17</v>
      </c>
      <c r="E13" s="133" t="s">
        <v>1952</v>
      </c>
      <c r="F13" s="53">
        <v>0.24377825476881573</v>
      </c>
      <c r="G13" s="53">
        <v>0.14139524154067673</v>
      </c>
      <c r="H13" s="53">
        <v>0.497471674785184</v>
      </c>
      <c r="I13" s="133" t="s">
        <v>199</v>
      </c>
      <c r="J13" s="94">
        <v>2</v>
      </c>
      <c r="K13" s="133" t="str">
        <f t="shared" si="0"/>
        <v>Uniform (0.14, 0.5)</v>
      </c>
      <c r="L13" s="53">
        <f t="shared" si="1"/>
        <v>0.14139524154067673</v>
      </c>
      <c r="M13" s="53">
        <f t="shared" si="1"/>
        <v>0.497471674785184</v>
      </c>
      <c r="N13" s="133" t="s">
        <v>17</v>
      </c>
      <c r="O13" s="43"/>
      <c r="P13" s="43"/>
      <c r="Q13" s="43"/>
    </row>
    <row r="14" spans="1:17" x14ac:dyDescent="0.25">
      <c r="A14" s="81" t="s">
        <v>4</v>
      </c>
      <c r="B14" s="84" t="s">
        <v>17</v>
      </c>
      <c r="C14" s="84" t="s">
        <v>17</v>
      </c>
      <c r="D14" s="84" t="s">
        <v>17</v>
      </c>
      <c r="E14" s="84" t="s">
        <v>1953</v>
      </c>
      <c r="F14" s="131">
        <v>0</v>
      </c>
      <c r="G14" s="131">
        <v>0</v>
      </c>
      <c r="H14" s="131">
        <v>0</v>
      </c>
      <c r="I14" s="84" t="s">
        <v>199</v>
      </c>
      <c r="J14" s="92">
        <v>2</v>
      </c>
      <c r="K14" s="84" t="str">
        <f t="shared" si="0"/>
        <v>Uniform (0, 0)</v>
      </c>
      <c r="L14" s="131">
        <f t="shared" si="1"/>
        <v>0</v>
      </c>
      <c r="M14" s="131">
        <f t="shared" si="1"/>
        <v>0</v>
      </c>
      <c r="N14" s="84" t="s">
        <v>17</v>
      </c>
      <c r="O14" s="84"/>
      <c r="P14" s="84"/>
      <c r="Q14" s="84"/>
    </row>
    <row r="15" spans="1:17" x14ac:dyDescent="0.25">
      <c r="A15" s="81" t="s">
        <v>4</v>
      </c>
      <c r="B15" s="133" t="s">
        <v>17</v>
      </c>
      <c r="C15" s="133" t="s">
        <v>17</v>
      </c>
      <c r="D15" s="133" t="s">
        <v>17</v>
      </c>
      <c r="E15" s="133" t="s">
        <v>2313</v>
      </c>
      <c r="F15" s="53">
        <v>90587.241104624991</v>
      </c>
      <c r="G15" s="53">
        <v>81263.872499999998</v>
      </c>
      <c r="H15" s="53">
        <v>115091.53874999999</v>
      </c>
      <c r="I15" s="133" t="s">
        <v>199</v>
      </c>
      <c r="J15" s="94">
        <v>2</v>
      </c>
      <c r="K15" s="133" t="str">
        <f t="shared" si="0"/>
        <v>Uniform (81263.87, 115091.54)</v>
      </c>
      <c r="L15" s="53">
        <f t="shared" si="1"/>
        <v>81263.872499999998</v>
      </c>
      <c r="M15" s="53">
        <f t="shared" si="1"/>
        <v>115091.53874999999</v>
      </c>
      <c r="N15" s="133" t="s">
        <v>17</v>
      </c>
    </row>
    <row r="16" spans="1:17" x14ac:dyDescent="0.25">
      <c r="A16" s="80" t="s">
        <v>4</v>
      </c>
      <c r="B16" s="87" t="s">
        <v>17</v>
      </c>
      <c r="C16" s="87" t="s">
        <v>17</v>
      </c>
      <c r="D16" s="87" t="s">
        <v>17</v>
      </c>
      <c r="E16" s="87" t="s">
        <v>2314</v>
      </c>
      <c r="F16" s="279">
        <v>58388.589770250008</v>
      </c>
      <c r="G16" s="279">
        <v>54168.81</v>
      </c>
      <c r="H16" s="279">
        <v>77611.395000000004</v>
      </c>
      <c r="I16" s="87" t="s">
        <v>199</v>
      </c>
      <c r="J16" s="93">
        <v>2</v>
      </c>
      <c r="K16" s="87" t="str">
        <f t="shared" si="0"/>
        <v>Uniform (54168.81, 77611.4)</v>
      </c>
      <c r="L16" s="279">
        <f t="shared" si="1"/>
        <v>54168.81</v>
      </c>
      <c r="M16" s="279">
        <f t="shared" si="1"/>
        <v>77611.395000000004</v>
      </c>
      <c r="N16" s="87" t="s">
        <v>17</v>
      </c>
      <c r="O16" s="87"/>
      <c r="P16" s="87"/>
      <c r="Q16" s="87"/>
    </row>
    <row r="17" spans="1:17" x14ac:dyDescent="0.25">
      <c r="A17" s="81" t="s">
        <v>5</v>
      </c>
      <c r="B17" s="133" t="s">
        <v>17</v>
      </c>
      <c r="C17" s="133" t="s">
        <v>17</v>
      </c>
      <c r="D17" s="133" t="s">
        <v>17</v>
      </c>
      <c r="E17" s="133" t="s">
        <v>1950</v>
      </c>
      <c r="F17" s="53">
        <v>0</v>
      </c>
      <c r="G17" s="53">
        <v>0</v>
      </c>
      <c r="H17" s="53">
        <v>0</v>
      </c>
      <c r="I17" s="133" t="s">
        <v>199</v>
      </c>
      <c r="J17" s="94">
        <v>2</v>
      </c>
      <c r="K17" s="133" t="str">
        <f t="shared" si="0"/>
        <v>Uniform (0, 0)</v>
      </c>
      <c r="L17" s="53">
        <f t="shared" si="1"/>
        <v>0</v>
      </c>
      <c r="M17" s="53">
        <f t="shared" si="1"/>
        <v>0</v>
      </c>
      <c r="N17" s="133" t="s">
        <v>17</v>
      </c>
      <c r="O17" s="84"/>
      <c r="P17" s="84"/>
      <c r="Q17" s="84"/>
    </row>
    <row r="18" spans="1:17" x14ac:dyDescent="0.25">
      <c r="A18" s="81" t="s">
        <v>5</v>
      </c>
      <c r="B18" s="133" t="s">
        <v>17</v>
      </c>
      <c r="C18" s="133" t="s">
        <v>17</v>
      </c>
      <c r="D18" s="133" t="s">
        <v>17</v>
      </c>
      <c r="E18" s="133" t="s">
        <v>1952</v>
      </c>
      <c r="F18" s="53">
        <v>0.24377825476881573</v>
      </c>
      <c r="G18" s="53">
        <v>0.14139524154067673</v>
      </c>
      <c r="H18" s="53">
        <v>0.497471674785184</v>
      </c>
      <c r="I18" s="133" t="s">
        <v>199</v>
      </c>
      <c r="J18" s="94">
        <v>2</v>
      </c>
      <c r="K18" s="133" t="str">
        <f t="shared" si="0"/>
        <v>Uniform (0.14, 0.5)</v>
      </c>
      <c r="L18" s="53">
        <f t="shared" si="1"/>
        <v>0.14139524154067673</v>
      </c>
      <c r="M18" s="53">
        <f t="shared" si="1"/>
        <v>0.497471674785184</v>
      </c>
      <c r="N18" s="133" t="s">
        <v>17</v>
      </c>
      <c r="O18" s="43"/>
      <c r="P18" s="43"/>
      <c r="Q18" s="43"/>
    </row>
    <row r="19" spans="1:17" x14ac:dyDescent="0.25">
      <c r="A19" s="81" t="s">
        <v>5</v>
      </c>
      <c r="B19" s="84" t="s">
        <v>17</v>
      </c>
      <c r="C19" s="84" t="s">
        <v>17</v>
      </c>
      <c r="D19" s="84" t="s">
        <v>17</v>
      </c>
      <c r="E19" s="84" t="s">
        <v>1953</v>
      </c>
      <c r="F19" s="131">
        <v>0</v>
      </c>
      <c r="G19" s="131">
        <v>0</v>
      </c>
      <c r="H19" s="131">
        <v>0</v>
      </c>
      <c r="I19" s="84" t="s">
        <v>199</v>
      </c>
      <c r="J19" s="92">
        <v>2</v>
      </c>
      <c r="K19" s="84" t="str">
        <f t="shared" si="0"/>
        <v>Uniform (0, 0)</v>
      </c>
      <c r="L19" s="131">
        <f t="shared" ref="L19:M31" si="2">G19</f>
        <v>0</v>
      </c>
      <c r="M19" s="131">
        <f t="shared" si="2"/>
        <v>0</v>
      </c>
      <c r="N19" s="84" t="s">
        <v>17</v>
      </c>
      <c r="O19" s="84"/>
      <c r="P19" s="84"/>
      <c r="Q19" s="84"/>
    </row>
    <row r="20" spans="1:17" x14ac:dyDescent="0.25">
      <c r="A20" s="81" t="s">
        <v>5</v>
      </c>
      <c r="B20" s="133" t="s">
        <v>17</v>
      </c>
      <c r="C20" s="133" t="s">
        <v>17</v>
      </c>
      <c r="D20" s="133" t="s">
        <v>17</v>
      </c>
      <c r="E20" s="133" t="s">
        <v>2313</v>
      </c>
      <c r="F20" s="53">
        <v>49766.577385874996</v>
      </c>
      <c r="G20" s="53">
        <v>43473.247499999998</v>
      </c>
      <c r="H20" s="53">
        <v>60754.601250000007</v>
      </c>
      <c r="I20" s="133" t="s">
        <v>199</v>
      </c>
      <c r="J20" s="94">
        <v>2</v>
      </c>
      <c r="K20" s="133" t="str">
        <f t="shared" si="0"/>
        <v>Uniform (43473.25, 60754.6)</v>
      </c>
      <c r="L20" s="53">
        <f t="shared" si="2"/>
        <v>43473.247499999998</v>
      </c>
      <c r="M20" s="53">
        <f t="shared" si="2"/>
        <v>60754.601250000007</v>
      </c>
      <c r="N20" s="133" t="s">
        <v>17</v>
      </c>
    </row>
    <row r="21" spans="1:17" x14ac:dyDescent="0.25">
      <c r="A21" s="80" t="s">
        <v>5</v>
      </c>
      <c r="B21" s="87" t="s">
        <v>17</v>
      </c>
      <c r="C21" s="87" t="s">
        <v>17</v>
      </c>
      <c r="D21" s="87" t="s">
        <v>17</v>
      </c>
      <c r="E21" s="87" t="s">
        <v>2314</v>
      </c>
      <c r="F21" s="279">
        <v>17567.926051499999</v>
      </c>
      <c r="G21" s="279">
        <v>16378.184999999999</v>
      </c>
      <c r="H21" s="279">
        <v>23274.457499999997</v>
      </c>
      <c r="I21" s="87" t="s">
        <v>199</v>
      </c>
      <c r="J21" s="93">
        <v>2</v>
      </c>
      <c r="K21" s="87" t="str">
        <f t="shared" si="0"/>
        <v>Uniform (16378.19, 23274.46)</v>
      </c>
      <c r="L21" s="279">
        <f t="shared" si="2"/>
        <v>16378.184999999999</v>
      </c>
      <c r="M21" s="279">
        <f t="shared" si="2"/>
        <v>23274.457499999997</v>
      </c>
      <c r="N21" s="87" t="s">
        <v>17</v>
      </c>
      <c r="O21" s="87"/>
      <c r="P21" s="87"/>
      <c r="Q21" s="87"/>
    </row>
    <row r="22" spans="1:17" x14ac:dyDescent="0.25">
      <c r="A22" s="81" t="s">
        <v>0</v>
      </c>
      <c r="B22" s="133" t="s">
        <v>17</v>
      </c>
      <c r="C22" s="133" t="s">
        <v>17</v>
      </c>
      <c r="D22" s="133" t="s">
        <v>17</v>
      </c>
      <c r="E22" s="133" t="s">
        <v>1950</v>
      </c>
      <c r="F22" s="53">
        <v>0</v>
      </c>
      <c r="G22" s="53">
        <v>0</v>
      </c>
      <c r="H22" s="53">
        <v>0</v>
      </c>
      <c r="I22" s="133" t="s">
        <v>199</v>
      </c>
      <c r="J22" s="94">
        <v>2</v>
      </c>
      <c r="K22" s="133" t="str">
        <f t="shared" si="0"/>
        <v>Uniform (0, 0)</v>
      </c>
      <c r="L22" s="53">
        <f t="shared" si="2"/>
        <v>0</v>
      </c>
      <c r="M22" s="53">
        <f t="shared" si="2"/>
        <v>0</v>
      </c>
      <c r="N22" s="133" t="s">
        <v>17</v>
      </c>
      <c r="O22" s="84"/>
      <c r="P22" s="84"/>
      <c r="Q22" s="84"/>
    </row>
    <row r="23" spans="1:17" x14ac:dyDescent="0.25">
      <c r="A23" s="81" t="s">
        <v>0</v>
      </c>
      <c r="B23" s="133" t="s">
        <v>17</v>
      </c>
      <c r="C23" s="133" t="s">
        <v>17</v>
      </c>
      <c r="D23" s="133" t="s">
        <v>17</v>
      </c>
      <c r="E23" s="133" t="s">
        <v>1952</v>
      </c>
      <c r="F23" s="53">
        <v>0.24377825476881573</v>
      </c>
      <c r="G23" s="53">
        <v>0.14139524154067673</v>
      </c>
      <c r="H23" s="53">
        <v>0.497471674785184</v>
      </c>
      <c r="I23" s="133" t="s">
        <v>199</v>
      </c>
      <c r="J23" s="94">
        <v>2</v>
      </c>
      <c r="K23" s="133" t="str">
        <f t="shared" si="0"/>
        <v>Uniform (0.14, 0.5)</v>
      </c>
      <c r="L23" s="53">
        <f t="shared" si="2"/>
        <v>0.14139524154067673</v>
      </c>
      <c r="M23" s="53">
        <f t="shared" si="2"/>
        <v>0.497471674785184</v>
      </c>
      <c r="N23" s="133" t="s">
        <v>17</v>
      </c>
      <c r="O23" s="43"/>
      <c r="P23" s="43"/>
      <c r="Q23" s="43"/>
    </row>
    <row r="24" spans="1:17" x14ac:dyDescent="0.25">
      <c r="A24" s="81" t="s">
        <v>0</v>
      </c>
      <c r="B24" s="84" t="s">
        <v>17</v>
      </c>
      <c r="C24" s="84" t="s">
        <v>17</v>
      </c>
      <c r="D24" s="84" t="s">
        <v>17</v>
      </c>
      <c r="E24" s="84" t="s">
        <v>1953</v>
      </c>
      <c r="F24" s="131">
        <v>0</v>
      </c>
      <c r="G24" s="131">
        <v>0</v>
      </c>
      <c r="H24" s="131">
        <v>0</v>
      </c>
      <c r="I24" s="84" t="s">
        <v>199</v>
      </c>
      <c r="J24" s="92">
        <v>2</v>
      </c>
      <c r="K24" s="84" t="str">
        <f t="shared" si="0"/>
        <v>Uniform (0, 0)</v>
      </c>
      <c r="L24" s="131">
        <f t="shared" si="2"/>
        <v>0</v>
      </c>
      <c r="M24" s="131">
        <f t="shared" si="2"/>
        <v>0</v>
      </c>
      <c r="N24" s="84" t="s">
        <v>17</v>
      </c>
      <c r="O24" s="84"/>
      <c r="P24" s="84"/>
      <c r="Q24" s="84"/>
    </row>
    <row r="25" spans="1:17" x14ac:dyDescent="0.25">
      <c r="A25" s="81" t="s">
        <v>0</v>
      </c>
      <c r="B25" s="133" t="s">
        <v>17</v>
      </c>
      <c r="C25" s="133" t="s">
        <v>17</v>
      </c>
      <c r="D25" s="133" t="s">
        <v>17</v>
      </c>
      <c r="E25" s="133" t="s">
        <v>2313</v>
      </c>
      <c r="F25" s="53">
        <v>82423.108360875005</v>
      </c>
      <c r="G25" s="53">
        <v>73705.747499999998</v>
      </c>
      <c r="H25" s="53">
        <v>104224.15125</v>
      </c>
      <c r="I25" s="133" t="s">
        <v>199</v>
      </c>
      <c r="J25" s="94">
        <v>2</v>
      </c>
      <c r="K25" s="133" t="str">
        <f t="shared" si="0"/>
        <v>Uniform (73705.75, 104224.15)</v>
      </c>
      <c r="L25" s="53">
        <f t="shared" si="2"/>
        <v>73705.747499999998</v>
      </c>
      <c r="M25" s="53">
        <f t="shared" si="2"/>
        <v>104224.15125</v>
      </c>
      <c r="N25" s="133" t="s">
        <v>17</v>
      </c>
    </row>
    <row r="26" spans="1:17" x14ac:dyDescent="0.25">
      <c r="A26" s="80" t="s">
        <v>0</v>
      </c>
      <c r="B26" s="87" t="s">
        <v>17</v>
      </c>
      <c r="C26" s="87" t="s">
        <v>17</v>
      </c>
      <c r="D26" s="87" t="s">
        <v>17</v>
      </c>
      <c r="E26" s="87" t="s">
        <v>2314</v>
      </c>
      <c r="F26" s="279">
        <v>50224.4570265</v>
      </c>
      <c r="G26" s="279">
        <v>46610.684999999998</v>
      </c>
      <c r="H26" s="279">
        <v>66744.007500000007</v>
      </c>
      <c r="I26" s="87" t="s">
        <v>199</v>
      </c>
      <c r="J26" s="93">
        <v>2</v>
      </c>
      <c r="K26" s="87" t="str">
        <f t="shared" si="0"/>
        <v>Uniform (46610.69, 66744.01)</v>
      </c>
      <c r="L26" s="279">
        <f t="shared" si="2"/>
        <v>46610.684999999998</v>
      </c>
      <c r="M26" s="279">
        <f t="shared" si="2"/>
        <v>66744.007500000007</v>
      </c>
      <c r="N26" s="87" t="s">
        <v>17</v>
      </c>
      <c r="O26" s="87"/>
      <c r="P26" s="87"/>
      <c r="Q26" s="87"/>
    </row>
    <row r="27" spans="1:17" x14ac:dyDescent="0.25">
      <c r="A27" s="81" t="s">
        <v>6</v>
      </c>
      <c r="B27" s="133" t="s">
        <v>17</v>
      </c>
      <c r="C27" s="133" t="s">
        <v>17</v>
      </c>
      <c r="D27" s="133" t="s">
        <v>17</v>
      </c>
      <c r="E27" s="133" t="s">
        <v>1950</v>
      </c>
      <c r="F27" s="53">
        <v>0</v>
      </c>
      <c r="G27" s="53">
        <v>0</v>
      </c>
      <c r="H27" s="53">
        <v>0</v>
      </c>
      <c r="I27" s="133" t="s">
        <v>199</v>
      </c>
      <c r="J27" s="94">
        <v>2</v>
      </c>
      <c r="K27" s="133" t="str">
        <f t="shared" si="0"/>
        <v>Uniform (0, 0)</v>
      </c>
      <c r="L27" s="53">
        <f t="shared" si="2"/>
        <v>0</v>
      </c>
      <c r="M27" s="53">
        <f t="shared" si="2"/>
        <v>0</v>
      </c>
      <c r="N27" s="133" t="s">
        <v>17</v>
      </c>
      <c r="O27" s="84"/>
      <c r="P27" s="84"/>
      <c r="Q27" s="84"/>
    </row>
    <row r="28" spans="1:17" x14ac:dyDescent="0.25">
      <c r="A28" s="81" t="s">
        <v>6</v>
      </c>
      <c r="B28" s="133" t="s">
        <v>17</v>
      </c>
      <c r="C28" s="133" t="s">
        <v>17</v>
      </c>
      <c r="D28" s="133" t="s">
        <v>17</v>
      </c>
      <c r="E28" s="133" t="s">
        <v>1952</v>
      </c>
      <c r="F28" s="53">
        <v>0.24377825476881573</v>
      </c>
      <c r="G28" s="53">
        <v>0.14139524154067673</v>
      </c>
      <c r="H28" s="53">
        <v>0.497471674785184</v>
      </c>
      <c r="I28" s="133" t="s">
        <v>199</v>
      </c>
      <c r="J28" s="94">
        <v>2</v>
      </c>
      <c r="K28" s="133" t="str">
        <f t="shared" si="0"/>
        <v>Uniform (0.14, 0.5)</v>
      </c>
      <c r="L28" s="53">
        <f t="shared" si="2"/>
        <v>0.14139524154067673</v>
      </c>
      <c r="M28" s="53">
        <f t="shared" si="2"/>
        <v>0.497471674785184</v>
      </c>
      <c r="N28" s="133" t="s">
        <v>17</v>
      </c>
      <c r="O28" s="43"/>
      <c r="P28" s="43"/>
      <c r="Q28" s="43"/>
    </row>
    <row r="29" spans="1:17" x14ac:dyDescent="0.25">
      <c r="A29" s="81" t="s">
        <v>6</v>
      </c>
      <c r="B29" s="84" t="s">
        <v>17</v>
      </c>
      <c r="C29" s="84" t="s">
        <v>17</v>
      </c>
      <c r="D29" s="84" t="s">
        <v>17</v>
      </c>
      <c r="E29" s="84" t="s">
        <v>1953</v>
      </c>
      <c r="F29" s="131">
        <v>0</v>
      </c>
      <c r="G29" s="131">
        <v>0</v>
      </c>
      <c r="H29" s="131">
        <v>0</v>
      </c>
      <c r="I29" s="84" t="s">
        <v>199</v>
      </c>
      <c r="J29" s="92">
        <v>2</v>
      </c>
      <c r="K29" s="84" t="str">
        <f t="shared" si="0"/>
        <v>Uniform (0, 0)</v>
      </c>
      <c r="L29" s="131">
        <f t="shared" si="2"/>
        <v>0</v>
      </c>
      <c r="M29" s="131">
        <f t="shared" si="2"/>
        <v>0</v>
      </c>
      <c r="N29" s="84" t="s">
        <v>17</v>
      </c>
      <c r="O29" s="84"/>
      <c r="P29" s="84"/>
      <c r="Q29" s="84"/>
    </row>
    <row r="30" spans="1:17" x14ac:dyDescent="0.25">
      <c r="A30" s="81" t="s">
        <v>6</v>
      </c>
      <c r="B30" s="133" t="s">
        <v>17</v>
      </c>
      <c r="C30" s="133" t="s">
        <v>17</v>
      </c>
      <c r="D30" s="133" t="s">
        <v>17</v>
      </c>
      <c r="E30" s="133" t="s">
        <v>2313</v>
      </c>
      <c r="F30" s="53">
        <v>41602.444642124996</v>
      </c>
      <c r="G30" s="53">
        <v>35915.122499999998</v>
      </c>
      <c r="H30" s="53">
        <v>49887.21375000001</v>
      </c>
      <c r="I30" s="133" t="s">
        <v>199</v>
      </c>
      <c r="J30" s="94">
        <v>2</v>
      </c>
      <c r="K30" s="133" t="str">
        <f t="shared" si="0"/>
        <v>Uniform (35915.12, 49887.21)</v>
      </c>
      <c r="L30" s="53">
        <f t="shared" si="2"/>
        <v>35915.122499999998</v>
      </c>
      <c r="M30" s="53">
        <f t="shared" si="2"/>
        <v>49887.21375000001</v>
      </c>
      <c r="N30" s="133" t="s">
        <v>17</v>
      </c>
    </row>
    <row r="31" spans="1:17" x14ac:dyDescent="0.25">
      <c r="A31" s="80" t="s">
        <v>6</v>
      </c>
      <c r="B31" s="87" t="s">
        <v>17</v>
      </c>
      <c r="C31" s="87" t="s">
        <v>17</v>
      </c>
      <c r="D31" s="87" t="s">
        <v>17</v>
      </c>
      <c r="E31" s="87" t="s">
        <v>2314</v>
      </c>
      <c r="F31" s="279">
        <v>9403.7933077500002</v>
      </c>
      <c r="G31" s="279">
        <v>8820.06</v>
      </c>
      <c r="H31" s="279">
        <v>12407.07</v>
      </c>
      <c r="I31" s="87" t="s">
        <v>199</v>
      </c>
      <c r="J31" s="93">
        <v>2</v>
      </c>
      <c r="K31" s="87" t="str">
        <f t="shared" si="0"/>
        <v>Uniform (8820.06, 12407.07)</v>
      </c>
      <c r="L31" s="279">
        <f t="shared" si="2"/>
        <v>8820.06</v>
      </c>
      <c r="M31" s="279">
        <f t="shared" si="2"/>
        <v>12407.07</v>
      </c>
      <c r="N31" s="87" t="s">
        <v>17</v>
      </c>
      <c r="O31" s="87"/>
      <c r="P31" s="87"/>
      <c r="Q31" s="87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5"/>
  <sheetViews>
    <sheetView zoomScale="80" zoomScaleNormal="80" workbookViewId="0">
      <selection activeCell="F31" sqref="F31:H31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14" width="11.28515625" style="133" customWidth="1"/>
    <col min="15" max="16" width="12.42578125" style="133" customWidth="1"/>
    <col min="17" max="17" width="69.28515625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0</v>
      </c>
      <c r="G2" s="53">
        <v>0</v>
      </c>
      <c r="H2" s="53">
        <v>0</v>
      </c>
      <c r="I2" s="133" t="s">
        <v>199</v>
      </c>
      <c r="J2" s="94">
        <v>2</v>
      </c>
      <c r="K2" s="133" t="str">
        <f>"Uniform ("&amp;ROUND(L2,2)&amp;", "&amp;ROUND(M2,2)&amp;")"</f>
        <v>Uniform (0, 0)</v>
      </c>
      <c r="L2" s="53">
        <f>G2</f>
        <v>0</v>
      </c>
      <c r="M2" s="53">
        <f>H2</f>
        <v>0</v>
      </c>
      <c r="N2" s="133" t="s">
        <v>17</v>
      </c>
      <c r="P2" s="133" t="s">
        <v>24</v>
      </c>
      <c r="Q2" s="82" t="s">
        <v>1951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0.2511362918242297</v>
      </c>
      <c r="G3" s="53">
        <v>0.19928129823459703</v>
      </c>
      <c r="H3" s="53">
        <v>0.33946971939016529</v>
      </c>
      <c r="I3" s="133" t="s">
        <v>199</v>
      </c>
      <c r="J3" s="94">
        <v>2</v>
      </c>
      <c r="K3" s="133" t="str">
        <f t="shared" ref="K3:K8" si="0">"Uniform ("&amp;ROUND(L3,2)&amp;", "&amp;ROUND(M3,2)&amp;")"</f>
        <v>Uniform (0.2, 0.34)</v>
      </c>
      <c r="L3" s="53">
        <f t="shared" ref="L3:M8" si="1">G3</f>
        <v>0.19928129823459703</v>
      </c>
      <c r="M3" s="53">
        <f t="shared" si="1"/>
        <v>0.33946971939016529</v>
      </c>
      <c r="N3" s="133" t="s">
        <v>17</v>
      </c>
    </row>
    <row r="4" spans="1:17" x14ac:dyDescent="0.25">
      <c r="A4" s="86" t="s">
        <v>2</v>
      </c>
      <c r="B4" s="84" t="s">
        <v>17</v>
      </c>
      <c r="C4" s="84" t="s">
        <v>17</v>
      </c>
      <c r="D4" s="84" t="s">
        <v>17</v>
      </c>
      <c r="E4" s="84" t="s">
        <v>1953</v>
      </c>
      <c r="F4" s="131">
        <v>0</v>
      </c>
      <c r="G4" s="131">
        <v>0</v>
      </c>
      <c r="H4" s="131">
        <v>0</v>
      </c>
      <c r="I4" s="84" t="s">
        <v>199</v>
      </c>
      <c r="J4" s="92">
        <v>2</v>
      </c>
      <c r="K4" s="84" t="str">
        <f t="shared" si="0"/>
        <v>Uniform (0, 0)</v>
      </c>
      <c r="L4" s="131">
        <f t="shared" si="1"/>
        <v>0</v>
      </c>
      <c r="M4" s="131">
        <f t="shared" si="1"/>
        <v>0</v>
      </c>
      <c r="N4" s="84" t="s">
        <v>17</v>
      </c>
      <c r="O4" s="84"/>
      <c r="P4" s="84"/>
      <c r="Q4" s="84"/>
    </row>
    <row r="5" spans="1:17" x14ac:dyDescent="0.25">
      <c r="A5" s="81" t="s">
        <v>2</v>
      </c>
      <c r="B5" s="133" t="s">
        <v>17</v>
      </c>
      <c r="C5" s="133" t="s">
        <v>17</v>
      </c>
      <c r="D5" s="133" t="s">
        <v>17</v>
      </c>
      <c r="E5" s="133" t="s">
        <v>2313</v>
      </c>
      <c r="F5" s="53">
        <v>66094.84287337499</v>
      </c>
      <c r="G5" s="53">
        <v>58589.497499999998</v>
      </c>
      <c r="H5" s="53">
        <v>82489.376250000001</v>
      </c>
      <c r="I5" s="133" t="s">
        <v>199</v>
      </c>
      <c r="J5" s="94">
        <v>2</v>
      </c>
      <c r="K5" s="133" t="str">
        <f t="shared" si="0"/>
        <v>Uniform (58589.5, 82489.38)</v>
      </c>
      <c r="L5" s="53">
        <f t="shared" si="1"/>
        <v>58589.497499999998</v>
      </c>
      <c r="M5" s="53">
        <f t="shared" si="1"/>
        <v>82489.376250000001</v>
      </c>
      <c r="N5" s="133" t="s">
        <v>17</v>
      </c>
    </row>
    <row r="6" spans="1:17" x14ac:dyDescent="0.25">
      <c r="A6" s="80" t="s">
        <v>2</v>
      </c>
      <c r="B6" s="87" t="s">
        <v>17</v>
      </c>
      <c r="C6" s="87" t="s">
        <v>17</v>
      </c>
      <c r="D6" s="87" t="s">
        <v>17</v>
      </c>
      <c r="E6" s="87" t="s">
        <v>2314</v>
      </c>
      <c r="F6" s="279">
        <v>33896.191538999999</v>
      </c>
      <c r="G6" s="279">
        <v>31494.435000000001</v>
      </c>
      <c r="H6" s="279">
        <v>45009.232499999998</v>
      </c>
      <c r="I6" s="87" t="s">
        <v>199</v>
      </c>
      <c r="J6" s="93">
        <v>2</v>
      </c>
      <c r="K6" s="87" t="str">
        <f t="shared" si="0"/>
        <v>Uniform (31494.44, 45009.23)</v>
      </c>
      <c r="L6" s="279">
        <f t="shared" si="1"/>
        <v>31494.435000000001</v>
      </c>
      <c r="M6" s="279">
        <f t="shared" si="1"/>
        <v>45009.232499999998</v>
      </c>
      <c r="N6" s="87" t="s">
        <v>17</v>
      </c>
      <c r="O6" s="87"/>
      <c r="P6" s="87"/>
      <c r="Q6" s="87"/>
    </row>
    <row r="7" spans="1:17" x14ac:dyDescent="0.25">
      <c r="A7" s="81" t="s">
        <v>3</v>
      </c>
      <c r="B7" s="133" t="s">
        <v>17</v>
      </c>
      <c r="C7" s="133" t="s">
        <v>17</v>
      </c>
      <c r="D7" s="133" t="s">
        <v>17</v>
      </c>
      <c r="E7" s="133" t="s">
        <v>1950</v>
      </c>
      <c r="F7" s="53">
        <v>0</v>
      </c>
      <c r="G7" s="53">
        <v>0</v>
      </c>
      <c r="H7" s="53">
        <v>0</v>
      </c>
      <c r="I7" s="133" t="s">
        <v>199</v>
      </c>
      <c r="J7" s="94">
        <v>2</v>
      </c>
      <c r="K7" s="133" t="str">
        <f t="shared" si="0"/>
        <v>Uniform (0, 0)</v>
      </c>
      <c r="L7" s="53">
        <f t="shared" si="1"/>
        <v>0</v>
      </c>
      <c r="M7" s="53">
        <f t="shared" si="1"/>
        <v>0</v>
      </c>
      <c r="N7" s="133" t="s">
        <v>17</v>
      </c>
      <c r="O7" s="84"/>
      <c r="P7" s="84"/>
      <c r="Q7" s="84"/>
    </row>
    <row r="8" spans="1:17" x14ac:dyDescent="0.25">
      <c r="A8" s="81" t="s">
        <v>3</v>
      </c>
      <c r="B8" s="133" t="s">
        <v>17</v>
      </c>
      <c r="C8" s="133" t="s">
        <v>17</v>
      </c>
      <c r="D8" s="133" t="s">
        <v>17</v>
      </c>
      <c r="E8" s="133" t="s">
        <v>1952</v>
      </c>
      <c r="F8" s="53">
        <v>0.2511362918242297</v>
      </c>
      <c r="G8" s="53">
        <v>0.19928129823459703</v>
      </c>
      <c r="H8" s="53">
        <v>0.33946971939016529</v>
      </c>
      <c r="I8" s="133" t="s">
        <v>199</v>
      </c>
      <c r="J8" s="94">
        <v>2</v>
      </c>
      <c r="K8" s="133" t="str">
        <f t="shared" si="0"/>
        <v>Uniform (0.2, 0.34)</v>
      </c>
      <c r="L8" s="53">
        <f t="shared" si="1"/>
        <v>0.19928129823459703</v>
      </c>
      <c r="M8" s="53">
        <f t="shared" si="1"/>
        <v>0.33946971939016529</v>
      </c>
      <c r="N8" s="133" t="s">
        <v>17</v>
      </c>
      <c r="O8" s="43"/>
      <c r="P8" s="43"/>
      <c r="Q8" s="43"/>
    </row>
    <row r="9" spans="1:17" x14ac:dyDescent="0.25">
      <c r="A9" s="81" t="s">
        <v>3</v>
      </c>
      <c r="B9" s="84" t="s">
        <v>17</v>
      </c>
      <c r="C9" s="84" t="s">
        <v>17</v>
      </c>
      <c r="D9" s="84" t="s">
        <v>17</v>
      </c>
      <c r="E9" s="84" t="s">
        <v>1953</v>
      </c>
      <c r="F9" s="131">
        <v>0</v>
      </c>
      <c r="G9" s="131">
        <v>0</v>
      </c>
      <c r="H9" s="131">
        <v>0</v>
      </c>
      <c r="I9" s="84" t="s">
        <v>199</v>
      </c>
      <c r="J9" s="92">
        <v>2</v>
      </c>
      <c r="K9" s="84" t="str">
        <f t="shared" ref="K9:K13" si="2">"Uniform ("&amp;ROUND(L9,2)&amp;", "&amp;ROUND(M9,2)&amp;")"</f>
        <v>Uniform (0, 0)</v>
      </c>
      <c r="L9" s="131">
        <f t="shared" ref="L9:L13" si="3">G9</f>
        <v>0</v>
      </c>
      <c r="M9" s="131">
        <f t="shared" ref="M9:M13" si="4">H9</f>
        <v>0</v>
      </c>
      <c r="N9" s="84" t="s">
        <v>17</v>
      </c>
      <c r="O9" s="84"/>
      <c r="P9" s="84"/>
      <c r="Q9" s="84"/>
    </row>
    <row r="10" spans="1:17" x14ac:dyDescent="0.25">
      <c r="A10" s="81" t="s">
        <v>3</v>
      </c>
      <c r="B10" s="133" t="s">
        <v>17</v>
      </c>
      <c r="C10" s="133" t="s">
        <v>17</v>
      </c>
      <c r="D10" s="133" t="s">
        <v>17</v>
      </c>
      <c r="E10" s="133" t="s">
        <v>2313</v>
      </c>
      <c r="F10" s="53">
        <v>49766.577385874996</v>
      </c>
      <c r="G10" s="53">
        <v>43473.247499999998</v>
      </c>
      <c r="H10" s="53">
        <v>60754.601250000007</v>
      </c>
      <c r="I10" s="133" t="s">
        <v>199</v>
      </c>
      <c r="J10" s="94">
        <v>2</v>
      </c>
      <c r="K10" s="133" t="str">
        <f t="shared" si="2"/>
        <v>Uniform (43473.25, 60754.6)</v>
      </c>
      <c r="L10" s="53">
        <f t="shared" si="3"/>
        <v>43473.247499999998</v>
      </c>
      <c r="M10" s="53">
        <f t="shared" si="4"/>
        <v>60754.601250000007</v>
      </c>
      <c r="N10" s="133" t="s">
        <v>17</v>
      </c>
    </row>
    <row r="11" spans="1:17" x14ac:dyDescent="0.25">
      <c r="A11" s="80" t="s">
        <v>3</v>
      </c>
      <c r="B11" s="87" t="s">
        <v>17</v>
      </c>
      <c r="C11" s="87" t="s">
        <v>17</v>
      </c>
      <c r="D11" s="87" t="s">
        <v>17</v>
      </c>
      <c r="E11" s="87" t="s">
        <v>2314</v>
      </c>
      <c r="F11" s="279">
        <v>17567.926051499999</v>
      </c>
      <c r="G11" s="279">
        <v>16378.184999999999</v>
      </c>
      <c r="H11" s="279">
        <v>23274.457499999997</v>
      </c>
      <c r="I11" s="87" t="s">
        <v>199</v>
      </c>
      <c r="J11" s="93">
        <v>2</v>
      </c>
      <c r="K11" s="87" t="str">
        <f t="shared" si="2"/>
        <v>Uniform (16378.19, 23274.46)</v>
      </c>
      <c r="L11" s="279">
        <f t="shared" si="3"/>
        <v>16378.184999999999</v>
      </c>
      <c r="M11" s="279">
        <f t="shared" si="4"/>
        <v>23274.457499999997</v>
      </c>
      <c r="N11" s="87" t="s">
        <v>17</v>
      </c>
      <c r="O11" s="87"/>
      <c r="P11" s="87"/>
      <c r="Q11" s="87"/>
    </row>
    <row r="12" spans="1:17" x14ac:dyDescent="0.25">
      <c r="A12" s="81" t="s">
        <v>4</v>
      </c>
      <c r="B12" s="133" t="s">
        <v>17</v>
      </c>
      <c r="C12" s="133" t="s">
        <v>17</v>
      </c>
      <c r="D12" s="133" t="s">
        <v>17</v>
      </c>
      <c r="E12" s="133" t="s">
        <v>1950</v>
      </c>
      <c r="F12" s="53">
        <v>0</v>
      </c>
      <c r="G12" s="53">
        <v>0</v>
      </c>
      <c r="H12" s="53">
        <v>0</v>
      </c>
      <c r="I12" s="133" t="s">
        <v>199</v>
      </c>
      <c r="J12" s="94">
        <v>2</v>
      </c>
      <c r="K12" s="133" t="str">
        <f t="shared" si="2"/>
        <v>Uniform (0, 0)</v>
      </c>
      <c r="L12" s="53">
        <f t="shared" si="3"/>
        <v>0</v>
      </c>
      <c r="M12" s="53">
        <f t="shared" si="4"/>
        <v>0</v>
      </c>
      <c r="N12" s="133" t="s">
        <v>17</v>
      </c>
      <c r="O12" s="84"/>
      <c r="P12" s="84"/>
      <c r="Q12" s="84"/>
    </row>
    <row r="13" spans="1:17" x14ac:dyDescent="0.25">
      <c r="A13" s="81" t="s">
        <v>4</v>
      </c>
      <c r="B13" s="133" t="s">
        <v>17</v>
      </c>
      <c r="C13" s="133" t="s">
        <v>17</v>
      </c>
      <c r="D13" s="133" t="s">
        <v>17</v>
      </c>
      <c r="E13" s="133" t="s">
        <v>1952</v>
      </c>
      <c r="F13" s="53">
        <v>0.2511362918242297</v>
      </c>
      <c r="G13" s="53">
        <v>0.19928129823459703</v>
      </c>
      <c r="H13" s="53">
        <v>0.33946971939016529</v>
      </c>
      <c r="I13" s="133" t="s">
        <v>199</v>
      </c>
      <c r="J13" s="94">
        <v>2</v>
      </c>
      <c r="K13" s="133" t="str">
        <f t="shared" si="2"/>
        <v>Uniform (0.2, 0.34)</v>
      </c>
      <c r="L13" s="53">
        <f t="shared" si="3"/>
        <v>0.19928129823459703</v>
      </c>
      <c r="M13" s="53">
        <f t="shared" si="4"/>
        <v>0.33946971939016529</v>
      </c>
      <c r="N13" s="133" t="s">
        <v>17</v>
      </c>
      <c r="O13" s="43"/>
      <c r="P13" s="43"/>
      <c r="Q13" s="43"/>
    </row>
    <row r="14" spans="1:17" x14ac:dyDescent="0.25">
      <c r="A14" s="81" t="s">
        <v>4</v>
      </c>
      <c r="B14" s="84" t="s">
        <v>17</v>
      </c>
      <c r="C14" s="84" t="s">
        <v>17</v>
      </c>
      <c r="D14" s="84" t="s">
        <v>17</v>
      </c>
      <c r="E14" s="84" t="s">
        <v>1953</v>
      </c>
      <c r="F14" s="131">
        <v>0</v>
      </c>
      <c r="G14" s="131">
        <v>0</v>
      </c>
      <c r="H14" s="131">
        <v>0</v>
      </c>
      <c r="I14" s="84" t="s">
        <v>199</v>
      </c>
      <c r="J14" s="92">
        <v>2</v>
      </c>
      <c r="K14" s="84" t="str">
        <f t="shared" ref="K14:K31" si="5">"Uniform ("&amp;ROUND(L14,2)&amp;", "&amp;ROUND(M14,2)&amp;")"</f>
        <v>Uniform (0, 0)</v>
      </c>
      <c r="L14" s="131">
        <f t="shared" ref="L14:L31" si="6">G14</f>
        <v>0</v>
      </c>
      <c r="M14" s="131">
        <f t="shared" ref="M14:M31" si="7">H14</f>
        <v>0</v>
      </c>
      <c r="N14" s="84" t="s">
        <v>17</v>
      </c>
      <c r="O14" s="84"/>
      <c r="P14" s="84"/>
      <c r="Q14" s="84"/>
    </row>
    <row r="15" spans="1:17" x14ac:dyDescent="0.25">
      <c r="A15" s="81" t="s">
        <v>4</v>
      </c>
      <c r="B15" s="133" t="s">
        <v>17</v>
      </c>
      <c r="C15" s="133" t="s">
        <v>17</v>
      </c>
      <c r="D15" s="133" t="s">
        <v>17</v>
      </c>
      <c r="E15" s="133" t="s">
        <v>2313</v>
      </c>
      <c r="F15" s="53">
        <v>90587.241104624991</v>
      </c>
      <c r="G15" s="53">
        <v>81263.872499999998</v>
      </c>
      <c r="H15" s="53">
        <v>115091.53874999999</v>
      </c>
      <c r="I15" s="133" t="s">
        <v>199</v>
      </c>
      <c r="J15" s="94">
        <v>2</v>
      </c>
      <c r="K15" s="133" t="str">
        <f t="shared" si="5"/>
        <v>Uniform (81263.87, 115091.54)</v>
      </c>
      <c r="L15" s="53">
        <f t="shared" si="6"/>
        <v>81263.872499999998</v>
      </c>
      <c r="M15" s="53">
        <f t="shared" si="7"/>
        <v>115091.53874999999</v>
      </c>
      <c r="N15" s="133" t="s">
        <v>17</v>
      </c>
    </row>
    <row r="16" spans="1:17" x14ac:dyDescent="0.25">
      <c r="A16" s="80" t="s">
        <v>4</v>
      </c>
      <c r="B16" s="87" t="s">
        <v>17</v>
      </c>
      <c r="C16" s="87" t="s">
        <v>17</v>
      </c>
      <c r="D16" s="87" t="s">
        <v>17</v>
      </c>
      <c r="E16" s="87" t="s">
        <v>2314</v>
      </c>
      <c r="F16" s="279">
        <v>58388.589770250008</v>
      </c>
      <c r="G16" s="279">
        <v>54168.81</v>
      </c>
      <c r="H16" s="279">
        <v>77611.395000000004</v>
      </c>
      <c r="I16" s="87" t="s">
        <v>199</v>
      </c>
      <c r="J16" s="93">
        <v>2</v>
      </c>
      <c r="K16" s="87" t="str">
        <f t="shared" si="5"/>
        <v>Uniform (54168.81, 77611.4)</v>
      </c>
      <c r="L16" s="279">
        <f t="shared" si="6"/>
        <v>54168.81</v>
      </c>
      <c r="M16" s="279">
        <f t="shared" si="7"/>
        <v>77611.395000000004</v>
      </c>
      <c r="N16" s="87" t="s">
        <v>17</v>
      </c>
      <c r="O16" s="87"/>
      <c r="P16" s="87"/>
      <c r="Q16" s="87"/>
    </row>
    <row r="17" spans="1:24" x14ac:dyDescent="0.25">
      <c r="A17" s="81" t="s">
        <v>5</v>
      </c>
      <c r="B17" s="133" t="s">
        <v>17</v>
      </c>
      <c r="C17" s="133" t="s">
        <v>17</v>
      </c>
      <c r="D17" s="133" t="s">
        <v>17</v>
      </c>
      <c r="E17" s="133" t="s">
        <v>1950</v>
      </c>
      <c r="F17" s="53">
        <v>0</v>
      </c>
      <c r="G17" s="53">
        <v>0</v>
      </c>
      <c r="H17" s="53">
        <v>0</v>
      </c>
      <c r="I17" s="133" t="s">
        <v>199</v>
      </c>
      <c r="J17" s="94">
        <v>2</v>
      </c>
      <c r="K17" s="133" t="str">
        <f t="shared" si="5"/>
        <v>Uniform (0, 0)</v>
      </c>
      <c r="L17" s="53">
        <f t="shared" si="6"/>
        <v>0</v>
      </c>
      <c r="M17" s="53">
        <f t="shared" si="7"/>
        <v>0</v>
      </c>
      <c r="N17" s="133" t="s">
        <v>17</v>
      </c>
      <c r="O17" s="84"/>
      <c r="P17" s="84"/>
      <c r="Q17" s="84"/>
    </row>
    <row r="18" spans="1:24" x14ac:dyDescent="0.25">
      <c r="A18" s="81" t="s">
        <v>5</v>
      </c>
      <c r="B18" s="133" t="s">
        <v>17</v>
      </c>
      <c r="C18" s="133" t="s">
        <v>17</v>
      </c>
      <c r="D18" s="133" t="s">
        <v>17</v>
      </c>
      <c r="E18" s="133" t="s">
        <v>1952</v>
      </c>
      <c r="F18" s="53">
        <v>0.2511362918242297</v>
      </c>
      <c r="G18" s="53">
        <v>0.19928129823459703</v>
      </c>
      <c r="H18" s="53">
        <v>0.33946971939016529</v>
      </c>
      <c r="I18" s="133" t="s">
        <v>199</v>
      </c>
      <c r="J18" s="94">
        <v>2</v>
      </c>
      <c r="K18" s="133" t="str">
        <f t="shared" si="5"/>
        <v>Uniform (0.2, 0.34)</v>
      </c>
      <c r="L18" s="53">
        <f t="shared" si="6"/>
        <v>0.19928129823459703</v>
      </c>
      <c r="M18" s="53">
        <f t="shared" si="7"/>
        <v>0.33946971939016529</v>
      </c>
      <c r="N18" s="133" t="s">
        <v>17</v>
      </c>
      <c r="O18" s="43"/>
      <c r="P18" s="43"/>
      <c r="Q18" s="43"/>
    </row>
    <row r="19" spans="1:24" x14ac:dyDescent="0.25">
      <c r="A19" s="81" t="s">
        <v>5</v>
      </c>
      <c r="B19" s="84" t="s">
        <v>17</v>
      </c>
      <c r="C19" s="84" t="s">
        <v>17</v>
      </c>
      <c r="D19" s="84" t="s">
        <v>17</v>
      </c>
      <c r="E19" s="84" t="s">
        <v>1953</v>
      </c>
      <c r="F19" s="131">
        <v>0</v>
      </c>
      <c r="G19" s="131">
        <v>0</v>
      </c>
      <c r="H19" s="131">
        <v>0</v>
      </c>
      <c r="I19" s="84" t="s">
        <v>199</v>
      </c>
      <c r="J19" s="92">
        <v>2</v>
      </c>
      <c r="K19" s="84" t="str">
        <f t="shared" si="5"/>
        <v>Uniform (0, 0)</v>
      </c>
      <c r="L19" s="131">
        <f t="shared" si="6"/>
        <v>0</v>
      </c>
      <c r="M19" s="131">
        <f t="shared" si="7"/>
        <v>0</v>
      </c>
      <c r="N19" s="84" t="s">
        <v>17</v>
      </c>
      <c r="O19" s="84"/>
      <c r="P19" s="84"/>
      <c r="Q19" s="84"/>
    </row>
    <row r="20" spans="1:24" x14ac:dyDescent="0.25">
      <c r="A20" s="81" t="s">
        <v>5</v>
      </c>
      <c r="B20" s="133" t="s">
        <v>17</v>
      </c>
      <c r="C20" s="133" t="s">
        <v>17</v>
      </c>
      <c r="D20" s="133" t="s">
        <v>17</v>
      </c>
      <c r="E20" s="133" t="s">
        <v>2313</v>
      </c>
      <c r="F20" s="53">
        <v>49766.577385874996</v>
      </c>
      <c r="G20" s="53">
        <v>43473.247499999998</v>
      </c>
      <c r="H20" s="53">
        <v>60754.601250000007</v>
      </c>
      <c r="I20" s="133" t="s">
        <v>199</v>
      </c>
      <c r="J20" s="94">
        <v>2</v>
      </c>
      <c r="K20" s="133" t="str">
        <f t="shared" si="5"/>
        <v>Uniform (43473.25, 60754.6)</v>
      </c>
      <c r="L20" s="53">
        <f t="shared" si="6"/>
        <v>43473.247499999998</v>
      </c>
      <c r="M20" s="53">
        <f t="shared" si="7"/>
        <v>60754.601250000007</v>
      </c>
      <c r="N20" s="133" t="s">
        <v>17</v>
      </c>
    </row>
    <row r="21" spans="1:24" x14ac:dyDescent="0.25">
      <c r="A21" s="80" t="s">
        <v>5</v>
      </c>
      <c r="B21" s="87" t="s">
        <v>17</v>
      </c>
      <c r="C21" s="87" t="s">
        <v>17</v>
      </c>
      <c r="D21" s="87" t="s">
        <v>17</v>
      </c>
      <c r="E21" s="87" t="s">
        <v>2314</v>
      </c>
      <c r="F21" s="279">
        <v>17567.926051499999</v>
      </c>
      <c r="G21" s="279">
        <v>16378.184999999999</v>
      </c>
      <c r="H21" s="279">
        <v>23274.457499999997</v>
      </c>
      <c r="I21" s="87" t="s">
        <v>199</v>
      </c>
      <c r="J21" s="93">
        <v>2</v>
      </c>
      <c r="K21" s="87" t="str">
        <f t="shared" si="5"/>
        <v>Uniform (16378.19, 23274.46)</v>
      </c>
      <c r="L21" s="279">
        <f t="shared" si="6"/>
        <v>16378.184999999999</v>
      </c>
      <c r="M21" s="279">
        <f t="shared" si="7"/>
        <v>23274.457499999997</v>
      </c>
      <c r="N21" s="87" t="s">
        <v>17</v>
      </c>
      <c r="O21" s="87"/>
      <c r="P21" s="87"/>
      <c r="Q21" s="87"/>
    </row>
    <row r="22" spans="1:24" x14ac:dyDescent="0.25">
      <c r="A22" s="81" t="s">
        <v>0</v>
      </c>
      <c r="B22" s="133" t="s">
        <v>17</v>
      </c>
      <c r="C22" s="133" t="s">
        <v>17</v>
      </c>
      <c r="D22" s="133" t="s">
        <v>17</v>
      </c>
      <c r="E22" s="133" t="s">
        <v>1950</v>
      </c>
      <c r="F22" s="53">
        <v>0</v>
      </c>
      <c r="G22" s="53">
        <v>0</v>
      </c>
      <c r="H22" s="53">
        <v>0</v>
      </c>
      <c r="I22" s="133" t="s">
        <v>199</v>
      </c>
      <c r="J22" s="94">
        <v>2</v>
      </c>
      <c r="K22" s="133" t="str">
        <f t="shared" si="5"/>
        <v>Uniform (0, 0)</v>
      </c>
      <c r="L22" s="53">
        <f t="shared" si="6"/>
        <v>0</v>
      </c>
      <c r="M22" s="53">
        <f t="shared" si="7"/>
        <v>0</v>
      </c>
      <c r="N22" s="133" t="s">
        <v>17</v>
      </c>
      <c r="O22" s="84"/>
      <c r="P22" s="84"/>
      <c r="Q22" s="84"/>
    </row>
    <row r="23" spans="1:24" x14ac:dyDescent="0.25">
      <c r="A23" s="81" t="s">
        <v>0</v>
      </c>
      <c r="B23" s="133" t="s">
        <v>17</v>
      </c>
      <c r="C23" s="133" t="s">
        <v>17</v>
      </c>
      <c r="D23" s="133" t="s">
        <v>17</v>
      </c>
      <c r="E23" s="133" t="s">
        <v>1952</v>
      </c>
      <c r="F23" s="53">
        <v>0.2511362918242297</v>
      </c>
      <c r="G23" s="53">
        <v>0.19928129823459703</v>
      </c>
      <c r="H23" s="53">
        <v>0.33946971939016529</v>
      </c>
      <c r="I23" s="133" t="s">
        <v>199</v>
      </c>
      <c r="J23" s="94">
        <v>2</v>
      </c>
      <c r="K23" s="133" t="str">
        <f t="shared" si="5"/>
        <v>Uniform (0.2, 0.34)</v>
      </c>
      <c r="L23" s="53">
        <f t="shared" si="6"/>
        <v>0.19928129823459703</v>
      </c>
      <c r="M23" s="53">
        <f t="shared" si="7"/>
        <v>0.33946971939016529</v>
      </c>
      <c r="N23" s="133" t="s">
        <v>17</v>
      </c>
      <c r="O23" s="43"/>
      <c r="P23" s="43"/>
      <c r="Q23" s="43"/>
    </row>
    <row r="24" spans="1:24" x14ac:dyDescent="0.25">
      <c r="A24" s="81" t="s">
        <v>0</v>
      </c>
      <c r="B24" s="84" t="s">
        <v>17</v>
      </c>
      <c r="C24" s="84" t="s">
        <v>17</v>
      </c>
      <c r="D24" s="84" t="s">
        <v>17</v>
      </c>
      <c r="E24" s="84" t="s">
        <v>1953</v>
      </c>
      <c r="F24" s="131">
        <v>0</v>
      </c>
      <c r="G24" s="131">
        <v>0</v>
      </c>
      <c r="H24" s="131">
        <v>0</v>
      </c>
      <c r="I24" s="84" t="s">
        <v>199</v>
      </c>
      <c r="J24" s="92">
        <v>2</v>
      </c>
      <c r="K24" s="84" t="str">
        <f t="shared" si="5"/>
        <v>Uniform (0, 0)</v>
      </c>
      <c r="L24" s="131">
        <f t="shared" si="6"/>
        <v>0</v>
      </c>
      <c r="M24" s="131">
        <f t="shared" si="7"/>
        <v>0</v>
      </c>
      <c r="N24" s="84" t="s">
        <v>17</v>
      </c>
      <c r="O24" s="84"/>
      <c r="P24" s="84"/>
      <c r="Q24" s="84"/>
    </row>
    <row r="25" spans="1:24" x14ac:dyDescent="0.25">
      <c r="A25" s="81" t="s">
        <v>0</v>
      </c>
      <c r="B25" s="133" t="s">
        <v>17</v>
      </c>
      <c r="C25" s="133" t="s">
        <v>17</v>
      </c>
      <c r="D25" s="133" t="s">
        <v>17</v>
      </c>
      <c r="E25" s="133" t="s">
        <v>2313</v>
      </c>
      <c r="F25" s="53">
        <v>82423.108360875005</v>
      </c>
      <c r="G25" s="53">
        <v>73705.747499999998</v>
      </c>
      <c r="H25" s="53">
        <v>104224.15125</v>
      </c>
      <c r="I25" s="133" t="s">
        <v>199</v>
      </c>
      <c r="J25" s="94">
        <v>2</v>
      </c>
      <c r="K25" s="133" t="str">
        <f t="shared" si="5"/>
        <v>Uniform (73705.75, 104224.15)</v>
      </c>
      <c r="L25" s="53">
        <f t="shared" si="6"/>
        <v>73705.747499999998</v>
      </c>
      <c r="M25" s="53">
        <f t="shared" si="7"/>
        <v>104224.15125</v>
      </c>
      <c r="N25" s="133" t="s">
        <v>17</v>
      </c>
    </row>
    <row r="26" spans="1:24" x14ac:dyDescent="0.25">
      <c r="A26" s="80" t="s">
        <v>0</v>
      </c>
      <c r="B26" s="87" t="s">
        <v>17</v>
      </c>
      <c r="C26" s="87" t="s">
        <v>17</v>
      </c>
      <c r="D26" s="87" t="s">
        <v>17</v>
      </c>
      <c r="E26" s="87" t="s">
        <v>2314</v>
      </c>
      <c r="F26" s="279">
        <v>50224.4570265</v>
      </c>
      <c r="G26" s="279">
        <v>46610.684999999998</v>
      </c>
      <c r="H26" s="279">
        <v>66744.007500000007</v>
      </c>
      <c r="I26" s="87" t="s">
        <v>199</v>
      </c>
      <c r="J26" s="93">
        <v>2</v>
      </c>
      <c r="K26" s="87" t="str">
        <f t="shared" si="5"/>
        <v>Uniform (46610.69, 66744.01)</v>
      </c>
      <c r="L26" s="279">
        <f t="shared" si="6"/>
        <v>46610.684999999998</v>
      </c>
      <c r="M26" s="279">
        <f t="shared" si="7"/>
        <v>66744.007500000007</v>
      </c>
      <c r="N26" s="87" t="s">
        <v>17</v>
      </c>
      <c r="O26" s="87"/>
      <c r="P26" s="87"/>
      <c r="Q26" s="87"/>
    </row>
    <row r="27" spans="1:24" x14ac:dyDescent="0.25">
      <c r="A27" s="81" t="s">
        <v>6</v>
      </c>
      <c r="B27" s="133" t="s">
        <v>17</v>
      </c>
      <c r="C27" s="133" t="s">
        <v>17</v>
      </c>
      <c r="D27" s="133" t="s">
        <v>17</v>
      </c>
      <c r="E27" s="133" t="s">
        <v>1950</v>
      </c>
      <c r="F27" s="53">
        <v>0</v>
      </c>
      <c r="G27" s="53">
        <v>0</v>
      </c>
      <c r="H27" s="53">
        <v>0</v>
      </c>
      <c r="I27" s="133" t="s">
        <v>199</v>
      </c>
      <c r="J27" s="94">
        <v>2</v>
      </c>
      <c r="K27" s="133" t="str">
        <f t="shared" si="5"/>
        <v>Uniform (0, 0)</v>
      </c>
      <c r="L27" s="53">
        <f t="shared" si="6"/>
        <v>0</v>
      </c>
      <c r="M27" s="53">
        <f t="shared" si="7"/>
        <v>0</v>
      </c>
      <c r="N27" s="133" t="s">
        <v>17</v>
      </c>
      <c r="O27" s="84"/>
      <c r="P27" s="84"/>
      <c r="Q27" s="84"/>
    </row>
    <row r="28" spans="1:24" x14ac:dyDescent="0.25">
      <c r="A28" s="81" t="s">
        <v>6</v>
      </c>
      <c r="B28" s="133" t="s">
        <v>17</v>
      </c>
      <c r="C28" s="133" t="s">
        <v>17</v>
      </c>
      <c r="D28" s="133" t="s">
        <v>17</v>
      </c>
      <c r="E28" s="133" t="s">
        <v>1952</v>
      </c>
      <c r="F28" s="53">
        <v>0.2511362918242297</v>
      </c>
      <c r="G28" s="53">
        <v>0.19928129823459703</v>
      </c>
      <c r="H28" s="53">
        <v>0.33946971939016529</v>
      </c>
      <c r="I28" s="133" t="s">
        <v>199</v>
      </c>
      <c r="J28" s="94">
        <v>2</v>
      </c>
      <c r="K28" s="133" t="str">
        <f t="shared" si="5"/>
        <v>Uniform (0.2, 0.34)</v>
      </c>
      <c r="L28" s="53">
        <f t="shared" si="6"/>
        <v>0.19928129823459703</v>
      </c>
      <c r="M28" s="53">
        <f t="shared" si="7"/>
        <v>0.33946971939016529</v>
      </c>
      <c r="N28" s="133" t="s">
        <v>17</v>
      </c>
      <c r="O28" s="43"/>
      <c r="P28" s="43"/>
      <c r="Q28" s="43"/>
    </row>
    <row r="29" spans="1:24" x14ac:dyDescent="0.25">
      <c r="A29" s="81" t="s">
        <v>6</v>
      </c>
      <c r="B29" s="84" t="s">
        <v>17</v>
      </c>
      <c r="C29" s="84" t="s">
        <v>17</v>
      </c>
      <c r="D29" s="84" t="s">
        <v>17</v>
      </c>
      <c r="E29" s="84" t="s">
        <v>1953</v>
      </c>
      <c r="F29" s="131">
        <v>0</v>
      </c>
      <c r="G29" s="131">
        <v>0</v>
      </c>
      <c r="H29" s="131">
        <v>0</v>
      </c>
      <c r="I29" s="84" t="s">
        <v>199</v>
      </c>
      <c r="J29" s="92">
        <v>2</v>
      </c>
      <c r="K29" s="84" t="str">
        <f t="shared" si="5"/>
        <v>Uniform (0, 0)</v>
      </c>
      <c r="L29" s="131">
        <f t="shared" si="6"/>
        <v>0</v>
      </c>
      <c r="M29" s="131">
        <f t="shared" si="7"/>
        <v>0</v>
      </c>
      <c r="N29" s="84" t="s">
        <v>17</v>
      </c>
      <c r="O29" s="84"/>
      <c r="P29" s="84"/>
      <c r="Q29" s="84"/>
    </row>
    <row r="30" spans="1:24" x14ac:dyDescent="0.25">
      <c r="A30" s="81" t="s">
        <v>6</v>
      </c>
      <c r="B30" s="133" t="s">
        <v>17</v>
      </c>
      <c r="C30" s="133" t="s">
        <v>17</v>
      </c>
      <c r="D30" s="133" t="s">
        <v>17</v>
      </c>
      <c r="E30" s="133" t="s">
        <v>2313</v>
      </c>
      <c r="F30" s="53">
        <v>41602.444642124996</v>
      </c>
      <c r="G30" s="53">
        <v>35915.122499999998</v>
      </c>
      <c r="H30" s="53">
        <v>49887.21375000001</v>
      </c>
      <c r="I30" s="133" t="s">
        <v>199</v>
      </c>
      <c r="J30" s="94">
        <v>2</v>
      </c>
      <c r="K30" s="133" t="str">
        <f t="shared" si="5"/>
        <v>Uniform (35915.12, 49887.21)</v>
      </c>
      <c r="L30" s="53">
        <f t="shared" si="6"/>
        <v>35915.122499999998</v>
      </c>
      <c r="M30" s="53">
        <f t="shared" si="7"/>
        <v>49887.21375000001</v>
      </c>
      <c r="N30" s="133" t="s">
        <v>17</v>
      </c>
    </row>
    <row r="31" spans="1:24" x14ac:dyDescent="0.25">
      <c r="A31" s="80" t="s">
        <v>6</v>
      </c>
      <c r="B31" s="87" t="s">
        <v>17</v>
      </c>
      <c r="C31" s="87" t="s">
        <v>17</v>
      </c>
      <c r="D31" s="87" t="s">
        <v>17</v>
      </c>
      <c r="E31" s="87" t="s">
        <v>2314</v>
      </c>
      <c r="F31" s="279">
        <v>9403.7933077500002</v>
      </c>
      <c r="G31" s="279">
        <v>8820.06</v>
      </c>
      <c r="H31" s="279">
        <v>12407.07</v>
      </c>
      <c r="I31" s="87" t="s">
        <v>199</v>
      </c>
      <c r="J31" s="93">
        <v>2</v>
      </c>
      <c r="K31" s="87" t="str">
        <f t="shared" si="5"/>
        <v>Uniform (8820.06, 12407.07)</v>
      </c>
      <c r="L31" s="279">
        <f t="shared" si="6"/>
        <v>8820.06</v>
      </c>
      <c r="M31" s="279">
        <f t="shared" si="7"/>
        <v>12407.07</v>
      </c>
      <c r="N31" s="87" t="s">
        <v>17</v>
      </c>
      <c r="O31" s="87"/>
      <c r="P31" s="87"/>
      <c r="Q31" s="87"/>
    </row>
    <row r="32" spans="1:24" x14ac:dyDescent="0.25">
      <c r="E32" s="84"/>
      <c r="R32" s="84"/>
      <c r="S32" s="84"/>
      <c r="T32" s="84"/>
      <c r="U32" s="84"/>
      <c r="V32" s="84"/>
      <c r="W32" s="84"/>
      <c r="X32" s="84"/>
    </row>
    <row r="33" spans="1:24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  <row r="34" spans="1:24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</row>
    <row r="35" spans="1:24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</row>
    <row r="36" spans="1:24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</row>
    <row r="37" spans="1:24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</row>
    <row r="38" spans="1:24" x14ac:dyDescent="0.25">
      <c r="A38" s="86"/>
      <c r="B38" s="84"/>
      <c r="C38" s="84"/>
      <c r="D38" s="84"/>
      <c r="E38" s="84"/>
      <c r="F38" s="131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</row>
    <row r="39" spans="1:24" x14ac:dyDescent="0.25">
      <c r="A39" s="86"/>
      <c r="B39" s="84"/>
      <c r="C39" s="84"/>
      <c r="D39" s="84"/>
      <c r="E39" s="84"/>
      <c r="F39" s="131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</row>
    <row r="40" spans="1:24" x14ac:dyDescent="0.25">
      <c r="A40" s="86"/>
      <c r="B40" s="84"/>
      <c r="C40" s="84"/>
      <c r="D40" s="84"/>
      <c r="E40" s="84"/>
      <c r="F40" s="131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</row>
    <row r="41" spans="1:24" x14ac:dyDescent="0.25">
      <c r="A41" s="86"/>
      <c r="B41" s="84"/>
      <c r="C41" s="84"/>
      <c r="D41" s="84"/>
      <c r="E41" s="84"/>
      <c r="F41" s="131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</row>
    <row r="42" spans="1:24" x14ac:dyDescent="0.25">
      <c r="A42" s="86"/>
      <c r="B42" s="84"/>
      <c r="C42" s="84"/>
      <c r="D42" s="84"/>
      <c r="E42" s="84"/>
      <c r="F42" s="131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</row>
    <row r="43" spans="1:24" x14ac:dyDescent="0.25">
      <c r="A43" s="86"/>
      <c r="B43" s="84"/>
      <c r="C43" s="84"/>
      <c r="D43" s="84"/>
      <c r="E43" s="84"/>
      <c r="F43" s="131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</row>
    <row r="44" spans="1:24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</row>
    <row r="45" spans="1:24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3"/>
  <sheetViews>
    <sheetView zoomScale="80" zoomScaleNormal="80" workbookViewId="0">
      <selection activeCell="H38" sqref="H38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8" width="11.28515625" style="133" customWidth="1"/>
    <col min="9" max="9" width="6.42578125" style="133" customWidth="1"/>
    <col min="10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2.2915072244999997</v>
      </c>
      <c r="G2" s="53">
        <v>1.1457536122499998</v>
      </c>
      <c r="H2" s="53">
        <v>3.4372608367499997</v>
      </c>
      <c r="I2" s="133" t="s">
        <v>199</v>
      </c>
      <c r="J2" s="94">
        <v>2</v>
      </c>
      <c r="K2" s="133" t="str">
        <f>"Uniform ("&amp;ROUND(L2,2)&amp;", "&amp;ROUND(M2,2)&amp;")"</f>
        <v>Uniform (1.15, 3.44)</v>
      </c>
      <c r="L2" s="53">
        <f>G2</f>
        <v>1.1457536122499998</v>
      </c>
      <c r="M2" s="53">
        <f>H2</f>
        <v>3.4372608367499997</v>
      </c>
      <c r="N2" s="133" t="s">
        <v>17</v>
      </c>
      <c r="P2" s="133" t="s">
        <v>24</v>
      </c>
      <c r="Q2" s="82" t="s">
        <v>1954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0.16324937949843238</v>
      </c>
      <c r="G3" s="53">
        <v>9.4687220841073949E-2</v>
      </c>
      <c r="H3" s="53">
        <v>0.33313858245372885</v>
      </c>
      <c r="I3" s="133" t="s">
        <v>199</v>
      </c>
      <c r="J3" s="94">
        <v>2</v>
      </c>
      <c r="K3" s="133" t="str">
        <f t="shared" ref="K3:K31" si="0">"Uniform ("&amp;ROUND(L3,2)&amp;", "&amp;ROUND(M3,2)&amp;")"</f>
        <v>Uniform (0.09, 0.33)</v>
      </c>
      <c r="L3" s="53">
        <f t="shared" ref="L3:M18" si="1">G3</f>
        <v>9.4687220841073949E-2</v>
      </c>
      <c r="M3" s="53">
        <f t="shared" si="1"/>
        <v>0.33313858245372885</v>
      </c>
      <c r="N3" s="133" t="s">
        <v>17</v>
      </c>
    </row>
    <row r="4" spans="1:17" x14ac:dyDescent="0.25">
      <c r="A4" s="86" t="s">
        <v>2</v>
      </c>
      <c r="B4" s="84" t="s">
        <v>17</v>
      </c>
      <c r="C4" s="84" t="s">
        <v>17</v>
      </c>
      <c r="D4" s="84" t="s">
        <v>17</v>
      </c>
      <c r="E4" s="84" t="s">
        <v>1953</v>
      </c>
      <c r="F4" s="131">
        <v>4.6769310570209388E-2</v>
      </c>
      <c r="G4" s="131">
        <v>2.7126939484561508E-2</v>
      </c>
      <c r="H4" s="131">
        <v>9.5440863993283165E-2</v>
      </c>
      <c r="I4" s="84" t="s">
        <v>199</v>
      </c>
      <c r="J4" s="92">
        <v>2</v>
      </c>
      <c r="K4" s="84" t="str">
        <f t="shared" si="0"/>
        <v>Uniform (0.03, 0.1)</v>
      </c>
      <c r="L4" s="131">
        <f t="shared" si="1"/>
        <v>2.7126939484561508E-2</v>
      </c>
      <c r="M4" s="131">
        <f t="shared" si="1"/>
        <v>9.5440863993283165E-2</v>
      </c>
      <c r="N4" s="84" t="s">
        <v>17</v>
      </c>
      <c r="O4" s="84"/>
      <c r="P4" s="84"/>
      <c r="Q4" s="84"/>
    </row>
    <row r="5" spans="1:17" x14ac:dyDescent="0.25">
      <c r="A5" s="81" t="s">
        <v>2</v>
      </c>
      <c r="B5" s="133" t="s">
        <v>17</v>
      </c>
      <c r="C5" s="133" t="s">
        <v>17</v>
      </c>
      <c r="D5" s="133" t="s">
        <v>17</v>
      </c>
      <c r="E5" s="133" t="s">
        <v>2313</v>
      </c>
      <c r="F5" s="53">
        <v>70322.875724625002</v>
      </c>
      <c r="G5" s="53">
        <v>62087.985000000001</v>
      </c>
      <c r="H5" s="53">
        <v>87697.413749999992</v>
      </c>
      <c r="I5" s="133" t="s">
        <v>199</v>
      </c>
      <c r="J5" s="94">
        <v>2</v>
      </c>
      <c r="K5" s="133" t="str">
        <f t="shared" si="0"/>
        <v>Uniform (62087.99, 87697.41)</v>
      </c>
      <c r="L5" s="53">
        <f t="shared" si="1"/>
        <v>62087.985000000001</v>
      </c>
      <c r="M5" s="53">
        <f t="shared" si="1"/>
        <v>87697.413749999992</v>
      </c>
      <c r="N5" s="133" t="s">
        <v>17</v>
      </c>
    </row>
    <row r="6" spans="1:17" x14ac:dyDescent="0.25">
      <c r="A6" s="80" t="s">
        <v>2</v>
      </c>
      <c r="B6" s="87" t="s">
        <v>17</v>
      </c>
      <c r="C6" s="87" t="s">
        <v>17</v>
      </c>
      <c r="D6" s="87" t="s">
        <v>17</v>
      </c>
      <c r="E6" s="87" t="s">
        <v>2314</v>
      </c>
      <c r="F6" s="279">
        <v>33896.191538999999</v>
      </c>
      <c r="G6" s="279">
        <v>31494.435000000001</v>
      </c>
      <c r="H6" s="279">
        <v>45009.232499999998</v>
      </c>
      <c r="I6" s="87" t="s">
        <v>199</v>
      </c>
      <c r="J6" s="93">
        <v>2</v>
      </c>
      <c r="K6" s="87" t="str">
        <f t="shared" si="0"/>
        <v>Uniform (31494.44, 45009.23)</v>
      </c>
      <c r="L6" s="279">
        <f t="shared" si="1"/>
        <v>31494.435000000001</v>
      </c>
      <c r="M6" s="279">
        <f t="shared" si="1"/>
        <v>45009.232499999998</v>
      </c>
      <c r="N6" s="87" t="s">
        <v>17</v>
      </c>
      <c r="O6" s="87"/>
      <c r="P6" s="87"/>
      <c r="Q6" s="87"/>
    </row>
    <row r="7" spans="1:17" x14ac:dyDescent="0.25">
      <c r="A7" s="81" t="s">
        <v>3</v>
      </c>
      <c r="B7" s="133" t="s">
        <v>17</v>
      </c>
      <c r="C7" s="133" t="s">
        <v>17</v>
      </c>
      <c r="D7" s="133" t="s">
        <v>17</v>
      </c>
      <c r="E7" s="133" t="s">
        <v>1950</v>
      </c>
      <c r="F7" s="53">
        <v>2.2915072244999997</v>
      </c>
      <c r="G7" s="53">
        <v>1.1457536122499998</v>
      </c>
      <c r="H7" s="53">
        <v>3.4372608367499997</v>
      </c>
      <c r="I7" s="133" t="s">
        <v>199</v>
      </c>
      <c r="J7" s="94">
        <v>2</v>
      </c>
      <c r="K7" s="133" t="str">
        <f t="shared" si="0"/>
        <v>Uniform (1.15, 3.44)</v>
      </c>
      <c r="L7" s="53">
        <f t="shared" si="1"/>
        <v>1.1457536122499998</v>
      </c>
      <c r="M7" s="53">
        <f t="shared" si="1"/>
        <v>3.4372608367499997</v>
      </c>
      <c r="N7" s="133" t="s">
        <v>17</v>
      </c>
      <c r="O7" s="84"/>
      <c r="P7" s="84"/>
      <c r="Q7" s="84"/>
    </row>
    <row r="8" spans="1:17" x14ac:dyDescent="0.25">
      <c r="A8" s="81" t="s">
        <v>3</v>
      </c>
      <c r="B8" s="133" t="s">
        <v>17</v>
      </c>
      <c r="C8" s="133" t="s">
        <v>17</v>
      </c>
      <c r="D8" s="133" t="s">
        <v>17</v>
      </c>
      <c r="E8" s="133" t="s">
        <v>1952</v>
      </c>
      <c r="F8" s="53">
        <v>0.16324937949843238</v>
      </c>
      <c r="G8" s="53">
        <v>9.4687220841073949E-2</v>
      </c>
      <c r="H8" s="53">
        <v>0.33313858245372885</v>
      </c>
      <c r="I8" s="133" t="s">
        <v>199</v>
      </c>
      <c r="J8" s="94">
        <v>2</v>
      </c>
      <c r="K8" s="133" t="str">
        <f t="shared" si="0"/>
        <v>Uniform (0.09, 0.33)</v>
      </c>
      <c r="L8" s="53">
        <f t="shared" si="1"/>
        <v>9.4687220841073949E-2</v>
      </c>
      <c r="M8" s="53">
        <f t="shared" si="1"/>
        <v>0.33313858245372885</v>
      </c>
      <c r="N8" s="133" t="s">
        <v>17</v>
      </c>
      <c r="O8" s="43"/>
      <c r="P8" s="43"/>
      <c r="Q8" s="43"/>
    </row>
    <row r="9" spans="1:17" x14ac:dyDescent="0.25">
      <c r="A9" s="81" t="s">
        <v>3</v>
      </c>
      <c r="B9" s="84" t="s">
        <v>17</v>
      </c>
      <c r="C9" s="84" t="s">
        <v>17</v>
      </c>
      <c r="D9" s="84" t="s">
        <v>17</v>
      </c>
      <c r="E9" s="84" t="s">
        <v>1953</v>
      </c>
      <c r="F9" s="131">
        <v>4.6769310570209388E-2</v>
      </c>
      <c r="G9" s="131">
        <v>2.7126939484561508E-2</v>
      </c>
      <c r="H9" s="131">
        <v>9.5440863993283165E-2</v>
      </c>
      <c r="I9" s="84" t="s">
        <v>199</v>
      </c>
      <c r="J9" s="92">
        <v>2</v>
      </c>
      <c r="K9" s="84" t="str">
        <f t="shared" si="0"/>
        <v>Uniform (0.03, 0.1)</v>
      </c>
      <c r="L9" s="131">
        <f t="shared" si="1"/>
        <v>2.7126939484561508E-2</v>
      </c>
      <c r="M9" s="131">
        <f t="shared" si="1"/>
        <v>9.5440863993283165E-2</v>
      </c>
      <c r="N9" s="84" t="s">
        <v>17</v>
      </c>
      <c r="O9" s="84"/>
      <c r="P9" s="84"/>
      <c r="Q9" s="84"/>
    </row>
    <row r="10" spans="1:17" x14ac:dyDescent="0.25">
      <c r="A10" s="81" t="s">
        <v>3</v>
      </c>
      <c r="B10" s="133" t="s">
        <v>17</v>
      </c>
      <c r="C10" s="133" t="s">
        <v>17</v>
      </c>
      <c r="D10" s="133" t="s">
        <v>17</v>
      </c>
      <c r="E10" s="133" t="s">
        <v>2313</v>
      </c>
      <c r="F10" s="53">
        <v>53994.610237124987</v>
      </c>
      <c r="G10" s="53">
        <v>46971.734999999993</v>
      </c>
      <c r="H10" s="53">
        <v>65962.638749999998</v>
      </c>
      <c r="I10" s="133" t="s">
        <v>199</v>
      </c>
      <c r="J10" s="94">
        <v>2</v>
      </c>
      <c r="K10" s="133" t="str">
        <f t="shared" si="0"/>
        <v>Uniform (46971.74, 65962.64)</v>
      </c>
      <c r="L10" s="53">
        <f t="shared" si="1"/>
        <v>46971.734999999993</v>
      </c>
      <c r="M10" s="53">
        <f t="shared" si="1"/>
        <v>65962.638749999998</v>
      </c>
      <c r="N10" s="133" t="s">
        <v>17</v>
      </c>
    </row>
    <row r="11" spans="1:17" x14ac:dyDescent="0.25">
      <c r="A11" s="80" t="s">
        <v>3</v>
      </c>
      <c r="B11" s="87" t="s">
        <v>17</v>
      </c>
      <c r="C11" s="87" t="s">
        <v>17</v>
      </c>
      <c r="D11" s="87" t="s">
        <v>17</v>
      </c>
      <c r="E11" s="87" t="s">
        <v>2314</v>
      </c>
      <c r="F11" s="279">
        <v>17567.926051499999</v>
      </c>
      <c r="G11" s="279">
        <v>16378.184999999999</v>
      </c>
      <c r="H11" s="279">
        <v>23274.457499999997</v>
      </c>
      <c r="I11" s="87" t="s">
        <v>199</v>
      </c>
      <c r="J11" s="93">
        <v>2</v>
      </c>
      <c r="K11" s="87" t="str">
        <f t="shared" si="0"/>
        <v>Uniform (16378.19, 23274.46)</v>
      </c>
      <c r="L11" s="279">
        <f t="shared" si="1"/>
        <v>16378.184999999999</v>
      </c>
      <c r="M11" s="279">
        <f t="shared" si="1"/>
        <v>23274.457499999997</v>
      </c>
      <c r="N11" s="87" t="s">
        <v>17</v>
      </c>
      <c r="O11" s="87"/>
      <c r="P11" s="87"/>
      <c r="Q11" s="87"/>
    </row>
    <row r="12" spans="1:17" x14ac:dyDescent="0.25">
      <c r="A12" s="81" t="s">
        <v>4</v>
      </c>
      <c r="B12" s="133" t="s">
        <v>17</v>
      </c>
      <c r="C12" s="133" t="s">
        <v>17</v>
      </c>
      <c r="D12" s="133" t="s">
        <v>17</v>
      </c>
      <c r="E12" s="133" t="s">
        <v>1950</v>
      </c>
      <c r="F12" s="53">
        <v>2.2915072244999997</v>
      </c>
      <c r="G12" s="53">
        <v>1.1457536122499998</v>
      </c>
      <c r="H12" s="53">
        <v>3.4372608367499997</v>
      </c>
      <c r="I12" s="133" t="s">
        <v>199</v>
      </c>
      <c r="J12" s="94">
        <v>2</v>
      </c>
      <c r="K12" s="133" t="str">
        <f t="shared" si="0"/>
        <v>Uniform (1.15, 3.44)</v>
      </c>
      <c r="L12" s="53">
        <f t="shared" si="1"/>
        <v>1.1457536122499998</v>
      </c>
      <c r="M12" s="53">
        <f t="shared" si="1"/>
        <v>3.4372608367499997</v>
      </c>
      <c r="N12" s="133" t="s">
        <v>17</v>
      </c>
      <c r="O12" s="84"/>
      <c r="P12" s="84"/>
      <c r="Q12" s="84"/>
    </row>
    <row r="13" spans="1:17" x14ac:dyDescent="0.25">
      <c r="A13" s="81" t="s">
        <v>4</v>
      </c>
      <c r="B13" s="133" t="s">
        <v>17</v>
      </c>
      <c r="C13" s="133" t="s">
        <v>17</v>
      </c>
      <c r="D13" s="133" t="s">
        <v>17</v>
      </c>
      <c r="E13" s="133" t="s">
        <v>1952</v>
      </c>
      <c r="F13" s="53">
        <v>0.16324937949843238</v>
      </c>
      <c r="G13" s="53">
        <v>9.4687220841073949E-2</v>
      </c>
      <c r="H13" s="53">
        <v>0.33313858245372885</v>
      </c>
      <c r="I13" s="133" t="s">
        <v>199</v>
      </c>
      <c r="J13" s="94">
        <v>2</v>
      </c>
      <c r="K13" s="133" t="str">
        <f t="shared" si="0"/>
        <v>Uniform (0.09, 0.33)</v>
      </c>
      <c r="L13" s="53">
        <f t="shared" si="1"/>
        <v>9.4687220841073949E-2</v>
      </c>
      <c r="M13" s="53">
        <f t="shared" si="1"/>
        <v>0.33313858245372885</v>
      </c>
      <c r="N13" s="133" t="s">
        <v>17</v>
      </c>
      <c r="O13" s="43"/>
      <c r="P13" s="43"/>
      <c r="Q13" s="43"/>
    </row>
    <row r="14" spans="1:17" x14ac:dyDescent="0.25">
      <c r="A14" s="81" t="s">
        <v>4</v>
      </c>
      <c r="B14" s="84" t="s">
        <v>17</v>
      </c>
      <c r="C14" s="84" t="s">
        <v>17</v>
      </c>
      <c r="D14" s="84" t="s">
        <v>17</v>
      </c>
      <c r="E14" s="84" t="s">
        <v>1953</v>
      </c>
      <c r="F14" s="131">
        <v>4.6769310570209388E-2</v>
      </c>
      <c r="G14" s="131">
        <v>2.7126939484561508E-2</v>
      </c>
      <c r="H14" s="131">
        <v>9.5440863993283165E-2</v>
      </c>
      <c r="I14" s="84" t="s">
        <v>199</v>
      </c>
      <c r="J14" s="92">
        <v>2</v>
      </c>
      <c r="K14" s="84" t="str">
        <f t="shared" si="0"/>
        <v>Uniform (0.03, 0.1)</v>
      </c>
      <c r="L14" s="131">
        <f t="shared" si="1"/>
        <v>2.7126939484561508E-2</v>
      </c>
      <c r="M14" s="131">
        <f t="shared" si="1"/>
        <v>9.5440863993283165E-2</v>
      </c>
      <c r="N14" s="84" t="s">
        <v>17</v>
      </c>
      <c r="O14" s="84"/>
      <c r="P14" s="84"/>
      <c r="Q14" s="84"/>
    </row>
    <row r="15" spans="1:17" x14ac:dyDescent="0.25">
      <c r="A15" s="81" t="s">
        <v>4</v>
      </c>
      <c r="B15" s="133" t="s">
        <v>17</v>
      </c>
      <c r="C15" s="133" t="s">
        <v>17</v>
      </c>
      <c r="D15" s="133" t="s">
        <v>17</v>
      </c>
      <c r="E15" s="133" t="s">
        <v>2313</v>
      </c>
      <c r="F15" s="53">
        <v>94815.273955874989</v>
      </c>
      <c r="G15" s="53">
        <v>84762.359999999986</v>
      </c>
      <c r="H15" s="53">
        <v>120299.57624999998</v>
      </c>
      <c r="I15" s="133" t="s">
        <v>199</v>
      </c>
      <c r="J15" s="94">
        <v>2</v>
      </c>
      <c r="K15" s="133" t="str">
        <f t="shared" si="0"/>
        <v>Uniform (84762.36, 120299.58)</v>
      </c>
      <c r="L15" s="53">
        <f t="shared" si="1"/>
        <v>84762.359999999986</v>
      </c>
      <c r="M15" s="53">
        <f t="shared" si="1"/>
        <v>120299.57624999998</v>
      </c>
      <c r="N15" s="133" t="s">
        <v>17</v>
      </c>
    </row>
    <row r="16" spans="1:17" x14ac:dyDescent="0.25">
      <c r="A16" s="80" t="s">
        <v>4</v>
      </c>
      <c r="B16" s="87" t="s">
        <v>17</v>
      </c>
      <c r="C16" s="87" t="s">
        <v>17</v>
      </c>
      <c r="D16" s="87" t="s">
        <v>17</v>
      </c>
      <c r="E16" s="87" t="s">
        <v>2314</v>
      </c>
      <c r="F16" s="279">
        <v>58388.589770250008</v>
      </c>
      <c r="G16" s="279">
        <v>54168.81</v>
      </c>
      <c r="H16" s="279">
        <v>77611.395000000004</v>
      </c>
      <c r="I16" s="87" t="s">
        <v>199</v>
      </c>
      <c r="J16" s="93">
        <v>2</v>
      </c>
      <c r="K16" s="87" t="str">
        <f t="shared" si="0"/>
        <v>Uniform (54168.81, 77611.4)</v>
      </c>
      <c r="L16" s="279">
        <f t="shared" si="1"/>
        <v>54168.81</v>
      </c>
      <c r="M16" s="279">
        <f t="shared" si="1"/>
        <v>77611.395000000004</v>
      </c>
      <c r="N16" s="87" t="s">
        <v>17</v>
      </c>
      <c r="O16" s="87"/>
      <c r="P16" s="87"/>
      <c r="Q16" s="87"/>
    </row>
    <row r="17" spans="1:24" x14ac:dyDescent="0.25">
      <c r="A17" s="81" t="s">
        <v>5</v>
      </c>
      <c r="B17" s="133" t="s">
        <v>17</v>
      </c>
      <c r="C17" s="133" t="s">
        <v>17</v>
      </c>
      <c r="D17" s="133" t="s">
        <v>17</v>
      </c>
      <c r="E17" s="133" t="s">
        <v>1950</v>
      </c>
      <c r="F17" s="53">
        <v>2.2915072244999997</v>
      </c>
      <c r="G17" s="53">
        <v>1.1457536122499998</v>
      </c>
      <c r="H17" s="53">
        <v>3.4372608367499997</v>
      </c>
      <c r="I17" s="133" t="s">
        <v>199</v>
      </c>
      <c r="J17" s="94">
        <v>2</v>
      </c>
      <c r="K17" s="133" t="str">
        <f t="shared" si="0"/>
        <v>Uniform (1.15, 3.44)</v>
      </c>
      <c r="L17" s="53">
        <f t="shared" si="1"/>
        <v>1.1457536122499998</v>
      </c>
      <c r="M17" s="53">
        <f t="shared" si="1"/>
        <v>3.4372608367499997</v>
      </c>
      <c r="N17" s="133" t="s">
        <v>17</v>
      </c>
      <c r="O17" s="84"/>
      <c r="P17" s="84"/>
      <c r="Q17" s="84"/>
    </row>
    <row r="18" spans="1:24" x14ac:dyDescent="0.25">
      <c r="A18" s="81" t="s">
        <v>5</v>
      </c>
      <c r="B18" s="133" t="s">
        <v>17</v>
      </c>
      <c r="C18" s="133" t="s">
        <v>17</v>
      </c>
      <c r="D18" s="133" t="s">
        <v>17</v>
      </c>
      <c r="E18" s="133" t="s">
        <v>1952</v>
      </c>
      <c r="F18" s="53">
        <v>0.16324937949843238</v>
      </c>
      <c r="G18" s="53">
        <v>9.4687220841073949E-2</v>
      </c>
      <c r="H18" s="53">
        <v>0.33313858245372885</v>
      </c>
      <c r="I18" s="133" t="s">
        <v>199</v>
      </c>
      <c r="J18" s="94">
        <v>2</v>
      </c>
      <c r="K18" s="133" t="str">
        <f t="shared" si="0"/>
        <v>Uniform (0.09, 0.33)</v>
      </c>
      <c r="L18" s="53">
        <f t="shared" si="1"/>
        <v>9.4687220841073949E-2</v>
      </c>
      <c r="M18" s="53">
        <f t="shared" si="1"/>
        <v>0.33313858245372885</v>
      </c>
      <c r="N18" s="133" t="s">
        <v>17</v>
      </c>
      <c r="O18" s="43"/>
      <c r="P18" s="43"/>
      <c r="Q18" s="43"/>
    </row>
    <row r="19" spans="1:24" x14ac:dyDescent="0.25">
      <c r="A19" s="81" t="s">
        <v>5</v>
      </c>
      <c r="B19" s="84" t="s">
        <v>17</v>
      </c>
      <c r="C19" s="84" t="s">
        <v>17</v>
      </c>
      <c r="D19" s="84" t="s">
        <v>17</v>
      </c>
      <c r="E19" s="84" t="s">
        <v>1953</v>
      </c>
      <c r="F19" s="131">
        <v>4.6769310570209388E-2</v>
      </c>
      <c r="G19" s="131">
        <v>2.7126939484561508E-2</v>
      </c>
      <c r="H19" s="131">
        <v>9.5440863993283165E-2</v>
      </c>
      <c r="I19" s="84" t="s">
        <v>199</v>
      </c>
      <c r="J19" s="92">
        <v>2</v>
      </c>
      <c r="K19" s="84" t="str">
        <f t="shared" si="0"/>
        <v>Uniform (0.03, 0.1)</v>
      </c>
      <c r="L19" s="131">
        <f t="shared" ref="L19:M31" si="2">G19</f>
        <v>2.7126939484561508E-2</v>
      </c>
      <c r="M19" s="131">
        <f t="shared" si="2"/>
        <v>9.5440863993283165E-2</v>
      </c>
      <c r="N19" s="84" t="s">
        <v>17</v>
      </c>
      <c r="O19" s="84"/>
      <c r="P19" s="84"/>
      <c r="Q19" s="84"/>
    </row>
    <row r="20" spans="1:24" x14ac:dyDescent="0.25">
      <c r="A20" s="81" t="s">
        <v>5</v>
      </c>
      <c r="B20" s="133" t="s">
        <v>17</v>
      </c>
      <c r="C20" s="133" t="s">
        <v>17</v>
      </c>
      <c r="D20" s="133" t="s">
        <v>17</v>
      </c>
      <c r="E20" s="133" t="s">
        <v>2313</v>
      </c>
      <c r="F20" s="53">
        <v>53994.610237124987</v>
      </c>
      <c r="G20" s="53">
        <v>46971.734999999993</v>
      </c>
      <c r="H20" s="53">
        <v>65962.638749999998</v>
      </c>
      <c r="I20" s="133" t="s">
        <v>199</v>
      </c>
      <c r="J20" s="94">
        <v>2</v>
      </c>
      <c r="K20" s="133" t="str">
        <f t="shared" si="0"/>
        <v>Uniform (46971.74, 65962.64)</v>
      </c>
      <c r="L20" s="53">
        <f t="shared" si="2"/>
        <v>46971.734999999993</v>
      </c>
      <c r="M20" s="53">
        <f t="shared" si="2"/>
        <v>65962.638749999998</v>
      </c>
      <c r="N20" s="133" t="s">
        <v>17</v>
      </c>
    </row>
    <row r="21" spans="1:24" x14ac:dyDescent="0.25">
      <c r="A21" s="80" t="s">
        <v>5</v>
      </c>
      <c r="B21" s="87" t="s">
        <v>17</v>
      </c>
      <c r="C21" s="87" t="s">
        <v>17</v>
      </c>
      <c r="D21" s="87" t="s">
        <v>17</v>
      </c>
      <c r="E21" s="87" t="s">
        <v>2314</v>
      </c>
      <c r="F21" s="279">
        <v>17567.926051499999</v>
      </c>
      <c r="G21" s="279">
        <v>16378.184999999999</v>
      </c>
      <c r="H21" s="279">
        <v>23274.457499999997</v>
      </c>
      <c r="I21" s="87" t="s">
        <v>199</v>
      </c>
      <c r="J21" s="93">
        <v>2</v>
      </c>
      <c r="K21" s="87" t="str">
        <f t="shared" si="0"/>
        <v>Uniform (16378.19, 23274.46)</v>
      </c>
      <c r="L21" s="279">
        <f t="shared" si="2"/>
        <v>16378.184999999999</v>
      </c>
      <c r="M21" s="279">
        <f t="shared" si="2"/>
        <v>23274.457499999997</v>
      </c>
      <c r="N21" s="87" t="s">
        <v>17</v>
      </c>
      <c r="O21" s="87"/>
      <c r="P21" s="87"/>
      <c r="Q21" s="87"/>
      <c r="R21" s="84"/>
      <c r="S21" s="84"/>
      <c r="T21" s="84"/>
      <c r="U21" s="84"/>
      <c r="V21" s="84"/>
      <c r="W21" s="84"/>
      <c r="X21" s="84"/>
    </row>
    <row r="22" spans="1:24" x14ac:dyDescent="0.25">
      <c r="A22" s="81" t="s">
        <v>0</v>
      </c>
      <c r="B22" s="133" t="s">
        <v>17</v>
      </c>
      <c r="C22" s="133" t="s">
        <v>17</v>
      </c>
      <c r="D22" s="133" t="s">
        <v>17</v>
      </c>
      <c r="E22" s="133" t="s">
        <v>1950</v>
      </c>
      <c r="F22" s="53">
        <v>2.2915072244999997</v>
      </c>
      <c r="G22" s="53">
        <v>1.1457536122499998</v>
      </c>
      <c r="H22" s="53">
        <v>3.4372608367499997</v>
      </c>
      <c r="I22" s="133" t="s">
        <v>199</v>
      </c>
      <c r="J22" s="94">
        <v>2</v>
      </c>
      <c r="K22" s="133" t="str">
        <f t="shared" si="0"/>
        <v>Uniform (1.15, 3.44)</v>
      </c>
      <c r="L22" s="53">
        <f t="shared" si="2"/>
        <v>1.1457536122499998</v>
      </c>
      <c r="M22" s="53">
        <f t="shared" si="2"/>
        <v>3.4372608367499997</v>
      </c>
      <c r="N22" s="133" t="s">
        <v>17</v>
      </c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1" t="s">
        <v>0</v>
      </c>
      <c r="B23" s="133" t="s">
        <v>17</v>
      </c>
      <c r="C23" s="133" t="s">
        <v>17</v>
      </c>
      <c r="D23" s="133" t="s">
        <v>17</v>
      </c>
      <c r="E23" s="133" t="s">
        <v>1952</v>
      </c>
      <c r="F23" s="53">
        <v>0.16324937949843238</v>
      </c>
      <c r="G23" s="53">
        <v>9.4687220841073949E-2</v>
      </c>
      <c r="H23" s="53">
        <v>0.33313858245372885</v>
      </c>
      <c r="I23" s="133" t="s">
        <v>199</v>
      </c>
      <c r="J23" s="94">
        <v>2</v>
      </c>
      <c r="K23" s="133" t="str">
        <f t="shared" si="0"/>
        <v>Uniform (0.09, 0.33)</v>
      </c>
      <c r="L23" s="53">
        <f t="shared" si="2"/>
        <v>9.4687220841073949E-2</v>
      </c>
      <c r="M23" s="53">
        <f t="shared" si="2"/>
        <v>0.33313858245372885</v>
      </c>
      <c r="N23" s="133" t="s">
        <v>17</v>
      </c>
      <c r="O23" s="43"/>
      <c r="P23" s="43"/>
      <c r="Q23" s="43"/>
      <c r="R23" s="84"/>
      <c r="S23" s="84"/>
      <c r="T23" s="84"/>
      <c r="U23" s="84"/>
      <c r="V23" s="84"/>
      <c r="W23" s="84"/>
      <c r="X23" s="84"/>
    </row>
    <row r="24" spans="1:24" x14ac:dyDescent="0.25">
      <c r="A24" s="81" t="s">
        <v>0</v>
      </c>
      <c r="B24" s="84" t="s">
        <v>17</v>
      </c>
      <c r="C24" s="84" t="s">
        <v>17</v>
      </c>
      <c r="D24" s="84" t="s">
        <v>17</v>
      </c>
      <c r="E24" s="84" t="s">
        <v>1953</v>
      </c>
      <c r="F24" s="131">
        <v>4.6769310570209388E-2</v>
      </c>
      <c r="G24" s="131">
        <v>2.7126939484561508E-2</v>
      </c>
      <c r="H24" s="131">
        <v>9.5440863993283165E-2</v>
      </c>
      <c r="I24" s="84" t="s">
        <v>199</v>
      </c>
      <c r="J24" s="92">
        <v>2</v>
      </c>
      <c r="K24" s="84" t="str">
        <f t="shared" si="0"/>
        <v>Uniform (0.03, 0.1)</v>
      </c>
      <c r="L24" s="131">
        <f t="shared" si="2"/>
        <v>2.7126939484561508E-2</v>
      </c>
      <c r="M24" s="131">
        <f t="shared" si="2"/>
        <v>9.5440863993283165E-2</v>
      </c>
      <c r="N24" s="84" t="s">
        <v>17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1" t="s">
        <v>0</v>
      </c>
      <c r="B25" s="133" t="s">
        <v>17</v>
      </c>
      <c r="C25" s="133" t="s">
        <v>17</v>
      </c>
      <c r="D25" s="133" t="s">
        <v>17</v>
      </c>
      <c r="E25" s="133" t="s">
        <v>2313</v>
      </c>
      <c r="F25" s="53">
        <v>86651.141212124974</v>
      </c>
      <c r="G25" s="53">
        <v>77204.234999999986</v>
      </c>
      <c r="H25" s="53">
        <v>109432.18874999999</v>
      </c>
      <c r="I25" s="133" t="s">
        <v>199</v>
      </c>
      <c r="J25" s="94">
        <v>2</v>
      </c>
      <c r="K25" s="133" t="str">
        <f t="shared" si="0"/>
        <v>Uniform (77204.24, 109432.19)</v>
      </c>
      <c r="L25" s="53">
        <f t="shared" si="2"/>
        <v>77204.234999999986</v>
      </c>
      <c r="M25" s="53">
        <f t="shared" si="2"/>
        <v>109432.18874999999</v>
      </c>
      <c r="N25" s="133" t="s">
        <v>17</v>
      </c>
      <c r="R25" s="84"/>
      <c r="S25" s="84"/>
      <c r="T25" s="84"/>
      <c r="U25" s="84"/>
      <c r="V25" s="84"/>
      <c r="W25" s="84"/>
      <c r="X25" s="84"/>
    </row>
    <row r="26" spans="1:24" x14ac:dyDescent="0.25">
      <c r="A26" s="80" t="s">
        <v>0</v>
      </c>
      <c r="B26" s="87" t="s">
        <v>17</v>
      </c>
      <c r="C26" s="87" t="s">
        <v>17</v>
      </c>
      <c r="D26" s="87" t="s">
        <v>17</v>
      </c>
      <c r="E26" s="87" t="s">
        <v>2314</v>
      </c>
      <c r="F26" s="279">
        <v>50224.4570265</v>
      </c>
      <c r="G26" s="279">
        <v>46610.684999999998</v>
      </c>
      <c r="H26" s="279">
        <v>66744.007500000007</v>
      </c>
      <c r="I26" s="87" t="s">
        <v>199</v>
      </c>
      <c r="J26" s="93">
        <v>2</v>
      </c>
      <c r="K26" s="87" t="str">
        <f t="shared" si="0"/>
        <v>Uniform (46610.69, 66744.01)</v>
      </c>
      <c r="L26" s="279">
        <f t="shared" si="2"/>
        <v>46610.684999999998</v>
      </c>
      <c r="M26" s="279">
        <f t="shared" si="2"/>
        <v>66744.007500000007</v>
      </c>
      <c r="N26" s="87" t="s">
        <v>17</v>
      </c>
      <c r="O26" s="87"/>
      <c r="P26" s="87"/>
      <c r="Q26" s="87"/>
      <c r="R26" s="84"/>
      <c r="S26" s="84"/>
      <c r="T26" s="84"/>
      <c r="U26" s="84"/>
      <c r="V26" s="84"/>
      <c r="W26" s="84"/>
      <c r="X26" s="84"/>
    </row>
    <row r="27" spans="1:24" x14ac:dyDescent="0.25">
      <c r="A27" s="81" t="s">
        <v>6</v>
      </c>
      <c r="B27" s="133" t="s">
        <v>17</v>
      </c>
      <c r="C27" s="133" t="s">
        <v>17</v>
      </c>
      <c r="D27" s="133" t="s">
        <v>17</v>
      </c>
      <c r="E27" s="133" t="s">
        <v>1950</v>
      </c>
      <c r="F27" s="53">
        <v>2.2915072244999997</v>
      </c>
      <c r="G27" s="53">
        <v>1.1457536122499998</v>
      </c>
      <c r="H27" s="53">
        <v>3.4372608367499997</v>
      </c>
      <c r="I27" s="133" t="s">
        <v>199</v>
      </c>
      <c r="J27" s="94">
        <v>2</v>
      </c>
      <c r="K27" s="133" t="str">
        <f t="shared" si="0"/>
        <v>Uniform (1.15, 3.44)</v>
      </c>
      <c r="L27" s="53">
        <f t="shared" si="2"/>
        <v>1.1457536122499998</v>
      </c>
      <c r="M27" s="53">
        <f t="shared" si="2"/>
        <v>3.4372608367499997</v>
      </c>
      <c r="N27" s="133" t="s">
        <v>17</v>
      </c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1" t="s">
        <v>6</v>
      </c>
      <c r="B28" s="133" t="s">
        <v>17</v>
      </c>
      <c r="C28" s="133" t="s">
        <v>17</v>
      </c>
      <c r="D28" s="133" t="s">
        <v>17</v>
      </c>
      <c r="E28" s="133" t="s">
        <v>1952</v>
      </c>
      <c r="F28" s="53">
        <v>0.16324937949843238</v>
      </c>
      <c r="G28" s="53">
        <v>9.4687220841073949E-2</v>
      </c>
      <c r="H28" s="53">
        <v>0.33313858245372885</v>
      </c>
      <c r="I28" s="133" t="s">
        <v>199</v>
      </c>
      <c r="J28" s="94">
        <v>2</v>
      </c>
      <c r="K28" s="133" t="str">
        <f t="shared" si="0"/>
        <v>Uniform (0.09, 0.33)</v>
      </c>
      <c r="L28" s="53">
        <f t="shared" si="2"/>
        <v>9.4687220841073949E-2</v>
      </c>
      <c r="M28" s="53">
        <f t="shared" si="2"/>
        <v>0.33313858245372885</v>
      </c>
      <c r="N28" s="133" t="s">
        <v>17</v>
      </c>
      <c r="O28" s="43"/>
      <c r="P28" s="43"/>
      <c r="Q28" s="43"/>
      <c r="R28" s="84"/>
      <c r="S28" s="84"/>
      <c r="T28" s="84"/>
      <c r="U28" s="84"/>
      <c r="V28" s="84"/>
      <c r="W28" s="84"/>
      <c r="X28" s="84"/>
    </row>
    <row r="29" spans="1:24" x14ac:dyDescent="0.25">
      <c r="A29" s="81" t="s">
        <v>6</v>
      </c>
      <c r="B29" s="84" t="s">
        <v>17</v>
      </c>
      <c r="C29" s="84" t="s">
        <v>17</v>
      </c>
      <c r="D29" s="84" t="s">
        <v>17</v>
      </c>
      <c r="E29" s="84" t="s">
        <v>1953</v>
      </c>
      <c r="F29" s="131">
        <v>4.6769310570209388E-2</v>
      </c>
      <c r="G29" s="131">
        <v>2.7126939484561508E-2</v>
      </c>
      <c r="H29" s="131">
        <v>9.5440863993283165E-2</v>
      </c>
      <c r="I29" s="84" t="s">
        <v>199</v>
      </c>
      <c r="J29" s="92">
        <v>2</v>
      </c>
      <c r="K29" s="84" t="str">
        <f t="shared" si="0"/>
        <v>Uniform (0.03, 0.1)</v>
      </c>
      <c r="L29" s="131">
        <f t="shared" si="2"/>
        <v>2.7126939484561508E-2</v>
      </c>
      <c r="M29" s="131">
        <f t="shared" si="2"/>
        <v>9.5440863993283165E-2</v>
      </c>
      <c r="N29" s="84" t="s">
        <v>17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1" t="s">
        <v>6</v>
      </c>
      <c r="B30" s="133" t="s">
        <v>17</v>
      </c>
      <c r="C30" s="133" t="s">
        <v>17</v>
      </c>
      <c r="D30" s="133" t="s">
        <v>17</v>
      </c>
      <c r="E30" s="133" t="s">
        <v>2313</v>
      </c>
      <c r="F30" s="53">
        <v>45830.477493374994</v>
      </c>
      <c r="G30" s="53">
        <v>39413.61</v>
      </c>
      <c r="H30" s="53">
        <v>55095.251250000001</v>
      </c>
      <c r="I30" s="133" t="s">
        <v>199</v>
      </c>
      <c r="J30" s="94">
        <v>2</v>
      </c>
      <c r="K30" s="133" t="str">
        <f t="shared" si="0"/>
        <v>Uniform (39413.61, 55095.25)</v>
      </c>
      <c r="L30" s="53">
        <f t="shared" si="2"/>
        <v>39413.61</v>
      </c>
      <c r="M30" s="53">
        <f t="shared" si="2"/>
        <v>55095.251250000001</v>
      </c>
      <c r="N30" s="133" t="s">
        <v>17</v>
      </c>
      <c r="R30" s="84"/>
      <c r="S30" s="84"/>
      <c r="T30" s="84"/>
      <c r="U30" s="84"/>
      <c r="V30" s="84"/>
      <c r="W30" s="84"/>
      <c r="X30" s="84"/>
    </row>
    <row r="31" spans="1:24" x14ac:dyDescent="0.25">
      <c r="A31" s="80" t="s">
        <v>6</v>
      </c>
      <c r="B31" s="87" t="s">
        <v>17</v>
      </c>
      <c r="C31" s="87" t="s">
        <v>17</v>
      </c>
      <c r="D31" s="87" t="s">
        <v>17</v>
      </c>
      <c r="E31" s="87" t="s">
        <v>2314</v>
      </c>
      <c r="F31" s="279">
        <v>9403.7933077500002</v>
      </c>
      <c r="G31" s="279">
        <v>8820.06</v>
      </c>
      <c r="H31" s="279">
        <v>12407.07</v>
      </c>
      <c r="I31" s="87" t="s">
        <v>199</v>
      </c>
      <c r="J31" s="93">
        <v>2</v>
      </c>
      <c r="K31" s="87" t="str">
        <f t="shared" si="0"/>
        <v>Uniform (8820.06, 12407.07)</v>
      </c>
      <c r="L31" s="279">
        <f t="shared" si="2"/>
        <v>8820.06</v>
      </c>
      <c r="M31" s="279">
        <f t="shared" si="2"/>
        <v>12407.07</v>
      </c>
      <c r="N31" s="87" t="s">
        <v>17</v>
      </c>
      <c r="O31" s="87"/>
      <c r="P31" s="87"/>
      <c r="Q31" s="87"/>
      <c r="R31" s="84"/>
      <c r="S31" s="84"/>
      <c r="T31" s="84"/>
      <c r="U31" s="84"/>
      <c r="V31" s="84"/>
      <c r="W31" s="84"/>
      <c r="X31" s="84"/>
    </row>
    <row r="32" spans="1:24" x14ac:dyDescent="0.25">
      <c r="P32" s="84"/>
      <c r="Q32" s="84"/>
      <c r="R32" s="84"/>
      <c r="S32" s="84"/>
      <c r="T32" s="84"/>
      <c r="U32" s="84"/>
      <c r="V32" s="84"/>
      <c r="W32" s="84"/>
      <c r="X32" s="84"/>
    </row>
    <row r="33" spans="16:24" x14ac:dyDescent="0.25"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3"/>
  <sheetViews>
    <sheetView zoomScale="80" zoomScaleNormal="80" workbookViewId="0">
      <selection activeCell="F30" sqref="F30:H31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8" width="11.28515625" style="133" customWidth="1"/>
    <col min="9" max="9" width="6.5703125" style="133" customWidth="1"/>
    <col min="10" max="10" width="8" style="133" customWidth="1"/>
    <col min="11" max="11" width="23.425781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2.3549998679999997</v>
      </c>
      <c r="G2" s="53">
        <v>0.78499995599999994</v>
      </c>
      <c r="H2" s="53">
        <v>3.9249997799999998</v>
      </c>
      <c r="I2" s="133" t="s">
        <v>199</v>
      </c>
      <c r="J2" s="94">
        <v>2</v>
      </c>
      <c r="K2" s="133" t="str">
        <f>"Uniform ("&amp;ROUND(L2,2)&amp;", "&amp;ROUND(M2,2)&amp;")"</f>
        <v>Uniform (0.78, 3.92)</v>
      </c>
      <c r="L2" s="53">
        <f>G2</f>
        <v>0.78499995599999994</v>
      </c>
      <c r="M2" s="53">
        <f>H2</f>
        <v>3.9249997799999998</v>
      </c>
      <c r="N2" s="133" t="s">
        <v>17</v>
      </c>
      <c r="P2" s="133" t="s">
        <v>24</v>
      </c>
      <c r="Q2" s="82" t="s">
        <v>1954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7.1055208963079304E-3</v>
      </c>
      <c r="G3" s="53">
        <v>2.8191812074703222E-3</v>
      </c>
      <c r="H3" s="53">
        <v>1.9209562801690522E-2</v>
      </c>
      <c r="I3" s="133" t="s">
        <v>199</v>
      </c>
      <c r="J3" s="94">
        <v>2</v>
      </c>
      <c r="K3" s="133" t="str">
        <f t="shared" ref="K3:K31" si="0">"Uniform ("&amp;ROUND(L3,2)&amp;", "&amp;ROUND(M3,2)&amp;")"</f>
        <v>Uniform (0, 0.02)</v>
      </c>
      <c r="L3" s="53">
        <f t="shared" ref="L3:M18" si="1">G3</f>
        <v>2.8191812074703222E-3</v>
      </c>
      <c r="M3" s="53">
        <f t="shared" si="1"/>
        <v>1.9209562801690522E-2</v>
      </c>
      <c r="N3" s="133" t="s">
        <v>17</v>
      </c>
    </row>
    <row r="4" spans="1:17" x14ac:dyDescent="0.25">
      <c r="A4" s="86" t="s">
        <v>2</v>
      </c>
      <c r="B4" s="84" t="s">
        <v>17</v>
      </c>
      <c r="C4" s="84" t="s">
        <v>17</v>
      </c>
      <c r="D4" s="84" t="s">
        <v>17</v>
      </c>
      <c r="E4" s="84" t="s">
        <v>1953</v>
      </c>
      <c r="F4" s="131">
        <v>0</v>
      </c>
      <c r="G4" s="131">
        <v>0</v>
      </c>
      <c r="H4" s="131">
        <v>0</v>
      </c>
      <c r="I4" s="84" t="s">
        <v>199</v>
      </c>
      <c r="J4" s="92">
        <v>2</v>
      </c>
      <c r="K4" s="84" t="str">
        <f t="shared" si="0"/>
        <v>Uniform (0, 0)</v>
      </c>
      <c r="L4" s="131">
        <f t="shared" si="1"/>
        <v>0</v>
      </c>
      <c r="M4" s="131">
        <f t="shared" si="1"/>
        <v>0</v>
      </c>
      <c r="N4" s="84" t="s">
        <v>17</v>
      </c>
      <c r="O4" s="84"/>
      <c r="P4" s="84"/>
      <c r="Q4" s="84"/>
    </row>
    <row r="5" spans="1:17" x14ac:dyDescent="0.25">
      <c r="A5" s="81" t="s">
        <v>2</v>
      </c>
      <c r="B5" s="133" t="s">
        <v>17</v>
      </c>
      <c r="C5" s="133" t="s">
        <v>17</v>
      </c>
      <c r="D5" s="133" t="s">
        <v>17</v>
      </c>
      <c r="E5" s="133" t="s">
        <v>2313</v>
      </c>
      <c r="F5" s="53">
        <v>66094.84287337499</v>
      </c>
      <c r="G5" s="53">
        <v>58589.497499999998</v>
      </c>
      <c r="H5" s="53">
        <v>82489.376250000001</v>
      </c>
      <c r="I5" s="133" t="s">
        <v>199</v>
      </c>
      <c r="J5" s="94">
        <v>2</v>
      </c>
      <c r="K5" s="133" t="str">
        <f t="shared" si="0"/>
        <v>Uniform (58589.5, 82489.38)</v>
      </c>
      <c r="L5" s="53">
        <f t="shared" si="1"/>
        <v>58589.497499999998</v>
      </c>
      <c r="M5" s="53">
        <f t="shared" si="1"/>
        <v>82489.376250000001</v>
      </c>
      <c r="N5" s="133" t="s">
        <v>17</v>
      </c>
    </row>
    <row r="6" spans="1:17" x14ac:dyDescent="0.25">
      <c r="A6" s="80" t="s">
        <v>2</v>
      </c>
      <c r="B6" s="87" t="s">
        <v>17</v>
      </c>
      <c r="C6" s="87" t="s">
        <v>17</v>
      </c>
      <c r="D6" s="87" t="s">
        <v>17</v>
      </c>
      <c r="E6" s="87" t="s">
        <v>2314</v>
      </c>
      <c r="F6" s="279">
        <v>33896.191538999999</v>
      </c>
      <c r="G6" s="279">
        <v>31494.435000000001</v>
      </c>
      <c r="H6" s="279">
        <v>45009.232499999998</v>
      </c>
      <c r="I6" s="87" t="s">
        <v>199</v>
      </c>
      <c r="J6" s="93">
        <v>2</v>
      </c>
      <c r="K6" s="87" t="str">
        <f t="shared" si="0"/>
        <v>Uniform (31494.44, 45009.23)</v>
      </c>
      <c r="L6" s="279">
        <f t="shared" si="1"/>
        <v>31494.435000000001</v>
      </c>
      <c r="M6" s="279">
        <f t="shared" si="1"/>
        <v>45009.232499999998</v>
      </c>
      <c r="N6" s="87" t="s">
        <v>17</v>
      </c>
      <c r="O6" s="87"/>
      <c r="P6" s="87"/>
      <c r="Q6" s="87"/>
    </row>
    <row r="7" spans="1:17" x14ac:dyDescent="0.25">
      <c r="A7" s="81" t="s">
        <v>3</v>
      </c>
      <c r="B7" s="133" t="s">
        <v>17</v>
      </c>
      <c r="C7" s="133" t="s">
        <v>17</v>
      </c>
      <c r="D7" s="133" t="s">
        <v>17</v>
      </c>
      <c r="E7" s="133" t="s">
        <v>1950</v>
      </c>
      <c r="F7" s="53">
        <v>2.3549998679999997</v>
      </c>
      <c r="G7" s="53">
        <v>0.78499995599999994</v>
      </c>
      <c r="H7" s="53">
        <v>3.9249997799999998</v>
      </c>
      <c r="I7" s="133" t="s">
        <v>199</v>
      </c>
      <c r="J7" s="94">
        <v>2</v>
      </c>
      <c r="K7" s="133" t="str">
        <f t="shared" si="0"/>
        <v>Uniform (0.78, 3.92)</v>
      </c>
      <c r="L7" s="53">
        <f t="shared" si="1"/>
        <v>0.78499995599999994</v>
      </c>
      <c r="M7" s="53">
        <f t="shared" si="1"/>
        <v>3.9249997799999998</v>
      </c>
      <c r="N7" s="133" t="s">
        <v>17</v>
      </c>
      <c r="O7" s="84"/>
      <c r="P7" s="84"/>
      <c r="Q7" s="84"/>
    </row>
    <row r="8" spans="1:17" x14ac:dyDescent="0.25">
      <c r="A8" s="81" t="s">
        <v>3</v>
      </c>
      <c r="B8" s="133" t="s">
        <v>17</v>
      </c>
      <c r="C8" s="133" t="s">
        <v>17</v>
      </c>
      <c r="D8" s="133" t="s">
        <v>17</v>
      </c>
      <c r="E8" s="133" t="s">
        <v>1952</v>
      </c>
      <c r="F8" s="53">
        <v>7.1055208963079304E-3</v>
      </c>
      <c r="G8" s="53">
        <v>2.8191812074703222E-3</v>
      </c>
      <c r="H8" s="53">
        <v>1.9209562801690522E-2</v>
      </c>
      <c r="I8" s="133" t="s">
        <v>199</v>
      </c>
      <c r="J8" s="94">
        <v>2</v>
      </c>
      <c r="K8" s="133" t="str">
        <f t="shared" si="0"/>
        <v>Uniform (0, 0.02)</v>
      </c>
      <c r="L8" s="53">
        <f t="shared" si="1"/>
        <v>2.8191812074703222E-3</v>
      </c>
      <c r="M8" s="53">
        <f t="shared" si="1"/>
        <v>1.9209562801690522E-2</v>
      </c>
      <c r="N8" s="133" t="s">
        <v>17</v>
      </c>
      <c r="O8" s="43"/>
      <c r="P8" s="43"/>
      <c r="Q8" s="43"/>
    </row>
    <row r="9" spans="1:17" x14ac:dyDescent="0.25">
      <c r="A9" s="81" t="s">
        <v>3</v>
      </c>
      <c r="B9" s="84" t="s">
        <v>17</v>
      </c>
      <c r="C9" s="84" t="s">
        <v>17</v>
      </c>
      <c r="D9" s="84" t="s">
        <v>17</v>
      </c>
      <c r="E9" s="84" t="s">
        <v>1953</v>
      </c>
      <c r="F9" s="131">
        <v>0</v>
      </c>
      <c r="G9" s="131">
        <v>0</v>
      </c>
      <c r="H9" s="131">
        <v>0</v>
      </c>
      <c r="I9" s="84" t="s">
        <v>199</v>
      </c>
      <c r="J9" s="92">
        <v>2</v>
      </c>
      <c r="K9" s="84" t="str">
        <f t="shared" si="0"/>
        <v>Uniform (0, 0)</v>
      </c>
      <c r="L9" s="131">
        <f t="shared" si="1"/>
        <v>0</v>
      </c>
      <c r="M9" s="131">
        <f t="shared" si="1"/>
        <v>0</v>
      </c>
      <c r="N9" s="84" t="s">
        <v>17</v>
      </c>
      <c r="O9" s="84"/>
      <c r="P9" s="84"/>
      <c r="Q9" s="84"/>
    </row>
    <row r="10" spans="1:17" x14ac:dyDescent="0.25">
      <c r="A10" s="81" t="s">
        <v>3</v>
      </c>
      <c r="B10" s="133" t="s">
        <v>17</v>
      </c>
      <c r="C10" s="133" t="s">
        <v>17</v>
      </c>
      <c r="D10" s="133" t="s">
        <v>17</v>
      </c>
      <c r="E10" s="133" t="s">
        <v>2313</v>
      </c>
      <c r="F10" s="53">
        <v>49766.577385874996</v>
      </c>
      <c r="G10" s="53">
        <v>43473.247499999998</v>
      </c>
      <c r="H10" s="53">
        <v>60754.601250000007</v>
      </c>
      <c r="I10" s="133" t="s">
        <v>199</v>
      </c>
      <c r="J10" s="94">
        <v>2</v>
      </c>
      <c r="K10" s="133" t="str">
        <f t="shared" si="0"/>
        <v>Uniform (43473.25, 60754.6)</v>
      </c>
      <c r="L10" s="53">
        <f t="shared" si="1"/>
        <v>43473.247499999998</v>
      </c>
      <c r="M10" s="53">
        <f t="shared" si="1"/>
        <v>60754.601250000007</v>
      </c>
      <c r="N10" s="133" t="s">
        <v>17</v>
      </c>
    </row>
    <row r="11" spans="1:17" x14ac:dyDescent="0.25">
      <c r="A11" s="80" t="s">
        <v>3</v>
      </c>
      <c r="B11" s="87" t="s">
        <v>17</v>
      </c>
      <c r="C11" s="87" t="s">
        <v>17</v>
      </c>
      <c r="D11" s="87" t="s">
        <v>17</v>
      </c>
      <c r="E11" s="87" t="s">
        <v>2314</v>
      </c>
      <c r="F11" s="279">
        <v>17567.926051499999</v>
      </c>
      <c r="G11" s="279">
        <v>16378.184999999999</v>
      </c>
      <c r="H11" s="279">
        <v>23274.457499999997</v>
      </c>
      <c r="I11" s="87" t="s">
        <v>199</v>
      </c>
      <c r="J11" s="93">
        <v>2</v>
      </c>
      <c r="K11" s="87" t="str">
        <f t="shared" si="0"/>
        <v>Uniform (16378.19, 23274.46)</v>
      </c>
      <c r="L11" s="279">
        <f t="shared" si="1"/>
        <v>16378.184999999999</v>
      </c>
      <c r="M11" s="279">
        <f t="shared" si="1"/>
        <v>23274.457499999997</v>
      </c>
      <c r="N11" s="87" t="s">
        <v>17</v>
      </c>
      <c r="O11" s="87"/>
      <c r="P11" s="87"/>
      <c r="Q11" s="87"/>
    </row>
    <row r="12" spans="1:17" x14ac:dyDescent="0.25">
      <c r="A12" s="81" t="s">
        <v>4</v>
      </c>
      <c r="B12" s="133" t="s">
        <v>17</v>
      </c>
      <c r="C12" s="133" t="s">
        <v>17</v>
      </c>
      <c r="D12" s="133" t="s">
        <v>17</v>
      </c>
      <c r="E12" s="133" t="s">
        <v>1950</v>
      </c>
      <c r="F12" s="53">
        <v>2.3549998679999997</v>
      </c>
      <c r="G12" s="53">
        <v>0.78499995599999994</v>
      </c>
      <c r="H12" s="53">
        <v>3.9249997799999998</v>
      </c>
      <c r="I12" s="133" t="s">
        <v>199</v>
      </c>
      <c r="J12" s="94">
        <v>2</v>
      </c>
      <c r="K12" s="133" t="str">
        <f t="shared" si="0"/>
        <v>Uniform (0.78, 3.92)</v>
      </c>
      <c r="L12" s="53">
        <f t="shared" si="1"/>
        <v>0.78499995599999994</v>
      </c>
      <c r="M12" s="53">
        <f t="shared" si="1"/>
        <v>3.9249997799999998</v>
      </c>
      <c r="N12" s="133" t="s">
        <v>17</v>
      </c>
      <c r="O12" s="84"/>
      <c r="P12" s="84"/>
      <c r="Q12" s="84"/>
    </row>
    <row r="13" spans="1:17" x14ac:dyDescent="0.25">
      <c r="A13" s="81" t="s">
        <v>4</v>
      </c>
      <c r="B13" s="133" t="s">
        <v>17</v>
      </c>
      <c r="C13" s="133" t="s">
        <v>17</v>
      </c>
      <c r="D13" s="133" t="s">
        <v>17</v>
      </c>
      <c r="E13" s="133" t="s">
        <v>1952</v>
      </c>
      <c r="F13" s="53">
        <v>7.1055208963079304E-3</v>
      </c>
      <c r="G13" s="53">
        <v>2.8191812074703222E-3</v>
      </c>
      <c r="H13" s="53">
        <v>1.9209562801690522E-2</v>
      </c>
      <c r="I13" s="133" t="s">
        <v>199</v>
      </c>
      <c r="J13" s="94">
        <v>2</v>
      </c>
      <c r="K13" s="133" t="str">
        <f t="shared" si="0"/>
        <v>Uniform (0, 0.02)</v>
      </c>
      <c r="L13" s="53">
        <f t="shared" si="1"/>
        <v>2.8191812074703222E-3</v>
      </c>
      <c r="M13" s="53">
        <f t="shared" si="1"/>
        <v>1.9209562801690522E-2</v>
      </c>
      <c r="N13" s="133" t="s">
        <v>17</v>
      </c>
      <c r="O13" s="43"/>
      <c r="P13" s="43"/>
      <c r="Q13" s="43"/>
    </row>
    <row r="14" spans="1:17" x14ac:dyDescent="0.25">
      <c r="A14" s="81" t="s">
        <v>4</v>
      </c>
      <c r="B14" s="84" t="s">
        <v>17</v>
      </c>
      <c r="C14" s="84" t="s">
        <v>17</v>
      </c>
      <c r="D14" s="84" t="s">
        <v>17</v>
      </c>
      <c r="E14" s="84" t="s">
        <v>1953</v>
      </c>
      <c r="F14" s="131">
        <v>0</v>
      </c>
      <c r="G14" s="131">
        <v>0</v>
      </c>
      <c r="H14" s="131">
        <v>0</v>
      </c>
      <c r="I14" s="84" t="s">
        <v>199</v>
      </c>
      <c r="J14" s="92">
        <v>2</v>
      </c>
      <c r="K14" s="84" t="str">
        <f t="shared" si="0"/>
        <v>Uniform (0, 0)</v>
      </c>
      <c r="L14" s="131">
        <f t="shared" si="1"/>
        <v>0</v>
      </c>
      <c r="M14" s="131">
        <f t="shared" si="1"/>
        <v>0</v>
      </c>
      <c r="N14" s="84" t="s">
        <v>17</v>
      </c>
      <c r="O14" s="84"/>
      <c r="P14" s="84"/>
      <c r="Q14" s="84"/>
    </row>
    <row r="15" spans="1:17" x14ac:dyDescent="0.25">
      <c r="A15" s="81" t="s">
        <v>4</v>
      </c>
      <c r="B15" s="133" t="s">
        <v>17</v>
      </c>
      <c r="C15" s="133" t="s">
        <v>17</v>
      </c>
      <c r="D15" s="133" t="s">
        <v>17</v>
      </c>
      <c r="E15" s="133" t="s">
        <v>2313</v>
      </c>
      <c r="F15" s="53">
        <v>90587.241104624991</v>
      </c>
      <c r="G15" s="53">
        <v>81263.872499999998</v>
      </c>
      <c r="H15" s="53">
        <v>115091.53874999999</v>
      </c>
      <c r="I15" s="133" t="s">
        <v>199</v>
      </c>
      <c r="J15" s="94">
        <v>2</v>
      </c>
      <c r="K15" s="133" t="str">
        <f t="shared" si="0"/>
        <v>Uniform (81263.87, 115091.54)</v>
      </c>
      <c r="L15" s="53">
        <f t="shared" si="1"/>
        <v>81263.872499999998</v>
      </c>
      <c r="M15" s="53">
        <f t="shared" si="1"/>
        <v>115091.53874999999</v>
      </c>
      <c r="N15" s="133" t="s">
        <v>17</v>
      </c>
    </row>
    <row r="16" spans="1:17" x14ac:dyDescent="0.25">
      <c r="A16" s="80" t="s">
        <v>4</v>
      </c>
      <c r="B16" s="87" t="s">
        <v>17</v>
      </c>
      <c r="C16" s="87" t="s">
        <v>17</v>
      </c>
      <c r="D16" s="87" t="s">
        <v>17</v>
      </c>
      <c r="E16" s="87" t="s">
        <v>2314</v>
      </c>
      <c r="F16" s="279">
        <v>58388.589770250008</v>
      </c>
      <c r="G16" s="279">
        <v>54168.81</v>
      </c>
      <c r="H16" s="279">
        <v>77611.395000000004</v>
      </c>
      <c r="I16" s="87" t="s">
        <v>199</v>
      </c>
      <c r="J16" s="93">
        <v>2</v>
      </c>
      <c r="K16" s="87" t="str">
        <f t="shared" si="0"/>
        <v>Uniform (54168.81, 77611.4)</v>
      </c>
      <c r="L16" s="279">
        <f t="shared" si="1"/>
        <v>54168.81</v>
      </c>
      <c r="M16" s="279">
        <f t="shared" si="1"/>
        <v>77611.395000000004</v>
      </c>
      <c r="N16" s="87" t="s">
        <v>17</v>
      </c>
      <c r="O16" s="87"/>
      <c r="P16" s="87"/>
      <c r="Q16" s="87"/>
    </row>
    <row r="17" spans="1:24" x14ac:dyDescent="0.25">
      <c r="A17" s="81" t="s">
        <v>5</v>
      </c>
      <c r="B17" s="133" t="s">
        <v>17</v>
      </c>
      <c r="C17" s="133" t="s">
        <v>17</v>
      </c>
      <c r="D17" s="133" t="s">
        <v>17</v>
      </c>
      <c r="E17" s="133" t="s">
        <v>1950</v>
      </c>
      <c r="F17" s="53">
        <v>2.3549998679999997</v>
      </c>
      <c r="G17" s="53">
        <v>0.78499995599999994</v>
      </c>
      <c r="H17" s="53">
        <v>3.9249997799999998</v>
      </c>
      <c r="I17" s="133" t="s">
        <v>199</v>
      </c>
      <c r="J17" s="94">
        <v>2</v>
      </c>
      <c r="K17" s="133" t="str">
        <f t="shared" si="0"/>
        <v>Uniform (0.78, 3.92)</v>
      </c>
      <c r="L17" s="53">
        <f t="shared" si="1"/>
        <v>0.78499995599999994</v>
      </c>
      <c r="M17" s="53">
        <f t="shared" si="1"/>
        <v>3.9249997799999998</v>
      </c>
      <c r="N17" s="133" t="s">
        <v>17</v>
      </c>
      <c r="O17" s="84"/>
      <c r="P17" s="84"/>
      <c r="Q17" s="84"/>
    </row>
    <row r="18" spans="1:24" x14ac:dyDescent="0.25">
      <c r="A18" s="81" t="s">
        <v>5</v>
      </c>
      <c r="B18" s="133" t="s">
        <v>17</v>
      </c>
      <c r="C18" s="133" t="s">
        <v>17</v>
      </c>
      <c r="D18" s="133" t="s">
        <v>17</v>
      </c>
      <c r="E18" s="133" t="s">
        <v>1952</v>
      </c>
      <c r="F18" s="53">
        <v>7.1055208963079304E-3</v>
      </c>
      <c r="G18" s="53">
        <v>2.8191812074703222E-3</v>
      </c>
      <c r="H18" s="53">
        <v>1.9209562801690522E-2</v>
      </c>
      <c r="I18" s="133" t="s">
        <v>199</v>
      </c>
      <c r="J18" s="94">
        <v>2</v>
      </c>
      <c r="K18" s="133" t="str">
        <f t="shared" si="0"/>
        <v>Uniform (0, 0.02)</v>
      </c>
      <c r="L18" s="53">
        <f t="shared" si="1"/>
        <v>2.8191812074703222E-3</v>
      </c>
      <c r="M18" s="53">
        <f t="shared" si="1"/>
        <v>1.9209562801690522E-2</v>
      </c>
      <c r="N18" s="133" t="s">
        <v>17</v>
      </c>
      <c r="O18" s="43"/>
      <c r="P18" s="43"/>
      <c r="Q18" s="43"/>
    </row>
    <row r="19" spans="1:24" x14ac:dyDescent="0.25">
      <c r="A19" s="81" t="s">
        <v>5</v>
      </c>
      <c r="B19" s="84" t="s">
        <v>17</v>
      </c>
      <c r="C19" s="84" t="s">
        <v>17</v>
      </c>
      <c r="D19" s="84" t="s">
        <v>17</v>
      </c>
      <c r="E19" s="84" t="s">
        <v>1953</v>
      </c>
      <c r="F19" s="131">
        <v>0</v>
      </c>
      <c r="G19" s="131">
        <v>0</v>
      </c>
      <c r="H19" s="131">
        <v>0</v>
      </c>
      <c r="I19" s="84" t="s">
        <v>199</v>
      </c>
      <c r="J19" s="92">
        <v>2</v>
      </c>
      <c r="K19" s="84" t="str">
        <f t="shared" si="0"/>
        <v>Uniform (0, 0)</v>
      </c>
      <c r="L19" s="131">
        <f t="shared" ref="L19:M31" si="2">G19</f>
        <v>0</v>
      </c>
      <c r="M19" s="131">
        <f t="shared" si="2"/>
        <v>0</v>
      </c>
      <c r="N19" s="84" t="s">
        <v>17</v>
      </c>
      <c r="O19" s="84"/>
      <c r="P19" s="84"/>
      <c r="Q19" s="84"/>
    </row>
    <row r="20" spans="1:24" x14ac:dyDescent="0.25">
      <c r="A20" s="81" t="s">
        <v>5</v>
      </c>
      <c r="B20" s="133" t="s">
        <v>17</v>
      </c>
      <c r="C20" s="133" t="s">
        <v>17</v>
      </c>
      <c r="D20" s="133" t="s">
        <v>17</v>
      </c>
      <c r="E20" s="133" t="s">
        <v>2313</v>
      </c>
      <c r="F20" s="53">
        <v>49766.577385874996</v>
      </c>
      <c r="G20" s="53">
        <v>43473.247499999998</v>
      </c>
      <c r="H20" s="53">
        <v>60754.601250000007</v>
      </c>
      <c r="I20" s="133" t="s">
        <v>199</v>
      </c>
      <c r="J20" s="94">
        <v>2</v>
      </c>
      <c r="K20" s="133" t="str">
        <f t="shared" si="0"/>
        <v>Uniform (43473.25, 60754.6)</v>
      </c>
      <c r="L20" s="53">
        <f t="shared" si="2"/>
        <v>43473.247499999998</v>
      </c>
      <c r="M20" s="53">
        <f t="shared" si="2"/>
        <v>60754.601250000007</v>
      </c>
      <c r="N20" s="133" t="s">
        <v>17</v>
      </c>
    </row>
    <row r="21" spans="1:24" x14ac:dyDescent="0.25">
      <c r="A21" s="80" t="s">
        <v>5</v>
      </c>
      <c r="B21" s="87" t="s">
        <v>17</v>
      </c>
      <c r="C21" s="87" t="s">
        <v>17</v>
      </c>
      <c r="D21" s="87" t="s">
        <v>17</v>
      </c>
      <c r="E21" s="87" t="s">
        <v>2314</v>
      </c>
      <c r="F21" s="279">
        <v>17567.926051499999</v>
      </c>
      <c r="G21" s="279">
        <v>16378.184999999999</v>
      </c>
      <c r="H21" s="279">
        <v>23274.457499999997</v>
      </c>
      <c r="I21" s="87" t="s">
        <v>199</v>
      </c>
      <c r="J21" s="93">
        <v>2</v>
      </c>
      <c r="K21" s="87" t="str">
        <f t="shared" si="0"/>
        <v>Uniform (16378.19, 23274.46)</v>
      </c>
      <c r="L21" s="279">
        <f t="shared" si="2"/>
        <v>16378.184999999999</v>
      </c>
      <c r="M21" s="279">
        <f t="shared" si="2"/>
        <v>23274.457499999997</v>
      </c>
      <c r="N21" s="87" t="s">
        <v>17</v>
      </c>
      <c r="O21" s="87"/>
      <c r="P21" s="87"/>
      <c r="Q21" s="87"/>
      <c r="R21" s="84"/>
      <c r="S21" s="84"/>
      <c r="T21" s="84"/>
      <c r="U21" s="84"/>
      <c r="V21" s="84"/>
      <c r="W21" s="84"/>
      <c r="X21" s="84"/>
    </row>
    <row r="22" spans="1:24" x14ac:dyDescent="0.25">
      <c r="A22" s="81" t="s">
        <v>0</v>
      </c>
      <c r="B22" s="133" t="s">
        <v>17</v>
      </c>
      <c r="C22" s="133" t="s">
        <v>17</v>
      </c>
      <c r="D22" s="133" t="s">
        <v>17</v>
      </c>
      <c r="E22" s="133" t="s">
        <v>1950</v>
      </c>
      <c r="F22" s="53">
        <v>2.3549998679999997</v>
      </c>
      <c r="G22" s="53">
        <v>0.78499995599999994</v>
      </c>
      <c r="H22" s="53">
        <v>3.9249997799999998</v>
      </c>
      <c r="I22" s="133" t="s">
        <v>199</v>
      </c>
      <c r="J22" s="94">
        <v>2</v>
      </c>
      <c r="K22" s="133" t="str">
        <f t="shared" si="0"/>
        <v>Uniform (0.78, 3.92)</v>
      </c>
      <c r="L22" s="53">
        <f t="shared" si="2"/>
        <v>0.78499995599999994</v>
      </c>
      <c r="M22" s="53">
        <f t="shared" si="2"/>
        <v>3.9249997799999998</v>
      </c>
      <c r="N22" s="133" t="s">
        <v>17</v>
      </c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1" t="s">
        <v>0</v>
      </c>
      <c r="B23" s="133" t="s">
        <v>17</v>
      </c>
      <c r="C23" s="133" t="s">
        <v>17</v>
      </c>
      <c r="D23" s="133" t="s">
        <v>17</v>
      </c>
      <c r="E23" s="133" t="s">
        <v>1952</v>
      </c>
      <c r="F23" s="53">
        <v>7.1055208963079304E-3</v>
      </c>
      <c r="G23" s="53">
        <v>2.8191812074703222E-3</v>
      </c>
      <c r="H23" s="53">
        <v>1.9209562801690522E-2</v>
      </c>
      <c r="I23" s="133" t="s">
        <v>199</v>
      </c>
      <c r="J23" s="94">
        <v>2</v>
      </c>
      <c r="K23" s="133" t="str">
        <f t="shared" si="0"/>
        <v>Uniform (0, 0.02)</v>
      </c>
      <c r="L23" s="53">
        <f t="shared" si="2"/>
        <v>2.8191812074703222E-3</v>
      </c>
      <c r="M23" s="53">
        <f t="shared" si="2"/>
        <v>1.9209562801690522E-2</v>
      </c>
      <c r="N23" s="133" t="s">
        <v>17</v>
      </c>
      <c r="O23" s="43"/>
      <c r="P23" s="43"/>
      <c r="Q23" s="43"/>
      <c r="R23" s="84"/>
      <c r="S23" s="84"/>
      <c r="T23" s="84"/>
      <c r="U23" s="84"/>
      <c r="V23" s="84"/>
      <c r="W23" s="84"/>
      <c r="X23" s="84"/>
    </row>
    <row r="24" spans="1:24" x14ac:dyDescent="0.25">
      <c r="A24" s="81" t="s">
        <v>0</v>
      </c>
      <c r="B24" s="84" t="s">
        <v>17</v>
      </c>
      <c r="C24" s="84" t="s">
        <v>17</v>
      </c>
      <c r="D24" s="84" t="s">
        <v>17</v>
      </c>
      <c r="E24" s="84" t="s">
        <v>1953</v>
      </c>
      <c r="F24" s="131">
        <v>0</v>
      </c>
      <c r="G24" s="131">
        <v>0</v>
      </c>
      <c r="H24" s="131">
        <v>0</v>
      </c>
      <c r="I24" s="84" t="s">
        <v>199</v>
      </c>
      <c r="J24" s="92">
        <v>2</v>
      </c>
      <c r="K24" s="84" t="str">
        <f t="shared" si="0"/>
        <v>Uniform (0, 0)</v>
      </c>
      <c r="L24" s="131">
        <f t="shared" si="2"/>
        <v>0</v>
      </c>
      <c r="M24" s="131">
        <f t="shared" si="2"/>
        <v>0</v>
      </c>
      <c r="N24" s="84" t="s">
        <v>17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1" t="s">
        <v>0</v>
      </c>
      <c r="B25" s="133" t="s">
        <v>17</v>
      </c>
      <c r="C25" s="133" t="s">
        <v>17</v>
      </c>
      <c r="D25" s="133" t="s">
        <v>17</v>
      </c>
      <c r="E25" s="133" t="s">
        <v>2313</v>
      </c>
      <c r="F25" s="53">
        <v>82423.108360875005</v>
      </c>
      <c r="G25" s="53">
        <v>73705.747499999998</v>
      </c>
      <c r="H25" s="53">
        <v>104224.15125</v>
      </c>
      <c r="I25" s="133" t="s">
        <v>199</v>
      </c>
      <c r="J25" s="94">
        <v>2</v>
      </c>
      <c r="K25" s="133" t="str">
        <f t="shared" si="0"/>
        <v>Uniform (73705.75, 104224.15)</v>
      </c>
      <c r="L25" s="53">
        <f t="shared" si="2"/>
        <v>73705.747499999998</v>
      </c>
      <c r="M25" s="53">
        <f t="shared" si="2"/>
        <v>104224.15125</v>
      </c>
      <c r="N25" s="133" t="s">
        <v>17</v>
      </c>
      <c r="R25" s="84"/>
      <c r="S25" s="84"/>
      <c r="T25" s="84"/>
      <c r="U25" s="84"/>
      <c r="V25" s="84"/>
      <c r="W25" s="84"/>
      <c r="X25" s="84"/>
    </row>
    <row r="26" spans="1:24" x14ac:dyDescent="0.25">
      <c r="A26" s="80" t="s">
        <v>0</v>
      </c>
      <c r="B26" s="87" t="s">
        <v>17</v>
      </c>
      <c r="C26" s="87" t="s">
        <v>17</v>
      </c>
      <c r="D26" s="87" t="s">
        <v>17</v>
      </c>
      <c r="E26" s="87" t="s">
        <v>2314</v>
      </c>
      <c r="F26" s="279">
        <v>50224.4570265</v>
      </c>
      <c r="G26" s="279">
        <v>46610.684999999998</v>
      </c>
      <c r="H26" s="279">
        <v>66744.007500000007</v>
      </c>
      <c r="I26" s="87" t="s">
        <v>199</v>
      </c>
      <c r="J26" s="93">
        <v>2</v>
      </c>
      <c r="K26" s="87" t="str">
        <f t="shared" si="0"/>
        <v>Uniform (46610.69, 66744.01)</v>
      </c>
      <c r="L26" s="279">
        <f t="shared" si="2"/>
        <v>46610.684999999998</v>
      </c>
      <c r="M26" s="279">
        <f t="shared" si="2"/>
        <v>66744.007500000007</v>
      </c>
      <c r="N26" s="87" t="s">
        <v>17</v>
      </c>
      <c r="O26" s="87"/>
      <c r="P26" s="87"/>
      <c r="Q26" s="87"/>
      <c r="R26" s="84"/>
      <c r="S26" s="84"/>
      <c r="T26" s="84"/>
      <c r="U26" s="84"/>
      <c r="V26" s="84"/>
      <c r="W26" s="84"/>
      <c r="X26" s="84"/>
    </row>
    <row r="27" spans="1:24" x14ac:dyDescent="0.25">
      <c r="A27" s="81" t="s">
        <v>6</v>
      </c>
      <c r="B27" s="133" t="s">
        <v>17</v>
      </c>
      <c r="C27" s="133" t="s">
        <v>17</v>
      </c>
      <c r="D27" s="133" t="s">
        <v>17</v>
      </c>
      <c r="E27" s="133" t="s">
        <v>1950</v>
      </c>
      <c r="F27" s="53">
        <v>2.3549998679999997</v>
      </c>
      <c r="G27" s="53">
        <v>0.78499995599999994</v>
      </c>
      <c r="H27" s="53">
        <v>3.9249997799999998</v>
      </c>
      <c r="I27" s="133" t="s">
        <v>199</v>
      </c>
      <c r="J27" s="94">
        <v>2</v>
      </c>
      <c r="K27" s="133" t="str">
        <f t="shared" si="0"/>
        <v>Uniform (0.78, 3.92)</v>
      </c>
      <c r="L27" s="53">
        <f t="shared" si="2"/>
        <v>0.78499995599999994</v>
      </c>
      <c r="M27" s="53">
        <f t="shared" si="2"/>
        <v>3.9249997799999998</v>
      </c>
      <c r="N27" s="133" t="s">
        <v>17</v>
      </c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1" t="s">
        <v>6</v>
      </c>
      <c r="B28" s="133" t="s">
        <v>17</v>
      </c>
      <c r="C28" s="133" t="s">
        <v>17</v>
      </c>
      <c r="D28" s="133" t="s">
        <v>17</v>
      </c>
      <c r="E28" s="133" t="s">
        <v>1952</v>
      </c>
      <c r="F28" s="53">
        <v>7.1055208963079304E-3</v>
      </c>
      <c r="G28" s="53">
        <v>2.8191812074703222E-3</v>
      </c>
      <c r="H28" s="53">
        <v>1.9209562801690522E-2</v>
      </c>
      <c r="I28" s="133" t="s">
        <v>199</v>
      </c>
      <c r="J28" s="94">
        <v>2</v>
      </c>
      <c r="K28" s="133" t="str">
        <f t="shared" si="0"/>
        <v>Uniform (0, 0.02)</v>
      </c>
      <c r="L28" s="53">
        <f t="shared" si="2"/>
        <v>2.8191812074703222E-3</v>
      </c>
      <c r="M28" s="53">
        <f t="shared" si="2"/>
        <v>1.9209562801690522E-2</v>
      </c>
      <c r="N28" s="133" t="s">
        <v>17</v>
      </c>
      <c r="O28" s="43"/>
      <c r="P28" s="43"/>
      <c r="Q28" s="43"/>
      <c r="R28" s="84"/>
      <c r="S28" s="84"/>
      <c r="T28" s="84"/>
      <c r="U28" s="84"/>
      <c r="V28" s="84"/>
      <c r="W28" s="84"/>
      <c r="X28" s="84"/>
    </row>
    <row r="29" spans="1:24" x14ac:dyDescent="0.25">
      <c r="A29" s="81" t="s">
        <v>6</v>
      </c>
      <c r="B29" s="84" t="s">
        <v>17</v>
      </c>
      <c r="C29" s="84" t="s">
        <v>17</v>
      </c>
      <c r="D29" s="84" t="s">
        <v>17</v>
      </c>
      <c r="E29" s="84" t="s">
        <v>1953</v>
      </c>
      <c r="F29" s="131">
        <v>0</v>
      </c>
      <c r="G29" s="131">
        <v>0</v>
      </c>
      <c r="H29" s="131">
        <v>0</v>
      </c>
      <c r="I29" s="84" t="s">
        <v>199</v>
      </c>
      <c r="J29" s="92">
        <v>2</v>
      </c>
      <c r="K29" s="84" t="str">
        <f t="shared" si="0"/>
        <v>Uniform (0, 0)</v>
      </c>
      <c r="L29" s="131">
        <f t="shared" si="2"/>
        <v>0</v>
      </c>
      <c r="M29" s="131">
        <f t="shared" si="2"/>
        <v>0</v>
      </c>
      <c r="N29" s="84" t="s">
        <v>17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1" t="s">
        <v>6</v>
      </c>
      <c r="B30" s="133" t="s">
        <v>17</v>
      </c>
      <c r="C30" s="133" t="s">
        <v>17</v>
      </c>
      <c r="D30" s="133" t="s">
        <v>17</v>
      </c>
      <c r="E30" s="133" t="s">
        <v>2313</v>
      </c>
      <c r="F30" s="53">
        <v>41602.444642124996</v>
      </c>
      <c r="G30" s="53">
        <v>35915.122499999998</v>
      </c>
      <c r="H30" s="53">
        <v>49887.21375000001</v>
      </c>
      <c r="I30" s="133" t="s">
        <v>199</v>
      </c>
      <c r="J30" s="94">
        <v>2</v>
      </c>
      <c r="K30" s="133" t="str">
        <f t="shared" si="0"/>
        <v>Uniform (35915.12, 49887.21)</v>
      </c>
      <c r="L30" s="53">
        <f t="shared" si="2"/>
        <v>35915.122499999998</v>
      </c>
      <c r="M30" s="53">
        <f t="shared" si="2"/>
        <v>49887.21375000001</v>
      </c>
      <c r="N30" s="133" t="s">
        <v>17</v>
      </c>
      <c r="R30" s="84"/>
      <c r="S30" s="84"/>
      <c r="T30" s="84"/>
      <c r="U30" s="84"/>
      <c r="V30" s="84"/>
      <c r="W30" s="84"/>
      <c r="X30" s="84"/>
    </row>
    <row r="31" spans="1:24" x14ac:dyDescent="0.25">
      <c r="A31" s="80" t="s">
        <v>6</v>
      </c>
      <c r="B31" s="87" t="s">
        <v>17</v>
      </c>
      <c r="C31" s="87" t="s">
        <v>17</v>
      </c>
      <c r="D31" s="87" t="s">
        <v>17</v>
      </c>
      <c r="E31" s="87" t="s">
        <v>2314</v>
      </c>
      <c r="F31" s="279">
        <v>9403.7933077500002</v>
      </c>
      <c r="G31" s="279">
        <v>8820.06</v>
      </c>
      <c r="H31" s="279">
        <v>12407.07</v>
      </c>
      <c r="I31" s="87" t="s">
        <v>199</v>
      </c>
      <c r="J31" s="93">
        <v>2</v>
      </c>
      <c r="K31" s="87" t="str">
        <f t="shared" si="0"/>
        <v>Uniform (8820.06, 12407.07)</v>
      </c>
      <c r="L31" s="279">
        <f t="shared" si="2"/>
        <v>8820.06</v>
      </c>
      <c r="M31" s="279">
        <f t="shared" si="2"/>
        <v>12407.07</v>
      </c>
      <c r="N31" s="87" t="s">
        <v>17</v>
      </c>
      <c r="O31" s="87"/>
      <c r="P31" s="87"/>
      <c r="Q31" s="87"/>
      <c r="R31" s="84"/>
      <c r="S31" s="84"/>
      <c r="T31" s="84"/>
      <c r="U31" s="84"/>
      <c r="V31" s="84"/>
      <c r="W31" s="84"/>
      <c r="X31" s="84"/>
    </row>
    <row r="32" spans="1:24" x14ac:dyDescent="0.25"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spans="15:24" x14ac:dyDescent="0.25">
      <c r="O33" s="84"/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3"/>
  <sheetViews>
    <sheetView zoomScale="80" zoomScaleNormal="80" workbookViewId="0">
      <selection activeCell="M29" sqref="M29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.5703125" style="133" customWidth="1"/>
    <col min="6" max="8" width="11.28515625" style="133" customWidth="1"/>
    <col min="9" max="9" width="6.28515625" style="133" customWidth="1"/>
    <col min="10" max="10" width="7.28515625" style="133" customWidth="1"/>
    <col min="11" max="11" width="22.855468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22.656269999999999</v>
      </c>
      <c r="G2" s="53">
        <v>14.967224999999999</v>
      </c>
      <c r="H2" s="53">
        <v>30.145752000000002</v>
      </c>
      <c r="I2" s="133" t="s">
        <v>199</v>
      </c>
      <c r="J2" s="94">
        <v>2</v>
      </c>
      <c r="K2" s="133" t="str">
        <f>"Uniform ("&amp;ROUND(L2,2)&amp;", "&amp;ROUND(M2,2)&amp;")"</f>
        <v>Uniform (14.97, 30.15)</v>
      </c>
      <c r="L2" s="53">
        <f>G2</f>
        <v>14.967224999999999</v>
      </c>
      <c r="M2" s="53">
        <f>H2</f>
        <v>30.145752000000002</v>
      </c>
      <c r="N2" s="133" t="s">
        <v>17</v>
      </c>
      <c r="P2" s="133" t="s">
        <v>24</v>
      </c>
      <c r="Q2" s="82" t="s">
        <v>1954</v>
      </c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3.5448782961460443</v>
      </c>
      <c r="G3" s="53">
        <v>0.9188433129027187</v>
      </c>
      <c r="H3" s="53">
        <v>14.12222222222222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(0.92, 14.12)</v>
      </c>
      <c r="L3" s="53">
        <f t="shared" ref="L3:M19" si="1">G3</f>
        <v>0.9188433129027187</v>
      </c>
      <c r="M3" s="53">
        <f t="shared" si="1"/>
        <v>14.12222222222222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131">
        <v>22.656269999999999</v>
      </c>
      <c r="G5" s="131">
        <v>14.967224999999999</v>
      </c>
      <c r="H5" s="131">
        <v>30.145752000000002</v>
      </c>
      <c r="I5" s="133" t="s">
        <v>199</v>
      </c>
      <c r="J5" s="94">
        <v>2</v>
      </c>
      <c r="K5" s="133" t="str">
        <f t="shared" si="0"/>
        <v>Uniform (14.97, 30.15)</v>
      </c>
      <c r="L5" s="53">
        <f t="shared" si="1"/>
        <v>14.967224999999999</v>
      </c>
      <c r="M5" s="53">
        <f t="shared" si="1"/>
        <v>30.145752000000002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53">
        <v>3.5448782961460443</v>
      </c>
      <c r="G6" s="53">
        <v>0.9188433129027187</v>
      </c>
      <c r="H6" s="53">
        <v>14.12222222222222</v>
      </c>
      <c r="I6" s="133" t="s">
        <v>199</v>
      </c>
      <c r="J6" s="94">
        <v>2</v>
      </c>
      <c r="K6" s="133" t="str">
        <f t="shared" si="0"/>
        <v>Uniform (0.92, 14.12)</v>
      </c>
      <c r="L6" s="53">
        <f t="shared" si="1"/>
        <v>0.9188433129027187</v>
      </c>
      <c r="M6" s="53">
        <f t="shared" si="1"/>
        <v>14.12222222222222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279">
        <v>0</v>
      </c>
      <c r="G7" s="279">
        <v>0</v>
      </c>
      <c r="H7" s="27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337">
        <v>22.656269999999999</v>
      </c>
      <c r="G8" s="337">
        <v>14.967224999999999</v>
      </c>
      <c r="H8" s="337">
        <v>30.145752000000002</v>
      </c>
      <c r="I8" s="133" t="s">
        <v>199</v>
      </c>
      <c r="J8" s="94">
        <v>2</v>
      </c>
      <c r="K8" s="133" t="str">
        <f t="shared" si="0"/>
        <v>Uniform (14.97, 30.15)</v>
      </c>
      <c r="L8" s="53">
        <f t="shared" si="1"/>
        <v>14.967224999999999</v>
      </c>
      <c r="M8" s="53">
        <f t="shared" si="1"/>
        <v>30.145752000000002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53">
        <v>3.5448782961460443</v>
      </c>
      <c r="G9" s="53">
        <v>0.9188433129027187</v>
      </c>
      <c r="H9" s="53">
        <v>14.12222222222222</v>
      </c>
      <c r="I9" s="133" t="s">
        <v>199</v>
      </c>
      <c r="J9" s="94">
        <v>2</v>
      </c>
      <c r="K9" s="133" t="str">
        <f t="shared" si="0"/>
        <v>Uniform (0.92, 14.12)</v>
      </c>
      <c r="L9" s="53">
        <f t="shared" si="1"/>
        <v>0.9188433129027187</v>
      </c>
      <c r="M9" s="53">
        <f t="shared" si="1"/>
        <v>14.12222222222222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131">
        <v>22.656269999999999</v>
      </c>
      <c r="G11" s="131">
        <v>14.967224999999999</v>
      </c>
      <c r="H11" s="131">
        <v>30.145752000000002</v>
      </c>
      <c r="I11" s="133" t="s">
        <v>199</v>
      </c>
      <c r="J11" s="94">
        <v>2</v>
      </c>
      <c r="K11" s="133" t="str">
        <f t="shared" si="0"/>
        <v>Uniform (14.97, 30.15)</v>
      </c>
      <c r="L11" s="53">
        <f t="shared" si="1"/>
        <v>14.967224999999999</v>
      </c>
      <c r="M11" s="53">
        <f t="shared" si="1"/>
        <v>30.145752000000002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53">
        <v>3.5448782961460443</v>
      </c>
      <c r="G12" s="53">
        <v>0.9188433129027187</v>
      </c>
      <c r="H12" s="53">
        <v>14.12222222222222</v>
      </c>
      <c r="I12" s="133" t="s">
        <v>199</v>
      </c>
      <c r="J12" s="94">
        <v>2</v>
      </c>
      <c r="K12" s="133" t="str">
        <f t="shared" si="0"/>
        <v>Uniform (0.92, 14.12)</v>
      </c>
      <c r="L12" s="53">
        <f t="shared" si="1"/>
        <v>0.9188433129027187</v>
      </c>
      <c r="M12" s="53">
        <f t="shared" si="1"/>
        <v>14.12222222222222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22.656269999999999</v>
      </c>
      <c r="G14" s="53">
        <v>14.967224999999999</v>
      </c>
      <c r="H14" s="53">
        <v>30.145752000000002</v>
      </c>
      <c r="I14" s="133" t="s">
        <v>199</v>
      </c>
      <c r="J14" s="94">
        <v>2</v>
      </c>
      <c r="K14" s="133" t="str">
        <f t="shared" si="0"/>
        <v>Uniform (14.97, 30.15)</v>
      </c>
      <c r="L14" s="53">
        <f t="shared" si="1"/>
        <v>14.967224999999999</v>
      </c>
      <c r="M14" s="53">
        <f t="shared" si="1"/>
        <v>30.145752000000002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53">
        <v>3.5448782961460443</v>
      </c>
      <c r="G15" s="53">
        <v>0.9188433129027187</v>
      </c>
      <c r="H15" s="53">
        <v>14.12222222222222</v>
      </c>
      <c r="I15" s="133" t="s">
        <v>199</v>
      </c>
      <c r="J15" s="94">
        <v>2</v>
      </c>
      <c r="K15" s="133" t="str">
        <f t="shared" si="0"/>
        <v>Uniform (0.92, 14.12)</v>
      </c>
      <c r="L15" s="53">
        <f t="shared" si="1"/>
        <v>0.9188433129027187</v>
      </c>
      <c r="M15" s="53">
        <f t="shared" si="1"/>
        <v>14.12222222222222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</row>
    <row r="17" spans="1:24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22.656269999999999</v>
      </c>
      <c r="G17" s="53">
        <v>14.967224999999999</v>
      </c>
      <c r="H17" s="53">
        <v>30.145752000000002</v>
      </c>
      <c r="I17" s="133" t="s">
        <v>199</v>
      </c>
      <c r="J17" s="94">
        <v>2</v>
      </c>
      <c r="K17" s="133" t="str">
        <f t="shared" si="0"/>
        <v>Uniform (14.97, 30.15)</v>
      </c>
      <c r="L17" s="53">
        <f t="shared" si="1"/>
        <v>14.967224999999999</v>
      </c>
      <c r="M17" s="53">
        <f t="shared" si="1"/>
        <v>30.145752000000002</v>
      </c>
      <c r="N17" s="133" t="s">
        <v>17</v>
      </c>
    </row>
    <row r="18" spans="1:24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53">
        <v>3.5448782961460443</v>
      </c>
      <c r="G18" s="53">
        <v>0.9188433129027187</v>
      </c>
      <c r="H18" s="53">
        <v>14.12222222222222</v>
      </c>
      <c r="I18" s="133" t="s">
        <v>199</v>
      </c>
      <c r="J18" s="94">
        <v>2</v>
      </c>
      <c r="K18" s="133" t="str">
        <f t="shared" si="0"/>
        <v>Uniform (0.92, 14.12)</v>
      </c>
      <c r="L18" s="53">
        <f t="shared" si="1"/>
        <v>0.9188433129027187</v>
      </c>
      <c r="M18" s="53">
        <f t="shared" si="1"/>
        <v>14.12222222222222</v>
      </c>
      <c r="N18" s="133" t="s">
        <v>17</v>
      </c>
    </row>
    <row r="19" spans="1:24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53">
        <v>0</v>
      </c>
      <c r="G19" s="53">
        <v>0</v>
      </c>
      <c r="H19" s="53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</row>
    <row r="20" spans="1:24" x14ac:dyDescent="0.25">
      <c r="E20" s="84"/>
    </row>
    <row r="21" spans="1:24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spans="1:24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spans="1:24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spans="1:24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spans="1:24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spans="1:24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spans="1:24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spans="1:24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spans="1:24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spans="1:24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spans="1:24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spans="1:24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8"/>
  <sheetViews>
    <sheetView zoomScale="80" zoomScaleNormal="80" workbookViewId="0">
      <selection activeCell="J2" sqref="J2"/>
    </sheetView>
  </sheetViews>
  <sheetFormatPr defaultRowHeight="15" x14ac:dyDescent="0.25"/>
  <cols>
    <col min="1" max="1" width="7.5703125" customWidth="1"/>
    <col min="4" max="4" width="7.140625" customWidth="1"/>
    <col min="5" max="8" width="8.5703125" customWidth="1"/>
    <col min="9" max="9" width="8.5703125" style="79" customWidth="1"/>
    <col min="10" max="10" width="21.42578125" style="79" customWidth="1"/>
    <col min="11" max="13" width="8.5703125" style="79" customWidth="1"/>
    <col min="14" max="14" width="12.28515625" style="79" customWidth="1"/>
    <col min="15" max="15" width="11.7109375" customWidth="1"/>
    <col min="16" max="16" width="64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23</v>
      </c>
      <c r="P1" s="33" t="s">
        <v>19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0.01</v>
      </c>
      <c r="F2">
        <v>0</v>
      </c>
      <c r="G2">
        <v>0.05</v>
      </c>
      <c r="H2" t="s">
        <v>141</v>
      </c>
      <c r="I2" s="79">
        <v>2</v>
      </c>
      <c r="J2" s="79" t="s">
        <v>756</v>
      </c>
      <c r="K2" s="79">
        <v>1.968</v>
      </c>
      <c r="L2" s="79">
        <v>4.5919999999999996</v>
      </c>
      <c r="M2" s="79" t="s">
        <v>17</v>
      </c>
      <c r="O2" t="s">
        <v>22</v>
      </c>
      <c r="P2" t="s">
        <v>37</v>
      </c>
    </row>
    <row r="3" spans="1:16" x14ac:dyDescent="0.25">
      <c r="A3" s="24"/>
    </row>
    <row r="4" spans="1:16" x14ac:dyDescent="0.25">
      <c r="A4" s="24"/>
    </row>
    <row r="5" spans="1:16" x14ac:dyDescent="0.25">
      <c r="A5" s="24"/>
    </row>
    <row r="6" spans="1:16" x14ac:dyDescent="0.25">
      <c r="A6" s="24"/>
    </row>
    <row r="7" spans="1:16" x14ac:dyDescent="0.25">
      <c r="A7" s="24"/>
    </row>
    <row r="8" spans="1:16" x14ac:dyDescent="0.25">
      <c r="A8" s="24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2"/>
  <sheetViews>
    <sheetView zoomScale="80" zoomScaleNormal="80" workbookViewId="0">
      <selection activeCell="H34" sqref="H34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" style="133" customWidth="1"/>
    <col min="6" max="8" width="11.28515625" style="133" customWidth="1"/>
    <col min="9" max="9" width="7.28515625" style="133" customWidth="1"/>
    <col min="10" max="10" width="7.85546875" style="133" customWidth="1"/>
    <col min="11" max="11" width="23.855468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92.708139599999981</v>
      </c>
      <c r="G2" s="53">
        <v>24.722170559999995</v>
      </c>
      <c r="H2" s="53">
        <v>185.41627919999996</v>
      </c>
      <c r="I2" s="133" t="s">
        <v>199</v>
      </c>
      <c r="J2" s="94">
        <v>2</v>
      </c>
      <c r="K2" s="133" t="str">
        <f>"Uniform ("&amp;ROUND(L2,2)&amp;", "&amp;ROUND(M2,2)&amp;")"</f>
        <v>Uniform (24.72, 185.42)</v>
      </c>
      <c r="L2" s="53">
        <f>G2</f>
        <v>24.722170559999995</v>
      </c>
      <c r="M2" s="53">
        <f>H2</f>
        <v>185.41627919999996</v>
      </c>
      <c r="N2" s="133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282.30445476480003</v>
      </c>
      <c r="G3" s="53">
        <v>97.974041079671238</v>
      </c>
      <c r="H3" s="53">
        <v>1168.5772195679999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(97.97, 1168.58)</v>
      </c>
      <c r="L3" s="53">
        <f t="shared" ref="L3:M19" si="1">G3</f>
        <v>97.974041079671238</v>
      </c>
      <c r="M3" s="53">
        <f t="shared" si="1"/>
        <v>1168.5772195679999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34.222090841999993</v>
      </c>
      <c r="G4" s="279">
        <v>11.719894123972601</v>
      </c>
      <c r="H4" s="279">
        <v>142.59204517499998</v>
      </c>
      <c r="I4" s="87" t="s">
        <v>199</v>
      </c>
      <c r="J4" s="93">
        <v>2</v>
      </c>
      <c r="K4" s="87" t="str">
        <f t="shared" si="0"/>
        <v>Uniform (11.72, 142.59)</v>
      </c>
      <c r="L4" s="279">
        <f t="shared" si="1"/>
        <v>11.719894123972601</v>
      </c>
      <c r="M4" s="279">
        <f t="shared" si="1"/>
        <v>142.59204517499998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131">
        <v>92.708139599999981</v>
      </c>
      <c r="G5" s="131">
        <v>24.722170559999995</v>
      </c>
      <c r="H5" s="131">
        <v>185.41627919999996</v>
      </c>
      <c r="I5" s="133" t="s">
        <v>199</v>
      </c>
      <c r="J5" s="94">
        <v>2</v>
      </c>
      <c r="K5" s="133" t="str">
        <f t="shared" si="0"/>
        <v>Uniform (24.72, 185.42)</v>
      </c>
      <c r="L5" s="53">
        <f t="shared" si="1"/>
        <v>24.722170559999995</v>
      </c>
      <c r="M5" s="53">
        <f t="shared" si="1"/>
        <v>185.41627919999996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7">
        <v>282.30445476480003</v>
      </c>
      <c r="G6" s="337">
        <v>97.974041079671238</v>
      </c>
      <c r="H6" s="337">
        <v>1168.5772195679999</v>
      </c>
      <c r="I6" s="133" t="s">
        <v>199</v>
      </c>
      <c r="J6" s="94">
        <v>2</v>
      </c>
      <c r="K6" s="133" t="str">
        <f t="shared" si="0"/>
        <v>Uniform (97.97, 1168.58)</v>
      </c>
      <c r="L6" s="53">
        <f t="shared" si="1"/>
        <v>97.974041079671238</v>
      </c>
      <c r="M6" s="53">
        <f t="shared" si="1"/>
        <v>1168.5772195679999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338">
        <v>34.222090841999993</v>
      </c>
      <c r="G7" s="338">
        <v>11.719894123972601</v>
      </c>
      <c r="H7" s="338">
        <v>142.59204517499998</v>
      </c>
      <c r="I7" s="87" t="s">
        <v>199</v>
      </c>
      <c r="J7" s="93">
        <v>2</v>
      </c>
      <c r="K7" s="87" t="str">
        <f t="shared" si="0"/>
        <v>Uniform (11.72, 142.59)</v>
      </c>
      <c r="L7" s="279">
        <f t="shared" si="1"/>
        <v>11.719894123972601</v>
      </c>
      <c r="M7" s="279">
        <f t="shared" si="1"/>
        <v>142.59204517499998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337">
        <v>92.708139599999981</v>
      </c>
      <c r="G8" s="337">
        <v>24.722170559999995</v>
      </c>
      <c r="H8" s="337">
        <v>185.41627919999996</v>
      </c>
      <c r="I8" s="133" t="s">
        <v>199</v>
      </c>
      <c r="J8" s="94">
        <v>2</v>
      </c>
      <c r="K8" s="133" t="str">
        <f t="shared" si="0"/>
        <v>Uniform (24.72, 185.42)</v>
      </c>
      <c r="L8" s="53">
        <f t="shared" si="1"/>
        <v>24.722170559999995</v>
      </c>
      <c r="M8" s="53">
        <f t="shared" si="1"/>
        <v>185.41627919999996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7">
        <v>282.30445476480003</v>
      </c>
      <c r="G9" s="337">
        <v>97.974041079671238</v>
      </c>
      <c r="H9" s="337">
        <v>1168.5772195679999</v>
      </c>
      <c r="I9" s="133" t="s">
        <v>199</v>
      </c>
      <c r="J9" s="94">
        <v>2</v>
      </c>
      <c r="K9" s="133" t="str">
        <f t="shared" si="0"/>
        <v>Uniform (97.97, 1168.58)</v>
      </c>
      <c r="L9" s="53">
        <f t="shared" si="1"/>
        <v>97.974041079671238</v>
      </c>
      <c r="M9" s="53">
        <f t="shared" si="1"/>
        <v>1168.5772195679999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34.222090841999993</v>
      </c>
      <c r="G10" s="279">
        <v>11.719894123972601</v>
      </c>
      <c r="H10" s="279">
        <v>142.59204517499998</v>
      </c>
      <c r="I10" s="87" t="s">
        <v>199</v>
      </c>
      <c r="J10" s="93">
        <v>2</v>
      </c>
      <c r="K10" s="87" t="str">
        <f t="shared" si="0"/>
        <v>Uniform (11.72, 142.59)</v>
      </c>
      <c r="L10" s="279">
        <f t="shared" si="1"/>
        <v>11.719894123972601</v>
      </c>
      <c r="M10" s="279">
        <f t="shared" si="1"/>
        <v>142.59204517499998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131">
        <v>92.708139599999981</v>
      </c>
      <c r="G11" s="131">
        <v>24.722170559999995</v>
      </c>
      <c r="H11" s="131">
        <v>185.41627919999996</v>
      </c>
      <c r="I11" s="133" t="s">
        <v>199</v>
      </c>
      <c r="J11" s="94">
        <v>2</v>
      </c>
      <c r="K11" s="133" t="str">
        <f t="shared" si="0"/>
        <v>Uniform (24.72, 185.42)</v>
      </c>
      <c r="L11" s="53">
        <f t="shared" si="1"/>
        <v>24.722170559999995</v>
      </c>
      <c r="M11" s="53">
        <f t="shared" si="1"/>
        <v>185.41627919999996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53">
        <v>282.30445476480003</v>
      </c>
      <c r="G12" s="53">
        <v>97.974041079671238</v>
      </c>
      <c r="H12" s="53">
        <v>1168.5772195679999</v>
      </c>
      <c r="I12" s="133" t="s">
        <v>199</v>
      </c>
      <c r="J12" s="94">
        <v>2</v>
      </c>
      <c r="K12" s="133" t="str">
        <f t="shared" si="0"/>
        <v>Uniform (97.97, 1168.58)</v>
      </c>
      <c r="L12" s="53">
        <f t="shared" si="1"/>
        <v>97.974041079671238</v>
      </c>
      <c r="M12" s="53">
        <f t="shared" si="1"/>
        <v>1168.5772195679999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34.222090841999993</v>
      </c>
      <c r="G13" s="279">
        <v>11.719894123972601</v>
      </c>
      <c r="H13" s="279">
        <v>142.59204517499998</v>
      </c>
      <c r="I13" s="87" t="s">
        <v>199</v>
      </c>
      <c r="J13" s="93">
        <v>2</v>
      </c>
      <c r="K13" s="87" t="str">
        <f t="shared" si="0"/>
        <v>Uniform (11.72, 142.59)</v>
      </c>
      <c r="L13" s="279">
        <f t="shared" si="1"/>
        <v>11.719894123972601</v>
      </c>
      <c r="M13" s="279">
        <f t="shared" si="1"/>
        <v>142.59204517499998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92.708139599999981</v>
      </c>
      <c r="G14" s="53">
        <v>24.722170559999995</v>
      </c>
      <c r="H14" s="53">
        <v>185.41627919999996</v>
      </c>
      <c r="I14" s="133" t="s">
        <v>199</v>
      </c>
      <c r="J14" s="94">
        <v>2</v>
      </c>
      <c r="K14" s="133" t="str">
        <f t="shared" si="0"/>
        <v>Uniform (24.72, 185.42)</v>
      </c>
      <c r="L14" s="53">
        <f t="shared" si="1"/>
        <v>24.722170559999995</v>
      </c>
      <c r="M14" s="53">
        <f t="shared" si="1"/>
        <v>185.41627919999996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53">
        <v>282.30445476480003</v>
      </c>
      <c r="G15" s="53">
        <v>97.974041079671238</v>
      </c>
      <c r="H15" s="53">
        <v>1168.5772195679999</v>
      </c>
      <c r="I15" s="133" t="s">
        <v>199</v>
      </c>
      <c r="J15" s="94">
        <v>2</v>
      </c>
      <c r="K15" s="133" t="str">
        <f t="shared" si="0"/>
        <v>Uniform (97.97, 1168.58)</v>
      </c>
      <c r="L15" s="53">
        <f t="shared" si="1"/>
        <v>97.974041079671238</v>
      </c>
      <c r="M15" s="53">
        <f t="shared" si="1"/>
        <v>1168.5772195679999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34.222090841999993</v>
      </c>
      <c r="G16" s="279">
        <v>11.719894123972601</v>
      </c>
      <c r="H16" s="279">
        <v>142.59204517499998</v>
      </c>
      <c r="I16" s="87" t="s">
        <v>199</v>
      </c>
      <c r="J16" s="93">
        <v>2</v>
      </c>
      <c r="K16" s="87" t="str">
        <f t="shared" si="0"/>
        <v>Uniform (11.72, 142.59)</v>
      </c>
      <c r="L16" s="279">
        <f t="shared" si="1"/>
        <v>11.719894123972601</v>
      </c>
      <c r="M16" s="279">
        <f t="shared" si="1"/>
        <v>142.59204517499998</v>
      </c>
      <c r="N16" s="87" t="s">
        <v>17</v>
      </c>
      <c r="O16" s="87"/>
      <c r="P16" s="87"/>
      <c r="Q16" s="87"/>
    </row>
    <row r="17" spans="1:17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92.708139599999981</v>
      </c>
      <c r="G17" s="53">
        <v>24.722170559999995</v>
      </c>
      <c r="H17" s="53">
        <v>185.41627919999996</v>
      </c>
      <c r="I17" s="133" t="s">
        <v>199</v>
      </c>
      <c r="J17" s="94">
        <v>2</v>
      </c>
      <c r="K17" s="133" t="str">
        <f t="shared" si="0"/>
        <v>Uniform (24.72, 185.42)</v>
      </c>
      <c r="L17" s="53">
        <f t="shared" si="1"/>
        <v>24.722170559999995</v>
      </c>
      <c r="M17" s="53">
        <f t="shared" si="1"/>
        <v>185.41627919999996</v>
      </c>
      <c r="N17" s="133" t="s">
        <v>17</v>
      </c>
    </row>
    <row r="18" spans="1:17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53">
        <v>282.30445476480003</v>
      </c>
      <c r="G18" s="53">
        <v>97.974041079671238</v>
      </c>
      <c r="H18" s="53">
        <v>1168.5772195679999</v>
      </c>
      <c r="I18" s="133" t="s">
        <v>199</v>
      </c>
      <c r="J18" s="94">
        <v>2</v>
      </c>
      <c r="K18" s="133" t="str">
        <f t="shared" si="0"/>
        <v>Uniform (97.97, 1168.58)</v>
      </c>
      <c r="L18" s="53">
        <f t="shared" si="1"/>
        <v>97.974041079671238</v>
      </c>
      <c r="M18" s="53">
        <f t="shared" si="1"/>
        <v>1168.5772195679999</v>
      </c>
      <c r="N18" s="133" t="s">
        <v>17</v>
      </c>
    </row>
    <row r="19" spans="1:17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53">
        <v>34.222090841999993</v>
      </c>
      <c r="G19" s="53">
        <v>11.719894123972601</v>
      </c>
      <c r="H19" s="53">
        <v>142.59204517499998</v>
      </c>
      <c r="I19" s="133" t="s">
        <v>199</v>
      </c>
      <c r="J19" s="94">
        <v>2</v>
      </c>
      <c r="K19" s="133" t="str">
        <f t="shared" si="0"/>
        <v>Uniform (11.72, 142.59)</v>
      </c>
      <c r="L19" s="53">
        <f t="shared" si="1"/>
        <v>11.719894123972601</v>
      </c>
      <c r="M19" s="53">
        <f t="shared" si="1"/>
        <v>142.59204517499998</v>
      </c>
      <c r="N19" s="133" t="s">
        <v>17</v>
      </c>
    </row>
    <row r="20" spans="1:17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7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</row>
    <row r="22" spans="1:17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17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7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7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7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1:17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</row>
    <row r="29" spans="1:17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0" spans="1:17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1:17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1:1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2"/>
  <sheetViews>
    <sheetView zoomScale="80" zoomScaleNormal="80" workbookViewId="0">
      <selection activeCell="F2" sqref="F2:N4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7" style="133" customWidth="1"/>
    <col min="6" max="8" width="11.28515625" style="133" customWidth="1"/>
    <col min="9" max="9" width="7.28515625" style="133" customWidth="1"/>
    <col min="10" max="10" width="7.85546875" style="133" customWidth="1"/>
    <col min="11" max="11" width="23.855468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30.902713199999994</v>
      </c>
      <c r="G2" s="53">
        <v>8.2407235199999977</v>
      </c>
      <c r="H2" s="53">
        <v>61.805426399999988</v>
      </c>
      <c r="I2" s="133" t="s">
        <v>199</v>
      </c>
      <c r="J2" s="94">
        <v>2</v>
      </c>
      <c r="K2" s="133" t="str">
        <f>"Uniform ("&amp;ROUND(L2,2)&amp;", "&amp;ROUND(M2,2)&amp;")"</f>
        <v>Uniform (8.24, 61.81)</v>
      </c>
      <c r="L2" s="53">
        <f>G2</f>
        <v>8.2407235199999977</v>
      </c>
      <c r="M2" s="53">
        <f>H2</f>
        <v>61.805426399999988</v>
      </c>
      <c r="N2" s="133" t="s">
        <v>17</v>
      </c>
      <c r="P2" s="133" t="s">
        <v>24</v>
      </c>
      <c r="Q2" s="82"/>
    </row>
    <row r="3" spans="1:17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56.419228303015387</v>
      </c>
      <c r="G3" s="53">
        <v>14.682679095142857</v>
      </c>
      <c r="H3" s="53">
        <v>200.24517901250707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(14.68, 200.25)</v>
      </c>
      <c r="L3" s="53">
        <f t="shared" ref="L3:M19" si="1">G3</f>
        <v>14.682679095142857</v>
      </c>
      <c r="M3" s="53">
        <f t="shared" si="1"/>
        <v>200.24517901250707</v>
      </c>
      <c r="N3" s="133" t="s">
        <v>17</v>
      </c>
    </row>
    <row r="4" spans="1:17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7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131">
        <v>30.902713199999994</v>
      </c>
      <c r="G5" s="131">
        <v>8.2407235199999977</v>
      </c>
      <c r="H5" s="131">
        <v>61.805426399999988</v>
      </c>
      <c r="I5" s="133" t="s">
        <v>199</v>
      </c>
      <c r="J5" s="94">
        <v>2</v>
      </c>
      <c r="K5" s="133" t="str">
        <f t="shared" si="0"/>
        <v>Uniform (8.24, 61.81)</v>
      </c>
      <c r="L5" s="53">
        <f t="shared" si="1"/>
        <v>8.2407235199999977</v>
      </c>
      <c r="M5" s="53">
        <f t="shared" si="1"/>
        <v>61.805426399999988</v>
      </c>
      <c r="N5" s="133" t="s">
        <v>17</v>
      </c>
      <c r="O5" s="84"/>
      <c r="P5" s="84"/>
      <c r="Q5" s="84"/>
    </row>
    <row r="6" spans="1:17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7">
        <v>56.419228303015387</v>
      </c>
      <c r="G6" s="337">
        <v>14.682679095142857</v>
      </c>
      <c r="H6" s="337">
        <v>200.24517901250707</v>
      </c>
      <c r="I6" s="133" t="s">
        <v>199</v>
      </c>
      <c r="J6" s="94">
        <v>2</v>
      </c>
      <c r="K6" s="133" t="str">
        <f t="shared" si="0"/>
        <v>Uniform (14.68, 200.25)</v>
      </c>
      <c r="L6" s="53">
        <f t="shared" si="1"/>
        <v>14.682679095142857</v>
      </c>
      <c r="M6" s="53">
        <f t="shared" si="1"/>
        <v>200.24517901250707</v>
      </c>
      <c r="N6" s="133" t="s">
        <v>17</v>
      </c>
      <c r="O6" s="43"/>
      <c r="P6" s="43"/>
      <c r="Q6" s="43"/>
    </row>
    <row r="7" spans="1:17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338">
        <v>0</v>
      </c>
      <c r="G7" s="338">
        <v>0</v>
      </c>
      <c r="H7" s="338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</row>
    <row r="8" spans="1:17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337">
        <v>30.902713199999994</v>
      </c>
      <c r="G8" s="337">
        <v>8.2407235199999977</v>
      </c>
      <c r="H8" s="337">
        <v>61.805426399999988</v>
      </c>
      <c r="I8" s="133" t="s">
        <v>199</v>
      </c>
      <c r="J8" s="94">
        <v>2</v>
      </c>
      <c r="K8" s="133" t="str">
        <f t="shared" si="0"/>
        <v>Uniform (8.24, 61.81)</v>
      </c>
      <c r="L8" s="53">
        <f t="shared" si="1"/>
        <v>8.2407235199999977</v>
      </c>
      <c r="M8" s="53">
        <f t="shared" si="1"/>
        <v>61.805426399999988</v>
      </c>
      <c r="N8" s="133" t="s">
        <v>17</v>
      </c>
      <c r="O8" s="43"/>
      <c r="P8" s="43"/>
      <c r="Q8" s="43"/>
    </row>
    <row r="9" spans="1:17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7">
        <v>56.419228303015387</v>
      </c>
      <c r="G9" s="337">
        <v>14.682679095142857</v>
      </c>
      <c r="H9" s="337">
        <v>200.24517901250707</v>
      </c>
      <c r="I9" s="133" t="s">
        <v>199</v>
      </c>
      <c r="J9" s="94">
        <v>2</v>
      </c>
      <c r="K9" s="133" t="str">
        <f t="shared" si="0"/>
        <v>Uniform (14.68, 200.25)</v>
      </c>
      <c r="L9" s="53">
        <f t="shared" si="1"/>
        <v>14.682679095142857</v>
      </c>
      <c r="M9" s="53">
        <f t="shared" si="1"/>
        <v>200.24517901250707</v>
      </c>
      <c r="N9" s="133" t="s">
        <v>17</v>
      </c>
      <c r="O9" s="43"/>
      <c r="P9" s="43"/>
      <c r="Q9" s="43"/>
    </row>
    <row r="10" spans="1:17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</row>
    <row r="11" spans="1:17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131">
        <v>30.902713199999994</v>
      </c>
      <c r="G11" s="131">
        <v>8.2407235199999977</v>
      </c>
      <c r="H11" s="131">
        <v>61.805426399999988</v>
      </c>
      <c r="I11" s="133" t="s">
        <v>199</v>
      </c>
      <c r="J11" s="94">
        <v>2</v>
      </c>
      <c r="K11" s="133" t="str">
        <f t="shared" si="0"/>
        <v>Uniform (8.24, 61.81)</v>
      </c>
      <c r="L11" s="53">
        <f t="shared" si="1"/>
        <v>8.2407235199999977</v>
      </c>
      <c r="M11" s="53">
        <f t="shared" si="1"/>
        <v>61.805426399999988</v>
      </c>
      <c r="N11" s="133" t="s">
        <v>17</v>
      </c>
      <c r="O11" s="84"/>
      <c r="P11" s="84"/>
      <c r="Q11" s="84"/>
    </row>
    <row r="12" spans="1:17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53">
        <v>56.419228303015387</v>
      </c>
      <c r="G12" s="53">
        <v>14.682679095142857</v>
      </c>
      <c r="H12" s="53">
        <v>200.24517901250707</v>
      </c>
      <c r="I12" s="133" t="s">
        <v>199</v>
      </c>
      <c r="J12" s="94">
        <v>2</v>
      </c>
      <c r="K12" s="133" t="str">
        <f t="shared" si="0"/>
        <v>Uniform (14.68, 200.25)</v>
      </c>
      <c r="L12" s="53">
        <f t="shared" si="1"/>
        <v>14.682679095142857</v>
      </c>
      <c r="M12" s="53">
        <f t="shared" si="1"/>
        <v>200.24517901250707</v>
      </c>
      <c r="N12" s="133" t="s">
        <v>17</v>
      </c>
    </row>
    <row r="13" spans="1:17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</row>
    <row r="14" spans="1:17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30.902713199999994</v>
      </c>
      <c r="G14" s="53">
        <v>8.2407235199999977</v>
      </c>
      <c r="H14" s="53">
        <v>61.805426399999988</v>
      </c>
      <c r="I14" s="133" t="s">
        <v>199</v>
      </c>
      <c r="J14" s="94">
        <v>2</v>
      </c>
      <c r="K14" s="133" t="str">
        <f t="shared" si="0"/>
        <v>Uniform (8.24, 61.81)</v>
      </c>
      <c r="L14" s="53">
        <f t="shared" si="1"/>
        <v>8.2407235199999977</v>
      </c>
      <c r="M14" s="53">
        <f t="shared" si="1"/>
        <v>61.805426399999988</v>
      </c>
      <c r="N14" s="133" t="s">
        <v>17</v>
      </c>
    </row>
    <row r="15" spans="1:17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53">
        <v>56.419228303015387</v>
      </c>
      <c r="G15" s="53">
        <v>14.682679095142857</v>
      </c>
      <c r="H15" s="53">
        <v>200.24517901250707</v>
      </c>
      <c r="I15" s="133" t="s">
        <v>199</v>
      </c>
      <c r="J15" s="94">
        <v>2</v>
      </c>
      <c r="K15" s="133" t="str">
        <f t="shared" si="0"/>
        <v>Uniform (14.68, 200.25)</v>
      </c>
      <c r="L15" s="53">
        <f t="shared" si="1"/>
        <v>14.682679095142857</v>
      </c>
      <c r="M15" s="53">
        <f t="shared" si="1"/>
        <v>200.24517901250707</v>
      </c>
      <c r="N15" s="133" t="s">
        <v>17</v>
      </c>
    </row>
    <row r="16" spans="1:17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</row>
    <row r="17" spans="1:17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30.902713199999994</v>
      </c>
      <c r="G17" s="53">
        <v>8.2407235199999977</v>
      </c>
      <c r="H17" s="53">
        <v>61.805426399999988</v>
      </c>
      <c r="I17" s="133" t="s">
        <v>199</v>
      </c>
      <c r="J17" s="94">
        <v>2</v>
      </c>
      <c r="K17" s="133" t="str">
        <f t="shared" si="0"/>
        <v>Uniform (8.24, 61.81)</v>
      </c>
      <c r="L17" s="53">
        <f t="shared" si="1"/>
        <v>8.2407235199999977</v>
      </c>
      <c r="M17" s="53">
        <f t="shared" si="1"/>
        <v>61.805426399999988</v>
      </c>
      <c r="N17" s="133" t="s">
        <v>17</v>
      </c>
    </row>
    <row r="18" spans="1:17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53">
        <v>56.419228303015387</v>
      </c>
      <c r="G18" s="53">
        <v>14.682679095142857</v>
      </c>
      <c r="H18" s="53">
        <v>200.24517901250707</v>
      </c>
      <c r="I18" s="133" t="s">
        <v>199</v>
      </c>
      <c r="J18" s="94">
        <v>2</v>
      </c>
      <c r="K18" s="133" t="str">
        <f t="shared" si="0"/>
        <v>Uniform (14.68, 200.25)</v>
      </c>
      <c r="L18" s="53">
        <f t="shared" si="1"/>
        <v>14.682679095142857</v>
      </c>
      <c r="M18" s="53">
        <f t="shared" si="1"/>
        <v>200.24517901250707</v>
      </c>
      <c r="N18" s="133" t="s">
        <v>17</v>
      </c>
    </row>
    <row r="19" spans="1:17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53">
        <v>0</v>
      </c>
      <c r="G19" s="53">
        <v>0</v>
      </c>
      <c r="H19" s="53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</row>
    <row r="20" spans="1:17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7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</row>
    <row r="22" spans="1:17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17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7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7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7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1:17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</row>
    <row r="29" spans="1:17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0" spans="1:17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1:17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1:1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H35" sqref="H35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1.1457536122499998</v>
      </c>
      <c r="G2" s="53">
        <v>0.57287680612499992</v>
      </c>
      <c r="H2" s="53">
        <v>1.7186304183749999</v>
      </c>
      <c r="I2" s="133" t="s">
        <v>199</v>
      </c>
      <c r="J2" s="94">
        <v>2</v>
      </c>
      <c r="K2" s="133" t="str">
        <f>"Uniform ("&amp;ROUND(L2,2)&amp;", "&amp;ROUND(M2,2)&amp;")"</f>
        <v>Uniform (0.57, 1.72)</v>
      </c>
      <c r="L2" s="53">
        <f>G2</f>
        <v>0.57287680612499992</v>
      </c>
      <c r="M2" s="53">
        <f>H2</f>
        <v>1.7186304183749999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53">
        <v>0.86803562833846137</v>
      </c>
      <c r="G3" s="53">
        <v>0.20150827086428569</v>
      </c>
      <c r="H3" s="53">
        <v>3.1787220192676049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(0.2, 3.18)</v>
      </c>
      <c r="L3" s="53">
        <f t="shared" ref="L3:M19" si="1">G3</f>
        <v>0.20150827086428569</v>
      </c>
      <c r="M3" s="53">
        <f t="shared" si="1"/>
        <v>3.1787220192676049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53">
        <v>1.1457536122499998</v>
      </c>
      <c r="G5" s="53">
        <v>0.57287680612499992</v>
      </c>
      <c r="H5" s="53">
        <v>1.7186304183749999</v>
      </c>
      <c r="I5" s="133" t="s">
        <v>199</v>
      </c>
      <c r="J5" s="94">
        <v>2</v>
      </c>
      <c r="K5" s="133" t="str">
        <f t="shared" si="0"/>
        <v>Uniform (0.57, 1.72)</v>
      </c>
      <c r="L5" s="53">
        <f t="shared" si="1"/>
        <v>0.57287680612499992</v>
      </c>
      <c r="M5" s="53">
        <f t="shared" si="1"/>
        <v>1.7186304183749999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53">
        <v>0.86803562833846137</v>
      </c>
      <c r="G6" s="53">
        <v>0.20150827086428569</v>
      </c>
      <c r="H6" s="53">
        <v>3.1787220192676049</v>
      </c>
      <c r="I6" s="133" t="s">
        <v>199</v>
      </c>
      <c r="J6" s="94">
        <v>2</v>
      </c>
      <c r="K6" s="133" t="str">
        <f t="shared" si="0"/>
        <v>Uniform (0.2, 3.18)</v>
      </c>
      <c r="L6" s="53">
        <f t="shared" si="1"/>
        <v>0.20150827086428569</v>
      </c>
      <c r="M6" s="53">
        <f t="shared" si="1"/>
        <v>3.1787220192676049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338">
        <v>0</v>
      </c>
      <c r="G7" s="338">
        <v>0</v>
      </c>
      <c r="H7" s="338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53">
        <v>1.1457536122499998</v>
      </c>
      <c r="G8" s="53">
        <v>0.57287680612499992</v>
      </c>
      <c r="H8" s="53">
        <v>1.7186304183749999</v>
      </c>
      <c r="I8" s="133" t="s">
        <v>199</v>
      </c>
      <c r="J8" s="94">
        <v>2</v>
      </c>
      <c r="K8" s="133" t="str">
        <f t="shared" si="0"/>
        <v>Uniform (0.57, 1.72)</v>
      </c>
      <c r="L8" s="53">
        <f t="shared" si="1"/>
        <v>0.57287680612499992</v>
      </c>
      <c r="M8" s="53">
        <f t="shared" si="1"/>
        <v>1.7186304183749999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53">
        <v>0.86803562833846137</v>
      </c>
      <c r="G9" s="53">
        <v>0.20150827086428569</v>
      </c>
      <c r="H9" s="53">
        <v>3.1787220192676049</v>
      </c>
      <c r="I9" s="133" t="s">
        <v>199</v>
      </c>
      <c r="J9" s="94">
        <v>2</v>
      </c>
      <c r="K9" s="133" t="str">
        <f t="shared" si="0"/>
        <v>Uniform (0.2, 3.18)</v>
      </c>
      <c r="L9" s="53">
        <f t="shared" si="1"/>
        <v>0.20150827086428569</v>
      </c>
      <c r="M9" s="53">
        <f t="shared" si="1"/>
        <v>3.1787220192676049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53">
        <v>1.1457536122499998</v>
      </c>
      <c r="G11" s="53">
        <v>0.57287680612499992</v>
      </c>
      <c r="H11" s="53">
        <v>1.7186304183749999</v>
      </c>
      <c r="I11" s="133" t="s">
        <v>199</v>
      </c>
      <c r="J11" s="94">
        <v>2</v>
      </c>
      <c r="K11" s="133" t="str">
        <f t="shared" si="0"/>
        <v>Uniform (0.57, 1.72)</v>
      </c>
      <c r="L11" s="53">
        <f t="shared" si="1"/>
        <v>0.57287680612499992</v>
      </c>
      <c r="M11" s="53">
        <f t="shared" si="1"/>
        <v>1.7186304183749999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53">
        <v>0.86803562833846137</v>
      </c>
      <c r="G12" s="53">
        <v>0.20150827086428569</v>
      </c>
      <c r="H12" s="53">
        <v>3.1787220192676049</v>
      </c>
      <c r="I12" s="133" t="s">
        <v>199</v>
      </c>
      <c r="J12" s="94">
        <v>2</v>
      </c>
      <c r="K12" s="133" t="str">
        <f t="shared" si="0"/>
        <v>Uniform (0.2, 3.18)</v>
      </c>
      <c r="L12" s="53">
        <f t="shared" si="1"/>
        <v>0.20150827086428569</v>
      </c>
      <c r="M12" s="53">
        <f t="shared" si="1"/>
        <v>3.1787220192676049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1.1457536122499998</v>
      </c>
      <c r="G14" s="53">
        <v>0.57287680612499992</v>
      </c>
      <c r="H14" s="53">
        <v>1.7186304183749999</v>
      </c>
      <c r="I14" s="133" t="s">
        <v>199</v>
      </c>
      <c r="J14" s="94">
        <v>2</v>
      </c>
      <c r="K14" s="133" t="str">
        <f t="shared" si="0"/>
        <v>Uniform (0.57, 1.72)</v>
      </c>
      <c r="L14" s="53">
        <f t="shared" si="1"/>
        <v>0.57287680612499992</v>
      </c>
      <c r="M14" s="53">
        <f t="shared" si="1"/>
        <v>1.7186304183749999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53">
        <v>0.86803562833846137</v>
      </c>
      <c r="G15" s="53">
        <v>0.20150827086428569</v>
      </c>
      <c r="H15" s="53">
        <v>3.1787220192676049</v>
      </c>
      <c r="I15" s="133" t="s">
        <v>199</v>
      </c>
      <c r="J15" s="94">
        <v>2</v>
      </c>
      <c r="K15" s="133" t="str">
        <f t="shared" si="0"/>
        <v>Uniform (0.2, 3.18)</v>
      </c>
      <c r="L15" s="53">
        <f t="shared" si="1"/>
        <v>0.20150827086428569</v>
      </c>
      <c r="M15" s="53">
        <f t="shared" si="1"/>
        <v>3.1787220192676049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1.1457536122499998</v>
      </c>
      <c r="G17" s="53">
        <v>0.57287680612499992</v>
      </c>
      <c r="H17" s="53">
        <v>1.7186304183749999</v>
      </c>
      <c r="I17" s="133" t="s">
        <v>199</v>
      </c>
      <c r="J17" s="94">
        <v>2</v>
      </c>
      <c r="K17" s="133" t="str">
        <f t="shared" si="0"/>
        <v>Uniform (0.57, 1.72)</v>
      </c>
      <c r="L17" s="53">
        <f t="shared" si="1"/>
        <v>0.57287680612499992</v>
      </c>
      <c r="M17" s="53">
        <f t="shared" si="1"/>
        <v>1.7186304183749999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53">
        <v>0.86803562833846137</v>
      </c>
      <c r="G18" s="53">
        <v>0.20150827086428569</v>
      </c>
      <c r="H18" s="53">
        <v>3.1787220192676049</v>
      </c>
      <c r="I18" s="133" t="s">
        <v>199</v>
      </c>
      <c r="J18" s="94">
        <v>2</v>
      </c>
      <c r="K18" s="133" t="str">
        <f t="shared" si="0"/>
        <v>Uniform (0.2, 3.18)</v>
      </c>
      <c r="L18" s="53">
        <f t="shared" si="1"/>
        <v>0.20150827086428569</v>
      </c>
      <c r="M18" s="53">
        <f t="shared" si="1"/>
        <v>3.1787220192676049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53">
        <v>0</v>
      </c>
      <c r="G19" s="53">
        <v>0</v>
      </c>
      <c r="H19" s="53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F41" sqref="F41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71093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607.89035157333342</v>
      </c>
      <c r="G2" s="53">
        <v>503.65941047333337</v>
      </c>
      <c r="H2" s="53">
        <v>745.72862600666667</v>
      </c>
      <c r="I2" s="133" t="s">
        <v>199</v>
      </c>
      <c r="J2" s="94">
        <v>2</v>
      </c>
      <c r="K2" s="133" t="str">
        <f>"Uniform ("&amp;ROUND(L2,2)&amp;", "&amp;ROUND(M2,2)&amp;")"</f>
        <v>Uniform (503.66, 745.73)</v>
      </c>
      <c r="L2" s="53">
        <f>G2</f>
        <v>503.65941047333337</v>
      </c>
      <c r="M2" s="53">
        <f>H2</f>
        <v>745.72862600666667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336">
        <v>148.75926767999999</v>
      </c>
      <c r="G3" s="336">
        <v>50.944954684931503</v>
      </c>
      <c r="H3" s="336">
        <v>619.83028200000001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(50.94, 619.83)</v>
      </c>
      <c r="L3" s="53">
        <f t="shared" ref="L3:M19" si="1">G3</f>
        <v>50.944954684931503</v>
      </c>
      <c r="M3" s="53">
        <f t="shared" si="1"/>
        <v>619.83028200000001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53">
        <v>607.89035157333342</v>
      </c>
      <c r="G5" s="53">
        <v>503.65941047333337</v>
      </c>
      <c r="H5" s="53">
        <v>745.72862600666667</v>
      </c>
      <c r="I5" s="133" t="s">
        <v>199</v>
      </c>
      <c r="J5" s="94">
        <v>2</v>
      </c>
      <c r="K5" s="133" t="str">
        <f t="shared" si="0"/>
        <v>Uniform (503.66, 745.73)</v>
      </c>
      <c r="L5" s="53">
        <f t="shared" si="1"/>
        <v>503.65941047333337</v>
      </c>
      <c r="M5" s="53">
        <f t="shared" si="1"/>
        <v>745.72862600666667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6">
        <v>148.75926767999999</v>
      </c>
      <c r="G6" s="336">
        <v>50.944954684931503</v>
      </c>
      <c r="H6" s="336">
        <v>619.83028200000001</v>
      </c>
      <c r="I6" s="133" t="s">
        <v>199</v>
      </c>
      <c r="J6" s="94">
        <v>2</v>
      </c>
      <c r="K6" s="133" t="str">
        <f t="shared" si="0"/>
        <v>Uniform (50.94, 619.83)</v>
      </c>
      <c r="L6" s="53">
        <f t="shared" si="1"/>
        <v>50.944954684931503</v>
      </c>
      <c r="M6" s="53">
        <f t="shared" si="1"/>
        <v>619.83028200000001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279">
        <v>0</v>
      </c>
      <c r="G7" s="279">
        <v>0</v>
      </c>
      <c r="H7" s="27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53">
        <v>607.89035157333342</v>
      </c>
      <c r="G8" s="53">
        <v>503.65941047333337</v>
      </c>
      <c r="H8" s="53">
        <v>745.72862600666667</v>
      </c>
      <c r="I8" s="133" t="s">
        <v>199</v>
      </c>
      <c r="J8" s="94">
        <v>2</v>
      </c>
      <c r="K8" s="133" t="str">
        <f t="shared" si="0"/>
        <v>Uniform (503.66, 745.73)</v>
      </c>
      <c r="L8" s="53">
        <f t="shared" si="1"/>
        <v>503.65941047333337</v>
      </c>
      <c r="M8" s="53">
        <f t="shared" si="1"/>
        <v>745.72862600666667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6">
        <v>148.75926767999999</v>
      </c>
      <c r="G9" s="336">
        <v>50.944954684931503</v>
      </c>
      <c r="H9" s="336">
        <v>619.83028200000001</v>
      </c>
      <c r="I9" s="133" t="s">
        <v>199</v>
      </c>
      <c r="J9" s="94">
        <v>2</v>
      </c>
      <c r="K9" s="133" t="str">
        <f t="shared" si="0"/>
        <v>Uniform (50.94, 619.83)</v>
      </c>
      <c r="L9" s="53">
        <f t="shared" si="1"/>
        <v>50.944954684931503</v>
      </c>
      <c r="M9" s="53">
        <f t="shared" si="1"/>
        <v>619.83028200000001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53">
        <v>607.89035157333342</v>
      </c>
      <c r="G11" s="53">
        <v>503.65941047333337</v>
      </c>
      <c r="H11" s="53">
        <v>745.72862600666667</v>
      </c>
      <c r="I11" s="133" t="s">
        <v>199</v>
      </c>
      <c r="J11" s="94">
        <v>2</v>
      </c>
      <c r="K11" s="133" t="str">
        <f t="shared" si="0"/>
        <v>Uniform (503.66, 745.73)</v>
      </c>
      <c r="L11" s="53">
        <f t="shared" si="1"/>
        <v>503.65941047333337</v>
      </c>
      <c r="M11" s="53">
        <f t="shared" si="1"/>
        <v>745.72862600666667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336">
        <v>148.75926767999999</v>
      </c>
      <c r="G12" s="336">
        <v>50.944954684931503</v>
      </c>
      <c r="H12" s="336">
        <v>619.83028200000001</v>
      </c>
      <c r="I12" s="133" t="s">
        <v>199</v>
      </c>
      <c r="J12" s="94">
        <v>2</v>
      </c>
      <c r="K12" s="133" t="str">
        <f t="shared" si="0"/>
        <v>Uniform (50.94, 619.83)</v>
      </c>
      <c r="L12" s="53">
        <f t="shared" si="1"/>
        <v>50.944954684931503</v>
      </c>
      <c r="M12" s="53">
        <f t="shared" si="1"/>
        <v>619.83028200000001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607.89035157333342</v>
      </c>
      <c r="G14" s="53">
        <v>503.65941047333337</v>
      </c>
      <c r="H14" s="53">
        <v>745.72862600666667</v>
      </c>
      <c r="I14" s="133" t="s">
        <v>199</v>
      </c>
      <c r="J14" s="94">
        <v>2</v>
      </c>
      <c r="K14" s="133" t="str">
        <f t="shared" si="0"/>
        <v>Uniform (503.66, 745.73)</v>
      </c>
      <c r="L14" s="53">
        <f t="shared" si="1"/>
        <v>503.65941047333337</v>
      </c>
      <c r="M14" s="53">
        <f t="shared" si="1"/>
        <v>745.72862600666667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336">
        <v>148.75926767999999</v>
      </c>
      <c r="G15" s="336">
        <v>50.944954684931503</v>
      </c>
      <c r="H15" s="336">
        <v>619.83028200000001</v>
      </c>
      <c r="I15" s="133" t="s">
        <v>199</v>
      </c>
      <c r="J15" s="94">
        <v>2</v>
      </c>
      <c r="K15" s="133" t="str">
        <f t="shared" si="0"/>
        <v>Uniform (50.94, 619.83)</v>
      </c>
      <c r="L15" s="53">
        <f t="shared" si="1"/>
        <v>50.944954684931503</v>
      </c>
      <c r="M15" s="53">
        <f t="shared" si="1"/>
        <v>619.83028200000001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607.89035157333342</v>
      </c>
      <c r="G17" s="53">
        <v>503.65941047333337</v>
      </c>
      <c r="H17" s="53">
        <v>745.72862600666667</v>
      </c>
      <c r="I17" s="133" t="s">
        <v>199</v>
      </c>
      <c r="J17" s="94">
        <v>2</v>
      </c>
      <c r="K17" s="133" t="str">
        <f t="shared" si="0"/>
        <v>Uniform (503.66, 745.73)</v>
      </c>
      <c r="L17" s="53">
        <f t="shared" si="1"/>
        <v>503.65941047333337</v>
      </c>
      <c r="M17" s="53">
        <f t="shared" si="1"/>
        <v>745.72862600666667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336">
        <v>148.75926767999999</v>
      </c>
      <c r="G18" s="336">
        <v>50.944954684931503</v>
      </c>
      <c r="H18" s="336">
        <v>619.83028200000001</v>
      </c>
      <c r="I18" s="133" t="s">
        <v>199</v>
      </c>
      <c r="J18" s="94">
        <v>2</v>
      </c>
      <c r="K18" s="133" t="str">
        <f t="shared" si="0"/>
        <v>Uniform (50.94, 619.83)</v>
      </c>
      <c r="L18" s="53">
        <f t="shared" si="1"/>
        <v>50.944954684931503</v>
      </c>
      <c r="M18" s="53">
        <f t="shared" si="1"/>
        <v>619.83028200000001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53">
        <v>0</v>
      </c>
      <c r="G19" s="53">
        <v>0</v>
      </c>
      <c r="H19" s="53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F2" sqref="F2:N4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3.965848193999999</v>
      </c>
      <c r="G2" s="53">
        <v>2.7125714919999995</v>
      </c>
      <c r="H2" s="53">
        <v>5.9401882039999983</v>
      </c>
      <c r="I2" s="133" t="s">
        <v>199</v>
      </c>
      <c r="J2" s="94">
        <v>2</v>
      </c>
      <c r="K2" s="133" t="str">
        <f>"Uniform ("&amp;ROUND(L2,2)&amp;", "&amp;ROUND(M2,2)&amp;")"</f>
        <v>Uniform (2.71, 5.94)</v>
      </c>
      <c r="L2" s="53">
        <f>G2</f>
        <v>2.7125714919999995</v>
      </c>
      <c r="M2" s="53">
        <f>H2</f>
        <v>5.9401882039999983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336">
        <v>3.3808096492307689</v>
      </c>
      <c r="G3" s="336">
        <v>0.47089848685714281</v>
      </c>
      <c r="H3" s="336">
        <v>37.141289104225351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(0.47, 37.14)</v>
      </c>
      <c r="L3" s="53">
        <f t="shared" ref="L3:M19" si="1">G3</f>
        <v>0.47089848685714281</v>
      </c>
      <c r="M3" s="53">
        <f t="shared" si="1"/>
        <v>37.141289104225351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131">
        <v>3.965848193999999</v>
      </c>
      <c r="G5" s="131">
        <v>2.7125714919999995</v>
      </c>
      <c r="H5" s="131">
        <v>5.9401882039999983</v>
      </c>
      <c r="I5" s="133" t="s">
        <v>199</v>
      </c>
      <c r="J5" s="94">
        <v>2</v>
      </c>
      <c r="K5" s="133" t="str">
        <f t="shared" si="0"/>
        <v>Uniform (2.71, 5.94)</v>
      </c>
      <c r="L5" s="53">
        <f t="shared" si="1"/>
        <v>2.7125714919999995</v>
      </c>
      <c r="M5" s="53">
        <f t="shared" si="1"/>
        <v>5.9401882039999983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6">
        <v>3.3808096492307689</v>
      </c>
      <c r="G6" s="336">
        <v>0.47089848685714281</v>
      </c>
      <c r="H6" s="336">
        <v>37.141289104225351</v>
      </c>
      <c r="I6" s="133" t="s">
        <v>199</v>
      </c>
      <c r="J6" s="94">
        <v>2</v>
      </c>
      <c r="K6" s="133" t="str">
        <f t="shared" si="0"/>
        <v>Uniform (0.47, 37.14)</v>
      </c>
      <c r="L6" s="53">
        <f t="shared" si="1"/>
        <v>0.47089848685714281</v>
      </c>
      <c r="M6" s="53">
        <f t="shared" si="1"/>
        <v>37.141289104225351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279">
        <v>0</v>
      </c>
      <c r="G7" s="279">
        <v>0</v>
      </c>
      <c r="H7" s="27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131">
        <v>3.965848193999999</v>
      </c>
      <c r="G8" s="131">
        <v>2.7125714919999995</v>
      </c>
      <c r="H8" s="131">
        <v>5.9401882039999983</v>
      </c>
      <c r="I8" s="133" t="s">
        <v>199</v>
      </c>
      <c r="J8" s="94">
        <v>2</v>
      </c>
      <c r="K8" s="133" t="str">
        <f t="shared" si="0"/>
        <v>Uniform (2.71, 5.94)</v>
      </c>
      <c r="L8" s="53">
        <f t="shared" si="1"/>
        <v>2.7125714919999995</v>
      </c>
      <c r="M8" s="53">
        <f t="shared" si="1"/>
        <v>5.9401882039999983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6">
        <v>3.3808096492307689</v>
      </c>
      <c r="G9" s="336">
        <v>0.47089848685714281</v>
      </c>
      <c r="H9" s="336">
        <v>37.141289104225351</v>
      </c>
      <c r="I9" s="133" t="s">
        <v>199</v>
      </c>
      <c r="J9" s="94">
        <v>2</v>
      </c>
      <c r="K9" s="133" t="str">
        <f t="shared" si="0"/>
        <v>Uniform (0.47, 37.14)</v>
      </c>
      <c r="L9" s="53">
        <f t="shared" si="1"/>
        <v>0.47089848685714281</v>
      </c>
      <c r="M9" s="53">
        <f t="shared" si="1"/>
        <v>37.141289104225351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131">
        <v>3.965848193999999</v>
      </c>
      <c r="G11" s="131">
        <v>2.7125714919999995</v>
      </c>
      <c r="H11" s="131">
        <v>5.9401882039999983</v>
      </c>
      <c r="I11" s="133" t="s">
        <v>199</v>
      </c>
      <c r="J11" s="94">
        <v>2</v>
      </c>
      <c r="K11" s="133" t="str">
        <f t="shared" si="0"/>
        <v>Uniform (2.71, 5.94)</v>
      </c>
      <c r="L11" s="53">
        <f t="shared" si="1"/>
        <v>2.7125714919999995</v>
      </c>
      <c r="M11" s="53">
        <f t="shared" si="1"/>
        <v>5.9401882039999983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336">
        <v>3.3808096492307689</v>
      </c>
      <c r="G12" s="336">
        <v>0.47089848685714281</v>
      </c>
      <c r="H12" s="336">
        <v>37.141289104225351</v>
      </c>
      <c r="I12" s="133" t="s">
        <v>199</v>
      </c>
      <c r="J12" s="94">
        <v>2</v>
      </c>
      <c r="K12" s="133" t="str">
        <f t="shared" si="0"/>
        <v>Uniform (0.47, 37.14)</v>
      </c>
      <c r="L12" s="53">
        <f t="shared" si="1"/>
        <v>0.47089848685714281</v>
      </c>
      <c r="M12" s="53">
        <f t="shared" si="1"/>
        <v>37.141289104225351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131">
        <v>3.965848193999999</v>
      </c>
      <c r="G14" s="131">
        <v>2.7125714919999995</v>
      </c>
      <c r="H14" s="131">
        <v>5.9401882039999983</v>
      </c>
      <c r="I14" s="133" t="s">
        <v>199</v>
      </c>
      <c r="J14" s="94">
        <v>2</v>
      </c>
      <c r="K14" s="133" t="str">
        <f t="shared" si="0"/>
        <v>Uniform (2.71, 5.94)</v>
      </c>
      <c r="L14" s="53">
        <f t="shared" si="1"/>
        <v>2.7125714919999995</v>
      </c>
      <c r="M14" s="53">
        <f t="shared" si="1"/>
        <v>5.9401882039999983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336">
        <v>3.3808096492307689</v>
      </c>
      <c r="G15" s="336">
        <v>0.47089848685714281</v>
      </c>
      <c r="H15" s="336">
        <v>37.141289104225351</v>
      </c>
      <c r="I15" s="133" t="s">
        <v>199</v>
      </c>
      <c r="J15" s="94">
        <v>2</v>
      </c>
      <c r="K15" s="133" t="str">
        <f t="shared" si="0"/>
        <v>Uniform (0.47, 37.14)</v>
      </c>
      <c r="L15" s="53">
        <f t="shared" si="1"/>
        <v>0.47089848685714281</v>
      </c>
      <c r="M15" s="53">
        <f t="shared" si="1"/>
        <v>37.141289104225351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131">
        <v>3.965848193999999</v>
      </c>
      <c r="G17" s="131">
        <v>2.7125714919999995</v>
      </c>
      <c r="H17" s="131">
        <v>5.9401882039999983</v>
      </c>
      <c r="I17" s="133" t="s">
        <v>199</v>
      </c>
      <c r="J17" s="94">
        <v>2</v>
      </c>
      <c r="K17" s="133" t="str">
        <f t="shared" si="0"/>
        <v>Uniform (2.71, 5.94)</v>
      </c>
      <c r="L17" s="53">
        <f t="shared" si="1"/>
        <v>2.7125714919999995</v>
      </c>
      <c r="M17" s="53">
        <f t="shared" si="1"/>
        <v>5.9401882039999983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336">
        <v>3.3808096492307689</v>
      </c>
      <c r="G18" s="336">
        <v>0.47089848685714281</v>
      </c>
      <c r="H18" s="336">
        <v>37.141289104225351</v>
      </c>
      <c r="I18" s="133" t="s">
        <v>199</v>
      </c>
      <c r="J18" s="94">
        <v>2</v>
      </c>
      <c r="K18" s="133" t="str">
        <f t="shared" si="0"/>
        <v>Uniform (0.47, 37.14)</v>
      </c>
      <c r="L18" s="53">
        <f t="shared" si="1"/>
        <v>0.47089848685714281</v>
      </c>
      <c r="M18" s="53">
        <f t="shared" si="1"/>
        <v>37.141289104225351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53">
        <v>0</v>
      </c>
      <c r="G19" s="53">
        <v>0</v>
      </c>
      <c r="H19" s="53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6"/>
  <sheetViews>
    <sheetView zoomScale="80" zoomScaleNormal="80" workbookViewId="0">
      <selection activeCell="I34" sqref="I34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8.7669104554006161</v>
      </c>
      <c r="G2" s="53">
        <v>4.7341316459163325</v>
      </c>
      <c r="H2" s="53">
        <v>22.543484028173015</v>
      </c>
      <c r="I2" s="133" t="s">
        <v>199</v>
      </c>
      <c r="J2" s="94">
        <v>2</v>
      </c>
      <c r="K2" s="133" t="str">
        <f>"Uniform ("&amp;ROUND(L2,2)&amp;", "&amp;ROUND(M2,2)&amp;")"</f>
        <v>Uniform (4.73, 22.54)</v>
      </c>
      <c r="L2" s="53">
        <f>G2</f>
        <v>4.7341316459163325</v>
      </c>
      <c r="M2" s="53">
        <f>H2</f>
        <v>22.543484028173015</v>
      </c>
      <c r="N2" s="133" t="s">
        <v>17</v>
      </c>
      <c r="P2" s="133" t="s">
        <v>24</v>
      </c>
      <c r="Q2" s="82"/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131">
        <v>0</v>
      </c>
      <c r="G3" s="131">
        <v>0</v>
      </c>
      <c r="H3" s="131">
        <v>0</v>
      </c>
      <c r="I3" s="133" t="s">
        <v>199</v>
      </c>
      <c r="J3" s="94">
        <v>2</v>
      </c>
      <c r="K3" s="133" t="str">
        <f t="shared" ref="K3" si="0">"Uniform ("&amp;ROUND(L3,2)&amp;", "&amp;ROUND(M3,2)&amp;")"</f>
        <v>Uniform (0, 0)</v>
      </c>
      <c r="L3" s="53">
        <f t="shared" ref="L3" si="1">G3</f>
        <v>0</v>
      </c>
      <c r="M3" s="53">
        <f t="shared" ref="M3" si="2">H3</f>
        <v>0</v>
      </c>
      <c r="N3" s="133" t="s">
        <v>17</v>
      </c>
    </row>
    <row r="4" spans="1:18" x14ac:dyDescent="0.25">
      <c r="A4" s="81" t="s">
        <v>2</v>
      </c>
      <c r="B4" s="133" t="s">
        <v>17</v>
      </c>
      <c r="C4" s="133" t="s">
        <v>17</v>
      </c>
      <c r="D4" s="133" t="s">
        <v>17</v>
      </c>
      <c r="E4" s="133" t="s">
        <v>2313</v>
      </c>
      <c r="F4" s="53">
        <v>7449.5075009999982</v>
      </c>
      <c r="G4" s="53">
        <v>3724.7537504999991</v>
      </c>
      <c r="H4" s="53">
        <v>11174.261251499998</v>
      </c>
      <c r="I4" s="133" t="s">
        <v>199</v>
      </c>
      <c r="J4" s="94">
        <v>2</v>
      </c>
      <c r="K4" s="133" t="str">
        <f t="shared" ref="K4:K25" si="3">"Uniform ("&amp;ROUND(L4,2)&amp;", "&amp;ROUND(M4,2)&amp;")"</f>
        <v>Uniform (3724.75, 11174.26)</v>
      </c>
      <c r="L4" s="53">
        <f t="shared" ref="L4:M25" si="4">G4</f>
        <v>3724.7537504999991</v>
      </c>
      <c r="M4" s="53">
        <f t="shared" si="4"/>
        <v>11174.261251499998</v>
      </c>
      <c r="N4" s="133" t="s">
        <v>17</v>
      </c>
    </row>
    <row r="5" spans="1:18" x14ac:dyDescent="0.25">
      <c r="A5" s="80" t="s">
        <v>2</v>
      </c>
      <c r="B5" s="87" t="s">
        <v>17</v>
      </c>
      <c r="C5" s="87" t="s">
        <v>17</v>
      </c>
      <c r="D5" s="87" t="s">
        <v>17</v>
      </c>
      <c r="E5" s="87" t="s">
        <v>1953</v>
      </c>
      <c r="F5" s="279">
        <v>0</v>
      </c>
      <c r="G5" s="279">
        <v>0</v>
      </c>
      <c r="H5" s="279">
        <v>0</v>
      </c>
      <c r="I5" s="87" t="s">
        <v>199</v>
      </c>
      <c r="J5" s="93">
        <v>2</v>
      </c>
      <c r="K5" s="87" t="str">
        <f t="shared" si="3"/>
        <v>Uniform (0, 0)</v>
      </c>
      <c r="L5" s="279">
        <f t="shared" si="4"/>
        <v>0</v>
      </c>
      <c r="M5" s="279">
        <f t="shared" si="4"/>
        <v>0</v>
      </c>
      <c r="N5" s="87" t="s">
        <v>17</v>
      </c>
      <c r="O5" s="87"/>
      <c r="P5" s="87"/>
      <c r="Q5" s="87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1950</v>
      </c>
      <c r="F6" s="53">
        <v>8.7669104554006161</v>
      </c>
      <c r="G6" s="53">
        <v>4.7341316459163325</v>
      </c>
      <c r="H6" s="53">
        <v>22.543484028173015</v>
      </c>
      <c r="I6" s="133" t="s">
        <v>199</v>
      </c>
      <c r="J6" s="94">
        <v>2</v>
      </c>
      <c r="K6" s="133" t="str">
        <f t="shared" si="3"/>
        <v>Uniform (4.73, 22.54)</v>
      </c>
      <c r="L6" s="53">
        <f t="shared" si="4"/>
        <v>4.7341316459163325</v>
      </c>
      <c r="M6" s="53">
        <f t="shared" si="4"/>
        <v>22.543484028173015</v>
      </c>
      <c r="N6" s="133" t="s">
        <v>17</v>
      </c>
      <c r="O6" s="84"/>
      <c r="P6" s="84"/>
      <c r="Q6" s="84"/>
      <c r="R6" s="84"/>
    </row>
    <row r="7" spans="1:18" x14ac:dyDescent="0.25">
      <c r="A7" s="81" t="s">
        <v>3</v>
      </c>
      <c r="B7" s="133" t="s">
        <v>17</v>
      </c>
      <c r="C7" s="133" t="s">
        <v>17</v>
      </c>
      <c r="D7" s="133" t="s">
        <v>17</v>
      </c>
      <c r="E7" s="133" t="s">
        <v>1952</v>
      </c>
      <c r="F7" s="131">
        <v>0</v>
      </c>
      <c r="G7" s="131">
        <v>0</v>
      </c>
      <c r="H7" s="131">
        <v>0</v>
      </c>
      <c r="I7" s="133" t="s">
        <v>199</v>
      </c>
      <c r="J7" s="94">
        <v>2</v>
      </c>
      <c r="K7" s="133" t="str">
        <f t="shared" ref="K7" si="5">"Uniform ("&amp;ROUND(L7,2)&amp;", "&amp;ROUND(M7,2)&amp;")"</f>
        <v>Uniform (0, 0)</v>
      </c>
      <c r="L7" s="53">
        <f t="shared" ref="L7" si="6">G7</f>
        <v>0</v>
      </c>
      <c r="M7" s="53">
        <f t="shared" ref="M7" si="7">H7</f>
        <v>0</v>
      </c>
      <c r="N7" s="133" t="s">
        <v>17</v>
      </c>
      <c r="O7" s="43"/>
      <c r="P7" s="43"/>
      <c r="Q7" s="43"/>
      <c r="R7" s="84"/>
    </row>
    <row r="8" spans="1:18" x14ac:dyDescent="0.25">
      <c r="A8" s="81" t="s">
        <v>3</v>
      </c>
      <c r="B8" s="133" t="s">
        <v>17</v>
      </c>
      <c r="C8" s="133" t="s">
        <v>17</v>
      </c>
      <c r="D8" s="133" t="s">
        <v>17</v>
      </c>
      <c r="E8" s="133" t="s">
        <v>2313</v>
      </c>
      <c r="F8" s="53">
        <v>7449.5075009999982</v>
      </c>
      <c r="G8" s="53">
        <v>3724.7537504999991</v>
      </c>
      <c r="H8" s="53">
        <v>11174.261251499998</v>
      </c>
      <c r="I8" s="133" t="s">
        <v>199</v>
      </c>
      <c r="J8" s="94">
        <v>2</v>
      </c>
      <c r="K8" s="133" t="str">
        <f t="shared" si="3"/>
        <v>Uniform (3724.75, 11174.26)</v>
      </c>
      <c r="L8" s="53">
        <f t="shared" si="4"/>
        <v>3724.7537504999991</v>
      </c>
      <c r="M8" s="53">
        <f t="shared" si="4"/>
        <v>11174.261251499998</v>
      </c>
      <c r="N8" s="133" t="s">
        <v>17</v>
      </c>
      <c r="O8" s="43"/>
      <c r="P8" s="43"/>
      <c r="Q8" s="43"/>
      <c r="R8" s="84"/>
    </row>
    <row r="9" spans="1:18" x14ac:dyDescent="0.25">
      <c r="A9" s="80" t="s">
        <v>3</v>
      </c>
      <c r="B9" s="87" t="s">
        <v>17</v>
      </c>
      <c r="C9" s="87" t="s">
        <v>17</v>
      </c>
      <c r="D9" s="87" t="s">
        <v>17</v>
      </c>
      <c r="E9" s="87" t="s">
        <v>1953</v>
      </c>
      <c r="F9" s="279">
        <v>0</v>
      </c>
      <c r="G9" s="279">
        <v>0</v>
      </c>
      <c r="H9" s="279">
        <v>0</v>
      </c>
      <c r="I9" s="87" t="s">
        <v>199</v>
      </c>
      <c r="J9" s="93">
        <v>2</v>
      </c>
      <c r="K9" s="87" t="str">
        <f t="shared" si="3"/>
        <v>Uniform (0, 0)</v>
      </c>
      <c r="L9" s="279">
        <f t="shared" si="4"/>
        <v>0</v>
      </c>
      <c r="M9" s="279">
        <f t="shared" si="4"/>
        <v>0</v>
      </c>
      <c r="N9" s="87" t="s">
        <v>17</v>
      </c>
      <c r="O9" s="37"/>
      <c r="P9" s="37"/>
      <c r="Q9" s="37"/>
      <c r="R9" s="84"/>
    </row>
    <row r="10" spans="1:18" x14ac:dyDescent="0.25">
      <c r="A10" s="81" t="s">
        <v>4</v>
      </c>
      <c r="B10" s="133" t="s">
        <v>17</v>
      </c>
      <c r="C10" s="133" t="s">
        <v>17</v>
      </c>
      <c r="D10" s="133" t="s">
        <v>17</v>
      </c>
      <c r="E10" s="133" t="s">
        <v>1950</v>
      </c>
      <c r="F10" s="53">
        <v>8.7669104554006161</v>
      </c>
      <c r="G10" s="53">
        <v>4.7341316459163325</v>
      </c>
      <c r="H10" s="53">
        <v>22.543484028173015</v>
      </c>
      <c r="I10" s="133" t="s">
        <v>199</v>
      </c>
      <c r="J10" s="94">
        <v>2</v>
      </c>
      <c r="K10" s="133" t="str">
        <f t="shared" si="3"/>
        <v>Uniform (4.73, 22.54)</v>
      </c>
      <c r="L10" s="53">
        <f t="shared" si="4"/>
        <v>4.7341316459163325</v>
      </c>
      <c r="M10" s="53">
        <f t="shared" si="4"/>
        <v>22.543484028173015</v>
      </c>
      <c r="N10" s="133" t="s">
        <v>17</v>
      </c>
      <c r="O10" s="43"/>
      <c r="P10" s="43"/>
      <c r="Q10" s="43"/>
      <c r="R10" s="84"/>
    </row>
    <row r="11" spans="1:18" x14ac:dyDescent="0.25">
      <c r="A11" s="81" t="s">
        <v>4</v>
      </c>
      <c r="B11" s="133" t="s">
        <v>17</v>
      </c>
      <c r="C11" s="133" t="s">
        <v>17</v>
      </c>
      <c r="D11" s="133" t="s">
        <v>17</v>
      </c>
      <c r="E11" s="133" t="s">
        <v>1952</v>
      </c>
      <c r="F11" s="131">
        <v>0</v>
      </c>
      <c r="G11" s="131">
        <v>0</v>
      </c>
      <c r="H11" s="131">
        <v>0</v>
      </c>
      <c r="I11" s="133" t="s">
        <v>199</v>
      </c>
      <c r="J11" s="94">
        <v>2</v>
      </c>
      <c r="K11" s="133" t="str">
        <f t="shared" ref="K11" si="8">"Uniform ("&amp;ROUND(L11,2)&amp;", "&amp;ROUND(M11,2)&amp;")"</f>
        <v>Uniform (0, 0)</v>
      </c>
      <c r="L11" s="53">
        <f t="shared" ref="L11" si="9">G11</f>
        <v>0</v>
      </c>
      <c r="M11" s="53">
        <f t="shared" ref="M11" si="10">H11</f>
        <v>0</v>
      </c>
      <c r="N11" s="133" t="s">
        <v>17</v>
      </c>
      <c r="O11" s="43"/>
      <c r="P11" s="43"/>
      <c r="Q11" s="43"/>
      <c r="R11" s="84"/>
    </row>
    <row r="12" spans="1:18" x14ac:dyDescent="0.25">
      <c r="A12" s="81" t="s">
        <v>4</v>
      </c>
      <c r="B12" s="133" t="s">
        <v>17</v>
      </c>
      <c r="C12" s="133" t="s">
        <v>17</v>
      </c>
      <c r="D12" s="133" t="s">
        <v>17</v>
      </c>
      <c r="E12" s="133" t="s">
        <v>2313</v>
      </c>
      <c r="F12" s="53">
        <v>7449.5075009999982</v>
      </c>
      <c r="G12" s="53">
        <v>3724.7537504999991</v>
      </c>
      <c r="H12" s="53">
        <v>11174.261251499998</v>
      </c>
      <c r="I12" s="133" t="s">
        <v>199</v>
      </c>
      <c r="J12" s="94">
        <v>2</v>
      </c>
      <c r="K12" s="133" t="str">
        <f t="shared" si="3"/>
        <v>Uniform (3724.75, 11174.26)</v>
      </c>
      <c r="L12" s="53">
        <f t="shared" si="4"/>
        <v>3724.7537504999991</v>
      </c>
      <c r="M12" s="53">
        <f t="shared" si="4"/>
        <v>11174.261251499998</v>
      </c>
      <c r="N12" s="133" t="s">
        <v>17</v>
      </c>
      <c r="O12" s="43"/>
      <c r="P12" s="43"/>
      <c r="Q12" s="43"/>
      <c r="R12" s="84"/>
    </row>
    <row r="13" spans="1:18" x14ac:dyDescent="0.25">
      <c r="A13" s="80" t="s">
        <v>4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3"/>
        <v>Uniform (0, 0)</v>
      </c>
      <c r="L13" s="279">
        <f t="shared" si="4"/>
        <v>0</v>
      </c>
      <c r="M13" s="279">
        <f t="shared" si="4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5</v>
      </c>
      <c r="B14" s="84" t="s">
        <v>17</v>
      </c>
      <c r="C14" s="84" t="s">
        <v>17</v>
      </c>
      <c r="D14" s="84" t="s">
        <v>17</v>
      </c>
      <c r="E14" s="133" t="s">
        <v>1950</v>
      </c>
      <c r="F14" s="53">
        <v>8.7669104554006161</v>
      </c>
      <c r="G14" s="53">
        <v>4.7341316459163325</v>
      </c>
      <c r="H14" s="53">
        <v>22.543484028173015</v>
      </c>
      <c r="I14" s="133" t="s">
        <v>199</v>
      </c>
      <c r="J14" s="94">
        <v>2</v>
      </c>
      <c r="K14" s="133" t="str">
        <f t="shared" si="3"/>
        <v>Uniform (4.73, 22.54)</v>
      </c>
      <c r="L14" s="53">
        <f t="shared" si="4"/>
        <v>4.7341316459163325</v>
      </c>
      <c r="M14" s="53">
        <f t="shared" si="4"/>
        <v>22.543484028173015</v>
      </c>
      <c r="N14" s="133" t="s">
        <v>17</v>
      </c>
      <c r="O14" s="84"/>
      <c r="P14" s="84"/>
      <c r="Q14" s="84"/>
      <c r="R14" s="84"/>
    </row>
    <row r="15" spans="1:18" x14ac:dyDescent="0.25">
      <c r="A15" s="86" t="s">
        <v>5</v>
      </c>
      <c r="B15" s="84" t="s">
        <v>17</v>
      </c>
      <c r="C15" s="84" t="s">
        <v>17</v>
      </c>
      <c r="D15" s="84" t="s">
        <v>17</v>
      </c>
      <c r="E15" s="133" t="s">
        <v>1952</v>
      </c>
      <c r="F15" s="131">
        <v>0</v>
      </c>
      <c r="G15" s="131">
        <v>0</v>
      </c>
      <c r="H15" s="131">
        <v>0</v>
      </c>
      <c r="I15" s="133" t="s">
        <v>199</v>
      </c>
      <c r="J15" s="94">
        <v>2</v>
      </c>
      <c r="K15" s="133" t="str">
        <f t="shared" ref="K15" si="11">"Uniform ("&amp;ROUND(L15,2)&amp;", "&amp;ROUND(M15,2)&amp;")"</f>
        <v>Uniform (0, 0)</v>
      </c>
      <c r="L15" s="53">
        <f t="shared" ref="L15" si="12">G15</f>
        <v>0</v>
      </c>
      <c r="M15" s="53">
        <f t="shared" ref="M15" si="13">H15</f>
        <v>0</v>
      </c>
      <c r="N15" s="133" t="s">
        <v>17</v>
      </c>
      <c r="R15" s="84"/>
    </row>
    <row r="16" spans="1:18" x14ac:dyDescent="0.25">
      <c r="A16" s="86" t="s">
        <v>5</v>
      </c>
      <c r="B16" s="84" t="s">
        <v>17</v>
      </c>
      <c r="C16" s="84" t="s">
        <v>17</v>
      </c>
      <c r="D16" s="84" t="s">
        <v>17</v>
      </c>
      <c r="E16" s="133" t="s">
        <v>2313</v>
      </c>
      <c r="F16" s="53">
        <v>7449.5075009999982</v>
      </c>
      <c r="G16" s="53">
        <v>3724.7537504999991</v>
      </c>
      <c r="H16" s="53">
        <v>11174.261251499998</v>
      </c>
      <c r="I16" s="133" t="s">
        <v>199</v>
      </c>
      <c r="J16" s="94">
        <v>2</v>
      </c>
      <c r="K16" s="133" t="str">
        <f t="shared" si="3"/>
        <v>Uniform (3724.75, 11174.26)</v>
      </c>
      <c r="L16" s="53">
        <f t="shared" si="4"/>
        <v>3724.7537504999991</v>
      </c>
      <c r="M16" s="53">
        <f t="shared" si="4"/>
        <v>11174.261251499998</v>
      </c>
      <c r="N16" s="133" t="s">
        <v>17</v>
      </c>
      <c r="R16" s="84"/>
    </row>
    <row r="17" spans="1:18" x14ac:dyDescent="0.25">
      <c r="A17" s="80" t="s">
        <v>5</v>
      </c>
      <c r="B17" s="87" t="s">
        <v>17</v>
      </c>
      <c r="C17" s="87" t="s">
        <v>17</v>
      </c>
      <c r="D17" s="87" t="s">
        <v>17</v>
      </c>
      <c r="E17" s="87" t="s">
        <v>1953</v>
      </c>
      <c r="F17" s="279">
        <v>0</v>
      </c>
      <c r="G17" s="279">
        <v>0</v>
      </c>
      <c r="H17" s="279">
        <v>0</v>
      </c>
      <c r="I17" s="87" t="s">
        <v>199</v>
      </c>
      <c r="J17" s="93">
        <v>2</v>
      </c>
      <c r="K17" s="87" t="str">
        <f t="shared" si="3"/>
        <v>Uniform (0, 0)</v>
      </c>
      <c r="L17" s="279">
        <f t="shared" si="4"/>
        <v>0</v>
      </c>
      <c r="M17" s="279">
        <f t="shared" si="4"/>
        <v>0</v>
      </c>
      <c r="N17" s="87" t="s">
        <v>17</v>
      </c>
      <c r="O17" s="87"/>
      <c r="P17" s="87"/>
      <c r="Q17" s="87"/>
      <c r="R17" s="84"/>
    </row>
    <row r="18" spans="1:18" x14ac:dyDescent="0.25">
      <c r="A18" s="86" t="s">
        <v>0</v>
      </c>
      <c r="B18" s="43" t="s">
        <v>17</v>
      </c>
      <c r="C18" s="43" t="s">
        <v>17</v>
      </c>
      <c r="D18" s="43" t="s">
        <v>17</v>
      </c>
      <c r="E18" s="133" t="s">
        <v>1950</v>
      </c>
      <c r="F18" s="53">
        <v>8.7669104554006161</v>
      </c>
      <c r="G18" s="53">
        <v>4.7341316459163325</v>
      </c>
      <c r="H18" s="53">
        <v>22.543484028173015</v>
      </c>
      <c r="I18" s="133" t="s">
        <v>199</v>
      </c>
      <c r="J18" s="94">
        <v>2</v>
      </c>
      <c r="K18" s="133" t="str">
        <f t="shared" si="3"/>
        <v>Uniform (4.73, 22.54)</v>
      </c>
      <c r="L18" s="53">
        <f t="shared" si="4"/>
        <v>4.7341316459163325</v>
      </c>
      <c r="M18" s="53">
        <f t="shared" si="4"/>
        <v>22.543484028173015</v>
      </c>
      <c r="N18" s="133" t="s">
        <v>17</v>
      </c>
      <c r="R18" s="84"/>
    </row>
    <row r="19" spans="1:18" x14ac:dyDescent="0.25">
      <c r="A19" s="86" t="s">
        <v>0</v>
      </c>
      <c r="B19" s="43" t="s">
        <v>17</v>
      </c>
      <c r="C19" s="43" t="s">
        <v>17</v>
      </c>
      <c r="D19" s="43" t="s">
        <v>17</v>
      </c>
      <c r="E19" s="133" t="s">
        <v>1952</v>
      </c>
      <c r="F19" s="131">
        <v>0</v>
      </c>
      <c r="G19" s="131">
        <v>0</v>
      </c>
      <c r="H19" s="131">
        <v>0</v>
      </c>
      <c r="I19" s="133" t="s">
        <v>199</v>
      </c>
      <c r="J19" s="94">
        <v>2</v>
      </c>
      <c r="K19" s="133" t="str">
        <f t="shared" ref="K19" si="14">"Uniform ("&amp;ROUND(L19,2)&amp;", "&amp;ROUND(M19,2)&amp;")"</f>
        <v>Uniform (0, 0)</v>
      </c>
      <c r="L19" s="53">
        <f t="shared" ref="L19" si="15">G19</f>
        <v>0</v>
      </c>
      <c r="M19" s="53">
        <f t="shared" ref="M19" si="16">H19</f>
        <v>0</v>
      </c>
      <c r="N19" s="133" t="s">
        <v>17</v>
      </c>
      <c r="R19" s="84"/>
    </row>
    <row r="20" spans="1:18" x14ac:dyDescent="0.25">
      <c r="A20" s="86" t="s">
        <v>0</v>
      </c>
      <c r="B20" s="43" t="s">
        <v>17</v>
      </c>
      <c r="C20" s="43" t="s">
        <v>17</v>
      </c>
      <c r="D20" s="43" t="s">
        <v>17</v>
      </c>
      <c r="E20" s="133" t="s">
        <v>2313</v>
      </c>
      <c r="F20" s="53">
        <v>7449.5075009999982</v>
      </c>
      <c r="G20" s="53">
        <v>3724.7537504999991</v>
      </c>
      <c r="H20" s="53">
        <v>11174.261251499998</v>
      </c>
      <c r="I20" s="133" t="s">
        <v>199</v>
      </c>
      <c r="J20" s="94">
        <v>2</v>
      </c>
      <c r="K20" s="133" t="str">
        <f t="shared" si="3"/>
        <v>Uniform (3724.75, 11174.26)</v>
      </c>
      <c r="L20" s="53">
        <f t="shared" si="4"/>
        <v>3724.7537504999991</v>
      </c>
      <c r="M20" s="53">
        <f t="shared" si="4"/>
        <v>11174.261251499998</v>
      </c>
      <c r="N20" s="133" t="s">
        <v>17</v>
      </c>
      <c r="R20" s="84"/>
    </row>
    <row r="21" spans="1:18" x14ac:dyDescent="0.25">
      <c r="A21" s="80" t="s">
        <v>0</v>
      </c>
      <c r="B21" s="37" t="s">
        <v>17</v>
      </c>
      <c r="C21" s="37" t="s">
        <v>17</v>
      </c>
      <c r="D21" s="37" t="s">
        <v>17</v>
      </c>
      <c r="E21" s="87" t="s">
        <v>1953</v>
      </c>
      <c r="F21" s="279">
        <v>0</v>
      </c>
      <c r="G21" s="279">
        <v>0</v>
      </c>
      <c r="H21" s="279">
        <v>0</v>
      </c>
      <c r="I21" s="87" t="s">
        <v>199</v>
      </c>
      <c r="J21" s="93">
        <v>2</v>
      </c>
      <c r="K21" s="87" t="str">
        <f t="shared" si="3"/>
        <v>Uniform (0, 0)</v>
      </c>
      <c r="L21" s="279">
        <f t="shared" si="4"/>
        <v>0</v>
      </c>
      <c r="M21" s="279">
        <f t="shared" si="4"/>
        <v>0</v>
      </c>
      <c r="N21" s="87" t="s">
        <v>17</v>
      </c>
      <c r="O21" s="87"/>
      <c r="P21" s="87"/>
      <c r="Q21" s="87"/>
      <c r="R21" s="84"/>
    </row>
    <row r="22" spans="1:18" x14ac:dyDescent="0.25">
      <c r="A22" s="47" t="s">
        <v>6</v>
      </c>
      <c r="B22" s="43" t="s">
        <v>17</v>
      </c>
      <c r="C22" s="43" t="s">
        <v>17</v>
      </c>
      <c r="D22" s="43" t="s">
        <v>17</v>
      </c>
      <c r="E22" s="133" t="s">
        <v>1950</v>
      </c>
      <c r="F22" s="53">
        <v>8.7669104554006161</v>
      </c>
      <c r="G22" s="53">
        <v>4.7341316459163325</v>
      </c>
      <c r="H22" s="53">
        <v>22.543484028173015</v>
      </c>
      <c r="I22" s="133" t="s">
        <v>199</v>
      </c>
      <c r="J22" s="94">
        <v>2</v>
      </c>
      <c r="K22" s="133" t="str">
        <f t="shared" si="3"/>
        <v>Uniform (4.73, 22.54)</v>
      </c>
      <c r="L22" s="53">
        <f t="shared" si="4"/>
        <v>4.7341316459163325</v>
      </c>
      <c r="M22" s="53">
        <f t="shared" si="4"/>
        <v>22.543484028173015</v>
      </c>
      <c r="N22" s="133" t="s">
        <v>17</v>
      </c>
      <c r="O22" s="84"/>
      <c r="P22" s="84"/>
      <c r="Q22" s="84"/>
      <c r="R22" s="84"/>
    </row>
    <row r="23" spans="1:18" x14ac:dyDescent="0.25">
      <c r="A23" s="47" t="s">
        <v>6</v>
      </c>
      <c r="B23" s="43" t="s">
        <v>17</v>
      </c>
      <c r="C23" s="43" t="s">
        <v>17</v>
      </c>
      <c r="D23" s="43" t="s">
        <v>17</v>
      </c>
      <c r="E23" s="84" t="s">
        <v>1952</v>
      </c>
      <c r="F23" s="131">
        <v>0</v>
      </c>
      <c r="G23" s="131">
        <v>0</v>
      </c>
      <c r="H23" s="131">
        <v>0</v>
      </c>
      <c r="I23" s="133" t="s">
        <v>199</v>
      </c>
      <c r="J23" s="94">
        <v>2</v>
      </c>
      <c r="K23" s="133" t="str">
        <f t="shared" ref="K23" si="17">"Uniform ("&amp;ROUND(L23,2)&amp;", "&amp;ROUND(M23,2)&amp;")"</f>
        <v>Uniform (0, 0)</v>
      </c>
      <c r="L23" s="53">
        <f t="shared" ref="L23" si="18">G23</f>
        <v>0</v>
      </c>
      <c r="M23" s="53">
        <f t="shared" ref="M23" si="19">H23</f>
        <v>0</v>
      </c>
      <c r="N23" s="133" t="s">
        <v>17</v>
      </c>
      <c r="O23" s="84"/>
      <c r="P23" s="84"/>
      <c r="Q23" s="84"/>
      <c r="R23" s="84"/>
    </row>
    <row r="24" spans="1:18" x14ac:dyDescent="0.25">
      <c r="A24" s="47" t="s">
        <v>6</v>
      </c>
      <c r="B24" s="43" t="s">
        <v>17</v>
      </c>
      <c r="C24" s="43" t="s">
        <v>17</v>
      </c>
      <c r="D24" s="43" t="s">
        <v>17</v>
      </c>
      <c r="E24" s="133" t="s">
        <v>2313</v>
      </c>
      <c r="F24" s="53">
        <v>7449.5075009999982</v>
      </c>
      <c r="G24" s="53">
        <v>3724.7537504999991</v>
      </c>
      <c r="H24" s="53">
        <v>11174.261251499998</v>
      </c>
      <c r="I24" s="133" t="s">
        <v>199</v>
      </c>
      <c r="J24" s="94">
        <v>2</v>
      </c>
      <c r="K24" s="133" t="str">
        <f t="shared" si="3"/>
        <v>Uniform (3724.75, 11174.26)</v>
      </c>
      <c r="L24" s="53">
        <f t="shared" si="4"/>
        <v>3724.7537504999991</v>
      </c>
      <c r="M24" s="53">
        <f t="shared" si="4"/>
        <v>11174.261251499998</v>
      </c>
      <c r="N24" s="133" t="s">
        <v>17</v>
      </c>
      <c r="O24" s="84"/>
      <c r="P24" s="84"/>
      <c r="Q24" s="84"/>
      <c r="R24" s="84"/>
    </row>
    <row r="25" spans="1:18" x14ac:dyDescent="0.25">
      <c r="A25" s="47" t="s">
        <v>6</v>
      </c>
      <c r="B25" s="43" t="s">
        <v>17</v>
      </c>
      <c r="C25" s="43" t="s">
        <v>17</v>
      </c>
      <c r="D25" s="43" t="s">
        <v>17</v>
      </c>
      <c r="E25" s="84" t="s">
        <v>1953</v>
      </c>
      <c r="F25" s="53">
        <v>0</v>
      </c>
      <c r="G25" s="53">
        <v>0</v>
      </c>
      <c r="H25" s="53">
        <v>0</v>
      </c>
      <c r="I25" s="133" t="s">
        <v>199</v>
      </c>
      <c r="J25" s="94">
        <v>2</v>
      </c>
      <c r="K25" s="133" t="str">
        <f t="shared" si="3"/>
        <v>Uniform (0, 0)</v>
      </c>
      <c r="L25" s="53">
        <f t="shared" si="4"/>
        <v>0</v>
      </c>
      <c r="M25" s="53">
        <f t="shared" si="4"/>
        <v>0</v>
      </c>
      <c r="N25" s="133" t="s">
        <v>17</v>
      </c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6"/>
      <c r="B38" s="84"/>
      <c r="C38" s="84"/>
      <c r="D38" s="84"/>
      <c r="E38" s="84"/>
      <c r="F38" s="131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6"/>
      <c r="B39" s="84"/>
      <c r="C39" s="84"/>
      <c r="D39" s="84"/>
      <c r="E39" s="84"/>
      <c r="F39" s="131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6"/>
      <c r="B40" s="84"/>
      <c r="C40" s="84"/>
      <c r="D40" s="84"/>
      <c r="E40" s="84"/>
      <c r="F40" s="131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  <row r="41" spans="1:18" x14ac:dyDescent="0.25">
      <c r="A41" s="86"/>
      <c r="B41" s="84"/>
      <c r="C41" s="84"/>
      <c r="D41" s="84"/>
      <c r="E41" s="84"/>
      <c r="F41" s="131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</row>
    <row r="42" spans="1:18" x14ac:dyDescent="0.25">
      <c r="A42" s="86"/>
      <c r="B42" s="84"/>
      <c r="C42" s="84"/>
      <c r="D42" s="84"/>
      <c r="E42" s="84"/>
      <c r="F42" s="131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</row>
    <row r="43" spans="1:18" x14ac:dyDescent="0.25">
      <c r="A43" s="86"/>
      <c r="B43" s="84"/>
      <c r="C43" s="84"/>
      <c r="D43" s="84"/>
      <c r="E43" s="84"/>
      <c r="F43" s="131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</row>
    <row r="44" spans="1:18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</row>
    <row r="45" spans="1:18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</row>
    <row r="46" spans="1:18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F47" sqref="F47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74.85546875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1.2410721866666665</v>
      </c>
      <c r="G2" s="53">
        <v>0.91891233333333333</v>
      </c>
      <c r="H2" s="53">
        <v>1.5630925466666667</v>
      </c>
      <c r="I2" s="133" t="s">
        <v>199</v>
      </c>
      <c r="J2" s="94">
        <v>2</v>
      </c>
      <c r="K2" s="133" t="str">
        <f>"Uniform ("&amp;ROUND(L2,2)&amp;", "&amp;ROUND(M2,2)&amp;")"</f>
        <v>Uniform (0.92, 1.56)</v>
      </c>
      <c r="L2" s="53">
        <f>G2</f>
        <v>0.91891233333333333</v>
      </c>
      <c r="M2" s="53">
        <f>H2</f>
        <v>1.5630925466666667</v>
      </c>
      <c r="N2" s="133" t="s">
        <v>17</v>
      </c>
      <c r="P2" s="133" t="s">
        <v>24</v>
      </c>
      <c r="Q2" s="82" t="s">
        <v>1955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336">
        <v>1.0740986666666667E-2</v>
      </c>
      <c r="G3" s="336">
        <v>7.462893333333334E-3</v>
      </c>
      <c r="H3" s="336">
        <v>1.4088826666666667E-2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(0.01, 0.01)</v>
      </c>
      <c r="L3" s="53">
        <f t="shared" ref="L3:M19" si="1">G3</f>
        <v>7.462893333333334E-3</v>
      </c>
      <c r="M3" s="53">
        <f t="shared" si="1"/>
        <v>1.4088826666666667E-2</v>
      </c>
      <c r="N3" s="133" t="s">
        <v>17</v>
      </c>
      <c r="Q3" s="133" t="s">
        <v>1956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53">
        <v>1.2410721866666665</v>
      </c>
      <c r="G5" s="53">
        <v>0.91891233333333333</v>
      </c>
      <c r="H5" s="53">
        <v>1.5630925466666667</v>
      </c>
      <c r="I5" s="133" t="s">
        <v>199</v>
      </c>
      <c r="J5" s="94">
        <v>2</v>
      </c>
      <c r="K5" s="133" t="str">
        <f t="shared" si="0"/>
        <v>Uniform (0.92, 1.56)</v>
      </c>
      <c r="L5" s="53">
        <f t="shared" si="1"/>
        <v>0.91891233333333333</v>
      </c>
      <c r="M5" s="53">
        <f t="shared" si="1"/>
        <v>1.5630925466666667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6">
        <v>1.0740986666666667E-2</v>
      </c>
      <c r="G6" s="336">
        <v>7.462893333333334E-3</v>
      </c>
      <c r="H6" s="336">
        <v>1.4088826666666667E-2</v>
      </c>
      <c r="I6" s="133" t="s">
        <v>199</v>
      </c>
      <c r="J6" s="94">
        <v>2</v>
      </c>
      <c r="K6" s="133" t="str">
        <f t="shared" si="0"/>
        <v>Uniform (0.01, 0.01)</v>
      </c>
      <c r="L6" s="53">
        <f t="shared" si="1"/>
        <v>7.462893333333334E-3</v>
      </c>
      <c r="M6" s="53">
        <f t="shared" si="1"/>
        <v>1.4088826666666667E-2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279">
        <v>0</v>
      </c>
      <c r="G7" s="279">
        <v>0</v>
      </c>
      <c r="H7" s="27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53">
        <v>1.2410721866666665</v>
      </c>
      <c r="G8" s="53">
        <v>0.91891233333333333</v>
      </c>
      <c r="H8" s="53">
        <v>1.5630925466666667</v>
      </c>
      <c r="I8" s="133" t="s">
        <v>199</v>
      </c>
      <c r="J8" s="94">
        <v>2</v>
      </c>
      <c r="K8" s="133" t="str">
        <f t="shared" si="0"/>
        <v>Uniform (0.92, 1.56)</v>
      </c>
      <c r="L8" s="53">
        <f t="shared" si="1"/>
        <v>0.91891233333333333</v>
      </c>
      <c r="M8" s="53">
        <f t="shared" si="1"/>
        <v>1.5630925466666667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6">
        <v>1.0740986666666667E-2</v>
      </c>
      <c r="G9" s="336">
        <v>7.462893333333334E-3</v>
      </c>
      <c r="H9" s="336">
        <v>1.4088826666666667E-2</v>
      </c>
      <c r="I9" s="133" t="s">
        <v>199</v>
      </c>
      <c r="J9" s="94">
        <v>2</v>
      </c>
      <c r="K9" s="133" t="str">
        <f t="shared" si="0"/>
        <v>Uniform (0.01, 0.01)</v>
      </c>
      <c r="L9" s="53">
        <f t="shared" si="1"/>
        <v>7.462893333333334E-3</v>
      </c>
      <c r="M9" s="53">
        <f t="shared" si="1"/>
        <v>1.4088826666666667E-2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53">
        <v>1.2410721866666665</v>
      </c>
      <c r="G11" s="53">
        <v>0.91891233333333333</v>
      </c>
      <c r="H11" s="53">
        <v>1.5630925466666667</v>
      </c>
      <c r="I11" s="133" t="s">
        <v>199</v>
      </c>
      <c r="J11" s="94">
        <v>2</v>
      </c>
      <c r="K11" s="133" t="str">
        <f t="shared" si="0"/>
        <v>Uniform (0.92, 1.56)</v>
      </c>
      <c r="L11" s="53">
        <f t="shared" si="1"/>
        <v>0.91891233333333333</v>
      </c>
      <c r="M11" s="53">
        <f t="shared" si="1"/>
        <v>1.5630925466666667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336">
        <v>1.0740986666666667E-2</v>
      </c>
      <c r="G12" s="336">
        <v>7.462893333333334E-3</v>
      </c>
      <c r="H12" s="336">
        <v>1.4088826666666667E-2</v>
      </c>
      <c r="I12" s="133" t="s">
        <v>199</v>
      </c>
      <c r="J12" s="94">
        <v>2</v>
      </c>
      <c r="K12" s="133" t="str">
        <f t="shared" si="0"/>
        <v>Uniform (0.01, 0.01)</v>
      </c>
      <c r="L12" s="53">
        <f t="shared" si="1"/>
        <v>7.462893333333334E-3</v>
      </c>
      <c r="M12" s="53">
        <f t="shared" si="1"/>
        <v>1.4088826666666667E-2</v>
      </c>
      <c r="N12" s="133" t="s">
        <v>17</v>
      </c>
      <c r="Q12" s="133" t="s">
        <v>1956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1.2410721866666665</v>
      </c>
      <c r="G14" s="53">
        <v>0.91891233333333333</v>
      </c>
      <c r="H14" s="53">
        <v>1.5630925466666667</v>
      </c>
      <c r="I14" s="133" t="s">
        <v>199</v>
      </c>
      <c r="J14" s="94">
        <v>2</v>
      </c>
      <c r="K14" s="133" t="str">
        <f t="shared" si="0"/>
        <v>Uniform (0.92, 1.56)</v>
      </c>
      <c r="L14" s="53">
        <f t="shared" si="1"/>
        <v>0.91891233333333333</v>
      </c>
      <c r="M14" s="53">
        <f t="shared" si="1"/>
        <v>1.5630925466666667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336">
        <v>1.0740986666666667E-2</v>
      </c>
      <c r="G15" s="336">
        <v>7.462893333333334E-3</v>
      </c>
      <c r="H15" s="336">
        <v>1.4088826666666667E-2</v>
      </c>
      <c r="I15" s="133" t="s">
        <v>199</v>
      </c>
      <c r="J15" s="94">
        <v>2</v>
      </c>
      <c r="K15" s="133" t="str">
        <f t="shared" si="0"/>
        <v>Uniform (0.01, 0.01)</v>
      </c>
      <c r="L15" s="53">
        <f t="shared" si="1"/>
        <v>7.462893333333334E-3</v>
      </c>
      <c r="M15" s="53">
        <f t="shared" si="1"/>
        <v>1.4088826666666667E-2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1.2410721866666665</v>
      </c>
      <c r="G17" s="53">
        <v>0.91891233333333333</v>
      </c>
      <c r="H17" s="53">
        <v>1.5630925466666667</v>
      </c>
      <c r="I17" s="133" t="s">
        <v>199</v>
      </c>
      <c r="J17" s="94">
        <v>2</v>
      </c>
      <c r="K17" s="133" t="str">
        <f t="shared" si="0"/>
        <v>Uniform (0.92, 1.56)</v>
      </c>
      <c r="L17" s="53">
        <f t="shared" si="1"/>
        <v>0.91891233333333333</v>
      </c>
      <c r="M17" s="53">
        <f t="shared" si="1"/>
        <v>1.5630925466666667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336">
        <v>1.0740986666666667E-2</v>
      </c>
      <c r="G18" s="336">
        <v>7.462893333333334E-3</v>
      </c>
      <c r="H18" s="336">
        <v>1.4088826666666667E-2</v>
      </c>
      <c r="I18" s="133" t="s">
        <v>199</v>
      </c>
      <c r="J18" s="94">
        <v>2</v>
      </c>
      <c r="K18" s="133" t="str">
        <f t="shared" si="0"/>
        <v>Uniform (0.01, 0.01)</v>
      </c>
      <c r="L18" s="53">
        <f t="shared" si="1"/>
        <v>7.462893333333334E-3</v>
      </c>
      <c r="M18" s="53">
        <f t="shared" si="1"/>
        <v>1.4088826666666667E-2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337">
        <v>0</v>
      </c>
      <c r="G19" s="337">
        <v>0</v>
      </c>
      <c r="H19" s="337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K30" sqref="K30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4.710937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414.80973200000005</v>
      </c>
      <c r="G2" s="53">
        <v>274.66876999999999</v>
      </c>
      <c r="H2" s="53">
        <v>1141.8071190000001</v>
      </c>
      <c r="I2" s="133" t="s">
        <v>199</v>
      </c>
      <c r="J2" s="94">
        <v>2</v>
      </c>
      <c r="K2" s="133" t="str">
        <f>"Uniform ("&amp;ROUND(L2,2)&amp;", "&amp;ROUND(M2,2)&amp;")"</f>
        <v>Uniform (274.67, 1141.81)</v>
      </c>
      <c r="L2" s="53">
        <f>G2</f>
        <v>274.66876999999999</v>
      </c>
      <c r="M2" s="53">
        <f>H2</f>
        <v>1141.8071190000001</v>
      </c>
      <c r="N2" s="133" t="s">
        <v>17</v>
      </c>
      <c r="P2" s="133" t="s">
        <v>24</v>
      </c>
      <c r="Q2" s="82" t="s">
        <v>1954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336">
        <v>1.1172563534836513</v>
      </c>
      <c r="G3" s="336">
        <v>0.70940192164444438</v>
      </c>
      <c r="H3" s="336">
        <v>2.3646730721481481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(0.71, 2.36)</v>
      </c>
      <c r="L3" s="53">
        <f t="shared" ref="L3:M19" si="1">G3</f>
        <v>0.70940192164444438</v>
      </c>
      <c r="M3" s="53">
        <f t="shared" si="1"/>
        <v>2.3646730721481481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339">
        <v>0</v>
      </c>
      <c r="G4" s="339">
        <v>0</v>
      </c>
      <c r="H4" s="33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53">
        <v>414.80973200000005</v>
      </c>
      <c r="G5" s="53">
        <v>274.66876999999999</v>
      </c>
      <c r="H5" s="53">
        <v>1141.8071190000001</v>
      </c>
      <c r="I5" s="133" t="s">
        <v>199</v>
      </c>
      <c r="J5" s="94">
        <v>2</v>
      </c>
      <c r="K5" s="133" t="str">
        <f t="shared" si="0"/>
        <v>Uniform (274.67, 1141.81)</v>
      </c>
      <c r="L5" s="53">
        <f t="shared" si="1"/>
        <v>274.66876999999999</v>
      </c>
      <c r="M5" s="53">
        <f t="shared" si="1"/>
        <v>1141.8071190000001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6">
        <v>1.1172563534836513</v>
      </c>
      <c r="G6" s="336">
        <v>0.70940192164444438</v>
      </c>
      <c r="H6" s="336">
        <v>2.3646730721481481</v>
      </c>
      <c r="I6" s="133" t="s">
        <v>199</v>
      </c>
      <c r="J6" s="94">
        <v>2</v>
      </c>
      <c r="K6" s="133" t="str">
        <f t="shared" si="0"/>
        <v>Uniform (0.71, 2.36)</v>
      </c>
      <c r="L6" s="53">
        <f t="shared" si="1"/>
        <v>0.70940192164444438</v>
      </c>
      <c r="M6" s="53">
        <f t="shared" si="1"/>
        <v>2.3646730721481481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339">
        <v>0</v>
      </c>
      <c r="G7" s="339">
        <v>0</v>
      </c>
      <c r="H7" s="33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53">
        <v>414.80973200000005</v>
      </c>
      <c r="G8" s="53">
        <v>274.66876999999999</v>
      </c>
      <c r="H8" s="53">
        <v>1141.8071190000001</v>
      </c>
      <c r="I8" s="133" t="s">
        <v>199</v>
      </c>
      <c r="J8" s="94">
        <v>2</v>
      </c>
      <c r="K8" s="133" t="str">
        <f t="shared" si="0"/>
        <v>Uniform (274.67, 1141.81)</v>
      </c>
      <c r="L8" s="53">
        <f t="shared" si="1"/>
        <v>274.66876999999999</v>
      </c>
      <c r="M8" s="53">
        <f t="shared" si="1"/>
        <v>1141.8071190000001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6">
        <v>1.1172563534836513</v>
      </c>
      <c r="G9" s="336">
        <v>0.70940192164444438</v>
      </c>
      <c r="H9" s="336">
        <v>2.3646730721481481</v>
      </c>
      <c r="I9" s="133" t="s">
        <v>199</v>
      </c>
      <c r="J9" s="94">
        <v>2</v>
      </c>
      <c r="K9" s="133" t="str">
        <f t="shared" si="0"/>
        <v>Uniform (0.71, 2.36)</v>
      </c>
      <c r="L9" s="53">
        <f t="shared" si="1"/>
        <v>0.70940192164444438</v>
      </c>
      <c r="M9" s="53">
        <f t="shared" si="1"/>
        <v>2.3646730721481481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339">
        <v>0</v>
      </c>
      <c r="G10" s="339">
        <v>0</v>
      </c>
      <c r="H10" s="33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53">
        <v>414.80973200000005</v>
      </c>
      <c r="G11" s="53">
        <v>274.66876999999999</v>
      </c>
      <c r="H11" s="53">
        <v>1141.8071190000001</v>
      </c>
      <c r="I11" s="133" t="s">
        <v>199</v>
      </c>
      <c r="J11" s="94">
        <v>2</v>
      </c>
      <c r="K11" s="133" t="str">
        <f t="shared" si="0"/>
        <v>Uniform (274.67, 1141.81)</v>
      </c>
      <c r="L11" s="53">
        <f t="shared" si="1"/>
        <v>274.66876999999999</v>
      </c>
      <c r="M11" s="53">
        <f t="shared" si="1"/>
        <v>1141.8071190000001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336">
        <v>1.1172563534836513</v>
      </c>
      <c r="G12" s="336">
        <v>0.70940192164444438</v>
      </c>
      <c r="H12" s="336">
        <v>2.3646730721481481</v>
      </c>
      <c r="I12" s="133" t="s">
        <v>199</v>
      </c>
      <c r="J12" s="94">
        <v>2</v>
      </c>
      <c r="K12" s="133" t="str">
        <f t="shared" si="0"/>
        <v>Uniform (0.71, 2.36)</v>
      </c>
      <c r="L12" s="53">
        <f t="shared" si="1"/>
        <v>0.70940192164444438</v>
      </c>
      <c r="M12" s="53">
        <f t="shared" si="1"/>
        <v>2.3646730721481481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339">
        <v>0</v>
      </c>
      <c r="G13" s="339">
        <v>0</v>
      </c>
      <c r="H13" s="33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414.80973200000005</v>
      </c>
      <c r="G14" s="53">
        <v>274.66876999999999</v>
      </c>
      <c r="H14" s="53">
        <v>1141.8071190000001</v>
      </c>
      <c r="I14" s="133" t="s">
        <v>199</v>
      </c>
      <c r="J14" s="94">
        <v>2</v>
      </c>
      <c r="K14" s="133" t="str">
        <f t="shared" si="0"/>
        <v>Uniform (274.67, 1141.81)</v>
      </c>
      <c r="L14" s="53">
        <f t="shared" si="1"/>
        <v>274.66876999999999</v>
      </c>
      <c r="M14" s="53">
        <f t="shared" si="1"/>
        <v>1141.8071190000001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336">
        <v>1.1172563534836513</v>
      </c>
      <c r="G15" s="336">
        <v>0.70940192164444438</v>
      </c>
      <c r="H15" s="336">
        <v>2.3646730721481481</v>
      </c>
      <c r="I15" s="133" t="s">
        <v>199</v>
      </c>
      <c r="J15" s="94">
        <v>2</v>
      </c>
      <c r="K15" s="133" t="str">
        <f t="shared" si="0"/>
        <v>Uniform (0.71, 2.36)</v>
      </c>
      <c r="L15" s="53">
        <f t="shared" si="1"/>
        <v>0.70940192164444438</v>
      </c>
      <c r="M15" s="53">
        <f t="shared" si="1"/>
        <v>2.3646730721481481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339">
        <v>0</v>
      </c>
      <c r="G16" s="339">
        <v>0</v>
      </c>
      <c r="H16" s="33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414.80973200000005</v>
      </c>
      <c r="G17" s="53">
        <v>274.66876999999999</v>
      </c>
      <c r="H17" s="53">
        <v>1141.8071190000001</v>
      </c>
      <c r="I17" s="133" t="s">
        <v>199</v>
      </c>
      <c r="J17" s="94">
        <v>2</v>
      </c>
      <c r="K17" s="133" t="str">
        <f t="shared" si="0"/>
        <v>Uniform (274.67, 1141.81)</v>
      </c>
      <c r="L17" s="53">
        <f t="shared" si="1"/>
        <v>274.66876999999999</v>
      </c>
      <c r="M17" s="53">
        <f t="shared" si="1"/>
        <v>1141.8071190000001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336">
        <v>1.1172563534836513</v>
      </c>
      <c r="G18" s="336">
        <v>0.70940192164444438</v>
      </c>
      <c r="H18" s="336">
        <v>2.3646730721481481</v>
      </c>
      <c r="I18" s="133" t="s">
        <v>199</v>
      </c>
      <c r="J18" s="94">
        <v>2</v>
      </c>
      <c r="K18" s="133" t="str">
        <f t="shared" si="0"/>
        <v>Uniform (0.71, 2.36)</v>
      </c>
      <c r="L18" s="53">
        <f t="shared" si="1"/>
        <v>0.70940192164444438</v>
      </c>
      <c r="M18" s="53">
        <f t="shared" si="1"/>
        <v>2.3646730721481481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340">
        <v>0</v>
      </c>
      <c r="G19" s="340">
        <v>0</v>
      </c>
      <c r="H19" s="340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F2" sqref="F2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184.27499999999998</v>
      </c>
      <c r="G2" s="53">
        <v>146.61250000000001</v>
      </c>
      <c r="H2" s="53">
        <v>229.1875</v>
      </c>
      <c r="I2" s="133" t="s">
        <v>199</v>
      </c>
      <c r="J2" s="94">
        <v>2</v>
      </c>
      <c r="K2" s="133" t="str">
        <f>"Uniform ("&amp;ROUND(L2,2)&amp;", "&amp;ROUND(M2,2)&amp;")"</f>
        <v>Uniform (146.61, 229.19)</v>
      </c>
      <c r="L2" s="53">
        <f>G2</f>
        <v>146.61250000000001</v>
      </c>
      <c r="M2" s="53">
        <f>H2</f>
        <v>229.1875</v>
      </c>
      <c r="N2" s="133" t="s">
        <v>17</v>
      </c>
      <c r="P2" s="133" t="s">
        <v>24</v>
      </c>
      <c r="Q2" s="82" t="s">
        <v>1954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336">
        <v>0.85853206201341004</v>
      </c>
      <c r="G3" s="336">
        <v>0.7903945967742505</v>
      </c>
      <c r="H3" s="336">
        <v>0.92212702956995884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(0.79, 0.92)</v>
      </c>
      <c r="L3" s="53">
        <f t="shared" ref="L3:M19" si="1">G3</f>
        <v>0.7903945967742505</v>
      </c>
      <c r="M3" s="53">
        <f t="shared" si="1"/>
        <v>0.92212702956995884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53">
        <v>184.27499999999998</v>
      </c>
      <c r="G5" s="53">
        <v>146.61250000000001</v>
      </c>
      <c r="H5" s="53">
        <v>229.1875</v>
      </c>
      <c r="I5" s="133" t="s">
        <v>199</v>
      </c>
      <c r="J5" s="94">
        <v>2</v>
      </c>
      <c r="K5" s="133" t="str">
        <f t="shared" si="0"/>
        <v>Uniform (146.61, 229.19)</v>
      </c>
      <c r="L5" s="53">
        <f t="shared" si="1"/>
        <v>146.61250000000001</v>
      </c>
      <c r="M5" s="53">
        <f t="shared" si="1"/>
        <v>229.1875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6">
        <v>0.85853206201341004</v>
      </c>
      <c r="G6" s="336">
        <v>0.7903945967742505</v>
      </c>
      <c r="H6" s="336">
        <v>0.92212702956995884</v>
      </c>
      <c r="I6" s="133" t="s">
        <v>199</v>
      </c>
      <c r="J6" s="94">
        <v>2</v>
      </c>
      <c r="K6" s="133" t="str">
        <f t="shared" si="0"/>
        <v>Uniform (0.79, 0.92)</v>
      </c>
      <c r="L6" s="53">
        <f t="shared" si="1"/>
        <v>0.7903945967742505</v>
      </c>
      <c r="M6" s="53">
        <f t="shared" si="1"/>
        <v>0.92212702956995884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279">
        <v>0</v>
      </c>
      <c r="G7" s="279">
        <v>0</v>
      </c>
      <c r="H7" s="27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53">
        <v>184.27499999999998</v>
      </c>
      <c r="G8" s="53">
        <v>146.61250000000001</v>
      </c>
      <c r="H8" s="53">
        <v>229.1875</v>
      </c>
      <c r="I8" s="133" t="s">
        <v>199</v>
      </c>
      <c r="J8" s="94">
        <v>2</v>
      </c>
      <c r="K8" s="133" t="str">
        <f t="shared" si="0"/>
        <v>Uniform (146.61, 229.19)</v>
      </c>
      <c r="L8" s="53">
        <f t="shared" si="1"/>
        <v>146.61250000000001</v>
      </c>
      <c r="M8" s="53">
        <f t="shared" si="1"/>
        <v>229.1875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6">
        <v>0.85853206201341004</v>
      </c>
      <c r="G9" s="336">
        <v>0.7903945967742505</v>
      </c>
      <c r="H9" s="336">
        <v>0.92212702956995884</v>
      </c>
      <c r="I9" s="133" t="s">
        <v>199</v>
      </c>
      <c r="J9" s="94">
        <v>2</v>
      </c>
      <c r="K9" s="133" t="str">
        <f t="shared" si="0"/>
        <v>Uniform (0.79, 0.92)</v>
      </c>
      <c r="L9" s="53">
        <f t="shared" si="1"/>
        <v>0.7903945967742505</v>
      </c>
      <c r="M9" s="53">
        <f t="shared" si="1"/>
        <v>0.92212702956995884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53">
        <v>184.27499999999998</v>
      </c>
      <c r="G11" s="53">
        <v>146.61250000000001</v>
      </c>
      <c r="H11" s="53">
        <v>229.1875</v>
      </c>
      <c r="I11" s="133" t="s">
        <v>199</v>
      </c>
      <c r="J11" s="94">
        <v>2</v>
      </c>
      <c r="K11" s="133" t="str">
        <f t="shared" si="0"/>
        <v>Uniform (146.61, 229.19)</v>
      </c>
      <c r="L11" s="53">
        <f t="shared" si="1"/>
        <v>146.61250000000001</v>
      </c>
      <c r="M11" s="53">
        <f t="shared" si="1"/>
        <v>229.1875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336">
        <v>0.85853206201341004</v>
      </c>
      <c r="G12" s="336">
        <v>0.7903945967742505</v>
      </c>
      <c r="H12" s="336">
        <v>0.92212702956995884</v>
      </c>
      <c r="I12" s="133" t="s">
        <v>199</v>
      </c>
      <c r="J12" s="94">
        <v>2</v>
      </c>
      <c r="K12" s="133" t="str">
        <f t="shared" si="0"/>
        <v>Uniform (0.79, 0.92)</v>
      </c>
      <c r="L12" s="53">
        <f t="shared" si="1"/>
        <v>0.7903945967742505</v>
      </c>
      <c r="M12" s="53">
        <f t="shared" si="1"/>
        <v>0.92212702956995884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184.27499999999998</v>
      </c>
      <c r="G14" s="53">
        <v>146.61250000000001</v>
      </c>
      <c r="H14" s="53">
        <v>229.1875</v>
      </c>
      <c r="I14" s="133" t="s">
        <v>199</v>
      </c>
      <c r="J14" s="94">
        <v>2</v>
      </c>
      <c r="K14" s="133" t="str">
        <f t="shared" si="0"/>
        <v>Uniform (146.61, 229.19)</v>
      </c>
      <c r="L14" s="53">
        <f t="shared" si="1"/>
        <v>146.61250000000001</v>
      </c>
      <c r="M14" s="53">
        <f t="shared" si="1"/>
        <v>229.1875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336">
        <v>0.85853206201341004</v>
      </c>
      <c r="G15" s="336">
        <v>0.7903945967742505</v>
      </c>
      <c r="H15" s="336">
        <v>0.92212702956995884</v>
      </c>
      <c r="I15" s="133" t="s">
        <v>199</v>
      </c>
      <c r="J15" s="94">
        <v>2</v>
      </c>
      <c r="K15" s="133" t="str">
        <f t="shared" si="0"/>
        <v>Uniform (0.79, 0.92)</v>
      </c>
      <c r="L15" s="53">
        <f t="shared" si="1"/>
        <v>0.7903945967742505</v>
      </c>
      <c r="M15" s="53">
        <f t="shared" si="1"/>
        <v>0.92212702956995884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184.27499999999998</v>
      </c>
      <c r="G17" s="53">
        <v>146.61250000000001</v>
      </c>
      <c r="H17" s="53">
        <v>229.1875</v>
      </c>
      <c r="I17" s="133" t="s">
        <v>199</v>
      </c>
      <c r="J17" s="94">
        <v>2</v>
      </c>
      <c r="K17" s="133" t="str">
        <f t="shared" si="0"/>
        <v>Uniform (146.61, 229.19)</v>
      </c>
      <c r="L17" s="53">
        <f t="shared" si="1"/>
        <v>146.61250000000001</v>
      </c>
      <c r="M17" s="53">
        <f t="shared" si="1"/>
        <v>229.1875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336">
        <v>0.85853206201341004</v>
      </c>
      <c r="G18" s="336">
        <v>0.7903945967742505</v>
      </c>
      <c r="H18" s="336">
        <v>0.92212702956995884</v>
      </c>
      <c r="I18" s="133" t="s">
        <v>199</v>
      </c>
      <c r="J18" s="94">
        <v>2</v>
      </c>
      <c r="K18" s="133" t="str">
        <f t="shared" si="0"/>
        <v>Uniform (0.79, 0.92)</v>
      </c>
      <c r="L18" s="53">
        <f t="shared" si="1"/>
        <v>0.7903945967742505</v>
      </c>
      <c r="M18" s="53">
        <f t="shared" si="1"/>
        <v>0.92212702956995884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131">
        <v>0</v>
      </c>
      <c r="G19" s="131">
        <v>0</v>
      </c>
      <c r="H19" s="131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0"/>
  <sheetViews>
    <sheetView zoomScale="80" zoomScaleNormal="80" workbookViewId="0">
      <selection activeCell="D33" sqref="D33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5" width="18" style="133" customWidth="1"/>
    <col min="6" max="8" width="11.28515625" style="133" customWidth="1"/>
    <col min="9" max="10" width="7.28515625" style="133" customWidth="1"/>
    <col min="11" max="11" width="23.140625" style="133" customWidth="1"/>
    <col min="12" max="14" width="11.28515625" style="133" customWidth="1"/>
    <col min="15" max="16" width="12.42578125" style="133" customWidth="1"/>
    <col min="17" max="17" width="47" style="133" customWidth="1"/>
    <col min="18" max="20" width="12.42578125" style="133" customWidth="1"/>
    <col min="21" max="21" width="9.140625" style="133"/>
    <col min="22" max="30" width="10.5703125" style="133" customWidth="1"/>
    <col min="31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1945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8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1950</v>
      </c>
      <c r="F2" s="53">
        <v>883.83333333333337</v>
      </c>
      <c r="G2" s="53">
        <v>631.94083333333333</v>
      </c>
      <c r="H2" s="53">
        <v>1177.2659999999998</v>
      </c>
      <c r="I2" s="133" t="s">
        <v>199</v>
      </c>
      <c r="J2" s="94">
        <v>2</v>
      </c>
      <c r="K2" s="133" t="str">
        <f>"Uniform ("&amp;ROUND(L2,2)&amp;", "&amp;ROUND(M2,2)&amp;")"</f>
        <v>Uniform (631.94, 1177.27)</v>
      </c>
      <c r="L2" s="53">
        <f>G2</f>
        <v>631.94083333333333</v>
      </c>
      <c r="M2" s="53">
        <f>H2</f>
        <v>1177.2659999999998</v>
      </c>
      <c r="N2" s="133" t="s">
        <v>17</v>
      </c>
      <c r="P2" s="133" t="s">
        <v>24</v>
      </c>
      <c r="Q2" s="82" t="s">
        <v>1954</v>
      </c>
    </row>
    <row r="3" spans="1:18" x14ac:dyDescent="0.25">
      <c r="A3" s="81" t="s">
        <v>2</v>
      </c>
      <c r="B3" s="133" t="s">
        <v>17</v>
      </c>
      <c r="C3" s="133" t="s">
        <v>17</v>
      </c>
      <c r="D3" s="133" t="s">
        <v>17</v>
      </c>
      <c r="E3" s="133" t="s">
        <v>1952</v>
      </c>
      <c r="F3" s="336">
        <v>0.98333328444444434</v>
      </c>
      <c r="G3" s="336">
        <v>0.49166664222222217</v>
      </c>
      <c r="H3" s="336">
        <v>1.9666665688888887</v>
      </c>
      <c r="I3" s="133" t="s">
        <v>199</v>
      </c>
      <c r="J3" s="94">
        <v>2</v>
      </c>
      <c r="K3" s="133" t="str">
        <f t="shared" ref="K3:K19" si="0">"Uniform ("&amp;ROUND(L3,2)&amp;", "&amp;ROUND(M3,2)&amp;")"</f>
        <v>Uniform (0.49, 1.97)</v>
      </c>
      <c r="L3" s="53">
        <f t="shared" ref="L3:M19" si="1">G3</f>
        <v>0.49166664222222217</v>
      </c>
      <c r="M3" s="53">
        <f t="shared" si="1"/>
        <v>1.9666665688888887</v>
      </c>
      <c r="N3" s="133" t="s">
        <v>17</v>
      </c>
    </row>
    <row r="4" spans="1:18" x14ac:dyDescent="0.25">
      <c r="A4" s="80" t="s">
        <v>2</v>
      </c>
      <c r="B4" s="87" t="s">
        <v>17</v>
      </c>
      <c r="C4" s="87" t="s">
        <v>17</v>
      </c>
      <c r="D4" s="87" t="s">
        <v>17</v>
      </c>
      <c r="E4" s="87" t="s">
        <v>1953</v>
      </c>
      <c r="F4" s="279">
        <v>0</v>
      </c>
      <c r="G4" s="279">
        <v>0</v>
      </c>
      <c r="H4" s="279">
        <v>0</v>
      </c>
      <c r="I4" s="87" t="s">
        <v>199</v>
      </c>
      <c r="J4" s="93">
        <v>2</v>
      </c>
      <c r="K4" s="87" t="str">
        <f t="shared" si="0"/>
        <v>Uniform (0, 0)</v>
      </c>
      <c r="L4" s="279">
        <f t="shared" si="1"/>
        <v>0</v>
      </c>
      <c r="M4" s="279">
        <f t="shared" si="1"/>
        <v>0</v>
      </c>
      <c r="N4" s="87" t="s">
        <v>17</v>
      </c>
      <c r="O4" s="87"/>
      <c r="P4" s="87"/>
      <c r="Q4" s="87"/>
    </row>
    <row r="5" spans="1:18" x14ac:dyDescent="0.25">
      <c r="A5" s="81" t="s">
        <v>3</v>
      </c>
      <c r="B5" s="133" t="s">
        <v>17</v>
      </c>
      <c r="C5" s="133" t="s">
        <v>17</v>
      </c>
      <c r="D5" s="133" t="s">
        <v>17</v>
      </c>
      <c r="E5" s="133" t="s">
        <v>1950</v>
      </c>
      <c r="F5" s="53">
        <v>883.83333333333337</v>
      </c>
      <c r="G5" s="53">
        <v>631.94083333333333</v>
      </c>
      <c r="H5" s="53">
        <v>1177.2659999999998</v>
      </c>
      <c r="I5" s="133" t="s">
        <v>199</v>
      </c>
      <c r="J5" s="94">
        <v>2</v>
      </c>
      <c r="K5" s="133" t="str">
        <f t="shared" si="0"/>
        <v>Uniform (631.94, 1177.27)</v>
      </c>
      <c r="L5" s="53">
        <f t="shared" si="1"/>
        <v>631.94083333333333</v>
      </c>
      <c r="M5" s="53">
        <f t="shared" si="1"/>
        <v>1177.2659999999998</v>
      </c>
      <c r="N5" s="133" t="s">
        <v>17</v>
      </c>
      <c r="O5" s="84"/>
      <c r="P5" s="84"/>
      <c r="Q5" s="84"/>
      <c r="R5" s="84"/>
    </row>
    <row r="6" spans="1:18" x14ac:dyDescent="0.25">
      <c r="A6" s="81" t="s">
        <v>3</v>
      </c>
      <c r="B6" s="133" t="s">
        <v>17</v>
      </c>
      <c r="C6" s="133" t="s">
        <v>17</v>
      </c>
      <c r="D6" s="133" t="s">
        <v>17</v>
      </c>
      <c r="E6" s="133" t="s">
        <v>1952</v>
      </c>
      <c r="F6" s="336">
        <v>0.98333328444444434</v>
      </c>
      <c r="G6" s="336">
        <v>0.49166664222222217</v>
      </c>
      <c r="H6" s="336">
        <v>1.9666665688888887</v>
      </c>
      <c r="I6" s="133" t="s">
        <v>199</v>
      </c>
      <c r="J6" s="94">
        <v>2</v>
      </c>
      <c r="K6" s="133" t="str">
        <f t="shared" si="0"/>
        <v>Uniform (0.49, 1.97)</v>
      </c>
      <c r="L6" s="53">
        <f t="shared" si="1"/>
        <v>0.49166664222222217</v>
      </c>
      <c r="M6" s="53">
        <f t="shared" si="1"/>
        <v>1.9666665688888887</v>
      </c>
      <c r="N6" s="133" t="s">
        <v>17</v>
      </c>
      <c r="O6" s="43"/>
      <c r="P6" s="43"/>
      <c r="Q6" s="43"/>
      <c r="R6" s="84"/>
    </row>
    <row r="7" spans="1:18" x14ac:dyDescent="0.25">
      <c r="A7" s="80" t="s">
        <v>3</v>
      </c>
      <c r="B7" s="87" t="s">
        <v>17</v>
      </c>
      <c r="C7" s="87" t="s">
        <v>17</v>
      </c>
      <c r="D7" s="87" t="s">
        <v>17</v>
      </c>
      <c r="E7" s="87" t="s">
        <v>1953</v>
      </c>
      <c r="F7" s="279">
        <v>0</v>
      </c>
      <c r="G7" s="279">
        <v>0</v>
      </c>
      <c r="H7" s="279">
        <v>0</v>
      </c>
      <c r="I7" s="87" t="s">
        <v>199</v>
      </c>
      <c r="J7" s="93">
        <v>2</v>
      </c>
      <c r="K7" s="87" t="str">
        <f t="shared" si="0"/>
        <v>Uniform (0, 0)</v>
      </c>
      <c r="L7" s="279">
        <f t="shared" si="1"/>
        <v>0</v>
      </c>
      <c r="M7" s="279">
        <f t="shared" si="1"/>
        <v>0</v>
      </c>
      <c r="N7" s="87" t="s">
        <v>17</v>
      </c>
      <c r="O7" s="37"/>
      <c r="P7" s="37"/>
      <c r="Q7" s="37"/>
      <c r="R7" s="84"/>
    </row>
    <row r="8" spans="1:18" x14ac:dyDescent="0.25">
      <c r="A8" s="81" t="s">
        <v>4</v>
      </c>
      <c r="B8" s="133" t="s">
        <v>17</v>
      </c>
      <c r="C8" s="133" t="s">
        <v>17</v>
      </c>
      <c r="D8" s="133" t="s">
        <v>17</v>
      </c>
      <c r="E8" s="133" t="s">
        <v>1950</v>
      </c>
      <c r="F8" s="53">
        <v>883.83333333333337</v>
      </c>
      <c r="G8" s="53">
        <v>631.94083333333333</v>
      </c>
      <c r="H8" s="53">
        <v>1177.2659999999998</v>
      </c>
      <c r="I8" s="133" t="s">
        <v>199</v>
      </c>
      <c r="J8" s="94">
        <v>2</v>
      </c>
      <c r="K8" s="133" t="str">
        <f t="shared" si="0"/>
        <v>Uniform (631.94, 1177.27)</v>
      </c>
      <c r="L8" s="53">
        <f t="shared" si="1"/>
        <v>631.94083333333333</v>
      </c>
      <c r="M8" s="53">
        <f t="shared" si="1"/>
        <v>1177.2659999999998</v>
      </c>
      <c r="N8" s="133" t="s">
        <v>17</v>
      </c>
      <c r="O8" s="43"/>
      <c r="P8" s="43"/>
      <c r="Q8" s="43"/>
      <c r="R8" s="84"/>
    </row>
    <row r="9" spans="1:18" x14ac:dyDescent="0.25">
      <c r="A9" s="81" t="s">
        <v>4</v>
      </c>
      <c r="B9" s="133" t="s">
        <v>17</v>
      </c>
      <c r="C9" s="133" t="s">
        <v>17</v>
      </c>
      <c r="D9" s="133" t="s">
        <v>17</v>
      </c>
      <c r="E9" s="133" t="s">
        <v>1952</v>
      </c>
      <c r="F9" s="336">
        <v>0.98333328444444434</v>
      </c>
      <c r="G9" s="336">
        <v>0.49166664222222217</v>
      </c>
      <c r="H9" s="336">
        <v>1.9666665688888887</v>
      </c>
      <c r="I9" s="133" t="s">
        <v>199</v>
      </c>
      <c r="J9" s="94">
        <v>2</v>
      </c>
      <c r="K9" s="133" t="str">
        <f t="shared" si="0"/>
        <v>Uniform (0.49, 1.97)</v>
      </c>
      <c r="L9" s="53">
        <f t="shared" si="1"/>
        <v>0.49166664222222217</v>
      </c>
      <c r="M9" s="53">
        <f t="shared" si="1"/>
        <v>1.9666665688888887</v>
      </c>
      <c r="N9" s="133" t="s">
        <v>17</v>
      </c>
      <c r="O9" s="43"/>
      <c r="P9" s="43"/>
      <c r="Q9" s="43"/>
      <c r="R9" s="84"/>
    </row>
    <row r="10" spans="1:18" x14ac:dyDescent="0.25">
      <c r="A10" s="80" t="s">
        <v>4</v>
      </c>
      <c r="B10" s="87" t="s">
        <v>17</v>
      </c>
      <c r="C10" s="87" t="s">
        <v>17</v>
      </c>
      <c r="D10" s="87" t="s">
        <v>17</v>
      </c>
      <c r="E10" s="87" t="s">
        <v>1953</v>
      </c>
      <c r="F10" s="279">
        <v>0</v>
      </c>
      <c r="G10" s="279">
        <v>0</v>
      </c>
      <c r="H10" s="279">
        <v>0</v>
      </c>
      <c r="I10" s="87" t="s">
        <v>199</v>
      </c>
      <c r="J10" s="93">
        <v>2</v>
      </c>
      <c r="K10" s="87" t="str">
        <f t="shared" si="0"/>
        <v>Uniform (0, 0)</v>
      </c>
      <c r="L10" s="279">
        <f t="shared" si="1"/>
        <v>0</v>
      </c>
      <c r="M10" s="279">
        <f t="shared" si="1"/>
        <v>0</v>
      </c>
      <c r="N10" s="87" t="s">
        <v>17</v>
      </c>
      <c r="O10" s="87"/>
      <c r="P10" s="87"/>
      <c r="Q10" s="87"/>
      <c r="R10" s="84"/>
    </row>
    <row r="11" spans="1:18" x14ac:dyDescent="0.25">
      <c r="A11" s="86" t="s">
        <v>5</v>
      </c>
      <c r="B11" s="84" t="s">
        <v>17</v>
      </c>
      <c r="C11" s="84" t="s">
        <v>17</v>
      </c>
      <c r="D11" s="84" t="s">
        <v>17</v>
      </c>
      <c r="E11" s="133" t="s">
        <v>1950</v>
      </c>
      <c r="F11" s="53">
        <v>883.83333333333337</v>
      </c>
      <c r="G11" s="53">
        <v>631.94083333333333</v>
      </c>
      <c r="H11" s="53">
        <v>1177.2659999999998</v>
      </c>
      <c r="I11" s="133" t="s">
        <v>199</v>
      </c>
      <c r="J11" s="94">
        <v>2</v>
      </c>
      <c r="K11" s="133" t="str">
        <f t="shared" si="0"/>
        <v>Uniform (631.94, 1177.27)</v>
      </c>
      <c r="L11" s="53">
        <f t="shared" si="1"/>
        <v>631.94083333333333</v>
      </c>
      <c r="M11" s="53">
        <f t="shared" si="1"/>
        <v>1177.2659999999998</v>
      </c>
      <c r="N11" s="133" t="s">
        <v>17</v>
      </c>
      <c r="O11" s="84"/>
      <c r="P11" s="84"/>
      <c r="Q11" s="84"/>
      <c r="R11" s="84"/>
    </row>
    <row r="12" spans="1:18" x14ac:dyDescent="0.25">
      <c r="A12" s="86" t="s">
        <v>5</v>
      </c>
      <c r="B12" s="84" t="s">
        <v>17</v>
      </c>
      <c r="C12" s="84" t="s">
        <v>17</v>
      </c>
      <c r="D12" s="84" t="s">
        <v>17</v>
      </c>
      <c r="E12" s="133" t="s">
        <v>1952</v>
      </c>
      <c r="F12" s="336">
        <v>0.98333328444444434</v>
      </c>
      <c r="G12" s="336">
        <v>0.49166664222222217</v>
      </c>
      <c r="H12" s="336">
        <v>1.9666665688888887</v>
      </c>
      <c r="I12" s="133" t="s">
        <v>199</v>
      </c>
      <c r="J12" s="94">
        <v>2</v>
      </c>
      <c r="K12" s="133" t="str">
        <f t="shared" si="0"/>
        <v>Uniform (0.49, 1.97)</v>
      </c>
      <c r="L12" s="53">
        <f t="shared" si="1"/>
        <v>0.49166664222222217</v>
      </c>
      <c r="M12" s="53">
        <f t="shared" si="1"/>
        <v>1.9666665688888887</v>
      </c>
      <c r="N12" s="133" t="s">
        <v>17</v>
      </c>
      <c r="R12" s="84"/>
    </row>
    <row r="13" spans="1:18" x14ac:dyDescent="0.25">
      <c r="A13" s="80" t="s">
        <v>5</v>
      </c>
      <c r="B13" s="87" t="s">
        <v>17</v>
      </c>
      <c r="C13" s="87" t="s">
        <v>17</v>
      </c>
      <c r="D13" s="87" t="s">
        <v>17</v>
      </c>
      <c r="E13" s="87" t="s">
        <v>1953</v>
      </c>
      <c r="F13" s="279">
        <v>0</v>
      </c>
      <c r="G13" s="279">
        <v>0</v>
      </c>
      <c r="H13" s="279">
        <v>0</v>
      </c>
      <c r="I13" s="87" t="s">
        <v>199</v>
      </c>
      <c r="J13" s="93">
        <v>2</v>
      </c>
      <c r="K13" s="87" t="str">
        <f t="shared" si="0"/>
        <v>Uniform (0, 0)</v>
      </c>
      <c r="L13" s="279">
        <f t="shared" si="1"/>
        <v>0</v>
      </c>
      <c r="M13" s="279">
        <f t="shared" si="1"/>
        <v>0</v>
      </c>
      <c r="N13" s="87" t="s">
        <v>17</v>
      </c>
      <c r="O13" s="87"/>
      <c r="P13" s="87"/>
      <c r="Q13" s="87"/>
      <c r="R13" s="84"/>
    </row>
    <row r="14" spans="1:18" x14ac:dyDescent="0.25">
      <c r="A14" s="86" t="s">
        <v>0</v>
      </c>
      <c r="B14" s="43" t="s">
        <v>17</v>
      </c>
      <c r="C14" s="43" t="s">
        <v>17</v>
      </c>
      <c r="D14" s="43" t="s">
        <v>17</v>
      </c>
      <c r="E14" s="133" t="s">
        <v>1950</v>
      </c>
      <c r="F14" s="53">
        <v>883.83333333333337</v>
      </c>
      <c r="G14" s="53">
        <v>631.94083333333333</v>
      </c>
      <c r="H14" s="53">
        <v>1177.2659999999998</v>
      </c>
      <c r="I14" s="133" t="s">
        <v>199</v>
      </c>
      <c r="J14" s="94">
        <v>2</v>
      </c>
      <c r="K14" s="133" t="str">
        <f t="shared" si="0"/>
        <v>Uniform (631.94, 1177.27)</v>
      </c>
      <c r="L14" s="53">
        <f t="shared" si="1"/>
        <v>631.94083333333333</v>
      </c>
      <c r="M14" s="53">
        <f t="shared" si="1"/>
        <v>1177.2659999999998</v>
      </c>
      <c r="N14" s="133" t="s">
        <v>17</v>
      </c>
      <c r="R14" s="84"/>
    </row>
    <row r="15" spans="1:18" x14ac:dyDescent="0.25">
      <c r="A15" s="86" t="s">
        <v>0</v>
      </c>
      <c r="B15" s="43" t="s">
        <v>17</v>
      </c>
      <c r="C15" s="43" t="s">
        <v>17</v>
      </c>
      <c r="D15" s="43" t="s">
        <v>17</v>
      </c>
      <c r="E15" s="133" t="s">
        <v>1952</v>
      </c>
      <c r="F15" s="336">
        <v>0.98333328444444434</v>
      </c>
      <c r="G15" s="336">
        <v>0.49166664222222217</v>
      </c>
      <c r="H15" s="336">
        <v>1.9666665688888887</v>
      </c>
      <c r="I15" s="133" t="s">
        <v>199</v>
      </c>
      <c r="J15" s="94">
        <v>2</v>
      </c>
      <c r="K15" s="133" t="str">
        <f t="shared" si="0"/>
        <v>Uniform (0.49, 1.97)</v>
      </c>
      <c r="L15" s="53">
        <f t="shared" si="1"/>
        <v>0.49166664222222217</v>
      </c>
      <c r="M15" s="53">
        <f t="shared" si="1"/>
        <v>1.9666665688888887</v>
      </c>
      <c r="N15" s="133" t="s">
        <v>17</v>
      </c>
      <c r="R15" s="84"/>
    </row>
    <row r="16" spans="1:18" x14ac:dyDescent="0.25">
      <c r="A16" s="80" t="s">
        <v>0</v>
      </c>
      <c r="B16" s="37" t="s">
        <v>17</v>
      </c>
      <c r="C16" s="37" t="s">
        <v>17</v>
      </c>
      <c r="D16" s="37" t="s">
        <v>17</v>
      </c>
      <c r="E16" s="87" t="s">
        <v>1953</v>
      </c>
      <c r="F16" s="279">
        <v>0</v>
      </c>
      <c r="G16" s="279">
        <v>0</v>
      </c>
      <c r="H16" s="279">
        <v>0</v>
      </c>
      <c r="I16" s="87" t="s">
        <v>199</v>
      </c>
      <c r="J16" s="93">
        <v>2</v>
      </c>
      <c r="K16" s="87" t="str">
        <f t="shared" si="0"/>
        <v>Uniform (0, 0)</v>
      </c>
      <c r="L16" s="279">
        <f t="shared" si="1"/>
        <v>0</v>
      </c>
      <c r="M16" s="279">
        <f t="shared" si="1"/>
        <v>0</v>
      </c>
      <c r="N16" s="87" t="s">
        <v>17</v>
      </c>
      <c r="O16" s="87"/>
      <c r="P16" s="87"/>
      <c r="Q16" s="87"/>
      <c r="R16" s="84"/>
    </row>
    <row r="17" spans="1:18" x14ac:dyDescent="0.25">
      <c r="A17" s="47" t="s">
        <v>6</v>
      </c>
      <c r="B17" s="43" t="s">
        <v>17</v>
      </c>
      <c r="C17" s="43" t="s">
        <v>17</v>
      </c>
      <c r="D17" s="43" t="s">
        <v>17</v>
      </c>
      <c r="E17" s="133" t="s">
        <v>1950</v>
      </c>
      <c r="F17" s="53">
        <v>883.83333333333337</v>
      </c>
      <c r="G17" s="53">
        <v>631.94083333333333</v>
      </c>
      <c r="H17" s="53">
        <v>1177.2659999999998</v>
      </c>
      <c r="I17" s="133" t="s">
        <v>199</v>
      </c>
      <c r="J17" s="94">
        <v>2</v>
      </c>
      <c r="K17" s="133" t="str">
        <f t="shared" si="0"/>
        <v>Uniform (631.94, 1177.27)</v>
      </c>
      <c r="L17" s="53">
        <f t="shared" si="1"/>
        <v>631.94083333333333</v>
      </c>
      <c r="M17" s="53">
        <f t="shared" si="1"/>
        <v>1177.2659999999998</v>
      </c>
      <c r="N17" s="133" t="s">
        <v>17</v>
      </c>
      <c r="O17" s="84"/>
      <c r="P17" s="84"/>
      <c r="Q17" s="84"/>
      <c r="R17" s="84"/>
    </row>
    <row r="18" spans="1:18" x14ac:dyDescent="0.25">
      <c r="A18" s="47" t="s">
        <v>6</v>
      </c>
      <c r="B18" s="43" t="s">
        <v>17</v>
      </c>
      <c r="C18" s="43" t="s">
        <v>17</v>
      </c>
      <c r="D18" s="43" t="s">
        <v>17</v>
      </c>
      <c r="E18" s="84" t="s">
        <v>1952</v>
      </c>
      <c r="F18" s="336">
        <v>0.98333328444444434</v>
      </c>
      <c r="G18" s="336">
        <v>0.49166664222222217</v>
      </c>
      <c r="H18" s="336">
        <v>1.9666665688888887</v>
      </c>
      <c r="I18" s="133" t="s">
        <v>199</v>
      </c>
      <c r="J18" s="94">
        <v>2</v>
      </c>
      <c r="K18" s="133" t="str">
        <f t="shared" si="0"/>
        <v>Uniform (0.49, 1.97)</v>
      </c>
      <c r="L18" s="53">
        <f t="shared" si="1"/>
        <v>0.49166664222222217</v>
      </c>
      <c r="M18" s="53">
        <f t="shared" si="1"/>
        <v>1.9666665688888887</v>
      </c>
      <c r="N18" s="133" t="s">
        <v>17</v>
      </c>
      <c r="O18" s="84"/>
      <c r="P18" s="84"/>
      <c r="Q18" s="84"/>
      <c r="R18" s="84"/>
    </row>
    <row r="19" spans="1:18" x14ac:dyDescent="0.25">
      <c r="A19" s="47" t="s">
        <v>6</v>
      </c>
      <c r="B19" s="43" t="s">
        <v>17</v>
      </c>
      <c r="C19" s="43" t="s">
        <v>17</v>
      </c>
      <c r="D19" s="43" t="s">
        <v>17</v>
      </c>
      <c r="E19" s="84" t="s">
        <v>1953</v>
      </c>
      <c r="F19" s="131">
        <v>0</v>
      </c>
      <c r="G19" s="131">
        <v>0</v>
      </c>
      <c r="H19" s="131">
        <v>0</v>
      </c>
      <c r="I19" s="133" t="s">
        <v>199</v>
      </c>
      <c r="J19" s="94">
        <v>2</v>
      </c>
      <c r="K19" s="133" t="str">
        <f t="shared" si="0"/>
        <v>Uniform (0, 0)</v>
      </c>
      <c r="L19" s="53">
        <f t="shared" si="1"/>
        <v>0</v>
      </c>
      <c r="M19" s="53">
        <f t="shared" si="1"/>
        <v>0</v>
      </c>
      <c r="N19" s="133" t="s">
        <v>17</v>
      </c>
      <c r="O19" s="84"/>
      <c r="P19" s="84"/>
      <c r="Q19" s="84"/>
      <c r="R19" s="84"/>
    </row>
    <row r="20" spans="1:18" x14ac:dyDescent="0.25">
      <c r="A20" s="86"/>
      <c r="B20" s="84"/>
      <c r="C20" s="84"/>
      <c r="D20" s="84"/>
      <c r="E20" s="84"/>
      <c r="F20" s="131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</row>
    <row r="21" spans="1:18" x14ac:dyDescent="0.25">
      <c r="A21" s="86"/>
      <c r="B21" s="84"/>
      <c r="C21" s="84"/>
      <c r="D21" s="84"/>
      <c r="E21" s="84"/>
      <c r="F21" s="131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  <row r="22" spans="1:18" x14ac:dyDescent="0.25">
      <c r="A22" s="86"/>
      <c r="B22" s="84"/>
      <c r="C22" s="84"/>
      <c r="D22" s="84"/>
      <c r="E22" s="84"/>
      <c r="F22" s="13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x14ac:dyDescent="0.25">
      <c r="A23" s="86"/>
      <c r="B23" s="84"/>
      <c r="C23" s="84"/>
      <c r="D23" s="84"/>
      <c r="E23" s="84"/>
      <c r="F23" s="131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</row>
    <row r="24" spans="1:18" x14ac:dyDescent="0.25">
      <c r="A24" s="86"/>
      <c r="B24" s="84"/>
      <c r="C24" s="84"/>
      <c r="D24" s="84"/>
      <c r="E24" s="84"/>
      <c r="F24" s="131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x14ac:dyDescent="0.25">
      <c r="A25" s="86"/>
      <c r="B25" s="84"/>
      <c r="C25" s="84"/>
      <c r="D25" s="84"/>
      <c r="E25" s="84"/>
      <c r="F25" s="131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</row>
    <row r="26" spans="1:18" x14ac:dyDescent="0.25">
      <c r="A26" s="86"/>
      <c r="B26" s="84"/>
      <c r="C26" s="84"/>
      <c r="D26" s="84"/>
      <c r="E26" s="84"/>
      <c r="F26" s="131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25">
      <c r="A27" s="86"/>
      <c r="B27" s="84"/>
      <c r="C27" s="84"/>
      <c r="D27" s="84"/>
      <c r="E27" s="84"/>
      <c r="F27" s="13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</row>
    <row r="28" spans="1:18" x14ac:dyDescent="0.25">
      <c r="A28" s="86"/>
      <c r="B28" s="84"/>
      <c r="C28" s="84"/>
      <c r="D28" s="84"/>
      <c r="E28" s="84"/>
      <c r="F28" s="13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</row>
    <row r="29" spans="1:18" x14ac:dyDescent="0.25">
      <c r="A29" s="86"/>
      <c r="B29" s="84"/>
      <c r="C29" s="84"/>
      <c r="D29" s="84"/>
      <c r="E29" s="84"/>
      <c r="F29" s="131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</row>
    <row r="30" spans="1:18" x14ac:dyDescent="0.25">
      <c r="A30" s="86"/>
      <c r="B30" s="84"/>
      <c r="C30" s="84"/>
      <c r="D30" s="84"/>
      <c r="E30" s="84"/>
      <c r="F30" s="131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</row>
    <row r="31" spans="1:18" x14ac:dyDescent="0.25">
      <c r="A31" s="86"/>
      <c r="B31" s="84"/>
      <c r="C31" s="84"/>
      <c r="D31" s="84"/>
      <c r="E31" s="84"/>
      <c r="F31" s="131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</row>
    <row r="32" spans="1:18" x14ac:dyDescent="0.25">
      <c r="A32" s="86"/>
      <c r="B32" s="84"/>
      <c r="C32" s="84"/>
      <c r="D32" s="84"/>
      <c r="E32" s="84"/>
      <c r="F32" s="13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x14ac:dyDescent="0.25">
      <c r="A33" s="86"/>
      <c r="B33" s="84"/>
      <c r="C33" s="84"/>
      <c r="D33" s="84"/>
      <c r="E33" s="84"/>
      <c r="F33" s="13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86"/>
      <c r="B34" s="84"/>
      <c r="C34" s="84"/>
      <c r="D34" s="84"/>
      <c r="E34" s="84"/>
      <c r="F34" s="131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x14ac:dyDescent="0.25">
      <c r="A35" s="86"/>
      <c r="B35" s="84"/>
      <c r="C35" s="84"/>
      <c r="D35" s="84"/>
      <c r="E35" s="84"/>
      <c r="F35" s="131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6"/>
      <c r="B36" s="84"/>
      <c r="C36" s="84"/>
      <c r="D36" s="84"/>
      <c r="E36" s="84"/>
      <c r="F36" s="131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6"/>
      <c r="B37" s="84"/>
      <c r="C37" s="84"/>
      <c r="D37" s="84"/>
      <c r="E37" s="84"/>
      <c r="F37" s="13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5"/>
  <sheetViews>
    <sheetView zoomScale="80" zoomScaleNormal="8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4" max="4" width="12" customWidth="1"/>
    <col min="5" max="5" width="12" style="79" customWidth="1"/>
    <col min="6" max="10" width="8.5703125" customWidth="1"/>
    <col min="11" max="11" width="18.28515625" customWidth="1"/>
    <col min="12" max="14" width="9" customWidth="1"/>
    <col min="16" max="16" width="12.7109375" customWidth="1"/>
    <col min="17" max="17" width="88.7109375" customWidth="1"/>
    <col min="23" max="23" width="5.71093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216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52" t="s">
        <v>18</v>
      </c>
      <c r="E2" s="152">
        <v>1</v>
      </c>
      <c r="F2" s="152">
        <v>0.45032165832737669</v>
      </c>
      <c r="G2" s="152">
        <v>0.42412119999999998</v>
      </c>
      <c r="H2" s="152">
        <v>0.4765221</v>
      </c>
      <c r="I2" s="152" t="s">
        <v>217</v>
      </c>
      <c r="J2" s="152">
        <v>3</v>
      </c>
      <c r="K2" s="152" t="s">
        <v>568</v>
      </c>
      <c r="L2" s="152">
        <v>630</v>
      </c>
      <c r="M2" s="152">
        <v>569</v>
      </c>
      <c r="N2" s="152">
        <v>200</v>
      </c>
      <c r="P2" t="s">
        <v>24</v>
      </c>
      <c r="Q2" s="82" t="s">
        <v>751</v>
      </c>
    </row>
    <row r="3" spans="1:17" x14ac:dyDescent="0.25">
      <c r="A3" s="81" t="s">
        <v>2</v>
      </c>
      <c r="B3" s="133" t="s">
        <v>12</v>
      </c>
      <c r="C3" s="133" t="s">
        <v>11</v>
      </c>
      <c r="D3" s="152" t="s">
        <v>18</v>
      </c>
      <c r="E3" s="152">
        <v>2</v>
      </c>
      <c r="F3" s="152">
        <v>0.40671908506075766</v>
      </c>
      <c r="G3" s="152">
        <v>0.38051859999999998</v>
      </c>
      <c r="H3" s="152">
        <v>0.43291960000000002</v>
      </c>
      <c r="I3" s="152" t="s">
        <v>217</v>
      </c>
      <c r="J3" s="152">
        <v>3</v>
      </c>
      <c r="K3" s="152" t="s">
        <v>568</v>
      </c>
      <c r="L3" s="152">
        <v>630</v>
      </c>
      <c r="M3" s="152">
        <v>569</v>
      </c>
      <c r="N3" s="152">
        <v>200</v>
      </c>
      <c r="Q3" s="82" t="s">
        <v>749</v>
      </c>
    </row>
    <row r="4" spans="1:17" x14ac:dyDescent="0.25">
      <c r="A4" s="81" t="s">
        <v>2</v>
      </c>
      <c r="B4" s="133" t="s">
        <v>12</v>
      </c>
      <c r="C4" s="133" t="s">
        <v>11</v>
      </c>
      <c r="D4" s="152" t="s">
        <v>18</v>
      </c>
      <c r="E4" s="152">
        <v>3</v>
      </c>
      <c r="F4" s="152">
        <v>0.14295925661186562</v>
      </c>
      <c r="G4" s="152">
        <v>0.1167588</v>
      </c>
      <c r="H4" s="152">
        <v>0.1691597</v>
      </c>
      <c r="I4" s="152" t="s">
        <v>217</v>
      </c>
      <c r="J4" s="152">
        <v>3</v>
      </c>
      <c r="K4" s="152" t="s">
        <v>568</v>
      </c>
      <c r="L4" s="152">
        <v>630</v>
      </c>
      <c r="M4" s="152">
        <v>569</v>
      </c>
      <c r="N4" s="152">
        <v>200</v>
      </c>
      <c r="Q4" s="82" t="s">
        <v>750</v>
      </c>
    </row>
    <row r="5" spans="1:17" x14ac:dyDescent="0.25">
      <c r="A5" s="81" t="s">
        <v>2</v>
      </c>
      <c r="B5" s="133" t="s">
        <v>12</v>
      </c>
      <c r="C5" s="133" t="s">
        <v>11</v>
      </c>
      <c r="D5" s="133" t="s">
        <v>8</v>
      </c>
      <c r="E5" s="133">
        <v>1</v>
      </c>
      <c r="F5" s="133">
        <v>0.49548387096774194</v>
      </c>
      <c r="G5" s="133">
        <v>0.46028190000000002</v>
      </c>
      <c r="H5" s="133">
        <v>0.53068590000000004</v>
      </c>
      <c r="I5" s="133" t="s">
        <v>217</v>
      </c>
      <c r="J5" s="133">
        <v>3</v>
      </c>
      <c r="K5" s="133" t="s">
        <v>569</v>
      </c>
      <c r="L5" s="133">
        <v>384</v>
      </c>
      <c r="M5" s="133">
        <v>307</v>
      </c>
      <c r="N5" s="133">
        <v>84</v>
      </c>
      <c r="Q5" t="s">
        <v>223</v>
      </c>
    </row>
    <row r="6" spans="1:17" x14ac:dyDescent="0.25">
      <c r="A6" s="81" t="s">
        <v>2</v>
      </c>
      <c r="B6" s="133" t="s">
        <v>12</v>
      </c>
      <c r="C6" s="133" t="s">
        <v>11</v>
      </c>
      <c r="D6" s="133" t="s">
        <v>8</v>
      </c>
      <c r="E6" s="133">
        <v>2</v>
      </c>
      <c r="F6" s="133">
        <v>0.39612903225806451</v>
      </c>
      <c r="G6" s="133">
        <v>0.360927</v>
      </c>
      <c r="H6" s="133">
        <v>0.43133100000000002</v>
      </c>
      <c r="I6" s="133" t="s">
        <v>217</v>
      </c>
      <c r="J6" s="133">
        <v>3</v>
      </c>
      <c r="K6" s="133" t="s">
        <v>569</v>
      </c>
      <c r="L6" s="133">
        <v>384</v>
      </c>
      <c r="M6" s="133">
        <v>307</v>
      </c>
      <c r="N6" s="133">
        <v>84</v>
      </c>
    </row>
    <row r="7" spans="1:17" x14ac:dyDescent="0.25">
      <c r="A7" s="81" t="s">
        <v>2</v>
      </c>
      <c r="B7" s="133" t="s">
        <v>12</v>
      </c>
      <c r="C7" s="133" t="s">
        <v>11</v>
      </c>
      <c r="D7" s="133" t="s">
        <v>8</v>
      </c>
      <c r="E7" s="133">
        <v>3</v>
      </c>
      <c r="F7" s="133">
        <v>0.10838709677419354</v>
      </c>
      <c r="G7" s="133">
        <v>7.3185100000000003E-2</v>
      </c>
      <c r="H7" s="133">
        <v>0.1435891</v>
      </c>
      <c r="I7" s="133" t="s">
        <v>217</v>
      </c>
      <c r="J7" s="133">
        <v>3</v>
      </c>
      <c r="K7" s="133" t="s">
        <v>569</v>
      </c>
      <c r="L7" s="133">
        <v>384</v>
      </c>
      <c r="M7" s="133">
        <v>307</v>
      </c>
      <c r="N7" s="133">
        <v>84</v>
      </c>
    </row>
    <row r="8" spans="1:17" x14ac:dyDescent="0.25">
      <c r="A8" s="81" t="s">
        <v>2</v>
      </c>
      <c r="B8" s="133" t="s">
        <v>12</v>
      </c>
      <c r="C8" s="133" t="s">
        <v>11</v>
      </c>
      <c r="D8" s="153" t="s">
        <v>29</v>
      </c>
      <c r="E8" s="153">
        <v>1</v>
      </c>
      <c r="F8" s="153">
        <v>0.47540983606557374</v>
      </c>
      <c r="G8" s="153">
        <v>0.42418536000000001</v>
      </c>
      <c r="H8" s="153">
        <v>0.5266343</v>
      </c>
      <c r="I8" s="153" t="s">
        <v>217</v>
      </c>
      <c r="J8" s="153">
        <v>3</v>
      </c>
      <c r="K8" s="153" t="s">
        <v>570</v>
      </c>
      <c r="L8" s="153">
        <v>174</v>
      </c>
      <c r="M8" s="153">
        <v>145</v>
      </c>
      <c r="N8" s="153">
        <v>47</v>
      </c>
    </row>
    <row r="9" spans="1:17" x14ac:dyDescent="0.25">
      <c r="A9" s="81" t="s">
        <v>2</v>
      </c>
      <c r="B9" s="133" t="s">
        <v>12</v>
      </c>
      <c r="C9" s="133" t="s">
        <v>11</v>
      </c>
      <c r="D9" s="153" t="s">
        <v>29</v>
      </c>
      <c r="E9" s="153">
        <v>2</v>
      </c>
      <c r="F9" s="153">
        <v>0.39617486338797814</v>
      </c>
      <c r="G9" s="153">
        <v>0.34495038</v>
      </c>
      <c r="H9" s="153">
        <v>0.4473993</v>
      </c>
      <c r="I9" s="153" t="s">
        <v>217</v>
      </c>
      <c r="J9" s="153">
        <v>3</v>
      </c>
      <c r="K9" s="153" t="s">
        <v>570</v>
      </c>
      <c r="L9" s="153">
        <v>174</v>
      </c>
      <c r="M9" s="153">
        <v>145</v>
      </c>
      <c r="N9" s="153">
        <v>47</v>
      </c>
    </row>
    <row r="10" spans="1:17" x14ac:dyDescent="0.25">
      <c r="A10" s="81" t="s">
        <v>2</v>
      </c>
      <c r="B10" s="133" t="s">
        <v>12</v>
      </c>
      <c r="C10" s="133" t="s">
        <v>11</v>
      </c>
      <c r="D10" s="153" t="s">
        <v>29</v>
      </c>
      <c r="E10" s="153">
        <v>3</v>
      </c>
      <c r="F10" s="153">
        <v>0.12841530054644809</v>
      </c>
      <c r="G10" s="153">
        <v>7.7190819999999993E-2</v>
      </c>
      <c r="H10" s="153">
        <v>0.17963979999999999</v>
      </c>
      <c r="I10" s="153" t="s">
        <v>217</v>
      </c>
      <c r="J10" s="153">
        <v>3</v>
      </c>
      <c r="K10" s="153" t="s">
        <v>570</v>
      </c>
      <c r="L10" s="153">
        <v>174</v>
      </c>
      <c r="M10" s="153">
        <v>145</v>
      </c>
      <c r="N10" s="153">
        <v>47</v>
      </c>
    </row>
    <row r="11" spans="1:17" x14ac:dyDescent="0.25">
      <c r="A11" s="81" t="s">
        <v>2</v>
      </c>
      <c r="B11" s="133" t="s">
        <v>12</v>
      </c>
      <c r="C11" s="133" t="s">
        <v>11</v>
      </c>
      <c r="D11" s="133" t="s">
        <v>7</v>
      </c>
      <c r="E11" s="133">
        <v>1</v>
      </c>
      <c r="F11" s="133">
        <v>0.50349650349650354</v>
      </c>
      <c r="G11" s="133">
        <v>0.42154628999999999</v>
      </c>
      <c r="H11" s="133">
        <v>0.58544669999999999</v>
      </c>
      <c r="I11" s="133" t="s">
        <v>217</v>
      </c>
      <c r="J11" s="133">
        <v>3</v>
      </c>
      <c r="K11" s="133" t="s">
        <v>571</v>
      </c>
      <c r="L11" s="133">
        <v>72</v>
      </c>
      <c r="M11" s="133">
        <v>58</v>
      </c>
      <c r="N11" s="133">
        <v>13</v>
      </c>
    </row>
    <row r="12" spans="1:17" x14ac:dyDescent="0.25">
      <c r="A12" s="81" t="s">
        <v>2</v>
      </c>
      <c r="B12" s="133" t="s">
        <v>12</v>
      </c>
      <c r="C12" s="133" t="s">
        <v>11</v>
      </c>
      <c r="D12" s="133" t="s">
        <v>7</v>
      </c>
      <c r="E12" s="133">
        <v>2</v>
      </c>
      <c r="F12" s="83">
        <v>0.40559440559440557</v>
      </c>
      <c r="G12" s="133">
        <v>0.32364419</v>
      </c>
      <c r="H12" s="133">
        <v>0.48754459999999999</v>
      </c>
      <c r="I12" s="83" t="s">
        <v>217</v>
      </c>
      <c r="J12" s="133">
        <v>3</v>
      </c>
      <c r="K12" s="133" t="s">
        <v>571</v>
      </c>
      <c r="L12" s="83">
        <v>72</v>
      </c>
      <c r="M12" s="133">
        <v>58</v>
      </c>
      <c r="N12" s="133">
        <v>13</v>
      </c>
    </row>
    <row r="13" spans="1:17" x14ac:dyDescent="0.25">
      <c r="A13" s="81" t="s">
        <v>2</v>
      </c>
      <c r="B13" s="133" t="s">
        <v>12</v>
      </c>
      <c r="C13" s="133" t="s">
        <v>11</v>
      </c>
      <c r="D13" s="133" t="s">
        <v>7</v>
      </c>
      <c r="E13" s="133">
        <v>3</v>
      </c>
      <c r="F13" s="133">
        <v>9.0909090909090912E-2</v>
      </c>
      <c r="G13" s="133">
        <v>8.9588800000000007E-3</v>
      </c>
      <c r="H13" s="133">
        <v>0.17285929999999999</v>
      </c>
      <c r="I13" s="133" t="s">
        <v>217</v>
      </c>
      <c r="J13" s="133">
        <v>3</v>
      </c>
      <c r="K13" s="133" t="s">
        <v>571</v>
      </c>
      <c r="L13" s="133">
        <v>72</v>
      </c>
      <c r="M13" s="133">
        <v>58</v>
      </c>
      <c r="N13" s="133">
        <v>13</v>
      </c>
    </row>
    <row r="14" spans="1:17" x14ac:dyDescent="0.25">
      <c r="A14" s="81" t="s">
        <v>2</v>
      </c>
      <c r="B14" s="133" t="s">
        <v>12</v>
      </c>
      <c r="C14" s="133" t="s">
        <v>13</v>
      </c>
      <c r="D14" s="152" t="s">
        <v>18</v>
      </c>
      <c r="E14" s="152">
        <v>1</v>
      </c>
      <c r="F14" s="152">
        <v>0.45032165832737669</v>
      </c>
      <c r="G14" s="152">
        <v>0.42412119999999998</v>
      </c>
      <c r="H14" s="152">
        <v>0.4765221</v>
      </c>
      <c r="I14" s="152" t="s">
        <v>217</v>
      </c>
      <c r="J14" s="152">
        <v>3</v>
      </c>
      <c r="K14" s="152" t="s">
        <v>568</v>
      </c>
      <c r="L14" s="152">
        <v>630</v>
      </c>
      <c r="M14" s="152">
        <v>569</v>
      </c>
      <c r="N14" s="152">
        <v>200</v>
      </c>
    </row>
    <row r="15" spans="1:17" x14ac:dyDescent="0.25">
      <c r="A15" s="81" t="s">
        <v>2</v>
      </c>
      <c r="B15" s="133" t="s">
        <v>12</v>
      </c>
      <c r="C15" s="133" t="s">
        <v>13</v>
      </c>
      <c r="D15" s="152" t="s">
        <v>18</v>
      </c>
      <c r="E15" s="152">
        <v>2</v>
      </c>
      <c r="F15" s="152">
        <v>0.40671908506075766</v>
      </c>
      <c r="G15" s="152">
        <v>0.38051859999999998</v>
      </c>
      <c r="H15" s="152">
        <v>0.43291960000000002</v>
      </c>
      <c r="I15" s="152" t="s">
        <v>217</v>
      </c>
      <c r="J15" s="152">
        <v>3</v>
      </c>
      <c r="K15" s="152" t="s">
        <v>568</v>
      </c>
      <c r="L15" s="152">
        <v>630</v>
      </c>
      <c r="M15" s="152">
        <v>569</v>
      </c>
      <c r="N15" s="152">
        <v>200</v>
      </c>
    </row>
    <row r="16" spans="1:17" x14ac:dyDescent="0.25">
      <c r="A16" s="86" t="s">
        <v>2</v>
      </c>
      <c r="B16" s="84" t="s">
        <v>12</v>
      </c>
      <c r="C16" s="84" t="s">
        <v>13</v>
      </c>
      <c r="D16" s="154" t="s">
        <v>18</v>
      </c>
      <c r="E16" s="154">
        <v>3</v>
      </c>
      <c r="F16" s="152">
        <v>0.14295925661186562</v>
      </c>
      <c r="G16" s="152">
        <v>0.1167588</v>
      </c>
      <c r="H16" s="152">
        <v>0.1691597</v>
      </c>
      <c r="I16" s="152" t="s">
        <v>217</v>
      </c>
      <c r="J16" s="152">
        <v>3</v>
      </c>
      <c r="K16" s="152" t="s">
        <v>568</v>
      </c>
      <c r="L16" s="152">
        <v>630</v>
      </c>
      <c r="M16" s="152">
        <v>569</v>
      </c>
      <c r="N16" s="152">
        <v>200</v>
      </c>
    </row>
    <row r="17" spans="1:18" x14ac:dyDescent="0.25">
      <c r="A17" s="86" t="s">
        <v>2</v>
      </c>
      <c r="B17" s="84" t="s">
        <v>12</v>
      </c>
      <c r="C17" s="84" t="s">
        <v>13</v>
      </c>
      <c r="D17" s="84" t="s">
        <v>8</v>
      </c>
      <c r="E17" s="84">
        <v>1</v>
      </c>
      <c r="F17" s="84">
        <v>0.4599406528189911</v>
      </c>
      <c r="G17" s="84">
        <v>0.42219319999999999</v>
      </c>
      <c r="H17" s="84">
        <v>0.49768810000000002</v>
      </c>
      <c r="I17" s="84" t="s">
        <v>217</v>
      </c>
      <c r="J17" s="84">
        <v>3</v>
      </c>
      <c r="K17" s="84" t="s">
        <v>572</v>
      </c>
      <c r="L17" s="84">
        <v>310</v>
      </c>
      <c r="M17" s="84">
        <v>269</v>
      </c>
      <c r="N17" s="84">
        <v>95</v>
      </c>
    </row>
    <row r="18" spans="1:18" x14ac:dyDescent="0.25">
      <c r="A18" s="86" t="s">
        <v>2</v>
      </c>
      <c r="B18" s="84" t="s">
        <v>12</v>
      </c>
      <c r="C18" s="84" t="s">
        <v>13</v>
      </c>
      <c r="D18" s="84" t="s">
        <v>8</v>
      </c>
      <c r="E18" s="84">
        <v>2</v>
      </c>
      <c r="F18" s="84">
        <v>0.39910979228486648</v>
      </c>
      <c r="G18" s="84">
        <v>0.36136230000000003</v>
      </c>
      <c r="H18" s="84">
        <v>0.4368573</v>
      </c>
      <c r="I18" s="84" t="s">
        <v>217</v>
      </c>
      <c r="J18" s="84">
        <v>3</v>
      </c>
      <c r="K18" s="84" t="s">
        <v>572</v>
      </c>
      <c r="L18" s="84">
        <v>310</v>
      </c>
      <c r="M18" s="84">
        <v>269</v>
      </c>
      <c r="N18" s="84">
        <v>95</v>
      </c>
    </row>
    <row r="19" spans="1:18" x14ac:dyDescent="0.25">
      <c r="A19" s="86" t="s">
        <v>2</v>
      </c>
      <c r="B19" s="84" t="s">
        <v>12</v>
      </c>
      <c r="C19" s="84" t="s">
        <v>13</v>
      </c>
      <c r="D19" s="84" t="s">
        <v>8</v>
      </c>
      <c r="E19" s="84">
        <v>3</v>
      </c>
      <c r="F19" s="84">
        <v>0.14094955489614244</v>
      </c>
      <c r="G19" s="84">
        <v>0.1032021</v>
      </c>
      <c r="H19" s="84">
        <v>0.1786971</v>
      </c>
      <c r="I19" s="84" t="s">
        <v>217</v>
      </c>
      <c r="J19" s="84">
        <v>3</v>
      </c>
      <c r="K19" s="84" t="s">
        <v>572</v>
      </c>
      <c r="L19" s="84">
        <v>310</v>
      </c>
      <c r="M19" s="84">
        <v>269</v>
      </c>
      <c r="N19" s="84">
        <v>95</v>
      </c>
      <c r="O19" s="84"/>
      <c r="P19" s="84"/>
      <c r="Q19" s="84"/>
      <c r="R19" s="84"/>
    </row>
    <row r="20" spans="1:18" x14ac:dyDescent="0.25">
      <c r="A20" s="86" t="s">
        <v>2</v>
      </c>
      <c r="B20" s="84" t="s">
        <v>12</v>
      </c>
      <c r="C20" s="84" t="s">
        <v>13</v>
      </c>
      <c r="D20" s="155" t="s">
        <v>29</v>
      </c>
      <c r="E20" s="155">
        <v>1</v>
      </c>
      <c r="F20" s="153">
        <v>0.47540983606557374</v>
      </c>
      <c r="G20" s="153">
        <v>0.42418536000000001</v>
      </c>
      <c r="H20" s="153">
        <v>0.5266343</v>
      </c>
      <c r="I20" s="153" t="s">
        <v>217</v>
      </c>
      <c r="J20" s="153">
        <v>3</v>
      </c>
      <c r="K20" s="153" t="s">
        <v>570</v>
      </c>
      <c r="L20" s="153">
        <v>174</v>
      </c>
      <c r="M20" s="153">
        <v>145</v>
      </c>
      <c r="N20" s="153">
        <v>47</v>
      </c>
      <c r="O20" s="84"/>
      <c r="P20" s="84"/>
      <c r="Q20" s="84"/>
      <c r="R20" s="84"/>
    </row>
    <row r="21" spans="1:18" x14ac:dyDescent="0.25">
      <c r="A21" s="86" t="s">
        <v>2</v>
      </c>
      <c r="B21" s="84" t="s">
        <v>12</v>
      </c>
      <c r="C21" s="84" t="s">
        <v>13</v>
      </c>
      <c r="D21" s="155" t="s">
        <v>29</v>
      </c>
      <c r="E21" s="155">
        <v>2</v>
      </c>
      <c r="F21" s="153">
        <v>0.39617486338797814</v>
      </c>
      <c r="G21" s="153">
        <v>0.34495038</v>
      </c>
      <c r="H21" s="153">
        <v>0.4473993</v>
      </c>
      <c r="I21" s="153" t="s">
        <v>217</v>
      </c>
      <c r="J21" s="153">
        <v>3</v>
      </c>
      <c r="K21" s="153" t="s">
        <v>570</v>
      </c>
      <c r="L21" s="153">
        <v>174</v>
      </c>
      <c r="M21" s="153">
        <v>145</v>
      </c>
      <c r="N21" s="153">
        <v>47</v>
      </c>
      <c r="O21" s="84"/>
      <c r="P21" s="84"/>
      <c r="Q21" s="84"/>
      <c r="R21" s="84"/>
    </row>
    <row r="22" spans="1:18" x14ac:dyDescent="0.25">
      <c r="A22" s="86" t="s">
        <v>2</v>
      </c>
      <c r="B22" s="84" t="s">
        <v>12</v>
      </c>
      <c r="C22" s="84" t="s">
        <v>13</v>
      </c>
      <c r="D22" s="155" t="s">
        <v>29</v>
      </c>
      <c r="E22" s="155">
        <v>3</v>
      </c>
      <c r="F22" s="153">
        <v>0.12841530054644809</v>
      </c>
      <c r="G22" s="153">
        <v>7.7190819999999993E-2</v>
      </c>
      <c r="H22" s="153">
        <v>0.17963979999999999</v>
      </c>
      <c r="I22" s="153" t="s">
        <v>217</v>
      </c>
      <c r="J22" s="153">
        <v>3</v>
      </c>
      <c r="K22" s="153" t="s">
        <v>570</v>
      </c>
      <c r="L22" s="153">
        <v>174</v>
      </c>
      <c r="M22" s="153">
        <v>145</v>
      </c>
      <c r="N22" s="153">
        <v>47</v>
      </c>
    </row>
    <row r="23" spans="1:18" x14ac:dyDescent="0.25">
      <c r="A23" s="86" t="s">
        <v>2</v>
      </c>
      <c r="B23" s="84" t="s">
        <v>12</v>
      </c>
      <c r="C23" s="84" t="s">
        <v>13</v>
      </c>
      <c r="D23" s="84" t="s">
        <v>7</v>
      </c>
      <c r="E23" s="84">
        <v>1</v>
      </c>
      <c r="F23" s="84">
        <v>0.42159763313609466</v>
      </c>
      <c r="G23" s="84">
        <v>0.38390600000000003</v>
      </c>
      <c r="H23" s="84">
        <v>0.45928920000000001</v>
      </c>
      <c r="I23" s="84" t="s">
        <v>217</v>
      </c>
      <c r="J23" s="84">
        <v>3</v>
      </c>
      <c r="K23" s="84" t="s">
        <v>573</v>
      </c>
      <c r="L23" s="84">
        <v>285</v>
      </c>
      <c r="M23" s="84">
        <v>273</v>
      </c>
      <c r="N23" s="84">
        <v>118</v>
      </c>
    </row>
    <row r="24" spans="1:18" x14ac:dyDescent="0.25">
      <c r="A24" s="86" t="s">
        <v>2</v>
      </c>
      <c r="B24" s="84" t="s">
        <v>12</v>
      </c>
      <c r="C24" s="84" t="s">
        <v>13</v>
      </c>
      <c r="D24" s="84" t="s">
        <v>7</v>
      </c>
      <c r="E24" s="84">
        <v>2</v>
      </c>
      <c r="F24" s="84">
        <v>0.40384615384615385</v>
      </c>
      <c r="G24" s="84">
        <v>0.36615449999999999</v>
      </c>
      <c r="H24" s="84">
        <v>0.44153779999999998</v>
      </c>
      <c r="I24" s="84" t="s">
        <v>217</v>
      </c>
      <c r="J24" s="84">
        <v>3</v>
      </c>
      <c r="K24" s="84" t="s">
        <v>573</v>
      </c>
      <c r="L24" s="84">
        <v>285</v>
      </c>
      <c r="M24" s="84">
        <v>273</v>
      </c>
      <c r="N24" s="84">
        <v>118</v>
      </c>
    </row>
    <row r="25" spans="1:18" x14ac:dyDescent="0.25">
      <c r="A25" s="86" t="s">
        <v>2</v>
      </c>
      <c r="B25" s="84" t="s">
        <v>12</v>
      </c>
      <c r="C25" s="84" t="s">
        <v>13</v>
      </c>
      <c r="D25" s="84" t="s">
        <v>7</v>
      </c>
      <c r="E25" s="84">
        <v>3</v>
      </c>
      <c r="F25" s="84">
        <v>0.17455621301775148</v>
      </c>
      <c r="G25" s="84">
        <v>0.1368646</v>
      </c>
      <c r="H25" s="84">
        <v>0.21224779999999999</v>
      </c>
      <c r="I25" s="84" t="s">
        <v>217</v>
      </c>
      <c r="J25" s="84">
        <v>3</v>
      </c>
      <c r="K25" s="84" t="s">
        <v>573</v>
      </c>
      <c r="L25" s="84">
        <v>285</v>
      </c>
      <c r="M25" s="84">
        <v>273</v>
      </c>
      <c r="N25" s="84">
        <v>118</v>
      </c>
    </row>
    <row r="26" spans="1:18" x14ac:dyDescent="0.25">
      <c r="A26" s="86" t="s">
        <v>2</v>
      </c>
      <c r="B26" s="84" t="s">
        <v>12</v>
      </c>
      <c r="C26" s="84" t="s">
        <v>14</v>
      </c>
      <c r="D26" s="154" t="s">
        <v>18</v>
      </c>
      <c r="E26" s="154">
        <v>1</v>
      </c>
      <c r="F26" s="152">
        <v>0.45032165832737669</v>
      </c>
      <c r="G26" s="152">
        <v>0.42412119999999998</v>
      </c>
      <c r="H26" s="152">
        <v>0.4765221</v>
      </c>
      <c r="I26" s="152" t="s">
        <v>217</v>
      </c>
      <c r="J26" s="152">
        <v>3</v>
      </c>
      <c r="K26" s="152" t="s">
        <v>568</v>
      </c>
      <c r="L26" s="152">
        <v>630</v>
      </c>
      <c r="M26" s="152">
        <v>569</v>
      </c>
      <c r="N26" s="152">
        <v>200</v>
      </c>
    </row>
    <row r="27" spans="1:18" x14ac:dyDescent="0.25">
      <c r="A27" s="86" t="s">
        <v>2</v>
      </c>
      <c r="B27" s="84" t="s">
        <v>12</v>
      </c>
      <c r="C27" s="84" t="s">
        <v>14</v>
      </c>
      <c r="D27" s="154" t="s">
        <v>18</v>
      </c>
      <c r="E27" s="154">
        <v>2</v>
      </c>
      <c r="F27" s="152">
        <v>0.40671908506075766</v>
      </c>
      <c r="G27" s="152">
        <v>0.38051859999999998</v>
      </c>
      <c r="H27" s="152">
        <v>0.43291960000000002</v>
      </c>
      <c r="I27" s="152" t="s">
        <v>217</v>
      </c>
      <c r="J27" s="152">
        <v>3</v>
      </c>
      <c r="K27" s="152" t="s">
        <v>568</v>
      </c>
      <c r="L27" s="152">
        <v>630</v>
      </c>
      <c r="M27" s="152">
        <v>569</v>
      </c>
      <c r="N27" s="152">
        <v>200</v>
      </c>
    </row>
    <row r="28" spans="1:18" x14ac:dyDescent="0.25">
      <c r="A28" s="86" t="s">
        <v>2</v>
      </c>
      <c r="B28" s="84" t="s">
        <v>12</v>
      </c>
      <c r="C28" s="84" t="s">
        <v>14</v>
      </c>
      <c r="D28" s="154" t="s">
        <v>18</v>
      </c>
      <c r="E28" s="154">
        <v>3</v>
      </c>
      <c r="F28" s="152">
        <v>0.14295925661186562</v>
      </c>
      <c r="G28" s="152">
        <v>0.1167588</v>
      </c>
      <c r="H28" s="152">
        <v>0.1691597</v>
      </c>
      <c r="I28" s="152" t="s">
        <v>217</v>
      </c>
      <c r="J28" s="152">
        <v>3</v>
      </c>
      <c r="K28" s="152" t="s">
        <v>568</v>
      </c>
      <c r="L28" s="152">
        <v>630</v>
      </c>
      <c r="M28" s="152">
        <v>569</v>
      </c>
      <c r="N28" s="152">
        <v>200</v>
      </c>
    </row>
    <row r="29" spans="1:18" x14ac:dyDescent="0.25">
      <c r="A29" s="86" t="s">
        <v>2</v>
      </c>
      <c r="B29" s="84" t="s">
        <v>12</v>
      </c>
      <c r="C29" s="84" t="s">
        <v>14</v>
      </c>
      <c r="D29" s="84" t="s">
        <v>8</v>
      </c>
      <c r="E29" s="84">
        <v>1</v>
      </c>
      <c r="F29" s="84">
        <v>0.45833333333333331</v>
      </c>
      <c r="G29" s="84">
        <v>0.41118392999999998</v>
      </c>
      <c r="H29" s="84">
        <v>0.50548269999999995</v>
      </c>
      <c r="I29" s="84" t="s">
        <v>217</v>
      </c>
      <c r="J29" s="84">
        <v>3</v>
      </c>
      <c r="K29" s="84" t="s">
        <v>574</v>
      </c>
      <c r="L29" s="84">
        <v>198</v>
      </c>
      <c r="M29" s="84">
        <v>195</v>
      </c>
      <c r="N29" s="84">
        <v>39</v>
      </c>
    </row>
    <row r="30" spans="1:18" x14ac:dyDescent="0.25">
      <c r="A30" s="86" t="s">
        <v>2</v>
      </c>
      <c r="B30" s="84" t="s">
        <v>12</v>
      </c>
      <c r="C30" s="84" t="s">
        <v>14</v>
      </c>
      <c r="D30" s="84" t="s">
        <v>8</v>
      </c>
      <c r="E30" s="84">
        <v>2</v>
      </c>
      <c r="F30" s="84">
        <v>0.4513888888888889</v>
      </c>
      <c r="G30" s="84">
        <v>0.40423947999999998</v>
      </c>
      <c r="H30" s="84">
        <v>0.49853829999999999</v>
      </c>
      <c r="I30" s="84" t="s">
        <v>217</v>
      </c>
      <c r="J30" s="84">
        <v>3</v>
      </c>
      <c r="K30" s="84" t="s">
        <v>574</v>
      </c>
      <c r="L30" s="84">
        <v>198</v>
      </c>
      <c r="M30" s="84">
        <v>195</v>
      </c>
      <c r="N30" s="84">
        <v>39</v>
      </c>
    </row>
    <row r="31" spans="1:18" x14ac:dyDescent="0.25">
      <c r="A31" s="86" t="s">
        <v>2</v>
      </c>
      <c r="B31" s="84" t="s">
        <v>12</v>
      </c>
      <c r="C31" s="84" t="s">
        <v>14</v>
      </c>
      <c r="D31" s="84" t="s">
        <v>8</v>
      </c>
      <c r="E31" s="84">
        <v>3</v>
      </c>
      <c r="F31" s="84">
        <v>9.0277777777777776E-2</v>
      </c>
      <c r="G31" s="84">
        <v>4.3128369999999999E-2</v>
      </c>
      <c r="H31" s="84">
        <v>0.1374272</v>
      </c>
      <c r="I31" s="84" t="s">
        <v>217</v>
      </c>
      <c r="J31" s="84">
        <v>3</v>
      </c>
      <c r="K31" s="84" t="s">
        <v>574</v>
      </c>
      <c r="L31" s="84">
        <v>198</v>
      </c>
      <c r="M31" s="84">
        <v>195</v>
      </c>
      <c r="N31" s="84">
        <v>39</v>
      </c>
    </row>
    <row r="32" spans="1:18" x14ac:dyDescent="0.25">
      <c r="A32" s="86" t="s">
        <v>2</v>
      </c>
      <c r="B32" s="84" t="s">
        <v>12</v>
      </c>
      <c r="C32" s="84" t="s">
        <v>14</v>
      </c>
      <c r="D32" s="155" t="s">
        <v>29</v>
      </c>
      <c r="E32" s="155">
        <v>1</v>
      </c>
      <c r="F32" s="153">
        <v>0.47540983606557374</v>
      </c>
      <c r="G32" s="153">
        <v>0.42418536000000001</v>
      </c>
      <c r="H32" s="153">
        <v>0.5266343</v>
      </c>
      <c r="I32" s="153" t="s">
        <v>217</v>
      </c>
      <c r="J32" s="153">
        <v>3</v>
      </c>
      <c r="K32" s="153" t="s">
        <v>570</v>
      </c>
      <c r="L32" s="153">
        <v>174</v>
      </c>
      <c r="M32" s="153">
        <v>145</v>
      </c>
      <c r="N32" s="153">
        <v>47</v>
      </c>
    </row>
    <row r="33" spans="1:17" x14ac:dyDescent="0.25">
      <c r="A33" s="86" t="s">
        <v>2</v>
      </c>
      <c r="B33" s="84" t="s">
        <v>12</v>
      </c>
      <c r="C33" s="84" t="s">
        <v>14</v>
      </c>
      <c r="D33" s="155" t="s">
        <v>29</v>
      </c>
      <c r="E33" s="155">
        <v>2</v>
      </c>
      <c r="F33" s="153">
        <v>0.39617486338797814</v>
      </c>
      <c r="G33" s="153">
        <v>0.34495038</v>
      </c>
      <c r="H33" s="153">
        <v>0.4473993</v>
      </c>
      <c r="I33" s="153" t="s">
        <v>217</v>
      </c>
      <c r="J33" s="153">
        <v>3</v>
      </c>
      <c r="K33" s="153" t="s">
        <v>570</v>
      </c>
      <c r="L33" s="153">
        <v>174</v>
      </c>
      <c r="M33" s="153">
        <v>145</v>
      </c>
      <c r="N33" s="153">
        <v>47</v>
      </c>
    </row>
    <row r="34" spans="1:17" x14ac:dyDescent="0.25">
      <c r="A34" s="86" t="s">
        <v>2</v>
      </c>
      <c r="B34" s="84" t="s">
        <v>12</v>
      </c>
      <c r="C34" s="84" t="s">
        <v>14</v>
      </c>
      <c r="D34" s="155" t="s">
        <v>29</v>
      </c>
      <c r="E34" s="155">
        <v>3</v>
      </c>
      <c r="F34" s="153">
        <v>0.12841530054644809</v>
      </c>
      <c r="G34" s="153">
        <v>7.7190819999999993E-2</v>
      </c>
      <c r="H34" s="153">
        <v>0.17963979999999999</v>
      </c>
      <c r="I34" s="153" t="s">
        <v>217</v>
      </c>
      <c r="J34" s="153">
        <v>3</v>
      </c>
      <c r="K34" s="153" t="s">
        <v>570</v>
      </c>
      <c r="L34" s="153">
        <v>174</v>
      </c>
      <c r="M34" s="153">
        <v>145</v>
      </c>
      <c r="N34" s="153">
        <v>47</v>
      </c>
    </row>
    <row r="35" spans="1:17" x14ac:dyDescent="0.25">
      <c r="A35" s="86" t="s">
        <v>2</v>
      </c>
      <c r="B35" s="84" t="s">
        <v>12</v>
      </c>
      <c r="C35" s="84" t="s">
        <v>14</v>
      </c>
      <c r="D35" s="84" t="s">
        <v>7</v>
      </c>
      <c r="E35" s="84">
        <v>1</v>
      </c>
      <c r="F35" s="84">
        <v>0.36974789915966388</v>
      </c>
      <c r="G35" s="84">
        <v>0.30622509999999997</v>
      </c>
      <c r="H35" s="84">
        <v>0.43327070000000001</v>
      </c>
      <c r="I35" s="84" t="s">
        <v>217</v>
      </c>
      <c r="J35" s="84">
        <v>3</v>
      </c>
      <c r="K35" s="84" t="s">
        <v>575</v>
      </c>
      <c r="L35" s="84">
        <v>88</v>
      </c>
      <c r="M35" s="84">
        <v>114</v>
      </c>
      <c r="N35" s="84">
        <v>36</v>
      </c>
    </row>
    <row r="36" spans="1:17" x14ac:dyDescent="0.25">
      <c r="A36" s="86" t="s">
        <v>2</v>
      </c>
      <c r="B36" s="84" t="s">
        <v>12</v>
      </c>
      <c r="C36" s="84" t="s">
        <v>14</v>
      </c>
      <c r="D36" s="84" t="s">
        <v>7</v>
      </c>
      <c r="E36" s="84">
        <v>2</v>
      </c>
      <c r="F36" s="84">
        <v>0.47899159663865548</v>
      </c>
      <c r="G36" s="84">
        <v>0.41546880000000003</v>
      </c>
      <c r="H36" s="84">
        <v>0.54251439999999995</v>
      </c>
      <c r="I36" s="84" t="s">
        <v>217</v>
      </c>
      <c r="J36" s="84">
        <v>3</v>
      </c>
      <c r="K36" s="84" t="s">
        <v>575</v>
      </c>
      <c r="L36" s="84">
        <v>88</v>
      </c>
      <c r="M36" s="84">
        <v>114</v>
      </c>
      <c r="N36" s="84">
        <v>36</v>
      </c>
    </row>
    <row r="37" spans="1:17" x14ac:dyDescent="0.25">
      <c r="A37" s="86" t="s">
        <v>2</v>
      </c>
      <c r="B37" s="84" t="s">
        <v>12</v>
      </c>
      <c r="C37" s="84" t="s">
        <v>14</v>
      </c>
      <c r="D37" s="84" t="s">
        <v>7</v>
      </c>
      <c r="E37" s="84">
        <v>3</v>
      </c>
      <c r="F37" s="84">
        <v>0.15126050420168066</v>
      </c>
      <c r="G37" s="84">
        <v>8.7737709999999997E-2</v>
      </c>
      <c r="H37" s="84">
        <v>0.21478330000000001</v>
      </c>
      <c r="I37" s="84" t="s">
        <v>217</v>
      </c>
      <c r="J37" s="84">
        <v>3</v>
      </c>
      <c r="K37" s="84" t="s">
        <v>575</v>
      </c>
      <c r="L37" s="84">
        <v>88</v>
      </c>
      <c r="M37" s="84">
        <v>114</v>
      </c>
      <c r="N37" s="84">
        <v>36</v>
      </c>
      <c r="O37" s="84"/>
      <c r="P37" s="84"/>
      <c r="Q37" s="84"/>
    </row>
    <row r="38" spans="1:17" x14ac:dyDescent="0.25">
      <c r="A38" s="86" t="s">
        <v>2</v>
      </c>
      <c r="B38" s="84" t="s">
        <v>15</v>
      </c>
      <c r="C38" s="84" t="s">
        <v>11</v>
      </c>
      <c r="D38" s="154" t="s">
        <v>18</v>
      </c>
      <c r="E38" s="154">
        <v>1</v>
      </c>
      <c r="F38" s="152">
        <v>0.45032165832737669</v>
      </c>
      <c r="G38" s="152">
        <v>0.42412119999999998</v>
      </c>
      <c r="H38" s="152">
        <v>0.4765221</v>
      </c>
      <c r="I38" s="152" t="s">
        <v>217</v>
      </c>
      <c r="J38" s="152">
        <v>3</v>
      </c>
      <c r="K38" s="152" t="s">
        <v>568</v>
      </c>
      <c r="L38" s="152">
        <v>630</v>
      </c>
      <c r="M38" s="152">
        <v>569</v>
      </c>
      <c r="N38" s="152">
        <v>200</v>
      </c>
      <c r="O38" s="84"/>
      <c r="P38" s="84"/>
      <c r="Q38" s="84"/>
    </row>
    <row r="39" spans="1:17" s="133" customFormat="1" x14ac:dyDescent="0.25">
      <c r="A39" s="86" t="s">
        <v>2</v>
      </c>
      <c r="B39" s="84" t="s">
        <v>15</v>
      </c>
      <c r="C39" s="84" t="s">
        <v>11</v>
      </c>
      <c r="D39" s="154" t="s">
        <v>18</v>
      </c>
      <c r="E39" s="154">
        <v>2</v>
      </c>
      <c r="F39" s="152">
        <v>0.40671908506075766</v>
      </c>
      <c r="G39" s="152">
        <v>0.38051859999999998</v>
      </c>
      <c r="H39" s="152">
        <v>0.43291960000000002</v>
      </c>
      <c r="I39" s="152" t="s">
        <v>217</v>
      </c>
      <c r="J39" s="152">
        <v>3</v>
      </c>
      <c r="K39" s="152" t="s">
        <v>568</v>
      </c>
      <c r="L39" s="152">
        <v>630</v>
      </c>
      <c r="M39" s="152">
        <v>569</v>
      </c>
      <c r="N39" s="152">
        <v>200</v>
      </c>
      <c r="O39" s="84"/>
      <c r="P39" s="84"/>
      <c r="Q39" s="84"/>
    </row>
    <row r="40" spans="1:17" s="133" customFormat="1" x14ac:dyDescent="0.25">
      <c r="A40" s="86" t="s">
        <v>2</v>
      </c>
      <c r="B40" s="84" t="s">
        <v>15</v>
      </c>
      <c r="C40" s="84" t="s">
        <v>11</v>
      </c>
      <c r="D40" s="154" t="s">
        <v>18</v>
      </c>
      <c r="E40" s="154">
        <v>3</v>
      </c>
      <c r="F40" s="152">
        <v>0.14295925661186562</v>
      </c>
      <c r="G40" s="152">
        <v>0.1167588</v>
      </c>
      <c r="H40" s="152">
        <v>0.1691597</v>
      </c>
      <c r="I40" s="152" t="s">
        <v>217</v>
      </c>
      <c r="J40" s="152">
        <v>3</v>
      </c>
      <c r="K40" s="152" t="s">
        <v>568</v>
      </c>
      <c r="L40" s="152">
        <v>630</v>
      </c>
      <c r="M40" s="152">
        <v>569</v>
      </c>
      <c r="N40" s="152">
        <v>200</v>
      </c>
    </row>
    <row r="41" spans="1:17" x14ac:dyDescent="0.25">
      <c r="A41" s="86" t="s">
        <v>2</v>
      </c>
      <c r="B41" s="84" t="s">
        <v>15</v>
      </c>
      <c r="C41" s="84" t="s">
        <v>11</v>
      </c>
      <c r="D41" s="84" t="s">
        <v>7</v>
      </c>
      <c r="E41" s="84">
        <v>1</v>
      </c>
      <c r="F41" s="84">
        <v>0.57615894039735094</v>
      </c>
      <c r="G41" s="84">
        <v>0.496409137</v>
      </c>
      <c r="H41" s="84">
        <v>0.65590870000000001</v>
      </c>
      <c r="I41" s="84" t="s">
        <v>217</v>
      </c>
      <c r="J41" s="84">
        <v>3</v>
      </c>
      <c r="K41" s="84" t="s">
        <v>576</v>
      </c>
      <c r="L41" s="84">
        <v>87</v>
      </c>
      <c r="M41" s="84">
        <v>51</v>
      </c>
      <c r="N41" s="84">
        <v>13</v>
      </c>
    </row>
    <row r="42" spans="1:17" s="133" customFormat="1" x14ac:dyDescent="0.25">
      <c r="A42" s="86" t="s">
        <v>2</v>
      </c>
      <c r="B42" s="84" t="s">
        <v>15</v>
      </c>
      <c r="C42" s="84" t="s">
        <v>11</v>
      </c>
      <c r="D42" s="84" t="s">
        <v>7</v>
      </c>
      <c r="E42" s="84">
        <v>2</v>
      </c>
      <c r="F42" s="84">
        <v>0.33774834437086093</v>
      </c>
      <c r="G42" s="84">
        <v>0.25799854100000003</v>
      </c>
      <c r="H42" s="84">
        <v>0.41749809999999998</v>
      </c>
      <c r="I42" s="84" t="s">
        <v>217</v>
      </c>
      <c r="J42" s="84">
        <v>3</v>
      </c>
      <c r="K42" s="84" t="s">
        <v>576</v>
      </c>
      <c r="L42" s="84">
        <v>87</v>
      </c>
      <c r="M42" s="84">
        <v>51</v>
      </c>
      <c r="N42" s="84">
        <v>13</v>
      </c>
    </row>
    <row r="43" spans="1:17" s="133" customFormat="1" x14ac:dyDescent="0.25">
      <c r="A43" s="86" t="s">
        <v>2</v>
      </c>
      <c r="B43" s="84" t="s">
        <v>15</v>
      </c>
      <c r="C43" s="84" t="s">
        <v>11</v>
      </c>
      <c r="D43" s="84" t="s">
        <v>7</v>
      </c>
      <c r="E43" s="84">
        <v>3</v>
      </c>
      <c r="F43" s="84">
        <v>8.6092715231788075E-2</v>
      </c>
      <c r="G43" s="84">
        <v>6.342912E-3</v>
      </c>
      <c r="H43" s="84">
        <v>0.1658425</v>
      </c>
      <c r="I43" s="84" t="s">
        <v>217</v>
      </c>
      <c r="J43" s="84">
        <v>3</v>
      </c>
      <c r="K43" s="84" t="s">
        <v>576</v>
      </c>
      <c r="L43" s="84">
        <v>87</v>
      </c>
      <c r="M43" s="84">
        <v>51</v>
      </c>
      <c r="N43" s="84">
        <v>13</v>
      </c>
    </row>
    <row r="44" spans="1:17" x14ac:dyDescent="0.25">
      <c r="A44" s="86" t="s">
        <v>2</v>
      </c>
      <c r="B44" s="84" t="s">
        <v>15</v>
      </c>
      <c r="C44" s="84" t="s">
        <v>13</v>
      </c>
      <c r="D44" s="154" t="s">
        <v>18</v>
      </c>
      <c r="E44" s="154">
        <v>1</v>
      </c>
      <c r="F44" s="152">
        <v>0.45032165832737669</v>
      </c>
      <c r="G44" s="152">
        <v>0.42412119999999998</v>
      </c>
      <c r="H44" s="152">
        <v>0.4765221</v>
      </c>
      <c r="I44" s="152" t="s">
        <v>217</v>
      </c>
      <c r="J44" s="152">
        <v>3</v>
      </c>
      <c r="K44" s="152" t="s">
        <v>568</v>
      </c>
      <c r="L44" s="152">
        <v>630</v>
      </c>
      <c r="M44" s="152">
        <v>569</v>
      </c>
      <c r="N44" s="152">
        <v>200</v>
      </c>
    </row>
    <row r="45" spans="1:17" x14ac:dyDescent="0.25">
      <c r="A45" s="86" t="s">
        <v>2</v>
      </c>
      <c r="B45" s="84" t="s">
        <v>15</v>
      </c>
      <c r="C45" s="84" t="s">
        <v>13</v>
      </c>
      <c r="D45" s="154" t="s">
        <v>18</v>
      </c>
      <c r="E45" s="154">
        <v>2</v>
      </c>
      <c r="F45" s="152">
        <v>0.40671908506075766</v>
      </c>
      <c r="G45" s="152">
        <v>0.38051859999999998</v>
      </c>
      <c r="H45" s="152">
        <v>0.43291960000000002</v>
      </c>
      <c r="I45" s="152" t="s">
        <v>217</v>
      </c>
      <c r="J45" s="152">
        <v>3</v>
      </c>
      <c r="K45" s="152" t="s">
        <v>568</v>
      </c>
      <c r="L45" s="152">
        <v>630</v>
      </c>
      <c r="M45" s="152">
        <v>569</v>
      </c>
      <c r="N45" s="152">
        <v>200</v>
      </c>
    </row>
    <row r="46" spans="1:17" x14ac:dyDescent="0.25">
      <c r="A46" s="86" t="s">
        <v>2</v>
      </c>
      <c r="B46" s="84" t="s">
        <v>15</v>
      </c>
      <c r="C46" s="84" t="s">
        <v>13</v>
      </c>
      <c r="D46" s="154" t="s">
        <v>18</v>
      </c>
      <c r="E46" s="154">
        <v>3</v>
      </c>
      <c r="F46" s="152">
        <v>0.14295925661186562</v>
      </c>
      <c r="G46" s="152">
        <v>0.1167588</v>
      </c>
      <c r="H46" s="152">
        <v>0.1691597</v>
      </c>
      <c r="I46" s="152" t="s">
        <v>217</v>
      </c>
      <c r="J46" s="152">
        <v>3</v>
      </c>
      <c r="K46" s="152" t="s">
        <v>568</v>
      </c>
      <c r="L46" s="152">
        <v>630</v>
      </c>
      <c r="M46" s="152">
        <v>569</v>
      </c>
      <c r="N46" s="152">
        <v>200</v>
      </c>
    </row>
    <row r="47" spans="1:17" x14ac:dyDescent="0.25">
      <c r="A47" s="86" t="s">
        <v>2</v>
      </c>
      <c r="B47" s="84" t="s">
        <v>15</v>
      </c>
      <c r="C47" s="84" t="s">
        <v>13</v>
      </c>
      <c r="D47" s="84" t="s">
        <v>7</v>
      </c>
      <c r="E47" s="84">
        <v>1</v>
      </c>
      <c r="F47" s="84">
        <v>0.55005382131323999</v>
      </c>
      <c r="G47" s="84">
        <v>0.51790166000000004</v>
      </c>
      <c r="H47" s="84">
        <v>0.582206</v>
      </c>
      <c r="I47" s="84" t="s">
        <v>217</v>
      </c>
      <c r="J47" s="84">
        <v>3</v>
      </c>
      <c r="K47" s="84" t="s">
        <v>577</v>
      </c>
      <c r="L47" s="84">
        <v>511</v>
      </c>
      <c r="M47" s="84">
        <v>312</v>
      </c>
      <c r="N47" s="84">
        <v>106</v>
      </c>
    </row>
    <row r="48" spans="1:17" x14ac:dyDescent="0.25">
      <c r="A48" s="86" t="s">
        <v>2</v>
      </c>
      <c r="B48" s="84" t="s">
        <v>15</v>
      </c>
      <c r="C48" s="84" t="s">
        <v>13</v>
      </c>
      <c r="D48" s="84" t="s">
        <v>7</v>
      </c>
      <c r="E48" s="84">
        <v>2</v>
      </c>
      <c r="F48" s="84">
        <v>0.33584499461786865</v>
      </c>
      <c r="G48" s="84">
        <v>0.30369283000000002</v>
      </c>
      <c r="H48" s="84">
        <v>0.36799720000000002</v>
      </c>
      <c r="I48" s="84" t="s">
        <v>217</v>
      </c>
      <c r="J48" s="84">
        <v>3</v>
      </c>
      <c r="K48" s="84" t="s">
        <v>577</v>
      </c>
      <c r="L48" s="84">
        <v>511</v>
      </c>
      <c r="M48" s="84">
        <v>312</v>
      </c>
      <c r="N48" s="84">
        <v>106</v>
      </c>
    </row>
    <row r="49" spans="1:17" x14ac:dyDescent="0.25">
      <c r="A49" s="86" t="s">
        <v>2</v>
      </c>
      <c r="B49" s="84" t="s">
        <v>15</v>
      </c>
      <c r="C49" s="84" t="s">
        <v>13</v>
      </c>
      <c r="D49" s="84" t="s">
        <v>7</v>
      </c>
      <c r="E49" s="84">
        <v>3</v>
      </c>
      <c r="F49" s="84">
        <v>0.11410118406889128</v>
      </c>
      <c r="G49" s="84">
        <v>8.1949019999999997E-2</v>
      </c>
      <c r="H49" s="84">
        <v>0.14625340000000001</v>
      </c>
      <c r="I49" s="84" t="s">
        <v>217</v>
      </c>
      <c r="J49" s="84">
        <v>3</v>
      </c>
      <c r="K49" s="84" t="s">
        <v>577</v>
      </c>
      <c r="L49" s="84">
        <v>511</v>
      </c>
      <c r="M49" s="84">
        <v>312</v>
      </c>
      <c r="N49" s="84">
        <v>106</v>
      </c>
    </row>
    <row r="50" spans="1:17" x14ac:dyDescent="0.25">
      <c r="A50" s="86" t="s">
        <v>2</v>
      </c>
      <c r="B50" s="84" t="s">
        <v>15</v>
      </c>
      <c r="C50" s="84" t="s">
        <v>14</v>
      </c>
      <c r="D50" s="154" t="s">
        <v>18</v>
      </c>
      <c r="E50" s="154">
        <v>1</v>
      </c>
      <c r="F50" s="152">
        <v>0.45032165832737669</v>
      </c>
      <c r="G50" s="152">
        <v>0.42412119999999998</v>
      </c>
      <c r="H50" s="152">
        <v>0.4765221</v>
      </c>
      <c r="I50" s="152" t="s">
        <v>217</v>
      </c>
      <c r="J50" s="152">
        <v>3</v>
      </c>
      <c r="K50" s="152" t="s">
        <v>568</v>
      </c>
      <c r="L50" s="152">
        <v>630</v>
      </c>
      <c r="M50" s="152">
        <v>569</v>
      </c>
      <c r="N50" s="152">
        <v>200</v>
      </c>
    </row>
    <row r="51" spans="1:17" x14ac:dyDescent="0.25">
      <c r="A51" s="86" t="s">
        <v>2</v>
      </c>
      <c r="B51" s="84" t="s">
        <v>15</v>
      </c>
      <c r="C51" s="84" t="s">
        <v>14</v>
      </c>
      <c r="D51" s="154" t="s">
        <v>18</v>
      </c>
      <c r="E51" s="154">
        <v>2</v>
      </c>
      <c r="F51" s="152">
        <v>0.40671908506075766</v>
      </c>
      <c r="G51" s="152">
        <v>0.38051859999999998</v>
      </c>
      <c r="H51" s="152">
        <v>0.43291960000000002</v>
      </c>
      <c r="I51" s="152" t="s">
        <v>217</v>
      </c>
      <c r="J51" s="152">
        <v>3</v>
      </c>
      <c r="K51" s="152" t="s">
        <v>568</v>
      </c>
      <c r="L51" s="152">
        <v>630</v>
      </c>
      <c r="M51" s="152">
        <v>569</v>
      </c>
      <c r="N51" s="152">
        <v>200</v>
      </c>
    </row>
    <row r="52" spans="1:17" x14ac:dyDescent="0.25">
      <c r="A52" s="86" t="s">
        <v>2</v>
      </c>
      <c r="B52" s="84" t="s">
        <v>15</v>
      </c>
      <c r="C52" s="84" t="s">
        <v>14</v>
      </c>
      <c r="D52" s="154" t="s">
        <v>18</v>
      </c>
      <c r="E52" s="154">
        <v>3</v>
      </c>
      <c r="F52" s="152">
        <v>0.14295925661186562</v>
      </c>
      <c r="G52" s="152">
        <v>0.1167588</v>
      </c>
      <c r="H52" s="152">
        <v>0.1691597</v>
      </c>
      <c r="I52" s="152" t="s">
        <v>217</v>
      </c>
      <c r="J52" s="152">
        <v>3</v>
      </c>
      <c r="K52" s="152" t="s">
        <v>568</v>
      </c>
      <c r="L52" s="152">
        <v>630</v>
      </c>
      <c r="M52" s="152">
        <v>569</v>
      </c>
      <c r="N52" s="152">
        <v>200</v>
      </c>
    </row>
    <row r="53" spans="1:17" x14ac:dyDescent="0.25">
      <c r="A53" s="86" t="s">
        <v>2</v>
      </c>
      <c r="B53" s="84" t="s">
        <v>15</v>
      </c>
      <c r="C53" s="84" t="s">
        <v>14</v>
      </c>
      <c r="D53" s="84" t="s">
        <v>7</v>
      </c>
      <c r="E53" s="84">
        <v>1</v>
      </c>
      <c r="F53" s="84">
        <v>0.59375</v>
      </c>
      <c r="G53" s="84">
        <v>0.528272199</v>
      </c>
      <c r="H53" s="84">
        <v>0.65922780000000003</v>
      </c>
      <c r="I53" s="84" t="s">
        <v>217</v>
      </c>
      <c r="J53" s="84">
        <v>3</v>
      </c>
      <c r="K53" s="84" t="s">
        <v>578</v>
      </c>
      <c r="L53" s="84">
        <v>133</v>
      </c>
      <c r="M53" s="84">
        <v>76</v>
      </c>
      <c r="N53" s="84">
        <v>15</v>
      </c>
    </row>
    <row r="54" spans="1:17" x14ac:dyDescent="0.25">
      <c r="A54" s="86" t="s">
        <v>2</v>
      </c>
      <c r="B54" s="84" t="s">
        <v>15</v>
      </c>
      <c r="C54" s="84" t="s">
        <v>14</v>
      </c>
      <c r="D54" s="84" t="s">
        <v>7</v>
      </c>
      <c r="E54" s="84">
        <v>2</v>
      </c>
      <c r="F54" s="84">
        <v>0.3392857142857143</v>
      </c>
      <c r="G54" s="84">
        <v>0.27380791300000001</v>
      </c>
      <c r="H54" s="84">
        <v>0.4047635</v>
      </c>
      <c r="I54" s="84" t="s">
        <v>217</v>
      </c>
      <c r="J54" s="84">
        <v>3</v>
      </c>
      <c r="K54" s="84" t="s">
        <v>578</v>
      </c>
      <c r="L54" s="84">
        <v>133</v>
      </c>
      <c r="M54" s="84">
        <v>76</v>
      </c>
      <c r="N54" s="84">
        <v>15</v>
      </c>
    </row>
    <row r="55" spans="1:17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87">
        <v>3</v>
      </c>
      <c r="F55" s="87">
        <v>6.6964285714285712E-2</v>
      </c>
      <c r="G55" s="87">
        <v>1.4864850000000001E-3</v>
      </c>
      <c r="H55" s="87">
        <v>0.13244210000000001</v>
      </c>
      <c r="I55" s="87" t="s">
        <v>217</v>
      </c>
      <c r="J55" s="87">
        <v>3</v>
      </c>
      <c r="K55" s="87" t="s">
        <v>578</v>
      </c>
      <c r="L55" s="87">
        <v>133</v>
      </c>
      <c r="M55" s="87">
        <v>76</v>
      </c>
      <c r="N55" s="87">
        <v>15</v>
      </c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52" t="s">
        <v>18</v>
      </c>
      <c r="E56" s="152">
        <v>1</v>
      </c>
      <c r="F56" s="152">
        <v>0.45032165832737669</v>
      </c>
      <c r="G56" s="152">
        <v>0.42412119999999998</v>
      </c>
      <c r="H56" s="152">
        <v>0.4765221</v>
      </c>
      <c r="I56" s="152" t="s">
        <v>217</v>
      </c>
      <c r="J56" s="152">
        <v>3</v>
      </c>
      <c r="K56" s="152" t="s">
        <v>568</v>
      </c>
      <c r="L56" s="152">
        <v>630</v>
      </c>
      <c r="M56" s="152">
        <v>569</v>
      </c>
      <c r="N56" s="152">
        <v>200</v>
      </c>
    </row>
    <row r="57" spans="1:17" x14ac:dyDescent="0.25">
      <c r="A57" s="81" t="s">
        <v>3</v>
      </c>
      <c r="B57" s="133" t="s">
        <v>12</v>
      </c>
      <c r="C57" s="133" t="s">
        <v>11</v>
      </c>
      <c r="D57" s="152" t="s">
        <v>18</v>
      </c>
      <c r="E57" s="152">
        <v>2</v>
      </c>
      <c r="F57" s="152">
        <v>0.40671908506075766</v>
      </c>
      <c r="G57" s="152">
        <v>0.38051859999999998</v>
      </c>
      <c r="H57" s="152">
        <v>0.43291960000000002</v>
      </c>
      <c r="I57" s="152" t="s">
        <v>217</v>
      </c>
      <c r="J57" s="152">
        <v>3</v>
      </c>
      <c r="K57" s="152" t="s">
        <v>568</v>
      </c>
      <c r="L57" s="152">
        <v>630</v>
      </c>
      <c r="M57" s="152">
        <v>569</v>
      </c>
      <c r="N57" s="152">
        <v>200</v>
      </c>
    </row>
    <row r="58" spans="1:17" x14ac:dyDescent="0.25">
      <c r="A58" s="81" t="s">
        <v>3</v>
      </c>
      <c r="B58" s="133" t="s">
        <v>12</v>
      </c>
      <c r="C58" s="133" t="s">
        <v>11</v>
      </c>
      <c r="D58" s="152" t="s">
        <v>18</v>
      </c>
      <c r="E58" s="152">
        <v>3</v>
      </c>
      <c r="F58" s="152">
        <v>0.14295925661186562</v>
      </c>
      <c r="G58" s="152">
        <v>0.1167588</v>
      </c>
      <c r="H58" s="152">
        <v>0.1691597</v>
      </c>
      <c r="I58" s="152" t="s">
        <v>217</v>
      </c>
      <c r="J58" s="152">
        <v>3</v>
      </c>
      <c r="K58" s="152" t="s">
        <v>568</v>
      </c>
      <c r="L58" s="152">
        <v>630</v>
      </c>
      <c r="M58" s="152">
        <v>569</v>
      </c>
      <c r="N58" s="152">
        <v>200</v>
      </c>
    </row>
    <row r="59" spans="1:17" x14ac:dyDescent="0.25">
      <c r="A59" s="81" t="s">
        <v>3</v>
      </c>
      <c r="B59" s="133" t="s">
        <v>12</v>
      </c>
      <c r="C59" s="133" t="s">
        <v>11</v>
      </c>
      <c r="D59" s="133" t="s">
        <v>8</v>
      </c>
      <c r="E59" s="133">
        <v>1</v>
      </c>
      <c r="F59" s="133">
        <v>0.64552238805970152</v>
      </c>
      <c r="G59" s="133">
        <v>0.61559142</v>
      </c>
      <c r="H59" s="133">
        <v>0.67545334999999995</v>
      </c>
      <c r="I59" s="133" t="s">
        <v>217</v>
      </c>
      <c r="J59" s="133">
        <v>3</v>
      </c>
      <c r="K59" s="133" t="s">
        <v>579</v>
      </c>
      <c r="L59" s="133">
        <v>692</v>
      </c>
      <c r="M59" s="133">
        <v>345</v>
      </c>
      <c r="N59" s="133">
        <v>35</v>
      </c>
      <c r="O59" s="84"/>
      <c r="P59" s="84"/>
      <c r="Q59" s="84"/>
    </row>
    <row r="60" spans="1:17" x14ac:dyDescent="0.25">
      <c r="A60" s="81" t="s">
        <v>3</v>
      </c>
      <c r="B60" s="133" t="s">
        <v>12</v>
      </c>
      <c r="C60" s="133" t="s">
        <v>11</v>
      </c>
      <c r="D60" s="133" t="s">
        <v>8</v>
      </c>
      <c r="E60" s="133">
        <v>2</v>
      </c>
      <c r="F60" s="133">
        <v>0.32182835820895522</v>
      </c>
      <c r="G60" s="133">
        <v>0.29189738999999998</v>
      </c>
      <c r="H60" s="133">
        <v>0.35175931999999999</v>
      </c>
      <c r="I60" s="133" t="s">
        <v>217</v>
      </c>
      <c r="J60" s="133">
        <v>3</v>
      </c>
      <c r="K60" s="133" t="s">
        <v>579</v>
      </c>
      <c r="L60" s="133">
        <v>692</v>
      </c>
      <c r="M60" s="133">
        <v>345</v>
      </c>
      <c r="N60" s="133">
        <v>35</v>
      </c>
      <c r="O60" s="84"/>
      <c r="P60" s="84"/>
      <c r="Q60" s="84"/>
    </row>
    <row r="61" spans="1:17" x14ac:dyDescent="0.25">
      <c r="A61" s="81" t="s">
        <v>3</v>
      </c>
      <c r="B61" s="133" t="s">
        <v>12</v>
      </c>
      <c r="C61" s="133" t="s">
        <v>11</v>
      </c>
      <c r="D61" s="133" t="s">
        <v>8</v>
      </c>
      <c r="E61" s="133">
        <v>3</v>
      </c>
      <c r="F61" s="133">
        <v>3.2649253731343281E-2</v>
      </c>
      <c r="G61" s="133">
        <v>2.7182899999999999E-3</v>
      </c>
      <c r="H61" s="133">
        <v>6.2580220000000006E-2</v>
      </c>
      <c r="I61" s="133" t="s">
        <v>217</v>
      </c>
      <c r="J61" s="133">
        <v>3</v>
      </c>
      <c r="K61" s="133" t="s">
        <v>579</v>
      </c>
      <c r="L61" s="133">
        <v>692</v>
      </c>
      <c r="M61" s="133">
        <v>345</v>
      </c>
      <c r="N61" s="133">
        <v>35</v>
      </c>
      <c r="O61" s="84"/>
      <c r="P61" s="84"/>
      <c r="Q61" s="84"/>
    </row>
    <row r="62" spans="1:17" x14ac:dyDescent="0.25">
      <c r="A62" s="81" t="s">
        <v>3</v>
      </c>
      <c r="B62" s="133" t="s">
        <v>12</v>
      </c>
      <c r="C62" s="133" t="s">
        <v>11</v>
      </c>
      <c r="D62" s="153" t="s">
        <v>29</v>
      </c>
      <c r="E62" s="153">
        <v>1</v>
      </c>
      <c r="F62" s="153">
        <v>0.47540983606557374</v>
      </c>
      <c r="G62" s="153">
        <v>0.42418536000000001</v>
      </c>
      <c r="H62" s="153">
        <v>0.5266343</v>
      </c>
      <c r="I62" s="153" t="s">
        <v>217</v>
      </c>
      <c r="J62" s="153">
        <v>3</v>
      </c>
      <c r="K62" s="153" t="s">
        <v>570</v>
      </c>
      <c r="L62" s="153">
        <v>174</v>
      </c>
      <c r="M62" s="153">
        <v>145</v>
      </c>
      <c r="N62" s="153">
        <v>47</v>
      </c>
    </row>
    <row r="63" spans="1:17" x14ac:dyDescent="0.25">
      <c r="A63" s="81" t="s">
        <v>3</v>
      </c>
      <c r="B63" s="133" t="s">
        <v>12</v>
      </c>
      <c r="C63" s="133" t="s">
        <v>11</v>
      </c>
      <c r="D63" s="153" t="s">
        <v>29</v>
      </c>
      <c r="E63" s="153">
        <v>2</v>
      </c>
      <c r="F63" s="153">
        <v>0.39617486338797814</v>
      </c>
      <c r="G63" s="153">
        <v>0.34495038</v>
      </c>
      <c r="H63" s="153">
        <v>0.4473993</v>
      </c>
      <c r="I63" s="153" t="s">
        <v>217</v>
      </c>
      <c r="J63" s="153">
        <v>3</v>
      </c>
      <c r="K63" s="153" t="s">
        <v>570</v>
      </c>
      <c r="L63" s="153">
        <v>174</v>
      </c>
      <c r="M63" s="153">
        <v>145</v>
      </c>
      <c r="N63" s="153">
        <v>47</v>
      </c>
    </row>
    <row r="64" spans="1:17" x14ac:dyDescent="0.25">
      <c r="A64" s="81" t="s">
        <v>3</v>
      </c>
      <c r="B64" s="133" t="s">
        <v>12</v>
      </c>
      <c r="C64" s="133" t="s">
        <v>11</v>
      </c>
      <c r="D64" s="153" t="s">
        <v>29</v>
      </c>
      <c r="E64" s="153">
        <v>3</v>
      </c>
      <c r="F64" s="153">
        <v>0.12841530054644809</v>
      </c>
      <c r="G64" s="153">
        <v>7.7190819999999993E-2</v>
      </c>
      <c r="H64" s="153">
        <v>0.17963979999999999</v>
      </c>
      <c r="I64" s="153" t="s">
        <v>217</v>
      </c>
      <c r="J64" s="153">
        <v>3</v>
      </c>
      <c r="K64" s="153" t="s">
        <v>570</v>
      </c>
      <c r="L64" s="153">
        <v>174</v>
      </c>
      <c r="M64" s="153">
        <v>145</v>
      </c>
      <c r="N64" s="153">
        <v>47</v>
      </c>
    </row>
    <row r="65" spans="1:17" x14ac:dyDescent="0.25">
      <c r="A65" s="81" t="s">
        <v>3</v>
      </c>
      <c r="B65" s="133" t="s">
        <v>12</v>
      </c>
      <c r="C65" s="133" t="s">
        <v>11</v>
      </c>
      <c r="D65" s="133" t="s">
        <v>7</v>
      </c>
      <c r="E65" s="133">
        <v>1</v>
      </c>
      <c r="F65" s="133">
        <v>0.50793650793650791</v>
      </c>
      <c r="G65" s="133">
        <v>0.38447038</v>
      </c>
      <c r="H65" s="133">
        <v>0.63140260000000004</v>
      </c>
      <c r="I65" s="133" t="s">
        <v>217</v>
      </c>
      <c r="J65" s="133">
        <v>3</v>
      </c>
      <c r="K65" s="133" t="s">
        <v>580</v>
      </c>
      <c r="L65" s="133">
        <v>32</v>
      </c>
      <c r="M65" s="133">
        <v>21</v>
      </c>
      <c r="N65" s="133">
        <v>10</v>
      </c>
    </row>
    <row r="66" spans="1:17" x14ac:dyDescent="0.25">
      <c r="A66" s="81" t="s">
        <v>3</v>
      </c>
      <c r="B66" s="133" t="s">
        <v>12</v>
      </c>
      <c r="C66" s="133" t="s">
        <v>11</v>
      </c>
      <c r="D66" s="133" t="s">
        <v>7</v>
      </c>
      <c r="E66" s="133">
        <v>2</v>
      </c>
      <c r="F66" s="83">
        <v>0.33333333333333331</v>
      </c>
      <c r="G66" s="133">
        <v>0.20986721</v>
      </c>
      <c r="H66" s="133">
        <v>0.45679950000000002</v>
      </c>
      <c r="I66" s="83" t="s">
        <v>217</v>
      </c>
      <c r="J66" s="133">
        <v>3</v>
      </c>
      <c r="K66" s="133" t="s">
        <v>580</v>
      </c>
      <c r="L66" s="83">
        <v>32</v>
      </c>
      <c r="M66" s="133">
        <v>21</v>
      </c>
      <c r="N66" s="133">
        <v>10</v>
      </c>
    </row>
    <row r="67" spans="1:17" x14ac:dyDescent="0.25">
      <c r="A67" s="81" t="s">
        <v>3</v>
      </c>
      <c r="B67" s="133" t="s">
        <v>12</v>
      </c>
      <c r="C67" s="133" t="s">
        <v>11</v>
      </c>
      <c r="D67" s="133" t="s">
        <v>7</v>
      </c>
      <c r="E67" s="133">
        <v>3</v>
      </c>
      <c r="F67" s="133">
        <v>0.15873015873015872</v>
      </c>
      <c r="G67" s="133">
        <v>3.5264030000000002E-2</v>
      </c>
      <c r="H67" s="133">
        <v>0.28219630000000001</v>
      </c>
      <c r="I67" s="133" t="s">
        <v>217</v>
      </c>
      <c r="J67" s="133">
        <v>3</v>
      </c>
      <c r="K67" s="133" t="s">
        <v>580</v>
      </c>
      <c r="L67" s="133">
        <v>32</v>
      </c>
      <c r="M67" s="133">
        <v>21</v>
      </c>
      <c r="N67" s="133">
        <v>10</v>
      </c>
    </row>
    <row r="68" spans="1:17" x14ac:dyDescent="0.25">
      <c r="A68" s="81" t="s">
        <v>3</v>
      </c>
      <c r="B68" s="133" t="s">
        <v>12</v>
      </c>
      <c r="C68" s="133" t="s">
        <v>13</v>
      </c>
      <c r="D68" s="152" t="s">
        <v>18</v>
      </c>
      <c r="E68" s="152">
        <v>1</v>
      </c>
      <c r="F68" s="152">
        <v>0.45032165832737669</v>
      </c>
      <c r="G68" s="152">
        <v>0.42412119999999998</v>
      </c>
      <c r="H68" s="152">
        <v>0.4765221</v>
      </c>
      <c r="I68" s="152" t="s">
        <v>217</v>
      </c>
      <c r="J68" s="152">
        <v>3</v>
      </c>
      <c r="K68" s="152" t="s">
        <v>568</v>
      </c>
      <c r="L68" s="152">
        <v>630</v>
      </c>
      <c r="M68" s="152">
        <v>569</v>
      </c>
      <c r="N68" s="152">
        <v>200</v>
      </c>
    </row>
    <row r="69" spans="1:17" x14ac:dyDescent="0.25">
      <c r="A69" s="81" t="s">
        <v>3</v>
      </c>
      <c r="B69" s="133" t="s">
        <v>12</v>
      </c>
      <c r="C69" s="133" t="s">
        <v>13</v>
      </c>
      <c r="D69" s="152" t="s">
        <v>18</v>
      </c>
      <c r="E69" s="152">
        <v>2</v>
      </c>
      <c r="F69" s="152">
        <v>0.40671908506075766</v>
      </c>
      <c r="G69" s="152">
        <v>0.38051859999999998</v>
      </c>
      <c r="H69" s="152">
        <v>0.43291960000000002</v>
      </c>
      <c r="I69" s="152" t="s">
        <v>217</v>
      </c>
      <c r="J69" s="152">
        <v>3</v>
      </c>
      <c r="K69" s="152" t="s">
        <v>568</v>
      </c>
      <c r="L69" s="152">
        <v>630</v>
      </c>
      <c r="M69" s="152">
        <v>569</v>
      </c>
      <c r="N69" s="152">
        <v>200</v>
      </c>
    </row>
    <row r="70" spans="1:17" x14ac:dyDescent="0.25">
      <c r="A70" s="86" t="s">
        <v>3</v>
      </c>
      <c r="B70" s="84" t="s">
        <v>12</v>
      </c>
      <c r="C70" s="84" t="s">
        <v>13</v>
      </c>
      <c r="D70" s="154" t="s">
        <v>18</v>
      </c>
      <c r="E70" s="154">
        <v>3</v>
      </c>
      <c r="F70" s="152">
        <v>0.14295925661186562</v>
      </c>
      <c r="G70" s="152">
        <v>0.1167588</v>
      </c>
      <c r="H70" s="152">
        <v>0.1691597</v>
      </c>
      <c r="I70" s="152" t="s">
        <v>217</v>
      </c>
      <c r="J70" s="152">
        <v>3</v>
      </c>
      <c r="K70" s="152" t="s">
        <v>568</v>
      </c>
      <c r="L70" s="152">
        <v>630</v>
      </c>
      <c r="M70" s="152">
        <v>569</v>
      </c>
      <c r="N70" s="152">
        <v>200</v>
      </c>
    </row>
    <row r="71" spans="1:17" x14ac:dyDescent="0.25">
      <c r="A71" s="86" t="s">
        <v>3</v>
      </c>
      <c r="B71" s="84" t="s">
        <v>12</v>
      </c>
      <c r="C71" s="84" t="s">
        <v>13</v>
      </c>
      <c r="D71" s="84" t="s">
        <v>8</v>
      </c>
      <c r="E71" s="84">
        <v>1</v>
      </c>
      <c r="F71" s="84">
        <v>0.52286282306163023</v>
      </c>
      <c r="G71" s="84">
        <v>0.47916758999999998</v>
      </c>
      <c r="H71" s="84">
        <v>0.56655809999999995</v>
      </c>
      <c r="I71" s="84" t="s">
        <v>217</v>
      </c>
      <c r="J71" s="84">
        <v>3</v>
      </c>
      <c r="K71" s="84" t="s">
        <v>581</v>
      </c>
      <c r="L71" s="84">
        <v>263</v>
      </c>
      <c r="M71" s="84">
        <v>200</v>
      </c>
      <c r="N71" s="84">
        <v>40</v>
      </c>
    </row>
    <row r="72" spans="1:17" x14ac:dyDescent="0.25">
      <c r="A72" s="86" t="s">
        <v>3</v>
      </c>
      <c r="B72" s="84" t="s">
        <v>12</v>
      </c>
      <c r="C72" s="84" t="s">
        <v>13</v>
      </c>
      <c r="D72" s="84" t="s">
        <v>8</v>
      </c>
      <c r="E72" s="84">
        <v>2</v>
      </c>
      <c r="F72" s="85">
        <v>0.39761431411530818</v>
      </c>
      <c r="G72" s="84">
        <v>0.35391908</v>
      </c>
      <c r="H72" s="84">
        <v>0.44130960000000002</v>
      </c>
      <c r="I72" s="85" t="s">
        <v>217</v>
      </c>
      <c r="J72" s="84">
        <v>3</v>
      </c>
      <c r="K72" s="84" t="s">
        <v>581</v>
      </c>
      <c r="L72" s="85">
        <v>263</v>
      </c>
      <c r="M72" s="84">
        <v>200</v>
      </c>
      <c r="N72" s="84">
        <v>40</v>
      </c>
    </row>
    <row r="73" spans="1:17" x14ac:dyDescent="0.25">
      <c r="A73" s="86" t="s">
        <v>3</v>
      </c>
      <c r="B73" s="84" t="s">
        <v>12</v>
      </c>
      <c r="C73" s="84" t="s">
        <v>13</v>
      </c>
      <c r="D73" s="84" t="s">
        <v>8</v>
      </c>
      <c r="E73" s="84">
        <v>3</v>
      </c>
      <c r="F73" s="84">
        <v>7.9522862823061632E-2</v>
      </c>
      <c r="G73" s="84">
        <v>3.5827629999999999E-2</v>
      </c>
      <c r="H73" s="84">
        <v>0.1232181</v>
      </c>
      <c r="I73" s="84" t="s">
        <v>217</v>
      </c>
      <c r="J73" s="84">
        <v>3</v>
      </c>
      <c r="K73" s="84" t="s">
        <v>581</v>
      </c>
      <c r="L73" s="84">
        <v>263</v>
      </c>
      <c r="M73" s="84">
        <v>200</v>
      </c>
      <c r="N73" s="84">
        <v>40</v>
      </c>
    </row>
    <row r="74" spans="1:17" x14ac:dyDescent="0.25">
      <c r="A74" s="86" t="s">
        <v>3</v>
      </c>
      <c r="B74" s="84" t="s">
        <v>12</v>
      </c>
      <c r="C74" s="84" t="s">
        <v>13</v>
      </c>
      <c r="D74" s="155" t="s">
        <v>29</v>
      </c>
      <c r="E74" s="155">
        <v>1</v>
      </c>
      <c r="F74" s="153">
        <v>0.47540983606557374</v>
      </c>
      <c r="G74" s="153">
        <v>0.42418536000000001</v>
      </c>
      <c r="H74" s="153">
        <v>0.5266343</v>
      </c>
      <c r="I74" s="153" t="s">
        <v>217</v>
      </c>
      <c r="J74" s="153">
        <v>3</v>
      </c>
      <c r="K74" s="153" t="s">
        <v>570</v>
      </c>
      <c r="L74" s="153">
        <v>174</v>
      </c>
      <c r="M74" s="153">
        <v>145</v>
      </c>
      <c r="N74" s="153">
        <v>47</v>
      </c>
    </row>
    <row r="75" spans="1:17" x14ac:dyDescent="0.25">
      <c r="A75" s="86" t="s">
        <v>3</v>
      </c>
      <c r="B75" s="84" t="s">
        <v>12</v>
      </c>
      <c r="C75" s="84" t="s">
        <v>13</v>
      </c>
      <c r="D75" s="155" t="s">
        <v>29</v>
      </c>
      <c r="E75" s="155">
        <v>2</v>
      </c>
      <c r="F75" s="153">
        <v>0.39617486338797814</v>
      </c>
      <c r="G75" s="153">
        <v>0.34495038</v>
      </c>
      <c r="H75" s="153">
        <v>0.4473993</v>
      </c>
      <c r="I75" s="153" t="s">
        <v>217</v>
      </c>
      <c r="J75" s="153">
        <v>3</v>
      </c>
      <c r="K75" s="153" t="s">
        <v>570</v>
      </c>
      <c r="L75" s="153">
        <v>174</v>
      </c>
      <c r="M75" s="153">
        <v>145</v>
      </c>
      <c r="N75" s="153">
        <v>47</v>
      </c>
    </row>
    <row r="76" spans="1:17" x14ac:dyDescent="0.25">
      <c r="A76" s="86" t="s">
        <v>3</v>
      </c>
      <c r="B76" s="84" t="s">
        <v>12</v>
      </c>
      <c r="C76" s="84" t="s">
        <v>13</v>
      </c>
      <c r="D76" s="155" t="s">
        <v>29</v>
      </c>
      <c r="E76" s="155">
        <v>3</v>
      </c>
      <c r="F76" s="153">
        <v>0.12841530054644809</v>
      </c>
      <c r="G76" s="153">
        <v>7.7190819999999993E-2</v>
      </c>
      <c r="H76" s="153">
        <v>0.17963979999999999</v>
      </c>
      <c r="I76" s="153" t="s">
        <v>217</v>
      </c>
      <c r="J76" s="153">
        <v>3</v>
      </c>
      <c r="K76" s="153" t="s">
        <v>570</v>
      </c>
      <c r="L76" s="153">
        <v>174</v>
      </c>
      <c r="M76" s="153">
        <v>145</v>
      </c>
      <c r="N76" s="153">
        <v>47</v>
      </c>
    </row>
    <row r="77" spans="1:17" x14ac:dyDescent="0.25">
      <c r="A77" s="86" t="s">
        <v>3</v>
      </c>
      <c r="B77" s="84" t="s">
        <v>12</v>
      </c>
      <c r="C77" s="84" t="s">
        <v>13</v>
      </c>
      <c r="D77" s="84" t="s">
        <v>7</v>
      </c>
      <c r="E77" s="84">
        <v>1</v>
      </c>
      <c r="F77" s="84">
        <v>0.45783132530120479</v>
      </c>
      <c r="G77" s="84">
        <v>0.40404780000000001</v>
      </c>
      <c r="H77" s="84">
        <v>0.51161480000000004</v>
      </c>
      <c r="I77" s="84" t="s">
        <v>217</v>
      </c>
      <c r="J77" s="84">
        <v>3</v>
      </c>
      <c r="K77" s="84" t="s">
        <v>582</v>
      </c>
      <c r="L77" s="84">
        <v>152</v>
      </c>
      <c r="M77" s="84">
        <v>125</v>
      </c>
      <c r="N77" s="84">
        <v>55</v>
      </c>
      <c r="O77" s="84"/>
      <c r="P77" s="84"/>
      <c r="Q77" s="84"/>
    </row>
    <row r="78" spans="1:17" x14ac:dyDescent="0.25">
      <c r="A78" s="86" t="s">
        <v>3</v>
      </c>
      <c r="B78" s="84" t="s">
        <v>12</v>
      </c>
      <c r="C78" s="84" t="s">
        <v>13</v>
      </c>
      <c r="D78" s="84" t="s">
        <v>7</v>
      </c>
      <c r="E78" s="84">
        <v>2</v>
      </c>
      <c r="F78" s="84">
        <v>0.37650602409638556</v>
      </c>
      <c r="G78" s="84">
        <v>0.32272250000000002</v>
      </c>
      <c r="H78" s="84">
        <v>0.43028949999999999</v>
      </c>
      <c r="I78" s="84" t="s">
        <v>217</v>
      </c>
      <c r="J78" s="84">
        <v>3</v>
      </c>
      <c r="K78" s="84" t="s">
        <v>582</v>
      </c>
      <c r="L78" s="84">
        <v>152</v>
      </c>
      <c r="M78" s="84">
        <v>125</v>
      </c>
      <c r="N78" s="84">
        <v>55</v>
      </c>
      <c r="O78" s="84"/>
      <c r="P78" s="84"/>
    </row>
    <row r="79" spans="1:17" s="79" customFormat="1" x14ac:dyDescent="0.25">
      <c r="A79" s="86" t="s">
        <v>3</v>
      </c>
      <c r="B79" s="84" t="s">
        <v>12</v>
      </c>
      <c r="C79" s="84" t="s">
        <v>13</v>
      </c>
      <c r="D79" s="84" t="s">
        <v>7</v>
      </c>
      <c r="E79" s="84">
        <v>3</v>
      </c>
      <c r="F79" s="84">
        <v>0.16566265060240964</v>
      </c>
      <c r="G79" s="84">
        <v>0.1118792</v>
      </c>
      <c r="H79" s="84">
        <v>0.21944610000000001</v>
      </c>
      <c r="I79" s="84" t="s">
        <v>217</v>
      </c>
      <c r="J79" s="84">
        <v>3</v>
      </c>
      <c r="K79" s="84" t="s">
        <v>582</v>
      </c>
      <c r="L79" s="84">
        <v>152</v>
      </c>
      <c r="M79" s="84">
        <v>125</v>
      </c>
      <c r="N79" s="84">
        <v>55</v>
      </c>
      <c r="O79" s="84"/>
      <c r="P79" s="84"/>
      <c r="Q79" s="84"/>
    </row>
    <row r="80" spans="1:17" s="79" customFormat="1" x14ac:dyDescent="0.25">
      <c r="A80" s="86" t="s">
        <v>3</v>
      </c>
      <c r="B80" s="84" t="s">
        <v>12</v>
      </c>
      <c r="C80" s="84" t="s">
        <v>14</v>
      </c>
      <c r="D80" s="154" t="s">
        <v>18</v>
      </c>
      <c r="E80" s="154">
        <v>1</v>
      </c>
      <c r="F80" s="152">
        <v>0.45032165832737669</v>
      </c>
      <c r="G80" s="152">
        <v>0.42412119999999998</v>
      </c>
      <c r="H80" s="152">
        <v>0.4765221</v>
      </c>
      <c r="I80" s="152" t="s">
        <v>217</v>
      </c>
      <c r="J80" s="152">
        <v>3</v>
      </c>
      <c r="K80" s="152" t="s">
        <v>568</v>
      </c>
      <c r="L80" s="152">
        <v>630</v>
      </c>
      <c r="M80" s="152">
        <v>569</v>
      </c>
      <c r="N80" s="152">
        <v>200</v>
      </c>
    </row>
    <row r="81" spans="1:14" x14ac:dyDescent="0.25">
      <c r="A81" s="86" t="s">
        <v>3</v>
      </c>
      <c r="B81" s="84" t="s">
        <v>12</v>
      </c>
      <c r="C81" s="84" t="s">
        <v>14</v>
      </c>
      <c r="D81" s="154" t="s">
        <v>18</v>
      </c>
      <c r="E81" s="154">
        <v>2</v>
      </c>
      <c r="F81" s="152">
        <v>0.40671908506075766</v>
      </c>
      <c r="G81" s="152">
        <v>0.38051859999999998</v>
      </c>
      <c r="H81" s="152">
        <v>0.43291960000000002</v>
      </c>
      <c r="I81" s="152" t="s">
        <v>217</v>
      </c>
      <c r="J81" s="152">
        <v>3</v>
      </c>
      <c r="K81" s="152" t="s">
        <v>568</v>
      </c>
      <c r="L81" s="152">
        <v>630</v>
      </c>
      <c r="M81" s="152">
        <v>569</v>
      </c>
      <c r="N81" s="152">
        <v>200</v>
      </c>
    </row>
    <row r="82" spans="1:14" s="79" customFormat="1" x14ac:dyDescent="0.25">
      <c r="A82" s="86" t="s">
        <v>3</v>
      </c>
      <c r="B82" s="84" t="s">
        <v>12</v>
      </c>
      <c r="C82" s="84" t="s">
        <v>14</v>
      </c>
      <c r="D82" s="154" t="s">
        <v>18</v>
      </c>
      <c r="E82" s="154">
        <v>3</v>
      </c>
      <c r="F82" s="152">
        <v>0.14295925661186562</v>
      </c>
      <c r="G82" s="152">
        <v>0.1167588</v>
      </c>
      <c r="H82" s="152">
        <v>0.1691597</v>
      </c>
      <c r="I82" s="152" t="s">
        <v>217</v>
      </c>
      <c r="J82" s="152">
        <v>3</v>
      </c>
      <c r="K82" s="152" t="s">
        <v>568</v>
      </c>
      <c r="L82" s="152">
        <v>630</v>
      </c>
      <c r="M82" s="152">
        <v>569</v>
      </c>
      <c r="N82" s="152">
        <v>200</v>
      </c>
    </row>
    <row r="83" spans="1:14" s="79" customFormat="1" x14ac:dyDescent="0.25">
      <c r="A83" s="86" t="s">
        <v>3</v>
      </c>
      <c r="B83" s="84" t="s">
        <v>12</v>
      </c>
      <c r="C83" s="84" t="s">
        <v>14</v>
      </c>
      <c r="D83" s="84" t="s">
        <v>8</v>
      </c>
      <c r="E83" s="84">
        <v>1</v>
      </c>
      <c r="F83" s="84">
        <v>0.52046783625730997</v>
      </c>
      <c r="G83" s="84">
        <v>0.46747648000000003</v>
      </c>
      <c r="H83" s="84">
        <v>0.57345919999999995</v>
      </c>
      <c r="I83" s="84" t="s">
        <v>217</v>
      </c>
      <c r="J83" s="84">
        <v>3</v>
      </c>
      <c r="K83" s="84" t="s">
        <v>583</v>
      </c>
      <c r="L83" s="84">
        <v>178</v>
      </c>
      <c r="M83" s="84">
        <v>140</v>
      </c>
      <c r="N83" s="84">
        <v>24</v>
      </c>
    </row>
    <row r="84" spans="1:14" x14ac:dyDescent="0.25">
      <c r="A84" s="86" t="s">
        <v>3</v>
      </c>
      <c r="B84" s="84" t="s">
        <v>12</v>
      </c>
      <c r="C84" s="84" t="s">
        <v>14</v>
      </c>
      <c r="D84" s="84" t="s">
        <v>8</v>
      </c>
      <c r="E84" s="84">
        <v>2</v>
      </c>
      <c r="F84" s="84">
        <v>0.40935672514619881</v>
      </c>
      <c r="G84" s="84">
        <v>0.35636537000000001</v>
      </c>
      <c r="H84" s="84">
        <v>0.46234809999999998</v>
      </c>
      <c r="I84" s="84" t="s">
        <v>217</v>
      </c>
      <c r="J84" s="84">
        <v>3</v>
      </c>
      <c r="K84" s="84" t="s">
        <v>583</v>
      </c>
      <c r="L84" s="84">
        <v>178</v>
      </c>
      <c r="M84" s="84">
        <v>140</v>
      </c>
      <c r="N84" s="84">
        <v>24</v>
      </c>
    </row>
    <row r="85" spans="1:14" s="79" customFormat="1" x14ac:dyDescent="0.25">
      <c r="A85" s="86" t="s">
        <v>3</v>
      </c>
      <c r="B85" s="84" t="s">
        <v>12</v>
      </c>
      <c r="C85" s="84" t="s">
        <v>14</v>
      </c>
      <c r="D85" s="84" t="s">
        <v>8</v>
      </c>
      <c r="E85" s="84">
        <v>3</v>
      </c>
      <c r="F85" s="84">
        <v>7.0175438596491224E-2</v>
      </c>
      <c r="G85" s="84">
        <v>1.7184080000000001E-2</v>
      </c>
      <c r="H85" s="84">
        <v>0.12316680000000001</v>
      </c>
      <c r="I85" s="84" t="s">
        <v>217</v>
      </c>
      <c r="J85" s="84">
        <v>3</v>
      </c>
      <c r="K85" s="84" t="s">
        <v>583</v>
      </c>
      <c r="L85" s="84">
        <v>178</v>
      </c>
      <c r="M85" s="84">
        <v>140</v>
      </c>
      <c r="N85" s="84">
        <v>24</v>
      </c>
    </row>
    <row r="86" spans="1:14" s="79" customFormat="1" x14ac:dyDescent="0.25">
      <c r="A86" s="86" t="s">
        <v>3</v>
      </c>
      <c r="B86" s="84" t="s">
        <v>12</v>
      </c>
      <c r="C86" s="84" t="s">
        <v>14</v>
      </c>
      <c r="D86" s="155" t="s">
        <v>29</v>
      </c>
      <c r="E86" s="155">
        <v>1</v>
      </c>
      <c r="F86" s="153">
        <v>0.47540983606557374</v>
      </c>
      <c r="G86" s="153">
        <v>0.42418536000000001</v>
      </c>
      <c r="H86" s="153">
        <v>0.5266343</v>
      </c>
      <c r="I86" s="153" t="s">
        <v>217</v>
      </c>
      <c r="J86" s="153">
        <v>3</v>
      </c>
      <c r="K86" s="153" t="s">
        <v>570</v>
      </c>
      <c r="L86" s="153">
        <v>174</v>
      </c>
      <c r="M86" s="153">
        <v>145</v>
      </c>
      <c r="N86" s="153">
        <v>47</v>
      </c>
    </row>
    <row r="87" spans="1:14" x14ac:dyDescent="0.25">
      <c r="A87" s="86" t="s">
        <v>3</v>
      </c>
      <c r="B87" s="84" t="s">
        <v>12</v>
      </c>
      <c r="C87" s="84" t="s">
        <v>14</v>
      </c>
      <c r="D87" s="155" t="s">
        <v>29</v>
      </c>
      <c r="E87" s="155">
        <v>2</v>
      </c>
      <c r="F87" s="153">
        <v>0.39617486338797814</v>
      </c>
      <c r="G87" s="153">
        <v>0.34495038</v>
      </c>
      <c r="H87" s="153">
        <v>0.4473993</v>
      </c>
      <c r="I87" s="153" t="s">
        <v>217</v>
      </c>
      <c r="J87" s="153">
        <v>3</v>
      </c>
      <c r="K87" s="153" t="s">
        <v>570</v>
      </c>
      <c r="L87" s="153">
        <v>174</v>
      </c>
      <c r="M87" s="153">
        <v>145</v>
      </c>
      <c r="N87" s="153">
        <v>47</v>
      </c>
    </row>
    <row r="88" spans="1:14" s="79" customFormat="1" x14ac:dyDescent="0.25">
      <c r="A88" s="86" t="s">
        <v>3</v>
      </c>
      <c r="B88" s="84" t="s">
        <v>12</v>
      </c>
      <c r="C88" s="84" t="s">
        <v>14</v>
      </c>
      <c r="D88" s="155" t="s">
        <v>29</v>
      </c>
      <c r="E88" s="155">
        <v>3</v>
      </c>
      <c r="F88" s="153">
        <v>0.12841530054644809</v>
      </c>
      <c r="G88" s="153">
        <v>7.7190819999999993E-2</v>
      </c>
      <c r="H88" s="153">
        <v>0.17963979999999999</v>
      </c>
      <c r="I88" s="153" t="s">
        <v>217</v>
      </c>
      <c r="J88" s="153">
        <v>3</v>
      </c>
      <c r="K88" s="153" t="s">
        <v>570</v>
      </c>
      <c r="L88" s="153">
        <v>174</v>
      </c>
      <c r="M88" s="153">
        <v>145</v>
      </c>
      <c r="N88" s="153">
        <v>47</v>
      </c>
    </row>
    <row r="89" spans="1:14" s="79" customFormat="1" x14ac:dyDescent="0.25">
      <c r="A89" s="86" t="s">
        <v>3</v>
      </c>
      <c r="B89" s="84" t="s">
        <v>12</v>
      </c>
      <c r="C89" s="84" t="s">
        <v>14</v>
      </c>
      <c r="D89" s="84" t="s">
        <v>7</v>
      </c>
      <c r="E89" s="84">
        <v>1</v>
      </c>
      <c r="F89" s="84">
        <v>0.48979591836734693</v>
      </c>
      <c r="G89" s="84">
        <v>0.42718719999999999</v>
      </c>
      <c r="H89" s="84">
        <v>0.55240469999999997</v>
      </c>
      <c r="I89" s="84" t="s">
        <v>217</v>
      </c>
      <c r="J89" s="84">
        <v>3</v>
      </c>
      <c r="K89" s="84" t="s">
        <v>584</v>
      </c>
      <c r="L89" s="84">
        <v>120</v>
      </c>
      <c r="M89" s="84">
        <v>102</v>
      </c>
      <c r="N89" s="84">
        <v>23</v>
      </c>
    </row>
    <row r="90" spans="1:14" x14ac:dyDescent="0.25">
      <c r="A90" s="86" t="s">
        <v>3</v>
      </c>
      <c r="B90" s="84" t="s">
        <v>12</v>
      </c>
      <c r="C90" s="84" t="s">
        <v>14</v>
      </c>
      <c r="D90" s="84" t="s">
        <v>7</v>
      </c>
      <c r="E90" s="84">
        <v>2</v>
      </c>
      <c r="F90" s="84">
        <v>0.41632653061224489</v>
      </c>
      <c r="G90" s="84">
        <v>0.35371780000000003</v>
      </c>
      <c r="H90" s="84">
        <v>0.47893530000000001</v>
      </c>
      <c r="I90" s="84" t="s">
        <v>217</v>
      </c>
      <c r="J90" s="84">
        <v>3</v>
      </c>
      <c r="K90" s="84" t="s">
        <v>584</v>
      </c>
      <c r="L90" s="84">
        <v>120</v>
      </c>
      <c r="M90" s="84">
        <v>102</v>
      </c>
      <c r="N90" s="84">
        <v>23</v>
      </c>
    </row>
    <row r="91" spans="1:14" s="79" customFormat="1" x14ac:dyDescent="0.25">
      <c r="A91" s="86" t="s">
        <v>3</v>
      </c>
      <c r="B91" s="84" t="s">
        <v>12</v>
      </c>
      <c r="C91" s="84" t="s">
        <v>14</v>
      </c>
      <c r="D91" s="84" t="s">
        <v>7</v>
      </c>
      <c r="E91" s="84">
        <v>3</v>
      </c>
      <c r="F91" s="84">
        <v>9.3877551020408165E-2</v>
      </c>
      <c r="G91" s="84">
        <v>3.1268799999999999E-2</v>
      </c>
      <c r="H91" s="84">
        <v>0.15648629999999999</v>
      </c>
      <c r="I91" s="84" t="s">
        <v>217</v>
      </c>
      <c r="J91" s="84">
        <v>3</v>
      </c>
      <c r="K91" s="84" t="s">
        <v>584</v>
      </c>
      <c r="L91" s="84">
        <v>120</v>
      </c>
      <c r="M91" s="84">
        <v>102</v>
      </c>
      <c r="N91" s="84">
        <v>23</v>
      </c>
    </row>
    <row r="92" spans="1:14" s="79" customFormat="1" x14ac:dyDescent="0.25">
      <c r="A92" s="86" t="s">
        <v>3</v>
      </c>
      <c r="B92" s="84" t="s">
        <v>15</v>
      </c>
      <c r="C92" s="84" t="s">
        <v>11</v>
      </c>
      <c r="D92" s="154" t="s">
        <v>18</v>
      </c>
      <c r="E92" s="154">
        <v>1</v>
      </c>
      <c r="F92" s="152">
        <v>0.45032165832737669</v>
      </c>
      <c r="G92" s="152">
        <v>0.42412119999999998</v>
      </c>
      <c r="H92" s="152">
        <v>0.4765221</v>
      </c>
      <c r="I92" s="152" t="s">
        <v>217</v>
      </c>
      <c r="J92" s="152">
        <v>3</v>
      </c>
      <c r="K92" s="152" t="s">
        <v>568</v>
      </c>
      <c r="L92" s="152">
        <v>630</v>
      </c>
      <c r="M92" s="152">
        <v>569</v>
      </c>
      <c r="N92" s="152">
        <v>200</v>
      </c>
    </row>
    <row r="93" spans="1:14" x14ac:dyDescent="0.25">
      <c r="A93" s="86" t="s">
        <v>3</v>
      </c>
      <c r="B93" s="84" t="s">
        <v>15</v>
      </c>
      <c r="C93" s="84" t="s">
        <v>11</v>
      </c>
      <c r="D93" s="154" t="s">
        <v>18</v>
      </c>
      <c r="E93" s="154">
        <v>2</v>
      </c>
      <c r="F93" s="152">
        <v>0.40671908506075766</v>
      </c>
      <c r="G93" s="152">
        <v>0.38051859999999998</v>
      </c>
      <c r="H93" s="152">
        <v>0.43291960000000002</v>
      </c>
      <c r="I93" s="152" t="s">
        <v>217</v>
      </c>
      <c r="J93" s="152">
        <v>3</v>
      </c>
      <c r="K93" s="152" t="s">
        <v>568</v>
      </c>
      <c r="L93" s="152">
        <v>630</v>
      </c>
      <c r="M93" s="152">
        <v>569</v>
      </c>
      <c r="N93" s="152">
        <v>200</v>
      </c>
    </row>
    <row r="94" spans="1:14" s="79" customFormat="1" x14ac:dyDescent="0.25">
      <c r="A94" s="86" t="s">
        <v>3</v>
      </c>
      <c r="B94" s="84" t="s">
        <v>15</v>
      </c>
      <c r="C94" s="84" t="s">
        <v>11</v>
      </c>
      <c r="D94" s="154" t="s">
        <v>18</v>
      </c>
      <c r="E94" s="154">
        <v>3</v>
      </c>
      <c r="F94" s="152">
        <v>0.14295925661186562</v>
      </c>
      <c r="G94" s="152">
        <v>0.1167588</v>
      </c>
      <c r="H94" s="152">
        <v>0.1691597</v>
      </c>
      <c r="I94" s="152" t="s">
        <v>217</v>
      </c>
      <c r="J94" s="152">
        <v>3</v>
      </c>
      <c r="K94" s="152" t="s">
        <v>568</v>
      </c>
      <c r="L94" s="152">
        <v>630</v>
      </c>
      <c r="M94" s="152">
        <v>569</v>
      </c>
      <c r="N94" s="152">
        <v>200</v>
      </c>
    </row>
    <row r="95" spans="1:14" s="79" customFormat="1" x14ac:dyDescent="0.25">
      <c r="A95" s="86" t="s">
        <v>3</v>
      </c>
      <c r="B95" s="84" t="s">
        <v>15</v>
      </c>
      <c r="C95" s="84" t="s">
        <v>11</v>
      </c>
      <c r="D95" s="84" t="s">
        <v>7</v>
      </c>
      <c r="E95" s="84">
        <v>1</v>
      </c>
      <c r="F95" s="84">
        <v>0.68604651162790697</v>
      </c>
      <c r="G95" s="84">
        <v>0.58037229999999995</v>
      </c>
      <c r="H95" s="84">
        <v>0.79172070000000005</v>
      </c>
      <c r="I95" s="84" t="s">
        <v>217</v>
      </c>
      <c r="J95" s="84">
        <v>3</v>
      </c>
      <c r="K95" s="84" t="s">
        <v>585</v>
      </c>
      <c r="L95" s="84">
        <v>59</v>
      </c>
      <c r="M95" s="84">
        <v>25</v>
      </c>
      <c r="N95" s="84">
        <v>2</v>
      </c>
    </row>
    <row r="96" spans="1:14" x14ac:dyDescent="0.25">
      <c r="A96" s="86" t="s">
        <v>3</v>
      </c>
      <c r="B96" s="84" t="s">
        <v>15</v>
      </c>
      <c r="C96" s="84" t="s">
        <v>11</v>
      </c>
      <c r="D96" s="84" t="s">
        <v>7</v>
      </c>
      <c r="E96" s="84">
        <v>2</v>
      </c>
      <c r="F96" s="84">
        <v>0.29069767441860467</v>
      </c>
      <c r="G96" s="84">
        <v>0.18502350000000001</v>
      </c>
      <c r="H96" s="84">
        <v>0.3963719</v>
      </c>
      <c r="I96" s="84" t="s">
        <v>217</v>
      </c>
      <c r="J96" s="84">
        <v>3</v>
      </c>
      <c r="K96" s="84" t="s">
        <v>585</v>
      </c>
      <c r="L96" s="84">
        <v>59</v>
      </c>
      <c r="M96" s="84">
        <v>25</v>
      </c>
      <c r="N96" s="84">
        <v>2</v>
      </c>
    </row>
    <row r="97" spans="1:17" s="79" customFormat="1" x14ac:dyDescent="0.25">
      <c r="A97" s="86" t="s">
        <v>3</v>
      </c>
      <c r="B97" s="84" t="s">
        <v>15</v>
      </c>
      <c r="C97" s="84" t="s">
        <v>11</v>
      </c>
      <c r="D97" s="84" t="s">
        <v>7</v>
      </c>
      <c r="E97" s="84">
        <v>3</v>
      </c>
      <c r="F97" s="84">
        <v>2.3255813953488372E-2</v>
      </c>
      <c r="G97" s="84">
        <v>0</v>
      </c>
      <c r="H97" s="84">
        <v>0.12892999999999999</v>
      </c>
      <c r="I97" s="84" t="s">
        <v>217</v>
      </c>
      <c r="J97" s="84">
        <v>3</v>
      </c>
      <c r="K97" s="84" t="s">
        <v>585</v>
      </c>
      <c r="L97" s="84">
        <v>59</v>
      </c>
      <c r="M97" s="84">
        <v>25</v>
      </c>
      <c r="N97" s="84">
        <v>2</v>
      </c>
    </row>
    <row r="98" spans="1:17" s="79" customFormat="1" x14ac:dyDescent="0.25">
      <c r="A98" s="86" t="s">
        <v>3</v>
      </c>
      <c r="B98" s="84" t="s">
        <v>15</v>
      </c>
      <c r="C98" s="84" t="s">
        <v>13</v>
      </c>
      <c r="D98" s="154" t="s">
        <v>18</v>
      </c>
      <c r="E98" s="154">
        <v>1</v>
      </c>
      <c r="F98" s="152">
        <v>0.45032165832737669</v>
      </c>
      <c r="G98" s="152">
        <v>0.42412119999999998</v>
      </c>
      <c r="H98" s="152">
        <v>0.4765221</v>
      </c>
      <c r="I98" s="152" t="s">
        <v>217</v>
      </c>
      <c r="J98" s="152">
        <v>3</v>
      </c>
      <c r="K98" s="152" t="s">
        <v>568</v>
      </c>
      <c r="L98" s="152">
        <v>630</v>
      </c>
      <c r="M98" s="152">
        <v>569</v>
      </c>
      <c r="N98" s="152">
        <v>200</v>
      </c>
    </row>
    <row r="99" spans="1:17" x14ac:dyDescent="0.25">
      <c r="A99" s="86" t="s">
        <v>3</v>
      </c>
      <c r="B99" s="84" t="s">
        <v>15</v>
      </c>
      <c r="C99" s="84" t="s">
        <v>13</v>
      </c>
      <c r="D99" s="154" t="s">
        <v>18</v>
      </c>
      <c r="E99" s="154">
        <v>2</v>
      </c>
      <c r="F99" s="152">
        <v>0.40671908506075766</v>
      </c>
      <c r="G99" s="152">
        <v>0.38051859999999998</v>
      </c>
      <c r="H99" s="152">
        <v>0.43291960000000002</v>
      </c>
      <c r="I99" s="152" t="s">
        <v>217</v>
      </c>
      <c r="J99" s="152">
        <v>3</v>
      </c>
      <c r="K99" s="152" t="s">
        <v>568</v>
      </c>
      <c r="L99" s="152">
        <v>630</v>
      </c>
      <c r="M99" s="152">
        <v>569</v>
      </c>
      <c r="N99" s="152">
        <v>200</v>
      </c>
    </row>
    <row r="100" spans="1:17" s="79" customFormat="1" x14ac:dyDescent="0.25">
      <c r="A100" s="86" t="s">
        <v>3</v>
      </c>
      <c r="B100" s="84" t="s">
        <v>15</v>
      </c>
      <c r="C100" s="84" t="s">
        <v>13</v>
      </c>
      <c r="D100" s="154" t="s">
        <v>18</v>
      </c>
      <c r="E100" s="154">
        <v>3</v>
      </c>
      <c r="F100" s="152">
        <v>0.14295925661186562</v>
      </c>
      <c r="G100" s="152">
        <v>0.1167588</v>
      </c>
      <c r="H100" s="152">
        <v>0.1691597</v>
      </c>
      <c r="I100" s="152" t="s">
        <v>217</v>
      </c>
      <c r="J100" s="152">
        <v>3</v>
      </c>
      <c r="K100" s="152" t="s">
        <v>568</v>
      </c>
      <c r="L100" s="152">
        <v>630</v>
      </c>
      <c r="M100" s="152">
        <v>569</v>
      </c>
      <c r="N100" s="152">
        <v>200</v>
      </c>
    </row>
    <row r="101" spans="1:17" s="79" customFormat="1" x14ac:dyDescent="0.25">
      <c r="A101" s="86" t="s">
        <v>3</v>
      </c>
      <c r="B101" s="84" t="s">
        <v>15</v>
      </c>
      <c r="C101" s="84" t="s">
        <v>13</v>
      </c>
      <c r="D101" s="84" t="s">
        <v>7</v>
      </c>
      <c r="E101" s="84">
        <v>1</v>
      </c>
      <c r="F101" s="84">
        <v>0.58578856152513004</v>
      </c>
      <c r="G101" s="84">
        <v>0.54499138000000003</v>
      </c>
      <c r="H101" s="84">
        <v>0.62658570000000002</v>
      </c>
      <c r="I101" s="84" t="s">
        <v>217</v>
      </c>
      <c r="J101" s="84">
        <v>3</v>
      </c>
      <c r="K101" s="84" t="s">
        <v>586</v>
      </c>
      <c r="L101" s="84">
        <v>338</v>
      </c>
      <c r="M101" s="84">
        <v>178</v>
      </c>
      <c r="N101" s="84">
        <v>61</v>
      </c>
    </row>
    <row r="102" spans="1:17" x14ac:dyDescent="0.25">
      <c r="A102" s="86" t="s">
        <v>3</v>
      </c>
      <c r="B102" s="84" t="s">
        <v>15</v>
      </c>
      <c r="C102" s="84" t="s">
        <v>13</v>
      </c>
      <c r="D102" s="84" t="s">
        <v>7</v>
      </c>
      <c r="E102" s="84">
        <v>2</v>
      </c>
      <c r="F102" s="84">
        <v>0.30849220103986136</v>
      </c>
      <c r="G102" s="84">
        <v>0.26769502000000001</v>
      </c>
      <c r="H102" s="84">
        <v>0.34928940000000003</v>
      </c>
      <c r="I102" s="84" t="s">
        <v>217</v>
      </c>
      <c r="J102" s="84">
        <v>3</v>
      </c>
      <c r="K102" s="84" t="s">
        <v>586</v>
      </c>
      <c r="L102" s="84">
        <v>338</v>
      </c>
      <c r="M102" s="84">
        <v>178</v>
      </c>
      <c r="N102" s="84">
        <v>61</v>
      </c>
    </row>
    <row r="103" spans="1:17" s="79" customFormat="1" x14ac:dyDescent="0.25">
      <c r="A103" s="86" t="s">
        <v>3</v>
      </c>
      <c r="B103" s="84" t="s">
        <v>15</v>
      </c>
      <c r="C103" s="84" t="s">
        <v>13</v>
      </c>
      <c r="D103" s="84" t="s">
        <v>7</v>
      </c>
      <c r="E103" s="84">
        <v>3</v>
      </c>
      <c r="F103" s="84">
        <v>0.10571923743500866</v>
      </c>
      <c r="G103" s="84">
        <v>6.4922049999999995E-2</v>
      </c>
      <c r="H103" s="84">
        <v>0.14651639999999999</v>
      </c>
      <c r="I103" s="84" t="s">
        <v>217</v>
      </c>
      <c r="J103" s="84">
        <v>3</v>
      </c>
      <c r="K103" s="84" t="s">
        <v>586</v>
      </c>
      <c r="L103" s="84">
        <v>338</v>
      </c>
      <c r="M103" s="84">
        <v>178</v>
      </c>
      <c r="N103" s="84">
        <v>61</v>
      </c>
    </row>
    <row r="104" spans="1:17" s="79" customFormat="1" x14ac:dyDescent="0.25">
      <c r="A104" s="86" t="s">
        <v>3</v>
      </c>
      <c r="B104" s="84" t="s">
        <v>15</v>
      </c>
      <c r="C104" s="84" t="s">
        <v>14</v>
      </c>
      <c r="D104" s="154" t="s">
        <v>18</v>
      </c>
      <c r="E104" s="154">
        <v>1</v>
      </c>
      <c r="F104" s="152">
        <v>0.45032165832737669</v>
      </c>
      <c r="G104" s="152">
        <v>0.42412119999999998</v>
      </c>
      <c r="H104" s="152">
        <v>0.4765221</v>
      </c>
      <c r="I104" s="152" t="s">
        <v>217</v>
      </c>
      <c r="J104" s="152">
        <v>3</v>
      </c>
      <c r="K104" s="152" t="s">
        <v>568</v>
      </c>
      <c r="L104" s="152">
        <v>630</v>
      </c>
      <c r="M104" s="152">
        <v>569</v>
      </c>
      <c r="N104" s="152">
        <v>200</v>
      </c>
    </row>
    <row r="105" spans="1:17" x14ac:dyDescent="0.25">
      <c r="A105" s="86" t="s">
        <v>3</v>
      </c>
      <c r="B105" s="84" t="s">
        <v>15</v>
      </c>
      <c r="C105" s="84" t="s">
        <v>14</v>
      </c>
      <c r="D105" s="154" t="s">
        <v>18</v>
      </c>
      <c r="E105" s="154">
        <v>2</v>
      </c>
      <c r="F105" s="152">
        <v>0.40671908506075766</v>
      </c>
      <c r="G105" s="152">
        <v>0.38051859999999998</v>
      </c>
      <c r="H105" s="152">
        <v>0.43291960000000002</v>
      </c>
      <c r="I105" s="152" t="s">
        <v>217</v>
      </c>
      <c r="J105" s="152">
        <v>3</v>
      </c>
      <c r="K105" s="152" t="s">
        <v>568</v>
      </c>
      <c r="L105" s="152">
        <v>630</v>
      </c>
      <c r="M105" s="152">
        <v>569</v>
      </c>
      <c r="N105" s="152">
        <v>200</v>
      </c>
    </row>
    <row r="106" spans="1:17" s="79" customFormat="1" x14ac:dyDescent="0.25">
      <c r="A106" s="86" t="s">
        <v>3</v>
      </c>
      <c r="B106" s="84" t="s">
        <v>15</v>
      </c>
      <c r="C106" s="84" t="s">
        <v>14</v>
      </c>
      <c r="D106" s="154" t="s">
        <v>18</v>
      </c>
      <c r="E106" s="154">
        <v>3</v>
      </c>
      <c r="F106" s="152">
        <v>0.14295925661186562</v>
      </c>
      <c r="G106" s="152">
        <v>0.1167588</v>
      </c>
      <c r="H106" s="152">
        <v>0.1691597</v>
      </c>
      <c r="I106" s="152" t="s">
        <v>217</v>
      </c>
      <c r="J106" s="152">
        <v>3</v>
      </c>
      <c r="K106" s="152" t="s">
        <v>568</v>
      </c>
      <c r="L106" s="152">
        <v>630</v>
      </c>
      <c r="M106" s="152">
        <v>569</v>
      </c>
      <c r="N106" s="152">
        <v>200</v>
      </c>
    </row>
    <row r="107" spans="1:17" s="79" customFormat="1" x14ac:dyDescent="0.25">
      <c r="A107" s="86" t="s">
        <v>3</v>
      </c>
      <c r="B107" s="84" t="s">
        <v>15</v>
      </c>
      <c r="C107" s="84" t="s">
        <v>14</v>
      </c>
      <c r="D107" s="84" t="s">
        <v>7</v>
      </c>
      <c r="E107" s="84">
        <v>1</v>
      </c>
      <c r="F107" s="84">
        <v>0.5436241610738255</v>
      </c>
      <c r="G107" s="84">
        <v>0.48685532999999998</v>
      </c>
      <c r="H107" s="84">
        <v>0.60039299999999995</v>
      </c>
      <c r="I107" s="84" t="s">
        <v>217</v>
      </c>
      <c r="J107" s="84">
        <v>3</v>
      </c>
      <c r="K107" s="84" t="s">
        <v>587</v>
      </c>
      <c r="L107" s="84">
        <v>162</v>
      </c>
      <c r="M107" s="84">
        <v>100</v>
      </c>
      <c r="N107" s="84">
        <v>36</v>
      </c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7</v>
      </c>
      <c r="E108" s="84">
        <v>2</v>
      </c>
      <c r="F108" s="84">
        <v>0.33557046979865773</v>
      </c>
      <c r="G108" s="84">
        <v>0.27880164000000002</v>
      </c>
      <c r="H108" s="84">
        <v>0.3923393</v>
      </c>
      <c r="I108" s="84" t="s">
        <v>217</v>
      </c>
      <c r="J108" s="84">
        <v>3</v>
      </c>
      <c r="K108" s="84" t="s">
        <v>587</v>
      </c>
      <c r="L108" s="84">
        <v>162</v>
      </c>
      <c r="M108" s="84">
        <v>100</v>
      </c>
      <c r="N108" s="84">
        <v>36</v>
      </c>
    </row>
    <row r="109" spans="1:17" s="79" customFormat="1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87">
        <v>3</v>
      </c>
      <c r="F109" s="87">
        <v>0.12080536912751678</v>
      </c>
      <c r="G109" s="87">
        <v>6.4036540000000003E-2</v>
      </c>
      <c r="H109" s="87">
        <v>0.17757419999999999</v>
      </c>
      <c r="I109" s="87" t="s">
        <v>217</v>
      </c>
      <c r="J109" s="87">
        <v>3</v>
      </c>
      <c r="K109" s="87" t="s">
        <v>587</v>
      </c>
      <c r="L109" s="87">
        <v>162</v>
      </c>
      <c r="M109" s="87">
        <v>100</v>
      </c>
      <c r="N109" s="87">
        <v>36</v>
      </c>
      <c r="O109" s="87"/>
      <c r="P109" s="87"/>
      <c r="Q109" s="87"/>
    </row>
    <row r="110" spans="1:17" s="79" customFormat="1" x14ac:dyDescent="0.25">
      <c r="A110" s="81" t="s">
        <v>4</v>
      </c>
      <c r="B110" s="133" t="s">
        <v>12</v>
      </c>
      <c r="C110" s="133" t="s">
        <v>11</v>
      </c>
      <c r="D110" s="152" t="s">
        <v>18</v>
      </c>
      <c r="E110" s="152">
        <v>1</v>
      </c>
      <c r="F110" s="152">
        <v>0.45305003427004797</v>
      </c>
      <c r="G110" s="152">
        <v>0.42739389999999999</v>
      </c>
      <c r="H110" s="152">
        <v>0.47870610000000002</v>
      </c>
      <c r="I110" s="152" t="s">
        <v>217</v>
      </c>
      <c r="J110" s="152">
        <v>3</v>
      </c>
      <c r="K110" s="152" t="s">
        <v>588</v>
      </c>
      <c r="L110" s="152">
        <v>661</v>
      </c>
      <c r="M110" s="152">
        <v>588</v>
      </c>
      <c r="N110" s="152">
        <v>210</v>
      </c>
    </row>
    <row r="111" spans="1:17" x14ac:dyDescent="0.25">
      <c r="A111" s="81" t="s">
        <v>4</v>
      </c>
      <c r="B111" s="133" t="s">
        <v>12</v>
      </c>
      <c r="C111" s="133" t="s">
        <v>11</v>
      </c>
      <c r="D111" s="152" t="s">
        <v>18</v>
      </c>
      <c r="E111" s="152">
        <v>2</v>
      </c>
      <c r="F111" s="152">
        <v>0.40301576422206992</v>
      </c>
      <c r="G111" s="152">
        <v>0.37735970000000002</v>
      </c>
      <c r="H111" s="152">
        <v>0.42867189999999999</v>
      </c>
      <c r="I111" s="152" t="s">
        <v>217</v>
      </c>
      <c r="J111" s="152">
        <v>3</v>
      </c>
      <c r="K111" s="152" t="s">
        <v>588</v>
      </c>
      <c r="L111" s="152">
        <v>661</v>
      </c>
      <c r="M111" s="152">
        <v>588</v>
      </c>
      <c r="N111" s="152">
        <v>210</v>
      </c>
    </row>
    <row r="112" spans="1:17" s="79" customFormat="1" x14ac:dyDescent="0.25">
      <c r="A112" s="81" t="s">
        <v>4</v>
      </c>
      <c r="B112" s="133" t="s">
        <v>12</v>
      </c>
      <c r="C112" s="133" t="s">
        <v>11</v>
      </c>
      <c r="D112" s="152" t="s">
        <v>18</v>
      </c>
      <c r="E112" s="152">
        <v>3</v>
      </c>
      <c r="F112" s="152">
        <v>0.14393420150788211</v>
      </c>
      <c r="G112" s="152">
        <v>0.1182781</v>
      </c>
      <c r="H112" s="152">
        <v>0.1695903</v>
      </c>
      <c r="I112" s="152" t="s">
        <v>217</v>
      </c>
      <c r="J112" s="152">
        <v>3</v>
      </c>
      <c r="K112" s="152" t="s">
        <v>588</v>
      </c>
      <c r="L112" s="152">
        <v>661</v>
      </c>
      <c r="M112" s="152">
        <v>588</v>
      </c>
      <c r="N112" s="152">
        <v>210</v>
      </c>
    </row>
    <row r="113" spans="1:14" s="79" customFormat="1" x14ac:dyDescent="0.25">
      <c r="A113" s="81" t="s">
        <v>4</v>
      </c>
      <c r="B113" s="133" t="s">
        <v>12</v>
      </c>
      <c r="C113" s="133" t="s">
        <v>11</v>
      </c>
      <c r="D113" s="133" t="s">
        <v>8</v>
      </c>
      <c r="E113" s="133">
        <v>1</v>
      </c>
      <c r="F113" s="88">
        <v>0.56275862068965521</v>
      </c>
      <c r="G113" s="88">
        <v>0.52636300000000003</v>
      </c>
      <c r="H113" s="88">
        <v>0.59915419999999997</v>
      </c>
      <c r="I113" s="133" t="s">
        <v>217</v>
      </c>
      <c r="J113" s="133">
        <v>3</v>
      </c>
      <c r="K113" s="133" t="s">
        <v>589</v>
      </c>
      <c r="L113" s="133">
        <v>408</v>
      </c>
      <c r="M113" s="133">
        <v>253</v>
      </c>
      <c r="N113" s="133">
        <v>64</v>
      </c>
    </row>
    <row r="114" spans="1:14" x14ac:dyDescent="0.25">
      <c r="A114" s="81" t="s">
        <v>4</v>
      </c>
      <c r="B114" s="133" t="s">
        <v>12</v>
      </c>
      <c r="C114" s="133" t="s">
        <v>11</v>
      </c>
      <c r="D114" s="133" t="s">
        <v>8</v>
      </c>
      <c r="E114" s="133">
        <v>2</v>
      </c>
      <c r="F114" s="88">
        <v>0.34896551724137931</v>
      </c>
      <c r="G114" s="88">
        <v>0.31256990000000001</v>
      </c>
      <c r="H114" s="88">
        <v>0.38536110000000001</v>
      </c>
      <c r="I114" s="133" t="s">
        <v>217</v>
      </c>
      <c r="J114" s="133">
        <v>3</v>
      </c>
      <c r="K114" s="133" t="s">
        <v>589</v>
      </c>
      <c r="L114" s="133">
        <v>408</v>
      </c>
      <c r="M114" s="133">
        <v>253</v>
      </c>
      <c r="N114" s="133">
        <v>64</v>
      </c>
    </row>
    <row r="115" spans="1:14" s="79" customFormat="1" x14ac:dyDescent="0.25">
      <c r="A115" s="81" t="s">
        <v>4</v>
      </c>
      <c r="B115" s="133" t="s">
        <v>12</v>
      </c>
      <c r="C115" s="133" t="s">
        <v>11</v>
      </c>
      <c r="D115" s="133" t="s">
        <v>8</v>
      </c>
      <c r="E115" s="133">
        <v>3</v>
      </c>
      <c r="F115" s="88">
        <v>8.827586206896551E-2</v>
      </c>
      <c r="G115" s="88">
        <v>5.1880240000000001E-2</v>
      </c>
      <c r="H115" s="88">
        <v>0.1246715</v>
      </c>
      <c r="I115" s="133" t="s">
        <v>217</v>
      </c>
      <c r="J115" s="133">
        <v>3</v>
      </c>
      <c r="K115" s="133" t="s">
        <v>589</v>
      </c>
      <c r="L115" s="133">
        <v>408</v>
      </c>
      <c r="M115" s="133">
        <v>253</v>
      </c>
      <c r="N115" s="133">
        <v>64</v>
      </c>
    </row>
    <row r="116" spans="1:14" s="79" customFormat="1" x14ac:dyDescent="0.25">
      <c r="A116" s="81" t="s">
        <v>4</v>
      </c>
      <c r="B116" s="133" t="s">
        <v>12</v>
      </c>
      <c r="C116" s="133" t="s">
        <v>11</v>
      </c>
      <c r="D116" s="153" t="s">
        <v>29</v>
      </c>
      <c r="E116" s="153">
        <v>1</v>
      </c>
      <c r="F116" s="153">
        <v>0.46112600536193027</v>
      </c>
      <c r="G116" s="153">
        <v>0.41038446000000001</v>
      </c>
      <c r="H116" s="153">
        <v>0.51186750000000003</v>
      </c>
      <c r="I116" s="153" t="s">
        <v>217</v>
      </c>
      <c r="J116" s="153">
        <v>3</v>
      </c>
      <c r="K116" s="153" t="s">
        <v>590</v>
      </c>
      <c r="L116" s="153">
        <v>172</v>
      </c>
      <c r="M116" s="153">
        <v>157</v>
      </c>
      <c r="N116" s="153">
        <v>44</v>
      </c>
    </row>
    <row r="117" spans="1:14" x14ac:dyDescent="0.25">
      <c r="A117" s="81" t="s">
        <v>4</v>
      </c>
      <c r="B117" s="133" t="s">
        <v>12</v>
      </c>
      <c r="C117" s="133" t="s">
        <v>11</v>
      </c>
      <c r="D117" s="153" t="s">
        <v>29</v>
      </c>
      <c r="E117" s="153">
        <v>2</v>
      </c>
      <c r="F117" s="153">
        <v>0.42091152815013405</v>
      </c>
      <c r="G117" s="153">
        <v>0.37016998000000001</v>
      </c>
      <c r="H117" s="153">
        <v>0.47165309999999999</v>
      </c>
      <c r="I117" s="153" t="s">
        <v>217</v>
      </c>
      <c r="J117" s="153">
        <v>3</v>
      </c>
      <c r="K117" s="153" t="s">
        <v>590</v>
      </c>
      <c r="L117" s="153">
        <v>172</v>
      </c>
      <c r="M117" s="153">
        <v>157</v>
      </c>
      <c r="N117" s="153">
        <v>44</v>
      </c>
    </row>
    <row r="118" spans="1:14" s="79" customFormat="1" x14ac:dyDescent="0.25">
      <c r="A118" s="81" t="s">
        <v>4</v>
      </c>
      <c r="B118" s="133" t="s">
        <v>12</v>
      </c>
      <c r="C118" s="133" t="s">
        <v>11</v>
      </c>
      <c r="D118" s="153" t="s">
        <v>29</v>
      </c>
      <c r="E118" s="153">
        <v>3</v>
      </c>
      <c r="F118" s="153">
        <v>0.11796246648793565</v>
      </c>
      <c r="G118" s="153">
        <v>6.7220920000000003E-2</v>
      </c>
      <c r="H118" s="153">
        <v>0.16870399999999999</v>
      </c>
      <c r="I118" s="153" t="s">
        <v>217</v>
      </c>
      <c r="J118" s="153">
        <v>3</v>
      </c>
      <c r="K118" s="153" t="s">
        <v>590</v>
      </c>
      <c r="L118" s="153">
        <v>172</v>
      </c>
      <c r="M118" s="153">
        <v>157</v>
      </c>
      <c r="N118" s="153">
        <v>44</v>
      </c>
    </row>
    <row r="119" spans="1:14" s="79" customFormat="1" x14ac:dyDescent="0.25">
      <c r="A119" s="81" t="s">
        <v>4</v>
      </c>
      <c r="B119" s="133" t="s">
        <v>12</v>
      </c>
      <c r="C119" s="133" t="s">
        <v>11</v>
      </c>
      <c r="D119" s="133" t="s">
        <v>7</v>
      </c>
      <c r="E119" s="133">
        <v>1</v>
      </c>
      <c r="F119" s="88">
        <v>0.43820224719101125</v>
      </c>
      <c r="G119" s="88">
        <v>0.33432435999999999</v>
      </c>
      <c r="H119" s="88">
        <v>0.54208009999999995</v>
      </c>
      <c r="I119" s="133" t="s">
        <v>217</v>
      </c>
      <c r="J119" s="133">
        <v>3</v>
      </c>
      <c r="K119" s="133" t="s">
        <v>591</v>
      </c>
      <c r="L119" s="133">
        <v>39</v>
      </c>
      <c r="M119" s="133">
        <v>37</v>
      </c>
      <c r="N119" s="133">
        <v>13</v>
      </c>
    </row>
    <row r="120" spans="1:14" x14ac:dyDescent="0.25">
      <c r="A120" s="81" t="s">
        <v>4</v>
      </c>
      <c r="B120" s="133" t="s">
        <v>12</v>
      </c>
      <c r="C120" s="133" t="s">
        <v>11</v>
      </c>
      <c r="D120" s="133" t="s">
        <v>7</v>
      </c>
      <c r="E120" s="133">
        <v>2</v>
      </c>
      <c r="F120" s="88">
        <v>0.4157303370786517</v>
      </c>
      <c r="G120" s="88">
        <v>0.31185245</v>
      </c>
      <c r="H120" s="88">
        <v>0.51960819999999996</v>
      </c>
      <c r="I120" s="133" t="s">
        <v>217</v>
      </c>
      <c r="J120" s="133">
        <v>3</v>
      </c>
      <c r="K120" s="133" t="s">
        <v>591</v>
      </c>
      <c r="L120" s="133">
        <v>39</v>
      </c>
      <c r="M120" s="133">
        <v>37</v>
      </c>
      <c r="N120" s="133">
        <v>13</v>
      </c>
    </row>
    <row r="121" spans="1:14" s="79" customFormat="1" x14ac:dyDescent="0.25">
      <c r="A121" s="81" t="s">
        <v>4</v>
      </c>
      <c r="B121" s="133" t="s">
        <v>12</v>
      </c>
      <c r="C121" s="133" t="s">
        <v>11</v>
      </c>
      <c r="D121" s="133" t="s">
        <v>7</v>
      </c>
      <c r="E121" s="133">
        <v>3</v>
      </c>
      <c r="F121" s="88">
        <v>0.14606741573033707</v>
      </c>
      <c r="G121" s="88">
        <v>4.2189530000000003E-2</v>
      </c>
      <c r="H121" s="88">
        <v>0.24994530000000001</v>
      </c>
      <c r="I121" s="133" t="s">
        <v>217</v>
      </c>
      <c r="J121" s="133">
        <v>3</v>
      </c>
      <c r="K121" s="133" t="s">
        <v>591</v>
      </c>
      <c r="L121" s="133">
        <v>39</v>
      </c>
      <c r="M121" s="133">
        <v>37</v>
      </c>
      <c r="N121" s="133">
        <v>13</v>
      </c>
    </row>
    <row r="122" spans="1:14" s="79" customFormat="1" x14ac:dyDescent="0.25">
      <c r="A122" s="81" t="s">
        <v>4</v>
      </c>
      <c r="B122" s="133" t="s">
        <v>12</v>
      </c>
      <c r="C122" s="133" t="s">
        <v>13</v>
      </c>
      <c r="D122" s="152" t="s">
        <v>18</v>
      </c>
      <c r="E122" s="152">
        <v>1</v>
      </c>
      <c r="F122" s="152">
        <v>0.45305003427004797</v>
      </c>
      <c r="G122" s="152">
        <v>0.42739389999999999</v>
      </c>
      <c r="H122" s="152">
        <v>0.47870610000000002</v>
      </c>
      <c r="I122" s="152" t="s">
        <v>217</v>
      </c>
      <c r="J122" s="152">
        <v>3</v>
      </c>
      <c r="K122" s="152" t="s">
        <v>588</v>
      </c>
      <c r="L122" s="152">
        <v>661</v>
      </c>
      <c r="M122" s="152">
        <v>588</v>
      </c>
      <c r="N122" s="152">
        <v>210</v>
      </c>
    </row>
    <row r="123" spans="1:14" x14ac:dyDescent="0.25">
      <c r="A123" s="81" t="s">
        <v>4</v>
      </c>
      <c r="B123" s="133" t="s">
        <v>12</v>
      </c>
      <c r="C123" s="133" t="s">
        <v>13</v>
      </c>
      <c r="D123" s="152" t="s">
        <v>18</v>
      </c>
      <c r="E123" s="152">
        <v>2</v>
      </c>
      <c r="F123" s="152">
        <v>0.40301576422206992</v>
      </c>
      <c r="G123" s="152">
        <v>0.37735970000000002</v>
      </c>
      <c r="H123" s="152">
        <v>0.42867189999999999</v>
      </c>
      <c r="I123" s="152" t="s">
        <v>217</v>
      </c>
      <c r="J123" s="152">
        <v>3</v>
      </c>
      <c r="K123" s="152" t="s">
        <v>588</v>
      </c>
      <c r="L123" s="152">
        <v>661</v>
      </c>
      <c r="M123" s="152">
        <v>588</v>
      </c>
      <c r="N123" s="152">
        <v>210</v>
      </c>
    </row>
    <row r="124" spans="1:14" s="79" customFormat="1" x14ac:dyDescent="0.25">
      <c r="A124" s="81" t="s">
        <v>4</v>
      </c>
      <c r="B124" s="133" t="s">
        <v>12</v>
      </c>
      <c r="C124" s="133" t="s">
        <v>13</v>
      </c>
      <c r="D124" s="152" t="s">
        <v>18</v>
      </c>
      <c r="E124" s="152">
        <v>3</v>
      </c>
      <c r="F124" s="152">
        <v>0.14393420150788211</v>
      </c>
      <c r="G124" s="152">
        <v>0.1182781</v>
      </c>
      <c r="H124" s="152">
        <v>0.1695903</v>
      </c>
      <c r="I124" s="152" t="s">
        <v>217</v>
      </c>
      <c r="J124" s="152">
        <v>3</v>
      </c>
      <c r="K124" s="152" t="s">
        <v>588</v>
      </c>
      <c r="L124" s="152">
        <v>661</v>
      </c>
      <c r="M124" s="152">
        <v>588</v>
      </c>
      <c r="N124" s="152">
        <v>210</v>
      </c>
    </row>
    <row r="125" spans="1:14" s="79" customFormat="1" x14ac:dyDescent="0.25">
      <c r="A125" s="81" t="s">
        <v>4</v>
      </c>
      <c r="B125" s="133" t="s">
        <v>12</v>
      </c>
      <c r="C125" s="133" t="s">
        <v>13</v>
      </c>
      <c r="D125" s="133" t="s">
        <v>8</v>
      </c>
      <c r="E125" s="133">
        <v>1</v>
      </c>
      <c r="F125" s="88">
        <v>0.47183098591549294</v>
      </c>
      <c r="G125" s="88">
        <v>0.38959272</v>
      </c>
      <c r="H125" s="88">
        <v>0.55406920000000004</v>
      </c>
      <c r="I125" s="133" t="s">
        <v>217</v>
      </c>
      <c r="J125" s="133">
        <v>3</v>
      </c>
      <c r="K125" s="133" t="s">
        <v>592</v>
      </c>
      <c r="L125" s="133">
        <v>67</v>
      </c>
      <c r="M125" s="133">
        <v>56</v>
      </c>
      <c r="N125" s="133">
        <v>19</v>
      </c>
    </row>
    <row r="126" spans="1:14" x14ac:dyDescent="0.25">
      <c r="A126" s="81" t="s">
        <v>4</v>
      </c>
      <c r="B126" s="133" t="s">
        <v>12</v>
      </c>
      <c r="C126" s="133" t="s">
        <v>13</v>
      </c>
      <c r="D126" s="133" t="s">
        <v>8</v>
      </c>
      <c r="E126" s="133">
        <v>2</v>
      </c>
      <c r="F126" s="88">
        <v>0.39436619718309857</v>
      </c>
      <c r="G126" s="88">
        <v>0.31212793999999999</v>
      </c>
      <c r="H126" s="88">
        <v>0.47660449999999999</v>
      </c>
      <c r="I126" s="133" t="s">
        <v>217</v>
      </c>
      <c r="J126" s="133">
        <v>3</v>
      </c>
      <c r="K126" s="133" t="s">
        <v>592</v>
      </c>
      <c r="L126" s="133">
        <v>67</v>
      </c>
      <c r="M126" s="133">
        <v>56</v>
      </c>
      <c r="N126" s="133">
        <v>19</v>
      </c>
    </row>
    <row r="127" spans="1:14" s="79" customFormat="1" x14ac:dyDescent="0.25">
      <c r="A127" s="81" t="s">
        <v>4</v>
      </c>
      <c r="B127" s="133" t="s">
        <v>12</v>
      </c>
      <c r="C127" s="133" t="s">
        <v>13</v>
      </c>
      <c r="D127" s="133" t="s">
        <v>8</v>
      </c>
      <c r="E127" s="133">
        <v>3</v>
      </c>
      <c r="F127" s="88">
        <v>0.13380281690140844</v>
      </c>
      <c r="G127" s="88">
        <v>5.1564550000000001E-2</v>
      </c>
      <c r="H127" s="88">
        <v>0.21604110000000001</v>
      </c>
      <c r="I127" s="133" t="s">
        <v>217</v>
      </c>
      <c r="J127" s="133">
        <v>3</v>
      </c>
      <c r="K127" s="133" t="s">
        <v>592</v>
      </c>
      <c r="L127" s="133">
        <v>67</v>
      </c>
      <c r="M127" s="133">
        <v>56</v>
      </c>
      <c r="N127" s="133">
        <v>19</v>
      </c>
    </row>
    <row r="128" spans="1:14" s="79" customFormat="1" x14ac:dyDescent="0.25">
      <c r="A128" s="81" t="s">
        <v>4</v>
      </c>
      <c r="B128" s="133" t="s">
        <v>12</v>
      </c>
      <c r="C128" s="133" t="s">
        <v>13</v>
      </c>
      <c r="D128" s="153" t="s">
        <v>29</v>
      </c>
      <c r="E128" s="153">
        <v>1</v>
      </c>
      <c r="F128" s="153">
        <v>0.46112600536193027</v>
      </c>
      <c r="G128" s="153">
        <v>0.41038446000000001</v>
      </c>
      <c r="H128" s="153">
        <v>0.51186750000000003</v>
      </c>
      <c r="I128" s="153" t="s">
        <v>217</v>
      </c>
      <c r="J128" s="153">
        <v>3</v>
      </c>
      <c r="K128" s="153" t="s">
        <v>590</v>
      </c>
      <c r="L128" s="153">
        <v>172</v>
      </c>
      <c r="M128" s="153">
        <v>157</v>
      </c>
      <c r="N128" s="153">
        <v>44</v>
      </c>
    </row>
    <row r="129" spans="1:20" x14ac:dyDescent="0.25">
      <c r="A129" s="81" t="s">
        <v>4</v>
      </c>
      <c r="B129" s="133" t="s">
        <v>12</v>
      </c>
      <c r="C129" s="133" t="s">
        <v>13</v>
      </c>
      <c r="D129" s="153" t="s">
        <v>29</v>
      </c>
      <c r="E129" s="153">
        <v>2</v>
      </c>
      <c r="F129" s="153">
        <v>0.42091152815013405</v>
      </c>
      <c r="G129" s="153">
        <v>0.37016998000000001</v>
      </c>
      <c r="H129" s="153">
        <v>0.47165309999999999</v>
      </c>
      <c r="I129" s="153" t="s">
        <v>217</v>
      </c>
      <c r="J129" s="153">
        <v>3</v>
      </c>
      <c r="K129" s="153" t="s">
        <v>590</v>
      </c>
      <c r="L129" s="153">
        <v>172</v>
      </c>
      <c r="M129" s="153">
        <v>157</v>
      </c>
      <c r="N129" s="153">
        <v>44</v>
      </c>
      <c r="P129" s="84"/>
      <c r="Q129" s="84"/>
    </row>
    <row r="130" spans="1:20" s="79" customFormat="1" x14ac:dyDescent="0.25">
      <c r="A130" s="81" t="s">
        <v>4</v>
      </c>
      <c r="B130" s="133" t="s">
        <v>12</v>
      </c>
      <c r="C130" s="133" t="s">
        <v>13</v>
      </c>
      <c r="D130" s="153" t="s">
        <v>29</v>
      </c>
      <c r="E130" s="153">
        <v>3</v>
      </c>
      <c r="F130" s="153">
        <v>0.11796246648793565</v>
      </c>
      <c r="G130" s="153">
        <v>6.7220920000000003E-2</v>
      </c>
      <c r="H130" s="153">
        <v>0.16870399999999999</v>
      </c>
      <c r="I130" s="153" t="s">
        <v>217</v>
      </c>
      <c r="J130" s="153">
        <v>3</v>
      </c>
      <c r="K130" s="153" t="s">
        <v>590</v>
      </c>
      <c r="L130" s="153">
        <v>172</v>
      </c>
      <c r="M130" s="153">
        <v>157</v>
      </c>
      <c r="N130" s="153">
        <v>44</v>
      </c>
      <c r="P130" s="84"/>
      <c r="Q130" s="84"/>
    </row>
    <row r="131" spans="1:20" s="79" customFormat="1" x14ac:dyDescent="0.25">
      <c r="A131" s="81" t="s">
        <v>4</v>
      </c>
      <c r="B131" s="133" t="s">
        <v>12</v>
      </c>
      <c r="C131" s="133" t="s">
        <v>13</v>
      </c>
      <c r="D131" s="133" t="s">
        <v>7</v>
      </c>
      <c r="E131" s="133">
        <v>1</v>
      </c>
      <c r="F131" s="88">
        <v>0.38157894736842107</v>
      </c>
      <c r="G131" s="88">
        <v>0.2691673</v>
      </c>
      <c r="H131" s="88">
        <v>0.4939906</v>
      </c>
      <c r="I131" s="133" t="s">
        <v>217</v>
      </c>
      <c r="J131" s="133">
        <v>3</v>
      </c>
      <c r="K131" s="133" t="s">
        <v>593</v>
      </c>
      <c r="L131" s="133">
        <v>29</v>
      </c>
      <c r="M131" s="133">
        <v>36</v>
      </c>
      <c r="N131" s="133">
        <v>11</v>
      </c>
      <c r="O131" s="84"/>
      <c r="P131" s="84"/>
      <c r="Q131" s="84"/>
      <c r="R131" s="84"/>
      <c r="S131" s="84"/>
      <c r="T131" s="84"/>
    </row>
    <row r="132" spans="1:20" x14ac:dyDescent="0.25">
      <c r="A132" s="81" t="s">
        <v>4</v>
      </c>
      <c r="B132" s="133" t="s">
        <v>12</v>
      </c>
      <c r="C132" s="133" t="s">
        <v>13</v>
      </c>
      <c r="D132" s="133" t="s">
        <v>7</v>
      </c>
      <c r="E132" s="133">
        <v>2</v>
      </c>
      <c r="F132" s="88">
        <v>0.47368421052631576</v>
      </c>
      <c r="G132" s="88">
        <v>0.3612726</v>
      </c>
      <c r="H132" s="88">
        <v>0.5860959</v>
      </c>
      <c r="I132" s="133" t="s">
        <v>217</v>
      </c>
      <c r="J132" s="133">
        <v>3</v>
      </c>
      <c r="K132" s="133" t="s">
        <v>593</v>
      </c>
      <c r="L132" s="133">
        <v>29</v>
      </c>
      <c r="M132" s="133">
        <v>36</v>
      </c>
      <c r="N132" s="133">
        <v>11</v>
      </c>
      <c r="O132" s="84"/>
      <c r="P132" s="84"/>
      <c r="Q132" s="84"/>
      <c r="R132" s="84"/>
      <c r="S132" s="84"/>
      <c r="T132" s="84"/>
    </row>
    <row r="133" spans="1:20" x14ac:dyDescent="0.25">
      <c r="A133" s="81" t="s">
        <v>4</v>
      </c>
      <c r="B133" s="133" t="s">
        <v>12</v>
      </c>
      <c r="C133" s="133" t="s">
        <v>13</v>
      </c>
      <c r="D133" s="133" t="s">
        <v>7</v>
      </c>
      <c r="E133" s="133">
        <v>3</v>
      </c>
      <c r="F133" s="88">
        <v>0.14473684210526316</v>
      </c>
      <c r="G133" s="88">
        <v>3.2325199999999998E-2</v>
      </c>
      <c r="H133" s="88">
        <v>0.2571485</v>
      </c>
      <c r="I133" s="133" t="s">
        <v>217</v>
      </c>
      <c r="J133" s="133">
        <v>3</v>
      </c>
      <c r="K133" s="133" t="s">
        <v>593</v>
      </c>
      <c r="L133" s="133">
        <v>29</v>
      </c>
      <c r="M133" s="133">
        <v>36</v>
      </c>
      <c r="N133" s="133">
        <v>11</v>
      </c>
    </row>
    <row r="134" spans="1:20" x14ac:dyDescent="0.25">
      <c r="A134" s="81" t="s">
        <v>4</v>
      </c>
      <c r="B134" s="133" t="s">
        <v>12</v>
      </c>
      <c r="C134" s="133" t="s">
        <v>14</v>
      </c>
      <c r="D134" s="152" t="s">
        <v>18</v>
      </c>
      <c r="E134" s="152">
        <v>1</v>
      </c>
      <c r="F134" s="152">
        <v>0.45305003427004797</v>
      </c>
      <c r="G134" s="152">
        <v>0.42739389999999999</v>
      </c>
      <c r="H134" s="152">
        <v>0.47870610000000002</v>
      </c>
      <c r="I134" s="152" t="s">
        <v>217</v>
      </c>
      <c r="J134" s="152">
        <v>3</v>
      </c>
      <c r="K134" s="152" t="s">
        <v>588</v>
      </c>
      <c r="L134" s="152">
        <v>661</v>
      </c>
      <c r="M134" s="152">
        <v>588</v>
      </c>
      <c r="N134" s="152">
        <v>210</v>
      </c>
    </row>
    <row r="135" spans="1:20" x14ac:dyDescent="0.25">
      <c r="A135" s="81" t="s">
        <v>4</v>
      </c>
      <c r="B135" s="133" t="s">
        <v>12</v>
      </c>
      <c r="C135" s="133" t="s">
        <v>14</v>
      </c>
      <c r="D135" s="152" t="s">
        <v>18</v>
      </c>
      <c r="E135" s="152">
        <v>2</v>
      </c>
      <c r="F135" s="152">
        <v>0.40301576422206992</v>
      </c>
      <c r="G135" s="152">
        <v>0.37735970000000002</v>
      </c>
      <c r="H135" s="152">
        <v>0.42867189999999999</v>
      </c>
      <c r="I135" s="152" t="s">
        <v>217</v>
      </c>
      <c r="J135" s="152">
        <v>3</v>
      </c>
      <c r="K135" s="152" t="s">
        <v>588</v>
      </c>
      <c r="L135" s="152">
        <v>661</v>
      </c>
      <c r="M135" s="152">
        <v>588</v>
      </c>
      <c r="N135" s="152">
        <v>210</v>
      </c>
    </row>
    <row r="136" spans="1:20" x14ac:dyDescent="0.25">
      <c r="A136" s="81" t="s">
        <v>4</v>
      </c>
      <c r="B136" s="133" t="s">
        <v>12</v>
      </c>
      <c r="C136" s="133" t="s">
        <v>14</v>
      </c>
      <c r="D136" s="152" t="s">
        <v>18</v>
      </c>
      <c r="E136" s="152">
        <v>3</v>
      </c>
      <c r="F136" s="152">
        <v>0.14393420150788211</v>
      </c>
      <c r="G136" s="152">
        <v>0.1182781</v>
      </c>
      <c r="H136" s="152">
        <v>0.1695903</v>
      </c>
      <c r="I136" s="152" t="s">
        <v>217</v>
      </c>
      <c r="J136" s="152">
        <v>3</v>
      </c>
      <c r="K136" s="152" t="s">
        <v>588</v>
      </c>
      <c r="L136" s="152">
        <v>661</v>
      </c>
      <c r="M136" s="152">
        <v>588</v>
      </c>
      <c r="N136" s="152">
        <v>210</v>
      </c>
    </row>
    <row r="137" spans="1:20" x14ac:dyDescent="0.25">
      <c r="A137" s="81" t="s">
        <v>4</v>
      </c>
      <c r="B137" s="133" t="s">
        <v>12</v>
      </c>
      <c r="C137" s="133" t="s">
        <v>14</v>
      </c>
      <c r="D137" s="133" t="s">
        <v>8</v>
      </c>
      <c r="E137" s="133">
        <v>1</v>
      </c>
      <c r="F137" s="88">
        <v>0.51083591331269351</v>
      </c>
      <c r="G137" s="88">
        <v>0.4563083</v>
      </c>
      <c r="H137" s="88">
        <v>0.56536359999999997</v>
      </c>
      <c r="I137" s="133" t="s">
        <v>217</v>
      </c>
      <c r="J137" s="133">
        <v>3</v>
      </c>
      <c r="K137" s="133" t="s">
        <v>594</v>
      </c>
      <c r="L137" s="133">
        <v>165</v>
      </c>
      <c r="M137" s="133">
        <v>120</v>
      </c>
      <c r="N137" s="133">
        <v>38</v>
      </c>
    </row>
    <row r="138" spans="1:20" x14ac:dyDescent="0.25">
      <c r="A138" s="81" t="s">
        <v>4</v>
      </c>
      <c r="B138" s="133" t="s">
        <v>12</v>
      </c>
      <c r="C138" s="133" t="s">
        <v>14</v>
      </c>
      <c r="D138" s="133" t="s">
        <v>8</v>
      </c>
      <c r="E138" s="133">
        <v>2</v>
      </c>
      <c r="F138" s="88">
        <v>0.37151702786377711</v>
      </c>
      <c r="G138" s="88">
        <v>0.31698939999999998</v>
      </c>
      <c r="H138" s="88">
        <v>0.4260447</v>
      </c>
      <c r="I138" s="133" t="s">
        <v>217</v>
      </c>
      <c r="J138" s="133">
        <v>3</v>
      </c>
      <c r="K138" s="133" t="s">
        <v>594</v>
      </c>
      <c r="L138" s="133">
        <v>165</v>
      </c>
      <c r="M138" s="133">
        <v>120</v>
      </c>
      <c r="N138" s="133">
        <v>38</v>
      </c>
    </row>
    <row r="139" spans="1:20" x14ac:dyDescent="0.25">
      <c r="A139" s="81" t="s">
        <v>4</v>
      </c>
      <c r="B139" s="133" t="s">
        <v>12</v>
      </c>
      <c r="C139" s="133" t="s">
        <v>14</v>
      </c>
      <c r="D139" s="133" t="s">
        <v>8</v>
      </c>
      <c r="E139" s="133">
        <v>3</v>
      </c>
      <c r="F139" s="88">
        <v>0.11764705882352941</v>
      </c>
      <c r="G139" s="88">
        <v>6.3119400000000006E-2</v>
      </c>
      <c r="H139" s="88">
        <v>0.17217470000000001</v>
      </c>
      <c r="I139" s="133" t="s">
        <v>217</v>
      </c>
      <c r="J139" s="133">
        <v>3</v>
      </c>
      <c r="K139" s="133" t="s">
        <v>594</v>
      </c>
      <c r="L139" s="133">
        <v>165</v>
      </c>
      <c r="M139" s="133">
        <v>120</v>
      </c>
      <c r="N139" s="133">
        <v>38</v>
      </c>
    </row>
    <row r="140" spans="1:20" x14ac:dyDescent="0.25">
      <c r="A140" s="81" t="s">
        <v>4</v>
      </c>
      <c r="B140" s="133" t="s">
        <v>12</v>
      </c>
      <c r="C140" s="133" t="s">
        <v>14</v>
      </c>
      <c r="D140" s="153" t="s">
        <v>29</v>
      </c>
      <c r="E140" s="153">
        <v>1</v>
      </c>
      <c r="F140" s="153">
        <v>0.46112600536193027</v>
      </c>
      <c r="G140" s="153">
        <v>0.41038446000000001</v>
      </c>
      <c r="H140" s="153">
        <v>0.51186750000000003</v>
      </c>
      <c r="I140" s="153" t="s">
        <v>217</v>
      </c>
      <c r="J140" s="153">
        <v>3</v>
      </c>
      <c r="K140" s="153" t="s">
        <v>590</v>
      </c>
      <c r="L140" s="153">
        <v>172</v>
      </c>
      <c r="M140" s="153">
        <v>157</v>
      </c>
      <c r="N140" s="153">
        <v>44</v>
      </c>
    </row>
    <row r="141" spans="1:20" x14ac:dyDescent="0.25">
      <c r="A141" s="81" t="s">
        <v>4</v>
      </c>
      <c r="B141" s="133" t="s">
        <v>12</v>
      </c>
      <c r="C141" s="133" t="s">
        <v>14</v>
      </c>
      <c r="D141" s="153" t="s">
        <v>29</v>
      </c>
      <c r="E141" s="153">
        <v>2</v>
      </c>
      <c r="F141" s="153">
        <v>0.42091152815013405</v>
      </c>
      <c r="G141" s="153">
        <v>0.37016998000000001</v>
      </c>
      <c r="H141" s="153">
        <v>0.47165309999999999</v>
      </c>
      <c r="I141" s="153" t="s">
        <v>217</v>
      </c>
      <c r="J141" s="153">
        <v>3</v>
      </c>
      <c r="K141" s="153" t="s">
        <v>590</v>
      </c>
      <c r="L141" s="153">
        <v>172</v>
      </c>
      <c r="M141" s="153">
        <v>157</v>
      </c>
      <c r="N141" s="153">
        <v>44</v>
      </c>
    </row>
    <row r="142" spans="1:20" x14ac:dyDescent="0.25">
      <c r="A142" s="81" t="s">
        <v>4</v>
      </c>
      <c r="B142" s="133" t="s">
        <v>12</v>
      </c>
      <c r="C142" s="133" t="s">
        <v>14</v>
      </c>
      <c r="D142" s="153" t="s">
        <v>29</v>
      </c>
      <c r="E142" s="153">
        <v>3</v>
      </c>
      <c r="F142" s="153">
        <v>0.11796246648793565</v>
      </c>
      <c r="G142" s="153">
        <v>6.7220920000000003E-2</v>
      </c>
      <c r="H142" s="153">
        <v>0.16870399999999999</v>
      </c>
      <c r="I142" s="153" t="s">
        <v>217</v>
      </c>
      <c r="J142" s="153">
        <v>3</v>
      </c>
      <c r="K142" s="153" t="s">
        <v>590</v>
      </c>
      <c r="L142" s="153">
        <v>172</v>
      </c>
      <c r="M142" s="153">
        <v>157</v>
      </c>
      <c r="N142" s="153">
        <v>44</v>
      </c>
    </row>
    <row r="143" spans="1:20" x14ac:dyDescent="0.25">
      <c r="A143" s="81" t="s">
        <v>4</v>
      </c>
      <c r="B143" s="133" t="s">
        <v>12</v>
      </c>
      <c r="C143" s="133" t="s">
        <v>14</v>
      </c>
      <c r="D143" s="133" t="s">
        <v>7</v>
      </c>
      <c r="E143" s="133">
        <v>1</v>
      </c>
      <c r="F143" s="88">
        <v>0.30666666666666664</v>
      </c>
      <c r="G143" s="88">
        <v>0.19350809999999999</v>
      </c>
      <c r="H143" s="88">
        <v>0.41982520000000001</v>
      </c>
      <c r="I143" s="133" t="s">
        <v>217</v>
      </c>
      <c r="J143" s="133">
        <v>3</v>
      </c>
      <c r="K143" s="133" t="s">
        <v>595</v>
      </c>
      <c r="L143" s="133">
        <v>23</v>
      </c>
      <c r="M143" s="133">
        <v>35</v>
      </c>
      <c r="N143" s="133">
        <v>17</v>
      </c>
    </row>
    <row r="144" spans="1:20" x14ac:dyDescent="0.25">
      <c r="A144" s="81" t="s">
        <v>4</v>
      </c>
      <c r="B144" s="133" t="s">
        <v>12</v>
      </c>
      <c r="C144" s="133" t="s">
        <v>14</v>
      </c>
      <c r="D144" s="133" t="s">
        <v>7</v>
      </c>
      <c r="E144" s="133">
        <v>2</v>
      </c>
      <c r="F144" s="88">
        <v>0.46666666666666667</v>
      </c>
      <c r="G144" s="88">
        <v>0.35350809999999999</v>
      </c>
      <c r="H144" s="88">
        <v>0.57982520000000004</v>
      </c>
      <c r="I144" s="133" t="s">
        <v>217</v>
      </c>
      <c r="J144" s="133">
        <v>3</v>
      </c>
      <c r="K144" s="133" t="s">
        <v>595</v>
      </c>
      <c r="L144" s="133">
        <v>23</v>
      </c>
      <c r="M144" s="133">
        <v>35</v>
      </c>
      <c r="N144" s="133">
        <v>17</v>
      </c>
    </row>
    <row r="145" spans="1:14" x14ac:dyDescent="0.25">
      <c r="A145" s="81" t="s">
        <v>4</v>
      </c>
      <c r="B145" s="133" t="s">
        <v>12</v>
      </c>
      <c r="C145" s="133" t="s">
        <v>14</v>
      </c>
      <c r="D145" s="133" t="s">
        <v>7</v>
      </c>
      <c r="E145" s="133">
        <v>3</v>
      </c>
      <c r="F145" s="88">
        <v>0.22666666666666666</v>
      </c>
      <c r="G145" s="88">
        <v>0.1135081</v>
      </c>
      <c r="H145" s="88">
        <v>0.33982519999999999</v>
      </c>
      <c r="I145" s="133" t="s">
        <v>217</v>
      </c>
      <c r="J145" s="133">
        <v>3</v>
      </c>
      <c r="K145" s="133" t="s">
        <v>595</v>
      </c>
      <c r="L145" s="133">
        <v>23</v>
      </c>
      <c r="M145" s="133">
        <v>35</v>
      </c>
      <c r="N145" s="133">
        <v>17</v>
      </c>
    </row>
    <row r="146" spans="1:14" x14ac:dyDescent="0.25">
      <c r="A146" s="81" t="s">
        <v>4</v>
      </c>
      <c r="B146" s="133" t="s">
        <v>15</v>
      </c>
      <c r="C146" s="133" t="s">
        <v>11</v>
      </c>
      <c r="D146" s="152" t="s">
        <v>18</v>
      </c>
      <c r="E146" s="152">
        <v>1</v>
      </c>
      <c r="F146" s="152">
        <v>0.45305003427004797</v>
      </c>
      <c r="G146" s="152">
        <v>0.42739389999999999</v>
      </c>
      <c r="H146" s="152">
        <v>0.47870610000000002</v>
      </c>
      <c r="I146" s="152" t="s">
        <v>217</v>
      </c>
      <c r="J146" s="152">
        <v>3</v>
      </c>
      <c r="K146" s="152" t="s">
        <v>588</v>
      </c>
      <c r="L146" s="152">
        <v>661</v>
      </c>
      <c r="M146" s="152">
        <v>588</v>
      </c>
      <c r="N146" s="152">
        <v>210</v>
      </c>
    </row>
    <row r="147" spans="1:14" x14ac:dyDescent="0.25">
      <c r="A147" s="81" t="s">
        <v>4</v>
      </c>
      <c r="B147" s="133" t="s">
        <v>15</v>
      </c>
      <c r="C147" s="133" t="s">
        <v>11</v>
      </c>
      <c r="D147" s="152" t="s">
        <v>18</v>
      </c>
      <c r="E147" s="152">
        <v>2</v>
      </c>
      <c r="F147" s="152">
        <v>0.40301576422206992</v>
      </c>
      <c r="G147" s="152">
        <v>0.37735970000000002</v>
      </c>
      <c r="H147" s="152">
        <v>0.42867189999999999</v>
      </c>
      <c r="I147" s="152" t="s">
        <v>217</v>
      </c>
      <c r="J147" s="152">
        <v>3</v>
      </c>
      <c r="K147" s="152" t="s">
        <v>588</v>
      </c>
      <c r="L147" s="152">
        <v>661</v>
      </c>
      <c r="M147" s="152">
        <v>588</v>
      </c>
      <c r="N147" s="152">
        <v>210</v>
      </c>
    </row>
    <row r="148" spans="1:14" x14ac:dyDescent="0.25">
      <c r="A148" s="81" t="s">
        <v>4</v>
      </c>
      <c r="B148" s="133" t="s">
        <v>15</v>
      </c>
      <c r="C148" s="133" t="s">
        <v>11</v>
      </c>
      <c r="D148" s="152" t="s">
        <v>18</v>
      </c>
      <c r="E148" s="152">
        <v>3</v>
      </c>
      <c r="F148" s="152">
        <v>0.14393420150788211</v>
      </c>
      <c r="G148" s="152">
        <v>0.1182781</v>
      </c>
      <c r="H148" s="152">
        <v>0.1695903</v>
      </c>
      <c r="I148" s="152" t="s">
        <v>217</v>
      </c>
      <c r="J148" s="152">
        <v>3</v>
      </c>
      <c r="K148" s="152" t="s">
        <v>588</v>
      </c>
      <c r="L148" s="152">
        <v>661</v>
      </c>
      <c r="M148" s="152">
        <v>588</v>
      </c>
      <c r="N148" s="152">
        <v>210</v>
      </c>
    </row>
    <row r="149" spans="1:14" x14ac:dyDescent="0.25">
      <c r="A149" s="81" t="s">
        <v>4</v>
      </c>
      <c r="B149" s="133" t="s">
        <v>15</v>
      </c>
      <c r="C149" s="133" t="s">
        <v>11</v>
      </c>
      <c r="D149" s="133" t="s">
        <v>7</v>
      </c>
      <c r="E149" s="133">
        <v>1</v>
      </c>
      <c r="F149" s="88">
        <v>0.65822784810126578</v>
      </c>
      <c r="G149" s="88">
        <v>0.54797130000000005</v>
      </c>
      <c r="H149" s="88">
        <v>0.76848439999999996</v>
      </c>
      <c r="I149" s="133" t="s">
        <v>217</v>
      </c>
      <c r="J149" s="133">
        <v>3</v>
      </c>
      <c r="K149" s="133" t="s">
        <v>596</v>
      </c>
      <c r="L149" s="133">
        <v>52</v>
      </c>
      <c r="M149" s="133">
        <v>22</v>
      </c>
      <c r="N149" s="133">
        <v>5</v>
      </c>
    </row>
    <row r="150" spans="1:14" x14ac:dyDescent="0.25">
      <c r="A150" s="81" t="s">
        <v>4</v>
      </c>
      <c r="B150" s="133" t="s">
        <v>15</v>
      </c>
      <c r="C150" s="133" t="s">
        <v>11</v>
      </c>
      <c r="D150" s="133" t="s">
        <v>7</v>
      </c>
      <c r="E150" s="133">
        <v>2</v>
      </c>
      <c r="F150" s="88">
        <v>0.27848101265822783</v>
      </c>
      <c r="G150" s="88">
        <v>0.1682244</v>
      </c>
      <c r="H150" s="88">
        <v>0.38873760000000002</v>
      </c>
      <c r="I150" s="133" t="s">
        <v>217</v>
      </c>
      <c r="J150" s="133">
        <v>3</v>
      </c>
      <c r="K150" s="133" t="s">
        <v>596</v>
      </c>
      <c r="L150" s="133">
        <v>52</v>
      </c>
      <c r="M150" s="133">
        <v>22</v>
      </c>
      <c r="N150" s="133">
        <v>5</v>
      </c>
    </row>
    <row r="151" spans="1:14" x14ac:dyDescent="0.25">
      <c r="A151" s="81" t="s">
        <v>4</v>
      </c>
      <c r="B151" s="133" t="s">
        <v>15</v>
      </c>
      <c r="C151" s="133" t="s">
        <v>11</v>
      </c>
      <c r="D151" s="133" t="s">
        <v>7</v>
      </c>
      <c r="E151" s="133">
        <v>3</v>
      </c>
      <c r="F151" s="88">
        <v>6.3291139240506333E-2</v>
      </c>
      <c r="G151" s="88">
        <v>0</v>
      </c>
      <c r="H151" s="88">
        <v>0.1735477</v>
      </c>
      <c r="I151" s="133" t="s">
        <v>217</v>
      </c>
      <c r="J151" s="133">
        <v>3</v>
      </c>
      <c r="K151" s="133" t="s">
        <v>596</v>
      </c>
      <c r="L151" s="133">
        <v>52</v>
      </c>
      <c r="M151" s="133">
        <v>22</v>
      </c>
      <c r="N151" s="133">
        <v>5</v>
      </c>
    </row>
    <row r="152" spans="1:14" x14ac:dyDescent="0.25">
      <c r="A152" s="81" t="s">
        <v>4</v>
      </c>
      <c r="B152" s="133" t="s">
        <v>15</v>
      </c>
      <c r="C152" s="133" t="s">
        <v>13</v>
      </c>
      <c r="D152" s="152" t="s">
        <v>18</v>
      </c>
      <c r="E152" s="152">
        <v>1</v>
      </c>
      <c r="F152" s="152">
        <v>0.45305003427004797</v>
      </c>
      <c r="G152" s="152">
        <v>0.42739389999999999</v>
      </c>
      <c r="H152" s="152">
        <v>0.47870610000000002</v>
      </c>
      <c r="I152" s="152" t="s">
        <v>217</v>
      </c>
      <c r="J152" s="152">
        <v>3</v>
      </c>
      <c r="K152" s="152" t="s">
        <v>588</v>
      </c>
      <c r="L152" s="152">
        <v>661</v>
      </c>
      <c r="M152" s="152">
        <v>588</v>
      </c>
      <c r="N152" s="152">
        <v>210</v>
      </c>
    </row>
    <row r="153" spans="1:14" x14ac:dyDescent="0.25">
      <c r="A153" s="81" t="s">
        <v>4</v>
      </c>
      <c r="B153" s="133" t="s">
        <v>15</v>
      </c>
      <c r="C153" s="133" t="s">
        <v>13</v>
      </c>
      <c r="D153" s="152" t="s">
        <v>18</v>
      </c>
      <c r="E153" s="152">
        <v>2</v>
      </c>
      <c r="F153" s="152">
        <v>0.40301576422206992</v>
      </c>
      <c r="G153" s="152">
        <v>0.37735970000000002</v>
      </c>
      <c r="H153" s="152">
        <v>0.42867189999999999</v>
      </c>
      <c r="I153" s="152" t="s">
        <v>217</v>
      </c>
      <c r="J153" s="152">
        <v>3</v>
      </c>
      <c r="K153" s="152" t="s">
        <v>588</v>
      </c>
      <c r="L153" s="152">
        <v>661</v>
      </c>
      <c r="M153" s="152">
        <v>588</v>
      </c>
      <c r="N153" s="152">
        <v>210</v>
      </c>
    </row>
    <row r="154" spans="1:14" x14ac:dyDescent="0.25">
      <c r="A154" s="81" t="s">
        <v>4</v>
      </c>
      <c r="B154" s="133" t="s">
        <v>15</v>
      </c>
      <c r="C154" s="133" t="s">
        <v>13</v>
      </c>
      <c r="D154" s="152" t="s">
        <v>18</v>
      </c>
      <c r="E154" s="152">
        <v>3</v>
      </c>
      <c r="F154" s="152">
        <v>0.14393420150788211</v>
      </c>
      <c r="G154" s="152">
        <v>0.1182781</v>
      </c>
      <c r="H154" s="152">
        <v>0.1695903</v>
      </c>
      <c r="I154" s="152" t="s">
        <v>217</v>
      </c>
      <c r="J154" s="152">
        <v>3</v>
      </c>
      <c r="K154" s="152" t="s">
        <v>588</v>
      </c>
      <c r="L154" s="152">
        <v>661</v>
      </c>
      <c r="M154" s="152">
        <v>588</v>
      </c>
      <c r="N154" s="152">
        <v>210</v>
      </c>
    </row>
    <row r="155" spans="1:14" x14ac:dyDescent="0.25">
      <c r="A155" s="81" t="s">
        <v>4</v>
      </c>
      <c r="B155" s="133" t="s">
        <v>15</v>
      </c>
      <c r="C155" s="133" t="s">
        <v>13</v>
      </c>
      <c r="D155" s="133" t="s">
        <v>7</v>
      </c>
      <c r="E155" s="133">
        <v>1</v>
      </c>
      <c r="F155" s="88">
        <v>0.55000000000000004</v>
      </c>
      <c r="G155" s="88">
        <v>0.44043468200000002</v>
      </c>
      <c r="H155" s="88">
        <v>0.65956530000000002</v>
      </c>
      <c r="I155" s="133" t="s">
        <v>217</v>
      </c>
      <c r="J155" s="133">
        <v>3</v>
      </c>
      <c r="K155" s="133" t="s">
        <v>597</v>
      </c>
      <c r="L155" s="133">
        <v>44</v>
      </c>
      <c r="M155" s="133">
        <v>27</v>
      </c>
      <c r="N155" s="133">
        <v>9</v>
      </c>
    </row>
    <row r="156" spans="1:14" x14ac:dyDescent="0.25">
      <c r="A156" s="81" t="s">
        <v>4</v>
      </c>
      <c r="B156" s="133" t="s">
        <v>15</v>
      </c>
      <c r="C156" s="133" t="s">
        <v>13</v>
      </c>
      <c r="D156" s="133" t="s">
        <v>7</v>
      </c>
      <c r="E156" s="133">
        <v>2</v>
      </c>
      <c r="F156" s="88">
        <v>0.33750000000000002</v>
      </c>
      <c r="G156" s="88">
        <v>0.227934682</v>
      </c>
      <c r="H156" s="88">
        <v>0.4470653</v>
      </c>
      <c r="I156" s="133" t="s">
        <v>217</v>
      </c>
      <c r="J156" s="133">
        <v>3</v>
      </c>
      <c r="K156" s="133" t="s">
        <v>597</v>
      </c>
      <c r="L156" s="133">
        <v>44</v>
      </c>
      <c r="M156" s="133">
        <v>27</v>
      </c>
      <c r="N156" s="133">
        <v>9</v>
      </c>
    </row>
    <row r="157" spans="1:14" x14ac:dyDescent="0.25">
      <c r="A157" s="81" t="s">
        <v>4</v>
      </c>
      <c r="B157" s="133" t="s">
        <v>15</v>
      </c>
      <c r="C157" s="133" t="s">
        <v>13</v>
      </c>
      <c r="D157" s="133" t="s">
        <v>7</v>
      </c>
      <c r="E157" s="133">
        <v>3</v>
      </c>
      <c r="F157" s="88">
        <v>0.1125</v>
      </c>
      <c r="G157" s="88">
        <v>2.9346820000000001E-3</v>
      </c>
      <c r="H157" s="88">
        <v>0.22206529999999999</v>
      </c>
      <c r="I157" s="133" t="s">
        <v>217</v>
      </c>
      <c r="J157" s="133">
        <v>3</v>
      </c>
      <c r="K157" s="133" t="s">
        <v>597</v>
      </c>
      <c r="L157" s="133">
        <v>44</v>
      </c>
      <c r="M157" s="133">
        <v>27</v>
      </c>
      <c r="N157" s="133">
        <v>9</v>
      </c>
    </row>
    <row r="158" spans="1:14" x14ac:dyDescent="0.25">
      <c r="A158" s="81" t="s">
        <v>4</v>
      </c>
      <c r="B158" s="133" t="s">
        <v>15</v>
      </c>
      <c r="C158" s="133" t="s">
        <v>14</v>
      </c>
      <c r="D158" s="152" t="s">
        <v>18</v>
      </c>
      <c r="E158" s="152">
        <v>1</v>
      </c>
      <c r="F158" s="152">
        <v>0.45305003427004797</v>
      </c>
      <c r="G158" s="152">
        <v>0.42739389999999999</v>
      </c>
      <c r="H158" s="152">
        <v>0.47870610000000002</v>
      </c>
      <c r="I158" s="152" t="s">
        <v>217</v>
      </c>
      <c r="J158" s="152">
        <v>3</v>
      </c>
      <c r="K158" s="152" t="s">
        <v>588</v>
      </c>
      <c r="L158" s="152">
        <v>661</v>
      </c>
      <c r="M158" s="152">
        <v>588</v>
      </c>
      <c r="N158" s="152">
        <v>210</v>
      </c>
    </row>
    <row r="159" spans="1:14" x14ac:dyDescent="0.25">
      <c r="A159" s="81" t="s">
        <v>4</v>
      </c>
      <c r="B159" s="133" t="s">
        <v>15</v>
      </c>
      <c r="C159" s="133" t="s">
        <v>14</v>
      </c>
      <c r="D159" s="152" t="s">
        <v>18</v>
      </c>
      <c r="E159" s="152">
        <v>2</v>
      </c>
      <c r="F159" s="152">
        <v>0.40301576422206992</v>
      </c>
      <c r="G159" s="152">
        <v>0.37735970000000002</v>
      </c>
      <c r="H159" s="152">
        <v>0.42867189999999999</v>
      </c>
      <c r="I159" s="152" t="s">
        <v>217</v>
      </c>
      <c r="J159" s="152">
        <v>3</v>
      </c>
      <c r="K159" s="152" t="s">
        <v>588</v>
      </c>
      <c r="L159" s="152">
        <v>661</v>
      </c>
      <c r="M159" s="152">
        <v>588</v>
      </c>
      <c r="N159" s="152">
        <v>210</v>
      </c>
    </row>
    <row r="160" spans="1:14" x14ac:dyDescent="0.25">
      <c r="A160" s="81" t="s">
        <v>4</v>
      </c>
      <c r="B160" s="133" t="s">
        <v>15</v>
      </c>
      <c r="C160" s="133" t="s">
        <v>14</v>
      </c>
      <c r="D160" s="152" t="s">
        <v>18</v>
      </c>
      <c r="E160" s="152">
        <v>3</v>
      </c>
      <c r="F160" s="152">
        <v>0.14393420150788211</v>
      </c>
      <c r="G160" s="152">
        <v>0.1182781</v>
      </c>
      <c r="H160" s="152">
        <v>0.1695903</v>
      </c>
      <c r="I160" s="152" t="s">
        <v>217</v>
      </c>
      <c r="J160" s="152">
        <v>3</v>
      </c>
      <c r="K160" s="152" t="s">
        <v>588</v>
      </c>
      <c r="L160" s="152">
        <v>661</v>
      </c>
      <c r="M160" s="152">
        <v>588</v>
      </c>
      <c r="N160" s="152">
        <v>210</v>
      </c>
    </row>
    <row r="161" spans="1:17" x14ac:dyDescent="0.25">
      <c r="A161" s="81" t="s">
        <v>4</v>
      </c>
      <c r="B161" s="133" t="s">
        <v>15</v>
      </c>
      <c r="C161" s="133" t="s">
        <v>14</v>
      </c>
      <c r="D161" s="133" t="s">
        <v>7</v>
      </c>
      <c r="E161" s="133">
        <v>1</v>
      </c>
      <c r="F161" s="88">
        <v>0.54929577464788737</v>
      </c>
      <c r="G161" s="88">
        <v>0.43299330000000003</v>
      </c>
      <c r="H161" s="88">
        <v>0.66559820000000003</v>
      </c>
      <c r="I161" s="133" t="s">
        <v>217</v>
      </c>
      <c r="J161" s="133">
        <v>3</v>
      </c>
      <c r="K161" s="133" t="s">
        <v>598</v>
      </c>
      <c r="L161" s="133">
        <v>39</v>
      </c>
      <c r="M161" s="133">
        <v>27</v>
      </c>
      <c r="N161" s="133">
        <v>5</v>
      </c>
    </row>
    <row r="162" spans="1:17" x14ac:dyDescent="0.25">
      <c r="A162" s="81" t="s">
        <v>4</v>
      </c>
      <c r="B162" s="133" t="s">
        <v>15</v>
      </c>
      <c r="C162" s="133" t="s">
        <v>14</v>
      </c>
      <c r="D162" s="133" t="s">
        <v>7</v>
      </c>
      <c r="E162" s="133">
        <v>2</v>
      </c>
      <c r="F162" s="88">
        <v>0.38028169014084506</v>
      </c>
      <c r="G162" s="88">
        <v>0.26397920000000002</v>
      </c>
      <c r="H162" s="88">
        <v>0.49658419999999998</v>
      </c>
      <c r="I162" s="133" t="s">
        <v>217</v>
      </c>
      <c r="J162" s="133">
        <v>3</v>
      </c>
      <c r="K162" s="133" t="s">
        <v>598</v>
      </c>
      <c r="L162" s="133">
        <v>39</v>
      </c>
      <c r="M162" s="133">
        <v>27</v>
      </c>
      <c r="N162" s="133">
        <v>5</v>
      </c>
    </row>
    <row r="163" spans="1:17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>
        <v>3</v>
      </c>
      <c r="F163" s="89">
        <v>7.0422535211267609E-2</v>
      </c>
      <c r="G163" s="89">
        <v>0</v>
      </c>
      <c r="H163" s="89">
        <v>0.186725</v>
      </c>
      <c r="I163" s="87" t="s">
        <v>217</v>
      </c>
      <c r="J163" s="87">
        <v>3</v>
      </c>
      <c r="K163" s="87" t="s">
        <v>598</v>
      </c>
      <c r="L163" s="87">
        <v>39</v>
      </c>
      <c r="M163" s="87">
        <v>27</v>
      </c>
      <c r="N163" s="87">
        <v>5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52" t="s">
        <v>18</v>
      </c>
      <c r="E164" s="152">
        <v>1</v>
      </c>
      <c r="F164" s="152">
        <v>0.45032165832737669</v>
      </c>
      <c r="G164" s="152">
        <v>0.42412119999999998</v>
      </c>
      <c r="H164" s="152">
        <v>0.4765221</v>
      </c>
      <c r="I164" s="152" t="s">
        <v>217</v>
      </c>
      <c r="J164" s="152">
        <v>3</v>
      </c>
      <c r="K164" s="152" t="s">
        <v>568</v>
      </c>
      <c r="L164" s="152">
        <v>630</v>
      </c>
      <c r="M164" s="152">
        <v>569</v>
      </c>
      <c r="N164" s="152">
        <v>200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52" t="s">
        <v>18</v>
      </c>
      <c r="E165" s="152">
        <v>2</v>
      </c>
      <c r="F165" s="152">
        <v>0.40671908506075766</v>
      </c>
      <c r="G165" s="152">
        <v>0.38051859999999998</v>
      </c>
      <c r="H165" s="152">
        <v>0.43291960000000002</v>
      </c>
      <c r="I165" s="152" t="s">
        <v>217</v>
      </c>
      <c r="J165" s="152">
        <v>3</v>
      </c>
      <c r="K165" s="152" t="s">
        <v>568</v>
      </c>
      <c r="L165" s="152">
        <v>630</v>
      </c>
      <c r="M165" s="152">
        <v>569</v>
      </c>
      <c r="N165" s="152">
        <v>200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52" t="s">
        <v>18</v>
      </c>
      <c r="E166" s="152">
        <v>3</v>
      </c>
      <c r="F166" s="152">
        <v>0.14295925661186562</v>
      </c>
      <c r="G166" s="152">
        <v>0.1167588</v>
      </c>
      <c r="H166" s="152">
        <v>0.1691597</v>
      </c>
      <c r="I166" s="152" t="s">
        <v>217</v>
      </c>
      <c r="J166" s="152">
        <v>3</v>
      </c>
      <c r="K166" s="152" t="s">
        <v>568</v>
      </c>
      <c r="L166" s="152">
        <v>630</v>
      </c>
      <c r="M166" s="152">
        <v>569</v>
      </c>
      <c r="N166" s="152">
        <v>200</v>
      </c>
    </row>
    <row r="167" spans="1:17" x14ac:dyDescent="0.25">
      <c r="A167" s="81" t="s">
        <v>5</v>
      </c>
      <c r="B167" s="133" t="s">
        <v>12</v>
      </c>
      <c r="C167" s="133" t="s">
        <v>11</v>
      </c>
      <c r="D167" s="133" t="s">
        <v>8</v>
      </c>
      <c r="E167" s="133">
        <v>1</v>
      </c>
      <c r="F167" s="133">
        <v>0.49548387096774194</v>
      </c>
      <c r="G167" s="133">
        <v>0.46028190000000002</v>
      </c>
      <c r="H167" s="133">
        <v>0.53068590000000004</v>
      </c>
      <c r="I167" s="133" t="s">
        <v>217</v>
      </c>
      <c r="J167" s="133">
        <v>3</v>
      </c>
      <c r="K167" s="133" t="s">
        <v>569</v>
      </c>
      <c r="L167" s="133">
        <v>384</v>
      </c>
      <c r="M167" s="133">
        <v>307</v>
      </c>
      <c r="N167" s="133">
        <v>84</v>
      </c>
    </row>
    <row r="168" spans="1:17" x14ac:dyDescent="0.25">
      <c r="A168" s="81" t="s">
        <v>5</v>
      </c>
      <c r="B168" s="133" t="s">
        <v>12</v>
      </c>
      <c r="C168" s="133" t="s">
        <v>11</v>
      </c>
      <c r="D168" s="133" t="s">
        <v>8</v>
      </c>
      <c r="E168" s="133">
        <v>2</v>
      </c>
      <c r="F168" s="133">
        <v>0.39612903225806451</v>
      </c>
      <c r="G168" s="133">
        <v>0.360927</v>
      </c>
      <c r="H168" s="133">
        <v>0.43133100000000002</v>
      </c>
      <c r="I168" s="133" t="s">
        <v>217</v>
      </c>
      <c r="J168" s="133">
        <v>3</v>
      </c>
      <c r="K168" s="133" t="s">
        <v>569</v>
      </c>
      <c r="L168" s="133">
        <v>384</v>
      </c>
      <c r="M168" s="133">
        <v>307</v>
      </c>
      <c r="N168" s="133">
        <v>84</v>
      </c>
    </row>
    <row r="169" spans="1:17" x14ac:dyDescent="0.25">
      <c r="A169" s="81" t="s">
        <v>5</v>
      </c>
      <c r="B169" s="133" t="s">
        <v>12</v>
      </c>
      <c r="C169" s="133" t="s">
        <v>11</v>
      </c>
      <c r="D169" s="133" t="s">
        <v>8</v>
      </c>
      <c r="E169" s="133">
        <v>3</v>
      </c>
      <c r="F169" s="133">
        <v>0.10838709677419354</v>
      </c>
      <c r="G169" s="133">
        <v>7.3185100000000003E-2</v>
      </c>
      <c r="H169" s="133">
        <v>0.1435891</v>
      </c>
      <c r="I169" s="133" t="s">
        <v>217</v>
      </c>
      <c r="J169" s="133">
        <v>3</v>
      </c>
      <c r="K169" s="133" t="s">
        <v>569</v>
      </c>
      <c r="L169" s="133">
        <v>384</v>
      </c>
      <c r="M169" s="133">
        <v>307</v>
      </c>
      <c r="N169" s="133">
        <v>84</v>
      </c>
    </row>
    <row r="170" spans="1:17" x14ac:dyDescent="0.25">
      <c r="A170" s="81" t="s">
        <v>5</v>
      </c>
      <c r="B170" s="133" t="s">
        <v>12</v>
      </c>
      <c r="C170" s="133" t="s">
        <v>11</v>
      </c>
      <c r="D170" s="153" t="s">
        <v>29</v>
      </c>
      <c r="E170" s="153">
        <v>1</v>
      </c>
      <c r="F170" s="153">
        <v>0.47540983606557374</v>
      </c>
      <c r="G170" s="153">
        <v>0.42418536000000001</v>
      </c>
      <c r="H170" s="153">
        <v>0.5266343</v>
      </c>
      <c r="I170" s="153" t="s">
        <v>217</v>
      </c>
      <c r="J170" s="153">
        <v>3</v>
      </c>
      <c r="K170" s="153" t="s">
        <v>570</v>
      </c>
      <c r="L170" s="153">
        <v>174</v>
      </c>
      <c r="M170" s="153">
        <v>145</v>
      </c>
      <c r="N170" s="153">
        <v>47</v>
      </c>
    </row>
    <row r="171" spans="1:17" x14ac:dyDescent="0.25">
      <c r="A171" s="81" t="s">
        <v>5</v>
      </c>
      <c r="B171" s="133" t="s">
        <v>12</v>
      </c>
      <c r="C171" s="133" t="s">
        <v>11</v>
      </c>
      <c r="D171" s="153" t="s">
        <v>29</v>
      </c>
      <c r="E171" s="153">
        <v>2</v>
      </c>
      <c r="F171" s="153">
        <v>0.39617486338797814</v>
      </c>
      <c r="G171" s="153">
        <v>0.34495038</v>
      </c>
      <c r="H171" s="153">
        <v>0.4473993</v>
      </c>
      <c r="I171" s="153" t="s">
        <v>217</v>
      </c>
      <c r="J171" s="153">
        <v>3</v>
      </c>
      <c r="K171" s="153" t="s">
        <v>570</v>
      </c>
      <c r="L171" s="153">
        <v>174</v>
      </c>
      <c r="M171" s="153">
        <v>145</v>
      </c>
      <c r="N171" s="153">
        <v>47</v>
      </c>
    </row>
    <row r="172" spans="1:17" x14ac:dyDescent="0.25">
      <c r="A172" s="81" t="s">
        <v>5</v>
      </c>
      <c r="B172" s="133" t="s">
        <v>12</v>
      </c>
      <c r="C172" s="133" t="s">
        <v>11</v>
      </c>
      <c r="D172" s="153" t="s">
        <v>29</v>
      </c>
      <c r="E172" s="153">
        <v>3</v>
      </c>
      <c r="F172" s="153">
        <v>0.12841530054644809</v>
      </c>
      <c r="G172" s="153">
        <v>7.7190819999999993E-2</v>
      </c>
      <c r="H172" s="153">
        <v>0.17963979999999999</v>
      </c>
      <c r="I172" s="153" t="s">
        <v>217</v>
      </c>
      <c r="J172" s="153">
        <v>3</v>
      </c>
      <c r="K172" s="153" t="s">
        <v>570</v>
      </c>
      <c r="L172" s="153">
        <v>174</v>
      </c>
      <c r="M172" s="153">
        <v>145</v>
      </c>
      <c r="N172" s="153">
        <v>47</v>
      </c>
    </row>
    <row r="173" spans="1:17" x14ac:dyDescent="0.25">
      <c r="A173" s="81" t="s">
        <v>5</v>
      </c>
      <c r="B173" s="133" t="s">
        <v>12</v>
      </c>
      <c r="C173" s="133" t="s">
        <v>11</v>
      </c>
      <c r="D173" s="133" t="s">
        <v>7</v>
      </c>
      <c r="E173" s="133">
        <v>1</v>
      </c>
      <c r="F173" s="133">
        <v>0.50349650349650354</v>
      </c>
      <c r="G173" s="133">
        <v>0.42154628999999999</v>
      </c>
      <c r="H173" s="133">
        <v>0.58544669999999999</v>
      </c>
      <c r="I173" s="133" t="s">
        <v>217</v>
      </c>
      <c r="J173" s="133">
        <v>3</v>
      </c>
      <c r="K173" s="133" t="s">
        <v>571</v>
      </c>
      <c r="L173" s="133">
        <v>72</v>
      </c>
      <c r="M173" s="133">
        <v>58</v>
      </c>
      <c r="N173" s="133">
        <v>13</v>
      </c>
    </row>
    <row r="174" spans="1:17" x14ac:dyDescent="0.25">
      <c r="A174" s="81" t="s">
        <v>5</v>
      </c>
      <c r="B174" s="133" t="s">
        <v>12</v>
      </c>
      <c r="C174" s="133" t="s">
        <v>11</v>
      </c>
      <c r="D174" s="133" t="s">
        <v>7</v>
      </c>
      <c r="E174" s="133">
        <v>2</v>
      </c>
      <c r="F174" s="83">
        <v>0.40559440559440557</v>
      </c>
      <c r="G174" s="133">
        <v>0.32364419</v>
      </c>
      <c r="H174" s="133">
        <v>0.48754459999999999</v>
      </c>
      <c r="I174" s="83" t="s">
        <v>217</v>
      </c>
      <c r="J174" s="133">
        <v>3</v>
      </c>
      <c r="K174" s="133" t="s">
        <v>571</v>
      </c>
      <c r="L174" s="83">
        <v>72</v>
      </c>
      <c r="M174" s="133">
        <v>58</v>
      </c>
      <c r="N174" s="133">
        <v>13</v>
      </c>
    </row>
    <row r="175" spans="1:17" x14ac:dyDescent="0.25">
      <c r="A175" s="81" t="s">
        <v>5</v>
      </c>
      <c r="B175" s="133" t="s">
        <v>12</v>
      </c>
      <c r="C175" s="133" t="s">
        <v>11</v>
      </c>
      <c r="D175" s="133" t="s">
        <v>7</v>
      </c>
      <c r="E175" s="133">
        <v>3</v>
      </c>
      <c r="F175" s="133">
        <v>9.0909090909090912E-2</v>
      </c>
      <c r="G175" s="133">
        <v>8.9588800000000007E-3</v>
      </c>
      <c r="H175" s="133">
        <v>0.17285929999999999</v>
      </c>
      <c r="I175" s="133" t="s">
        <v>217</v>
      </c>
      <c r="J175" s="133">
        <v>3</v>
      </c>
      <c r="K175" s="133" t="s">
        <v>571</v>
      </c>
      <c r="L175" s="133">
        <v>72</v>
      </c>
      <c r="M175" s="133">
        <v>58</v>
      </c>
      <c r="N175" s="133">
        <v>13</v>
      </c>
    </row>
    <row r="176" spans="1:17" x14ac:dyDescent="0.25">
      <c r="A176" s="81" t="s">
        <v>5</v>
      </c>
      <c r="B176" s="133" t="s">
        <v>12</v>
      </c>
      <c r="C176" s="133" t="s">
        <v>13</v>
      </c>
      <c r="D176" s="152" t="s">
        <v>18</v>
      </c>
      <c r="E176" s="152">
        <v>1</v>
      </c>
      <c r="F176" s="152">
        <v>0.45032165832737669</v>
      </c>
      <c r="G176" s="152">
        <v>0.42412119999999998</v>
      </c>
      <c r="H176" s="152">
        <v>0.4765221</v>
      </c>
      <c r="I176" s="152" t="s">
        <v>217</v>
      </c>
      <c r="J176" s="152">
        <v>3</v>
      </c>
      <c r="K176" s="152" t="s">
        <v>568</v>
      </c>
      <c r="L176" s="152">
        <v>630</v>
      </c>
      <c r="M176" s="152">
        <v>569</v>
      </c>
      <c r="N176" s="152">
        <v>200</v>
      </c>
    </row>
    <row r="177" spans="1:14" x14ac:dyDescent="0.25">
      <c r="A177" s="81" t="s">
        <v>5</v>
      </c>
      <c r="B177" s="133" t="s">
        <v>12</v>
      </c>
      <c r="C177" s="133" t="s">
        <v>13</v>
      </c>
      <c r="D177" s="152" t="s">
        <v>18</v>
      </c>
      <c r="E177" s="152">
        <v>2</v>
      </c>
      <c r="F177" s="152">
        <v>0.40671908506075766</v>
      </c>
      <c r="G177" s="152">
        <v>0.38051859999999998</v>
      </c>
      <c r="H177" s="152">
        <v>0.43291960000000002</v>
      </c>
      <c r="I177" s="152" t="s">
        <v>217</v>
      </c>
      <c r="J177" s="152">
        <v>3</v>
      </c>
      <c r="K177" s="152" t="s">
        <v>568</v>
      </c>
      <c r="L177" s="152">
        <v>630</v>
      </c>
      <c r="M177" s="152">
        <v>569</v>
      </c>
      <c r="N177" s="152">
        <v>200</v>
      </c>
    </row>
    <row r="178" spans="1:14" x14ac:dyDescent="0.25">
      <c r="A178" s="86" t="s">
        <v>5</v>
      </c>
      <c r="B178" s="84" t="s">
        <v>12</v>
      </c>
      <c r="C178" s="84" t="s">
        <v>13</v>
      </c>
      <c r="D178" s="154" t="s">
        <v>18</v>
      </c>
      <c r="E178" s="154">
        <v>3</v>
      </c>
      <c r="F178" s="152">
        <v>0.14295925661186562</v>
      </c>
      <c r="G178" s="152">
        <v>0.1167588</v>
      </c>
      <c r="H178" s="152">
        <v>0.1691597</v>
      </c>
      <c r="I178" s="152" t="s">
        <v>217</v>
      </c>
      <c r="J178" s="152">
        <v>3</v>
      </c>
      <c r="K178" s="152" t="s">
        <v>568</v>
      </c>
      <c r="L178" s="152">
        <v>630</v>
      </c>
      <c r="M178" s="152">
        <v>569</v>
      </c>
      <c r="N178" s="152">
        <v>200</v>
      </c>
    </row>
    <row r="179" spans="1:14" x14ac:dyDescent="0.25">
      <c r="A179" s="86" t="s">
        <v>5</v>
      </c>
      <c r="B179" s="84" t="s">
        <v>12</v>
      </c>
      <c r="C179" s="84" t="s">
        <v>13</v>
      </c>
      <c r="D179" s="84" t="s">
        <v>8</v>
      </c>
      <c r="E179" s="84">
        <v>1</v>
      </c>
      <c r="F179" s="84">
        <v>0.4599406528189911</v>
      </c>
      <c r="G179" s="84">
        <v>0.42219319999999999</v>
      </c>
      <c r="H179" s="84">
        <v>0.49768810000000002</v>
      </c>
      <c r="I179" s="84" t="s">
        <v>217</v>
      </c>
      <c r="J179" s="84">
        <v>3</v>
      </c>
      <c r="K179" s="84" t="s">
        <v>572</v>
      </c>
      <c r="L179" s="84">
        <v>310</v>
      </c>
      <c r="M179" s="84">
        <v>269</v>
      </c>
      <c r="N179" s="84">
        <v>95</v>
      </c>
    </row>
    <row r="180" spans="1:14" x14ac:dyDescent="0.25">
      <c r="A180" s="86" t="s">
        <v>5</v>
      </c>
      <c r="B180" s="84" t="s">
        <v>12</v>
      </c>
      <c r="C180" s="84" t="s">
        <v>13</v>
      </c>
      <c r="D180" s="84" t="s">
        <v>8</v>
      </c>
      <c r="E180" s="84">
        <v>2</v>
      </c>
      <c r="F180" s="84">
        <v>0.39910979228486648</v>
      </c>
      <c r="G180" s="84">
        <v>0.36136230000000003</v>
      </c>
      <c r="H180" s="84">
        <v>0.4368573</v>
      </c>
      <c r="I180" s="84" t="s">
        <v>217</v>
      </c>
      <c r="J180" s="84">
        <v>3</v>
      </c>
      <c r="K180" s="84" t="s">
        <v>572</v>
      </c>
      <c r="L180" s="84">
        <v>310</v>
      </c>
      <c r="M180" s="84">
        <v>269</v>
      </c>
      <c r="N180" s="84">
        <v>95</v>
      </c>
    </row>
    <row r="181" spans="1:14" x14ac:dyDescent="0.25">
      <c r="A181" s="86" t="s">
        <v>5</v>
      </c>
      <c r="B181" s="84" t="s">
        <v>12</v>
      </c>
      <c r="C181" s="84" t="s">
        <v>13</v>
      </c>
      <c r="D181" s="84" t="s">
        <v>8</v>
      </c>
      <c r="E181" s="84">
        <v>3</v>
      </c>
      <c r="F181" s="84">
        <v>0.14094955489614244</v>
      </c>
      <c r="G181" s="84">
        <v>0.1032021</v>
      </c>
      <c r="H181" s="84">
        <v>0.1786971</v>
      </c>
      <c r="I181" s="84" t="s">
        <v>217</v>
      </c>
      <c r="J181" s="84">
        <v>3</v>
      </c>
      <c r="K181" s="84" t="s">
        <v>572</v>
      </c>
      <c r="L181" s="84">
        <v>310</v>
      </c>
      <c r="M181" s="84">
        <v>269</v>
      </c>
      <c r="N181" s="84">
        <v>95</v>
      </c>
    </row>
    <row r="182" spans="1:14" x14ac:dyDescent="0.25">
      <c r="A182" s="86" t="s">
        <v>5</v>
      </c>
      <c r="B182" s="84" t="s">
        <v>12</v>
      </c>
      <c r="C182" s="84" t="s">
        <v>13</v>
      </c>
      <c r="D182" s="155" t="s">
        <v>29</v>
      </c>
      <c r="E182" s="155">
        <v>1</v>
      </c>
      <c r="F182" s="153">
        <v>0.47540983606557374</v>
      </c>
      <c r="G182" s="153">
        <v>0.42418536000000001</v>
      </c>
      <c r="H182" s="153">
        <v>0.5266343</v>
      </c>
      <c r="I182" s="153" t="s">
        <v>217</v>
      </c>
      <c r="J182" s="153">
        <v>3</v>
      </c>
      <c r="K182" s="153" t="s">
        <v>570</v>
      </c>
      <c r="L182" s="153">
        <v>174</v>
      </c>
      <c r="M182" s="153">
        <v>145</v>
      </c>
      <c r="N182" s="153">
        <v>47</v>
      </c>
    </row>
    <row r="183" spans="1:14" x14ac:dyDescent="0.25">
      <c r="A183" s="86" t="s">
        <v>5</v>
      </c>
      <c r="B183" s="84" t="s">
        <v>12</v>
      </c>
      <c r="C183" s="84" t="s">
        <v>13</v>
      </c>
      <c r="D183" s="155" t="s">
        <v>29</v>
      </c>
      <c r="E183" s="155">
        <v>2</v>
      </c>
      <c r="F183" s="153">
        <v>0.39617486338797814</v>
      </c>
      <c r="G183" s="153">
        <v>0.34495038</v>
      </c>
      <c r="H183" s="153">
        <v>0.4473993</v>
      </c>
      <c r="I183" s="153" t="s">
        <v>217</v>
      </c>
      <c r="J183" s="153">
        <v>3</v>
      </c>
      <c r="K183" s="153" t="s">
        <v>570</v>
      </c>
      <c r="L183" s="153">
        <v>174</v>
      </c>
      <c r="M183" s="153">
        <v>145</v>
      </c>
      <c r="N183" s="153">
        <v>47</v>
      </c>
    </row>
    <row r="184" spans="1:14" x14ac:dyDescent="0.25">
      <c r="A184" s="86" t="s">
        <v>5</v>
      </c>
      <c r="B184" s="84" t="s">
        <v>12</v>
      </c>
      <c r="C184" s="84" t="s">
        <v>13</v>
      </c>
      <c r="D184" s="155" t="s">
        <v>29</v>
      </c>
      <c r="E184" s="155">
        <v>3</v>
      </c>
      <c r="F184" s="153">
        <v>0.12841530054644809</v>
      </c>
      <c r="G184" s="153">
        <v>7.7190819999999993E-2</v>
      </c>
      <c r="H184" s="153">
        <v>0.17963979999999999</v>
      </c>
      <c r="I184" s="153" t="s">
        <v>217</v>
      </c>
      <c r="J184" s="153">
        <v>3</v>
      </c>
      <c r="K184" s="153" t="s">
        <v>570</v>
      </c>
      <c r="L184" s="153">
        <v>174</v>
      </c>
      <c r="M184" s="153">
        <v>145</v>
      </c>
      <c r="N184" s="153">
        <v>47</v>
      </c>
    </row>
    <row r="185" spans="1:14" x14ac:dyDescent="0.25">
      <c r="A185" s="86" t="s">
        <v>5</v>
      </c>
      <c r="B185" s="84" t="s">
        <v>12</v>
      </c>
      <c r="C185" s="84" t="s">
        <v>13</v>
      </c>
      <c r="D185" s="84" t="s">
        <v>7</v>
      </c>
      <c r="E185" s="84">
        <v>1</v>
      </c>
      <c r="F185" s="84">
        <v>0.42159763313609466</v>
      </c>
      <c r="G185" s="84">
        <v>0.38390600000000003</v>
      </c>
      <c r="H185" s="84">
        <v>0.45928920000000001</v>
      </c>
      <c r="I185" s="84" t="s">
        <v>217</v>
      </c>
      <c r="J185" s="84">
        <v>3</v>
      </c>
      <c r="K185" s="84" t="s">
        <v>573</v>
      </c>
      <c r="L185" s="84">
        <v>285</v>
      </c>
      <c r="M185" s="84">
        <v>273</v>
      </c>
      <c r="N185" s="84">
        <v>118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7</v>
      </c>
      <c r="E186" s="84">
        <v>2</v>
      </c>
      <c r="F186" s="84">
        <v>0.40384615384615385</v>
      </c>
      <c r="G186" s="84">
        <v>0.36615449999999999</v>
      </c>
      <c r="H186" s="84">
        <v>0.44153779999999998</v>
      </c>
      <c r="I186" s="84" t="s">
        <v>217</v>
      </c>
      <c r="J186" s="84">
        <v>3</v>
      </c>
      <c r="K186" s="84" t="s">
        <v>573</v>
      </c>
      <c r="L186" s="84">
        <v>285</v>
      </c>
      <c r="M186" s="84">
        <v>273</v>
      </c>
      <c r="N186" s="84">
        <v>118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7</v>
      </c>
      <c r="E187" s="84">
        <v>3</v>
      </c>
      <c r="F187" s="84">
        <v>0.17455621301775148</v>
      </c>
      <c r="G187" s="84">
        <v>0.1368646</v>
      </c>
      <c r="H187" s="84">
        <v>0.21224779999999999</v>
      </c>
      <c r="I187" s="84" t="s">
        <v>217</v>
      </c>
      <c r="J187" s="84">
        <v>3</v>
      </c>
      <c r="K187" s="84" t="s">
        <v>573</v>
      </c>
      <c r="L187" s="84">
        <v>285</v>
      </c>
      <c r="M187" s="84">
        <v>273</v>
      </c>
      <c r="N187" s="84">
        <v>118</v>
      </c>
    </row>
    <row r="188" spans="1:14" x14ac:dyDescent="0.25">
      <c r="A188" s="86" t="s">
        <v>5</v>
      </c>
      <c r="B188" s="84" t="s">
        <v>12</v>
      </c>
      <c r="C188" s="84" t="s">
        <v>14</v>
      </c>
      <c r="D188" s="154" t="s">
        <v>18</v>
      </c>
      <c r="E188" s="154">
        <v>1</v>
      </c>
      <c r="F188" s="152">
        <v>0.45032165832737669</v>
      </c>
      <c r="G188" s="152">
        <v>0.42412119999999998</v>
      </c>
      <c r="H188" s="152">
        <v>0.4765221</v>
      </c>
      <c r="I188" s="152" t="s">
        <v>217</v>
      </c>
      <c r="J188" s="152">
        <v>3</v>
      </c>
      <c r="K188" s="152" t="s">
        <v>568</v>
      </c>
      <c r="L188" s="152">
        <v>630</v>
      </c>
      <c r="M188" s="152">
        <v>569</v>
      </c>
      <c r="N188" s="152">
        <v>200</v>
      </c>
    </row>
    <row r="189" spans="1:14" x14ac:dyDescent="0.25">
      <c r="A189" s="86" t="s">
        <v>5</v>
      </c>
      <c r="B189" s="84" t="s">
        <v>12</v>
      </c>
      <c r="C189" s="84" t="s">
        <v>14</v>
      </c>
      <c r="D189" s="154" t="s">
        <v>18</v>
      </c>
      <c r="E189" s="154">
        <v>2</v>
      </c>
      <c r="F189" s="152">
        <v>0.40671908506075766</v>
      </c>
      <c r="G189" s="152">
        <v>0.38051859999999998</v>
      </c>
      <c r="H189" s="152">
        <v>0.43291960000000002</v>
      </c>
      <c r="I189" s="152" t="s">
        <v>217</v>
      </c>
      <c r="J189" s="152">
        <v>3</v>
      </c>
      <c r="K189" s="152" t="s">
        <v>568</v>
      </c>
      <c r="L189" s="152">
        <v>630</v>
      </c>
      <c r="M189" s="152">
        <v>569</v>
      </c>
      <c r="N189" s="152">
        <v>200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154" t="s">
        <v>18</v>
      </c>
      <c r="E190" s="154">
        <v>3</v>
      </c>
      <c r="F190" s="152">
        <v>0.14295925661186562</v>
      </c>
      <c r="G190" s="152">
        <v>0.1167588</v>
      </c>
      <c r="H190" s="152">
        <v>0.1691597</v>
      </c>
      <c r="I190" s="152" t="s">
        <v>217</v>
      </c>
      <c r="J190" s="152">
        <v>3</v>
      </c>
      <c r="K190" s="152" t="s">
        <v>568</v>
      </c>
      <c r="L190" s="152">
        <v>630</v>
      </c>
      <c r="M190" s="152">
        <v>569</v>
      </c>
      <c r="N190" s="152">
        <v>200</v>
      </c>
    </row>
    <row r="191" spans="1:14" x14ac:dyDescent="0.25">
      <c r="A191" s="86" t="s">
        <v>5</v>
      </c>
      <c r="B191" s="84" t="s">
        <v>12</v>
      </c>
      <c r="C191" s="84" t="s">
        <v>14</v>
      </c>
      <c r="D191" s="84" t="s">
        <v>8</v>
      </c>
      <c r="E191" s="84">
        <v>1</v>
      </c>
      <c r="F191" s="84">
        <v>0.45833333333333331</v>
      </c>
      <c r="G191" s="84">
        <v>0.41118392999999998</v>
      </c>
      <c r="H191" s="84">
        <v>0.50548269999999995</v>
      </c>
      <c r="I191" s="84" t="s">
        <v>217</v>
      </c>
      <c r="J191" s="84">
        <v>3</v>
      </c>
      <c r="K191" s="84" t="s">
        <v>574</v>
      </c>
      <c r="L191" s="84">
        <v>198</v>
      </c>
      <c r="M191" s="84">
        <v>195</v>
      </c>
      <c r="N191" s="84">
        <v>39</v>
      </c>
    </row>
    <row r="192" spans="1:14" x14ac:dyDescent="0.25">
      <c r="A192" s="86" t="s">
        <v>5</v>
      </c>
      <c r="B192" s="84" t="s">
        <v>12</v>
      </c>
      <c r="C192" s="84" t="s">
        <v>14</v>
      </c>
      <c r="D192" s="84" t="s">
        <v>8</v>
      </c>
      <c r="E192" s="84">
        <v>2</v>
      </c>
      <c r="F192" s="84">
        <v>0.4513888888888889</v>
      </c>
      <c r="G192" s="84">
        <v>0.40423947999999998</v>
      </c>
      <c r="H192" s="84">
        <v>0.49853829999999999</v>
      </c>
      <c r="I192" s="84" t="s">
        <v>217</v>
      </c>
      <c r="J192" s="84">
        <v>3</v>
      </c>
      <c r="K192" s="84" t="s">
        <v>574</v>
      </c>
      <c r="L192" s="84">
        <v>198</v>
      </c>
      <c r="M192" s="84">
        <v>195</v>
      </c>
      <c r="N192" s="84">
        <v>39</v>
      </c>
    </row>
    <row r="193" spans="1:14" x14ac:dyDescent="0.25">
      <c r="A193" s="86" t="s">
        <v>5</v>
      </c>
      <c r="B193" s="84" t="s">
        <v>12</v>
      </c>
      <c r="C193" s="84" t="s">
        <v>14</v>
      </c>
      <c r="D193" s="84" t="s">
        <v>8</v>
      </c>
      <c r="E193" s="84">
        <v>3</v>
      </c>
      <c r="F193" s="84">
        <v>9.0277777777777776E-2</v>
      </c>
      <c r="G193" s="84">
        <v>4.3128369999999999E-2</v>
      </c>
      <c r="H193" s="84">
        <v>0.1374272</v>
      </c>
      <c r="I193" s="84" t="s">
        <v>217</v>
      </c>
      <c r="J193" s="84">
        <v>3</v>
      </c>
      <c r="K193" s="84" t="s">
        <v>574</v>
      </c>
      <c r="L193" s="84">
        <v>198</v>
      </c>
      <c r="M193" s="84">
        <v>195</v>
      </c>
      <c r="N193" s="84">
        <v>39</v>
      </c>
    </row>
    <row r="194" spans="1:14" x14ac:dyDescent="0.25">
      <c r="A194" s="86" t="s">
        <v>5</v>
      </c>
      <c r="B194" s="84" t="s">
        <v>12</v>
      </c>
      <c r="C194" s="84" t="s">
        <v>14</v>
      </c>
      <c r="D194" s="155" t="s">
        <v>29</v>
      </c>
      <c r="E194" s="155">
        <v>1</v>
      </c>
      <c r="F194" s="153">
        <v>0.47540983606557374</v>
      </c>
      <c r="G194" s="153">
        <v>0.42418536000000001</v>
      </c>
      <c r="H194" s="153">
        <v>0.5266343</v>
      </c>
      <c r="I194" s="153" t="s">
        <v>217</v>
      </c>
      <c r="J194" s="153">
        <v>3</v>
      </c>
      <c r="K194" s="153" t="s">
        <v>570</v>
      </c>
      <c r="L194" s="153">
        <v>174</v>
      </c>
      <c r="M194" s="153">
        <v>145</v>
      </c>
      <c r="N194" s="153">
        <v>47</v>
      </c>
    </row>
    <row r="195" spans="1:14" x14ac:dyDescent="0.25">
      <c r="A195" s="86" t="s">
        <v>5</v>
      </c>
      <c r="B195" s="84" t="s">
        <v>12</v>
      </c>
      <c r="C195" s="84" t="s">
        <v>14</v>
      </c>
      <c r="D195" s="155" t="s">
        <v>29</v>
      </c>
      <c r="E195" s="155">
        <v>2</v>
      </c>
      <c r="F195" s="153">
        <v>0.39617486338797814</v>
      </c>
      <c r="G195" s="153">
        <v>0.34495038</v>
      </c>
      <c r="H195" s="153">
        <v>0.4473993</v>
      </c>
      <c r="I195" s="153" t="s">
        <v>217</v>
      </c>
      <c r="J195" s="153">
        <v>3</v>
      </c>
      <c r="K195" s="153" t="s">
        <v>570</v>
      </c>
      <c r="L195" s="153">
        <v>174</v>
      </c>
      <c r="M195" s="153">
        <v>145</v>
      </c>
      <c r="N195" s="153">
        <v>47</v>
      </c>
    </row>
    <row r="196" spans="1:14" x14ac:dyDescent="0.25">
      <c r="A196" s="86" t="s">
        <v>5</v>
      </c>
      <c r="B196" s="84" t="s">
        <v>12</v>
      </c>
      <c r="C196" s="84" t="s">
        <v>14</v>
      </c>
      <c r="D196" s="155" t="s">
        <v>29</v>
      </c>
      <c r="E196" s="155">
        <v>3</v>
      </c>
      <c r="F196" s="153">
        <v>0.12841530054644809</v>
      </c>
      <c r="G196" s="153">
        <v>7.7190819999999993E-2</v>
      </c>
      <c r="H196" s="153">
        <v>0.17963979999999999</v>
      </c>
      <c r="I196" s="153" t="s">
        <v>217</v>
      </c>
      <c r="J196" s="153">
        <v>3</v>
      </c>
      <c r="K196" s="153" t="s">
        <v>570</v>
      </c>
      <c r="L196" s="153">
        <v>174</v>
      </c>
      <c r="M196" s="153">
        <v>145</v>
      </c>
      <c r="N196" s="153">
        <v>47</v>
      </c>
    </row>
    <row r="197" spans="1:14" x14ac:dyDescent="0.25">
      <c r="A197" s="86" t="s">
        <v>5</v>
      </c>
      <c r="B197" s="84" t="s">
        <v>12</v>
      </c>
      <c r="C197" s="84" t="s">
        <v>14</v>
      </c>
      <c r="D197" s="84" t="s">
        <v>7</v>
      </c>
      <c r="E197" s="84">
        <v>1</v>
      </c>
      <c r="F197" s="84">
        <v>0.36974789915966388</v>
      </c>
      <c r="G197" s="84">
        <v>0.30622509999999997</v>
      </c>
      <c r="H197" s="84">
        <v>0.43327070000000001</v>
      </c>
      <c r="I197" s="84" t="s">
        <v>217</v>
      </c>
      <c r="J197" s="84">
        <v>3</v>
      </c>
      <c r="K197" s="84" t="s">
        <v>575</v>
      </c>
      <c r="L197" s="84">
        <v>88</v>
      </c>
      <c r="M197" s="84">
        <v>114</v>
      </c>
      <c r="N197" s="84">
        <v>36</v>
      </c>
    </row>
    <row r="198" spans="1:14" x14ac:dyDescent="0.25">
      <c r="A198" s="86" t="s">
        <v>5</v>
      </c>
      <c r="B198" s="84" t="s">
        <v>12</v>
      </c>
      <c r="C198" s="84" t="s">
        <v>14</v>
      </c>
      <c r="D198" s="84" t="s">
        <v>7</v>
      </c>
      <c r="E198" s="84">
        <v>2</v>
      </c>
      <c r="F198" s="84">
        <v>0.47899159663865548</v>
      </c>
      <c r="G198" s="84">
        <v>0.41546880000000003</v>
      </c>
      <c r="H198" s="84">
        <v>0.54251439999999995</v>
      </c>
      <c r="I198" s="84" t="s">
        <v>217</v>
      </c>
      <c r="J198" s="84">
        <v>3</v>
      </c>
      <c r="K198" s="84" t="s">
        <v>575</v>
      </c>
      <c r="L198" s="84">
        <v>88</v>
      </c>
      <c r="M198" s="84">
        <v>114</v>
      </c>
      <c r="N198" s="84">
        <v>36</v>
      </c>
    </row>
    <row r="199" spans="1:14" x14ac:dyDescent="0.25">
      <c r="A199" s="86" t="s">
        <v>5</v>
      </c>
      <c r="B199" s="84" t="s">
        <v>12</v>
      </c>
      <c r="C199" s="84" t="s">
        <v>14</v>
      </c>
      <c r="D199" s="84" t="s">
        <v>7</v>
      </c>
      <c r="E199" s="84">
        <v>3</v>
      </c>
      <c r="F199" s="84">
        <v>0.15126050420168066</v>
      </c>
      <c r="G199" s="84">
        <v>8.7737709999999997E-2</v>
      </c>
      <c r="H199" s="84">
        <v>0.21478330000000001</v>
      </c>
      <c r="I199" s="84" t="s">
        <v>217</v>
      </c>
      <c r="J199" s="84">
        <v>3</v>
      </c>
      <c r="K199" s="84" t="s">
        <v>575</v>
      </c>
      <c r="L199" s="84">
        <v>88</v>
      </c>
      <c r="M199" s="84">
        <v>114</v>
      </c>
      <c r="N199" s="84">
        <v>36</v>
      </c>
    </row>
    <row r="200" spans="1:14" x14ac:dyDescent="0.25">
      <c r="A200" s="86" t="s">
        <v>5</v>
      </c>
      <c r="B200" s="84" t="s">
        <v>15</v>
      </c>
      <c r="C200" s="84" t="s">
        <v>11</v>
      </c>
      <c r="D200" s="154" t="s">
        <v>18</v>
      </c>
      <c r="E200" s="154">
        <v>1</v>
      </c>
      <c r="F200" s="152">
        <v>0.45032165832737669</v>
      </c>
      <c r="G200" s="152">
        <v>0.42412119999999998</v>
      </c>
      <c r="H200" s="152">
        <v>0.4765221</v>
      </c>
      <c r="I200" s="152" t="s">
        <v>217</v>
      </c>
      <c r="J200" s="152">
        <v>3</v>
      </c>
      <c r="K200" s="152" t="s">
        <v>568</v>
      </c>
      <c r="L200" s="152">
        <v>630</v>
      </c>
      <c r="M200" s="152">
        <v>569</v>
      </c>
      <c r="N200" s="152">
        <v>200</v>
      </c>
    </row>
    <row r="201" spans="1:14" x14ac:dyDescent="0.25">
      <c r="A201" s="86" t="s">
        <v>5</v>
      </c>
      <c r="B201" s="84" t="s">
        <v>15</v>
      </c>
      <c r="C201" s="84" t="s">
        <v>11</v>
      </c>
      <c r="D201" s="154" t="s">
        <v>18</v>
      </c>
      <c r="E201" s="154">
        <v>2</v>
      </c>
      <c r="F201" s="152">
        <v>0.40671908506075766</v>
      </c>
      <c r="G201" s="152">
        <v>0.38051859999999998</v>
      </c>
      <c r="H201" s="152">
        <v>0.43291960000000002</v>
      </c>
      <c r="I201" s="152" t="s">
        <v>217</v>
      </c>
      <c r="J201" s="152">
        <v>3</v>
      </c>
      <c r="K201" s="152" t="s">
        <v>568</v>
      </c>
      <c r="L201" s="152">
        <v>630</v>
      </c>
      <c r="M201" s="152">
        <v>569</v>
      </c>
      <c r="N201" s="152">
        <v>200</v>
      </c>
    </row>
    <row r="202" spans="1:14" x14ac:dyDescent="0.25">
      <c r="A202" s="86" t="s">
        <v>5</v>
      </c>
      <c r="B202" s="84" t="s">
        <v>15</v>
      </c>
      <c r="C202" s="84" t="s">
        <v>11</v>
      </c>
      <c r="D202" s="154" t="s">
        <v>18</v>
      </c>
      <c r="E202" s="154">
        <v>3</v>
      </c>
      <c r="F202" s="152">
        <v>0.14295925661186562</v>
      </c>
      <c r="G202" s="152">
        <v>0.1167588</v>
      </c>
      <c r="H202" s="152">
        <v>0.1691597</v>
      </c>
      <c r="I202" s="152" t="s">
        <v>217</v>
      </c>
      <c r="J202" s="152">
        <v>3</v>
      </c>
      <c r="K202" s="152" t="s">
        <v>568</v>
      </c>
      <c r="L202" s="152">
        <v>630</v>
      </c>
      <c r="M202" s="152">
        <v>569</v>
      </c>
      <c r="N202" s="152">
        <v>200</v>
      </c>
    </row>
    <row r="203" spans="1:14" x14ac:dyDescent="0.25">
      <c r="A203" s="86" t="s">
        <v>5</v>
      </c>
      <c r="B203" s="84" t="s">
        <v>15</v>
      </c>
      <c r="C203" s="84" t="s">
        <v>11</v>
      </c>
      <c r="D203" s="84" t="s">
        <v>7</v>
      </c>
      <c r="E203" s="84">
        <v>1</v>
      </c>
      <c r="F203" s="84">
        <v>0.57615894039735094</v>
      </c>
      <c r="G203" s="84">
        <v>0.496409137</v>
      </c>
      <c r="H203" s="84">
        <v>0.65590870000000001</v>
      </c>
      <c r="I203" s="84" t="s">
        <v>217</v>
      </c>
      <c r="J203" s="84">
        <v>3</v>
      </c>
      <c r="K203" s="84" t="s">
        <v>576</v>
      </c>
      <c r="L203" s="84">
        <v>87</v>
      </c>
      <c r="M203" s="84">
        <v>51</v>
      </c>
      <c r="N203" s="84">
        <v>13</v>
      </c>
    </row>
    <row r="204" spans="1:14" x14ac:dyDescent="0.25">
      <c r="A204" s="86" t="s">
        <v>5</v>
      </c>
      <c r="B204" s="84" t="s">
        <v>15</v>
      </c>
      <c r="C204" s="84" t="s">
        <v>11</v>
      </c>
      <c r="D204" s="84" t="s">
        <v>7</v>
      </c>
      <c r="E204" s="84">
        <v>2</v>
      </c>
      <c r="F204" s="84">
        <v>0.33774834437086093</v>
      </c>
      <c r="G204" s="84">
        <v>0.25799854100000003</v>
      </c>
      <c r="H204" s="84">
        <v>0.41749809999999998</v>
      </c>
      <c r="I204" s="84" t="s">
        <v>217</v>
      </c>
      <c r="J204" s="84">
        <v>3</v>
      </c>
      <c r="K204" s="84" t="s">
        <v>576</v>
      </c>
      <c r="L204" s="84">
        <v>87</v>
      </c>
      <c r="M204" s="84">
        <v>51</v>
      </c>
      <c r="N204" s="84">
        <v>13</v>
      </c>
    </row>
    <row r="205" spans="1:14" x14ac:dyDescent="0.25">
      <c r="A205" s="86" t="s">
        <v>5</v>
      </c>
      <c r="B205" s="84" t="s">
        <v>15</v>
      </c>
      <c r="C205" s="84" t="s">
        <v>11</v>
      </c>
      <c r="D205" s="84" t="s">
        <v>7</v>
      </c>
      <c r="E205" s="84">
        <v>3</v>
      </c>
      <c r="F205" s="84">
        <v>8.6092715231788075E-2</v>
      </c>
      <c r="G205" s="84">
        <v>6.342912E-3</v>
      </c>
      <c r="H205" s="84">
        <v>0.1658425</v>
      </c>
      <c r="I205" s="84" t="s">
        <v>217</v>
      </c>
      <c r="J205" s="84">
        <v>3</v>
      </c>
      <c r="K205" s="84" t="s">
        <v>576</v>
      </c>
      <c r="L205" s="84">
        <v>87</v>
      </c>
      <c r="M205" s="84">
        <v>51</v>
      </c>
      <c r="N205" s="84">
        <v>13</v>
      </c>
    </row>
    <row r="206" spans="1:14" x14ac:dyDescent="0.25">
      <c r="A206" s="86" t="s">
        <v>5</v>
      </c>
      <c r="B206" s="84" t="s">
        <v>15</v>
      </c>
      <c r="C206" s="84" t="s">
        <v>13</v>
      </c>
      <c r="D206" s="154" t="s">
        <v>18</v>
      </c>
      <c r="E206" s="154">
        <v>1</v>
      </c>
      <c r="F206" s="152">
        <v>0.45032165832737669</v>
      </c>
      <c r="G206" s="152">
        <v>0.42412119999999998</v>
      </c>
      <c r="H206" s="152">
        <v>0.4765221</v>
      </c>
      <c r="I206" s="152" t="s">
        <v>217</v>
      </c>
      <c r="J206" s="152">
        <v>3</v>
      </c>
      <c r="K206" s="152" t="s">
        <v>568</v>
      </c>
      <c r="L206" s="152">
        <v>630</v>
      </c>
      <c r="M206" s="152">
        <v>569</v>
      </c>
      <c r="N206" s="152">
        <v>200</v>
      </c>
    </row>
    <row r="207" spans="1:14" x14ac:dyDescent="0.25">
      <c r="A207" s="86" t="s">
        <v>5</v>
      </c>
      <c r="B207" s="84" t="s">
        <v>15</v>
      </c>
      <c r="C207" s="84" t="s">
        <v>13</v>
      </c>
      <c r="D207" s="154" t="s">
        <v>18</v>
      </c>
      <c r="E207" s="154">
        <v>2</v>
      </c>
      <c r="F207" s="152">
        <v>0.40671908506075766</v>
      </c>
      <c r="G207" s="152">
        <v>0.38051859999999998</v>
      </c>
      <c r="H207" s="152">
        <v>0.43291960000000002</v>
      </c>
      <c r="I207" s="152" t="s">
        <v>217</v>
      </c>
      <c r="J207" s="152">
        <v>3</v>
      </c>
      <c r="K207" s="152" t="s">
        <v>568</v>
      </c>
      <c r="L207" s="152">
        <v>630</v>
      </c>
      <c r="M207" s="152">
        <v>569</v>
      </c>
      <c r="N207" s="152">
        <v>200</v>
      </c>
    </row>
    <row r="208" spans="1:14" x14ac:dyDescent="0.25">
      <c r="A208" s="86" t="s">
        <v>5</v>
      </c>
      <c r="B208" s="84" t="s">
        <v>15</v>
      </c>
      <c r="C208" s="84" t="s">
        <v>13</v>
      </c>
      <c r="D208" s="154" t="s">
        <v>18</v>
      </c>
      <c r="E208" s="154">
        <v>3</v>
      </c>
      <c r="F208" s="152">
        <v>0.14295925661186562</v>
      </c>
      <c r="G208" s="152">
        <v>0.1167588</v>
      </c>
      <c r="H208" s="152">
        <v>0.1691597</v>
      </c>
      <c r="I208" s="152" t="s">
        <v>217</v>
      </c>
      <c r="J208" s="152">
        <v>3</v>
      </c>
      <c r="K208" s="152" t="s">
        <v>568</v>
      </c>
      <c r="L208" s="152">
        <v>630</v>
      </c>
      <c r="M208" s="152">
        <v>569</v>
      </c>
      <c r="N208" s="152">
        <v>200</v>
      </c>
    </row>
    <row r="209" spans="1:17" x14ac:dyDescent="0.25">
      <c r="A209" s="86" t="s">
        <v>5</v>
      </c>
      <c r="B209" s="84" t="s">
        <v>15</v>
      </c>
      <c r="C209" s="84" t="s">
        <v>13</v>
      </c>
      <c r="D209" s="84" t="s">
        <v>7</v>
      </c>
      <c r="E209" s="84">
        <v>1</v>
      </c>
      <c r="F209" s="84">
        <v>0.55005382131323999</v>
      </c>
      <c r="G209" s="84">
        <v>0.51790166000000004</v>
      </c>
      <c r="H209" s="84">
        <v>0.582206</v>
      </c>
      <c r="I209" s="84" t="s">
        <v>217</v>
      </c>
      <c r="J209" s="84">
        <v>3</v>
      </c>
      <c r="K209" s="84" t="s">
        <v>577</v>
      </c>
      <c r="L209" s="84">
        <v>511</v>
      </c>
      <c r="M209" s="84">
        <v>312</v>
      </c>
      <c r="N209" s="84">
        <v>106</v>
      </c>
    </row>
    <row r="210" spans="1:17" x14ac:dyDescent="0.25">
      <c r="A210" s="86" t="s">
        <v>5</v>
      </c>
      <c r="B210" s="84" t="s">
        <v>15</v>
      </c>
      <c r="C210" s="84" t="s">
        <v>13</v>
      </c>
      <c r="D210" s="84" t="s">
        <v>7</v>
      </c>
      <c r="E210" s="84">
        <v>2</v>
      </c>
      <c r="F210" s="84">
        <v>0.33584499461786865</v>
      </c>
      <c r="G210" s="84">
        <v>0.30369283000000002</v>
      </c>
      <c r="H210" s="84">
        <v>0.36799720000000002</v>
      </c>
      <c r="I210" s="84" t="s">
        <v>217</v>
      </c>
      <c r="J210" s="84">
        <v>3</v>
      </c>
      <c r="K210" s="84" t="s">
        <v>577</v>
      </c>
      <c r="L210" s="84">
        <v>511</v>
      </c>
      <c r="M210" s="84">
        <v>312</v>
      </c>
      <c r="N210" s="84">
        <v>106</v>
      </c>
    </row>
    <row r="211" spans="1:17" x14ac:dyDescent="0.25">
      <c r="A211" s="86" t="s">
        <v>5</v>
      </c>
      <c r="B211" s="84" t="s">
        <v>15</v>
      </c>
      <c r="C211" s="84" t="s">
        <v>13</v>
      </c>
      <c r="D211" s="84" t="s">
        <v>7</v>
      </c>
      <c r="E211" s="84">
        <v>3</v>
      </c>
      <c r="F211" s="84">
        <v>0.11410118406889128</v>
      </c>
      <c r="G211" s="84">
        <v>8.1949019999999997E-2</v>
      </c>
      <c r="H211" s="84">
        <v>0.14625340000000001</v>
      </c>
      <c r="I211" s="84" t="s">
        <v>217</v>
      </c>
      <c r="J211" s="84">
        <v>3</v>
      </c>
      <c r="K211" s="84" t="s">
        <v>577</v>
      </c>
      <c r="L211" s="84">
        <v>511</v>
      </c>
      <c r="M211" s="84">
        <v>312</v>
      </c>
      <c r="N211" s="84">
        <v>106</v>
      </c>
    </row>
    <row r="212" spans="1:17" x14ac:dyDescent="0.25">
      <c r="A212" s="86" t="s">
        <v>5</v>
      </c>
      <c r="B212" s="84" t="s">
        <v>15</v>
      </c>
      <c r="C212" s="84" t="s">
        <v>14</v>
      </c>
      <c r="D212" s="154" t="s">
        <v>18</v>
      </c>
      <c r="E212" s="154">
        <v>1</v>
      </c>
      <c r="F212" s="152">
        <v>0.45032165832737669</v>
      </c>
      <c r="G212" s="152">
        <v>0.42412119999999998</v>
      </c>
      <c r="H212" s="152">
        <v>0.4765221</v>
      </c>
      <c r="I212" s="152" t="s">
        <v>217</v>
      </c>
      <c r="J212" s="152">
        <v>3</v>
      </c>
      <c r="K212" s="152" t="s">
        <v>568</v>
      </c>
      <c r="L212" s="152">
        <v>630</v>
      </c>
      <c r="M212" s="152">
        <v>569</v>
      </c>
      <c r="N212" s="152">
        <v>200</v>
      </c>
    </row>
    <row r="213" spans="1:17" x14ac:dyDescent="0.25">
      <c r="A213" s="86" t="s">
        <v>5</v>
      </c>
      <c r="B213" s="84" t="s">
        <v>15</v>
      </c>
      <c r="C213" s="84" t="s">
        <v>14</v>
      </c>
      <c r="D213" s="154" t="s">
        <v>18</v>
      </c>
      <c r="E213" s="154">
        <v>2</v>
      </c>
      <c r="F213" s="152">
        <v>0.40671908506075766</v>
      </c>
      <c r="G213" s="152">
        <v>0.38051859999999998</v>
      </c>
      <c r="H213" s="152">
        <v>0.43291960000000002</v>
      </c>
      <c r="I213" s="152" t="s">
        <v>217</v>
      </c>
      <c r="J213" s="152">
        <v>3</v>
      </c>
      <c r="K213" s="152" t="s">
        <v>568</v>
      </c>
      <c r="L213" s="152">
        <v>630</v>
      </c>
      <c r="M213" s="152">
        <v>569</v>
      </c>
      <c r="N213" s="152">
        <v>200</v>
      </c>
    </row>
    <row r="214" spans="1:17" x14ac:dyDescent="0.25">
      <c r="A214" s="86" t="s">
        <v>5</v>
      </c>
      <c r="B214" s="84" t="s">
        <v>15</v>
      </c>
      <c r="C214" s="84" t="s">
        <v>14</v>
      </c>
      <c r="D214" s="154" t="s">
        <v>18</v>
      </c>
      <c r="E214" s="154">
        <v>3</v>
      </c>
      <c r="F214" s="152">
        <v>0.14295925661186562</v>
      </c>
      <c r="G214" s="152">
        <v>0.1167588</v>
      </c>
      <c r="H214" s="152">
        <v>0.1691597</v>
      </c>
      <c r="I214" s="152" t="s">
        <v>217</v>
      </c>
      <c r="J214" s="152">
        <v>3</v>
      </c>
      <c r="K214" s="152" t="s">
        <v>568</v>
      </c>
      <c r="L214" s="152">
        <v>630</v>
      </c>
      <c r="M214" s="152">
        <v>569</v>
      </c>
      <c r="N214" s="152">
        <v>200</v>
      </c>
    </row>
    <row r="215" spans="1:17" x14ac:dyDescent="0.25">
      <c r="A215" s="86" t="s">
        <v>5</v>
      </c>
      <c r="B215" s="84" t="s">
        <v>15</v>
      </c>
      <c r="C215" s="84" t="s">
        <v>14</v>
      </c>
      <c r="D215" s="84" t="s">
        <v>7</v>
      </c>
      <c r="E215" s="84">
        <v>1</v>
      </c>
      <c r="F215" s="84">
        <v>0.59375</v>
      </c>
      <c r="G215" s="84">
        <v>0.528272199</v>
      </c>
      <c r="H215" s="84">
        <v>0.65922780000000003</v>
      </c>
      <c r="I215" s="84" t="s">
        <v>217</v>
      </c>
      <c r="J215" s="84">
        <v>3</v>
      </c>
      <c r="K215" s="84" t="s">
        <v>578</v>
      </c>
      <c r="L215" s="84">
        <v>133</v>
      </c>
      <c r="M215" s="84">
        <v>76</v>
      </c>
      <c r="N215" s="84">
        <v>15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7</v>
      </c>
      <c r="E216" s="84">
        <v>2</v>
      </c>
      <c r="F216" s="84">
        <v>0.3392857142857143</v>
      </c>
      <c r="G216" s="84">
        <v>0.27380791300000001</v>
      </c>
      <c r="H216" s="84">
        <v>0.4047635</v>
      </c>
      <c r="I216" s="84" t="s">
        <v>217</v>
      </c>
      <c r="J216" s="84">
        <v>3</v>
      </c>
      <c r="K216" s="84" t="s">
        <v>578</v>
      </c>
      <c r="L216" s="84">
        <v>133</v>
      </c>
      <c r="M216" s="84">
        <v>76</v>
      </c>
      <c r="N216" s="84">
        <v>15</v>
      </c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>
        <v>3</v>
      </c>
      <c r="F217" s="87">
        <v>6.6964285714285712E-2</v>
      </c>
      <c r="G217" s="87">
        <v>1.4864850000000001E-3</v>
      </c>
      <c r="H217" s="87">
        <v>0.13244210000000001</v>
      </c>
      <c r="I217" s="87" t="s">
        <v>217</v>
      </c>
      <c r="J217" s="87">
        <v>3</v>
      </c>
      <c r="K217" s="87" t="s">
        <v>578</v>
      </c>
      <c r="L217" s="87">
        <v>133</v>
      </c>
      <c r="M217" s="87">
        <v>76</v>
      </c>
      <c r="N217" s="87">
        <v>15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52" t="s">
        <v>18</v>
      </c>
      <c r="E218" s="152">
        <v>1</v>
      </c>
      <c r="F218" s="152">
        <v>0.45032165832737669</v>
      </c>
      <c r="G218" s="152">
        <v>0.42412119999999998</v>
      </c>
      <c r="H218" s="152">
        <v>0.4765221</v>
      </c>
      <c r="I218" s="152" t="s">
        <v>217</v>
      </c>
      <c r="J218" s="152">
        <v>3</v>
      </c>
      <c r="K218" s="152" t="s">
        <v>568</v>
      </c>
      <c r="L218" s="152">
        <v>630</v>
      </c>
      <c r="M218" s="152">
        <v>569</v>
      </c>
      <c r="N218" s="152">
        <v>200</v>
      </c>
      <c r="P218" s="85"/>
    </row>
    <row r="219" spans="1:17" x14ac:dyDescent="0.25">
      <c r="A219" s="81" t="s">
        <v>0</v>
      </c>
      <c r="B219" s="133" t="s">
        <v>12</v>
      </c>
      <c r="C219" s="133" t="s">
        <v>11</v>
      </c>
      <c r="D219" s="152" t="s">
        <v>18</v>
      </c>
      <c r="E219" s="152">
        <v>2</v>
      </c>
      <c r="F219" s="152">
        <v>0.40671908506075766</v>
      </c>
      <c r="G219" s="152">
        <v>0.38051859999999998</v>
      </c>
      <c r="H219" s="152">
        <v>0.43291960000000002</v>
      </c>
      <c r="I219" s="152" t="s">
        <v>217</v>
      </c>
      <c r="J219" s="152">
        <v>3</v>
      </c>
      <c r="K219" s="152" t="s">
        <v>568</v>
      </c>
      <c r="L219" s="152">
        <v>630</v>
      </c>
      <c r="M219" s="152">
        <v>569</v>
      </c>
      <c r="N219" s="152">
        <v>200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52" t="s">
        <v>18</v>
      </c>
      <c r="E220" s="152">
        <v>3</v>
      </c>
      <c r="F220" s="152">
        <v>0.14295925661186562</v>
      </c>
      <c r="G220" s="152">
        <v>0.1167588</v>
      </c>
      <c r="H220" s="152">
        <v>0.1691597</v>
      </c>
      <c r="I220" s="152" t="s">
        <v>217</v>
      </c>
      <c r="J220" s="152">
        <v>3</v>
      </c>
      <c r="K220" s="152" t="s">
        <v>568</v>
      </c>
      <c r="L220" s="152">
        <v>630</v>
      </c>
      <c r="M220" s="152">
        <v>569</v>
      </c>
      <c r="N220" s="152">
        <v>200</v>
      </c>
    </row>
    <row r="221" spans="1:17" x14ac:dyDescent="0.25">
      <c r="A221" s="81" t="s">
        <v>0</v>
      </c>
      <c r="B221" s="133" t="s">
        <v>12</v>
      </c>
      <c r="C221" s="133" t="s">
        <v>11</v>
      </c>
      <c r="D221" s="133" t="s">
        <v>8</v>
      </c>
      <c r="E221" s="133">
        <v>1</v>
      </c>
      <c r="F221" s="133">
        <v>0.64552238805970152</v>
      </c>
      <c r="G221" s="133">
        <v>0.61559142</v>
      </c>
      <c r="H221" s="133">
        <v>0.67545334999999995</v>
      </c>
      <c r="I221" s="133" t="s">
        <v>217</v>
      </c>
      <c r="J221" s="133">
        <v>3</v>
      </c>
      <c r="K221" s="133" t="s">
        <v>579</v>
      </c>
      <c r="L221" s="133">
        <v>692</v>
      </c>
      <c r="M221" s="133">
        <v>345</v>
      </c>
      <c r="N221" s="133">
        <v>35</v>
      </c>
    </row>
    <row r="222" spans="1:17" x14ac:dyDescent="0.25">
      <c r="A222" s="81" t="s">
        <v>0</v>
      </c>
      <c r="B222" s="133" t="s">
        <v>12</v>
      </c>
      <c r="C222" s="133" t="s">
        <v>11</v>
      </c>
      <c r="D222" s="133" t="s">
        <v>8</v>
      </c>
      <c r="E222" s="133">
        <v>2</v>
      </c>
      <c r="F222" s="133">
        <v>0.32182835820895522</v>
      </c>
      <c r="G222" s="133">
        <v>0.29189738999999998</v>
      </c>
      <c r="H222" s="133">
        <v>0.35175931999999999</v>
      </c>
      <c r="I222" s="133" t="s">
        <v>217</v>
      </c>
      <c r="J222" s="133">
        <v>3</v>
      </c>
      <c r="K222" s="133" t="s">
        <v>579</v>
      </c>
      <c r="L222" s="133">
        <v>692</v>
      </c>
      <c r="M222" s="133">
        <v>345</v>
      </c>
      <c r="N222" s="133">
        <v>35</v>
      </c>
    </row>
    <row r="223" spans="1:17" x14ac:dyDescent="0.25">
      <c r="A223" s="81" t="s">
        <v>0</v>
      </c>
      <c r="B223" s="133" t="s">
        <v>12</v>
      </c>
      <c r="C223" s="133" t="s">
        <v>11</v>
      </c>
      <c r="D223" s="133" t="s">
        <v>8</v>
      </c>
      <c r="E223" s="133">
        <v>3</v>
      </c>
      <c r="F223" s="133">
        <v>3.2649253731343281E-2</v>
      </c>
      <c r="G223" s="133">
        <v>2.7182899999999999E-3</v>
      </c>
      <c r="H223" s="133">
        <v>6.2580220000000006E-2</v>
      </c>
      <c r="I223" s="133" t="s">
        <v>217</v>
      </c>
      <c r="J223" s="133">
        <v>3</v>
      </c>
      <c r="K223" s="133" t="s">
        <v>579</v>
      </c>
      <c r="L223" s="133">
        <v>692</v>
      </c>
      <c r="M223" s="133">
        <v>345</v>
      </c>
      <c r="N223" s="133">
        <v>35</v>
      </c>
    </row>
    <row r="224" spans="1:17" x14ac:dyDescent="0.25">
      <c r="A224" s="81" t="s">
        <v>0</v>
      </c>
      <c r="B224" s="133" t="s">
        <v>12</v>
      </c>
      <c r="C224" s="133" t="s">
        <v>11</v>
      </c>
      <c r="D224" s="153" t="s">
        <v>29</v>
      </c>
      <c r="E224" s="153">
        <v>1</v>
      </c>
      <c r="F224" s="153">
        <v>0.47540983606557374</v>
      </c>
      <c r="G224" s="153">
        <v>0.42418536000000001</v>
      </c>
      <c r="H224" s="153">
        <v>0.5266343</v>
      </c>
      <c r="I224" s="153" t="s">
        <v>217</v>
      </c>
      <c r="J224" s="153">
        <v>3</v>
      </c>
      <c r="K224" s="153" t="s">
        <v>570</v>
      </c>
      <c r="L224" s="153">
        <v>174</v>
      </c>
      <c r="M224" s="153">
        <v>145</v>
      </c>
      <c r="N224" s="153">
        <v>47</v>
      </c>
    </row>
    <row r="225" spans="1:14" x14ac:dyDescent="0.25">
      <c r="A225" s="81" t="s">
        <v>0</v>
      </c>
      <c r="B225" s="133" t="s">
        <v>12</v>
      </c>
      <c r="C225" s="133" t="s">
        <v>11</v>
      </c>
      <c r="D225" s="153" t="s">
        <v>29</v>
      </c>
      <c r="E225" s="153">
        <v>2</v>
      </c>
      <c r="F225" s="153">
        <v>0.39617486338797814</v>
      </c>
      <c r="G225" s="153">
        <v>0.34495038</v>
      </c>
      <c r="H225" s="153">
        <v>0.4473993</v>
      </c>
      <c r="I225" s="153" t="s">
        <v>217</v>
      </c>
      <c r="J225" s="153">
        <v>3</v>
      </c>
      <c r="K225" s="153" t="s">
        <v>570</v>
      </c>
      <c r="L225" s="153">
        <v>174</v>
      </c>
      <c r="M225" s="153">
        <v>145</v>
      </c>
      <c r="N225" s="153">
        <v>47</v>
      </c>
    </row>
    <row r="226" spans="1:14" x14ac:dyDescent="0.25">
      <c r="A226" s="81" t="s">
        <v>0</v>
      </c>
      <c r="B226" s="133" t="s">
        <v>12</v>
      </c>
      <c r="C226" s="133" t="s">
        <v>11</v>
      </c>
      <c r="D226" s="153" t="s">
        <v>29</v>
      </c>
      <c r="E226" s="153">
        <v>3</v>
      </c>
      <c r="F226" s="153">
        <v>0.12841530054644809</v>
      </c>
      <c r="G226" s="153">
        <v>7.7190819999999993E-2</v>
      </c>
      <c r="H226" s="153">
        <v>0.17963979999999999</v>
      </c>
      <c r="I226" s="153" t="s">
        <v>217</v>
      </c>
      <c r="J226" s="153">
        <v>3</v>
      </c>
      <c r="K226" s="153" t="s">
        <v>570</v>
      </c>
      <c r="L226" s="153">
        <v>174</v>
      </c>
      <c r="M226" s="153">
        <v>145</v>
      </c>
      <c r="N226" s="153">
        <v>47</v>
      </c>
    </row>
    <row r="227" spans="1:14" x14ac:dyDescent="0.25">
      <c r="A227" s="81" t="s">
        <v>0</v>
      </c>
      <c r="B227" s="133" t="s">
        <v>12</v>
      </c>
      <c r="C227" s="133" t="s">
        <v>11</v>
      </c>
      <c r="D227" s="133" t="s">
        <v>7</v>
      </c>
      <c r="E227" s="133">
        <v>1</v>
      </c>
      <c r="F227" s="133">
        <v>0.50793650793650791</v>
      </c>
      <c r="G227" s="133">
        <v>0.38447038</v>
      </c>
      <c r="H227" s="133">
        <v>0.63140260000000004</v>
      </c>
      <c r="I227" s="133" t="s">
        <v>217</v>
      </c>
      <c r="J227" s="133">
        <v>3</v>
      </c>
      <c r="K227" s="133" t="s">
        <v>580</v>
      </c>
      <c r="L227" s="133">
        <v>32</v>
      </c>
      <c r="M227" s="133">
        <v>21</v>
      </c>
      <c r="N227" s="133">
        <v>10</v>
      </c>
    </row>
    <row r="228" spans="1:14" x14ac:dyDescent="0.25">
      <c r="A228" s="81" t="s">
        <v>0</v>
      </c>
      <c r="B228" s="133" t="s">
        <v>12</v>
      </c>
      <c r="C228" s="133" t="s">
        <v>11</v>
      </c>
      <c r="D228" s="133" t="s">
        <v>7</v>
      </c>
      <c r="E228" s="133">
        <v>2</v>
      </c>
      <c r="F228" s="83">
        <v>0.33333333333333331</v>
      </c>
      <c r="G228" s="133">
        <v>0.20986721</v>
      </c>
      <c r="H228" s="133">
        <v>0.45679950000000002</v>
      </c>
      <c r="I228" s="83" t="s">
        <v>217</v>
      </c>
      <c r="J228" s="133">
        <v>3</v>
      </c>
      <c r="K228" s="133" t="s">
        <v>580</v>
      </c>
      <c r="L228" s="83">
        <v>32</v>
      </c>
      <c r="M228" s="133">
        <v>21</v>
      </c>
      <c r="N228" s="133">
        <v>10</v>
      </c>
    </row>
    <row r="229" spans="1:14" x14ac:dyDescent="0.25">
      <c r="A229" s="81" t="s">
        <v>0</v>
      </c>
      <c r="B229" s="133" t="s">
        <v>12</v>
      </c>
      <c r="C229" s="133" t="s">
        <v>11</v>
      </c>
      <c r="D229" s="133" t="s">
        <v>7</v>
      </c>
      <c r="E229" s="133">
        <v>3</v>
      </c>
      <c r="F229" s="133">
        <v>0.15873015873015872</v>
      </c>
      <c r="G229" s="133">
        <v>3.5264030000000002E-2</v>
      </c>
      <c r="H229" s="133">
        <v>0.28219630000000001</v>
      </c>
      <c r="I229" s="133" t="s">
        <v>217</v>
      </c>
      <c r="J229" s="133">
        <v>3</v>
      </c>
      <c r="K229" s="133" t="s">
        <v>580</v>
      </c>
      <c r="L229" s="133">
        <v>32</v>
      </c>
      <c r="M229" s="133">
        <v>21</v>
      </c>
      <c r="N229" s="133">
        <v>10</v>
      </c>
    </row>
    <row r="230" spans="1:14" x14ac:dyDescent="0.25">
      <c r="A230" s="81" t="s">
        <v>0</v>
      </c>
      <c r="B230" s="133" t="s">
        <v>12</v>
      </c>
      <c r="C230" s="133" t="s">
        <v>13</v>
      </c>
      <c r="D230" s="152" t="s">
        <v>18</v>
      </c>
      <c r="E230" s="152">
        <v>1</v>
      </c>
      <c r="F230" s="152">
        <v>0.45032165832737669</v>
      </c>
      <c r="G230" s="152">
        <v>0.42412119999999998</v>
      </c>
      <c r="H230" s="152">
        <v>0.4765221</v>
      </c>
      <c r="I230" s="152" t="s">
        <v>217</v>
      </c>
      <c r="J230" s="152">
        <v>3</v>
      </c>
      <c r="K230" s="152" t="s">
        <v>568</v>
      </c>
      <c r="L230" s="152">
        <v>630</v>
      </c>
      <c r="M230" s="152">
        <v>569</v>
      </c>
      <c r="N230" s="152">
        <v>200</v>
      </c>
    </row>
    <row r="231" spans="1:14" x14ac:dyDescent="0.25">
      <c r="A231" s="81" t="s">
        <v>0</v>
      </c>
      <c r="B231" s="133" t="s">
        <v>12</v>
      </c>
      <c r="C231" s="133" t="s">
        <v>13</v>
      </c>
      <c r="D231" s="152" t="s">
        <v>18</v>
      </c>
      <c r="E231" s="152">
        <v>2</v>
      </c>
      <c r="F231" s="152">
        <v>0.40671908506075766</v>
      </c>
      <c r="G231" s="152">
        <v>0.38051859999999998</v>
      </c>
      <c r="H231" s="152">
        <v>0.43291960000000002</v>
      </c>
      <c r="I231" s="152" t="s">
        <v>217</v>
      </c>
      <c r="J231" s="152">
        <v>3</v>
      </c>
      <c r="K231" s="152" t="s">
        <v>568</v>
      </c>
      <c r="L231" s="152">
        <v>630</v>
      </c>
      <c r="M231" s="152">
        <v>569</v>
      </c>
      <c r="N231" s="152">
        <v>200</v>
      </c>
    </row>
    <row r="232" spans="1:14" x14ac:dyDescent="0.25">
      <c r="A232" s="81" t="s">
        <v>0</v>
      </c>
      <c r="B232" s="133" t="s">
        <v>12</v>
      </c>
      <c r="C232" s="133" t="s">
        <v>13</v>
      </c>
      <c r="D232" s="154" t="s">
        <v>18</v>
      </c>
      <c r="E232" s="154">
        <v>3</v>
      </c>
      <c r="F232" s="152">
        <v>0.14295925661186562</v>
      </c>
      <c r="G232" s="152">
        <v>0.1167588</v>
      </c>
      <c r="H232" s="152">
        <v>0.1691597</v>
      </c>
      <c r="I232" s="152" t="s">
        <v>217</v>
      </c>
      <c r="J232" s="152">
        <v>3</v>
      </c>
      <c r="K232" s="152" t="s">
        <v>568</v>
      </c>
      <c r="L232" s="152">
        <v>630</v>
      </c>
      <c r="M232" s="152">
        <v>569</v>
      </c>
      <c r="N232" s="152">
        <v>200</v>
      </c>
    </row>
    <row r="233" spans="1:14" x14ac:dyDescent="0.25">
      <c r="A233" s="81" t="s">
        <v>0</v>
      </c>
      <c r="B233" s="133" t="s">
        <v>12</v>
      </c>
      <c r="C233" s="133" t="s">
        <v>13</v>
      </c>
      <c r="D233" s="84" t="s">
        <v>8</v>
      </c>
      <c r="E233" s="84">
        <v>1</v>
      </c>
      <c r="F233" s="84">
        <v>0.52286282306163023</v>
      </c>
      <c r="G233" s="84">
        <v>0.47916758999999998</v>
      </c>
      <c r="H233" s="84">
        <v>0.56655809999999995</v>
      </c>
      <c r="I233" s="84" t="s">
        <v>217</v>
      </c>
      <c r="J233" s="84">
        <v>3</v>
      </c>
      <c r="K233" s="84" t="s">
        <v>581</v>
      </c>
      <c r="L233" s="84">
        <v>263</v>
      </c>
      <c r="M233" s="84">
        <v>200</v>
      </c>
      <c r="N233" s="84">
        <v>40</v>
      </c>
    </row>
    <row r="234" spans="1:14" x14ac:dyDescent="0.25">
      <c r="A234" s="81" t="s">
        <v>0</v>
      </c>
      <c r="B234" s="133" t="s">
        <v>12</v>
      </c>
      <c r="C234" s="133" t="s">
        <v>13</v>
      </c>
      <c r="D234" s="84" t="s">
        <v>8</v>
      </c>
      <c r="E234" s="84">
        <v>2</v>
      </c>
      <c r="F234" s="85">
        <v>0.39761431411530818</v>
      </c>
      <c r="G234" s="84">
        <v>0.35391908</v>
      </c>
      <c r="H234" s="84">
        <v>0.44130960000000002</v>
      </c>
      <c r="I234" s="85" t="s">
        <v>217</v>
      </c>
      <c r="J234" s="84">
        <v>3</v>
      </c>
      <c r="K234" s="84" t="s">
        <v>581</v>
      </c>
      <c r="L234" s="85">
        <v>263</v>
      </c>
      <c r="M234" s="84">
        <v>200</v>
      </c>
      <c r="N234" s="84">
        <v>40</v>
      </c>
    </row>
    <row r="235" spans="1:14" x14ac:dyDescent="0.25">
      <c r="A235" s="81" t="s">
        <v>0</v>
      </c>
      <c r="B235" s="133" t="s">
        <v>12</v>
      </c>
      <c r="C235" s="133" t="s">
        <v>13</v>
      </c>
      <c r="D235" s="84" t="s">
        <v>8</v>
      </c>
      <c r="E235" s="84">
        <v>3</v>
      </c>
      <c r="F235" s="84">
        <v>7.9522862823061632E-2</v>
      </c>
      <c r="G235" s="84">
        <v>3.5827629999999999E-2</v>
      </c>
      <c r="H235" s="84">
        <v>0.1232181</v>
      </c>
      <c r="I235" s="84" t="s">
        <v>217</v>
      </c>
      <c r="J235" s="84">
        <v>3</v>
      </c>
      <c r="K235" s="84" t="s">
        <v>581</v>
      </c>
      <c r="L235" s="84">
        <v>263</v>
      </c>
      <c r="M235" s="84">
        <v>200</v>
      </c>
      <c r="N235" s="84">
        <v>40</v>
      </c>
    </row>
    <row r="236" spans="1:14" x14ac:dyDescent="0.25">
      <c r="A236" s="81" t="s">
        <v>0</v>
      </c>
      <c r="B236" s="133" t="s">
        <v>12</v>
      </c>
      <c r="C236" s="133" t="s">
        <v>13</v>
      </c>
      <c r="D236" s="155" t="s">
        <v>29</v>
      </c>
      <c r="E236" s="155">
        <v>1</v>
      </c>
      <c r="F236" s="153">
        <v>0.47540983606557374</v>
      </c>
      <c r="G236" s="153">
        <v>0.42418536000000001</v>
      </c>
      <c r="H236" s="153">
        <v>0.5266343</v>
      </c>
      <c r="I236" s="153" t="s">
        <v>217</v>
      </c>
      <c r="J236" s="153">
        <v>3</v>
      </c>
      <c r="K236" s="153" t="s">
        <v>570</v>
      </c>
      <c r="L236" s="153">
        <v>174</v>
      </c>
      <c r="M236" s="153">
        <v>145</v>
      </c>
      <c r="N236" s="153">
        <v>47</v>
      </c>
    </row>
    <row r="237" spans="1:14" x14ac:dyDescent="0.25">
      <c r="A237" s="81" t="s">
        <v>0</v>
      </c>
      <c r="B237" s="133" t="s">
        <v>12</v>
      </c>
      <c r="C237" s="133" t="s">
        <v>13</v>
      </c>
      <c r="D237" s="155" t="s">
        <v>29</v>
      </c>
      <c r="E237" s="155">
        <v>2</v>
      </c>
      <c r="F237" s="153">
        <v>0.39617486338797814</v>
      </c>
      <c r="G237" s="153">
        <v>0.34495038</v>
      </c>
      <c r="H237" s="153">
        <v>0.4473993</v>
      </c>
      <c r="I237" s="153" t="s">
        <v>217</v>
      </c>
      <c r="J237" s="153">
        <v>3</v>
      </c>
      <c r="K237" s="153" t="s">
        <v>570</v>
      </c>
      <c r="L237" s="153">
        <v>174</v>
      </c>
      <c r="M237" s="153">
        <v>145</v>
      </c>
      <c r="N237" s="153">
        <v>47</v>
      </c>
    </row>
    <row r="238" spans="1:14" x14ac:dyDescent="0.25">
      <c r="A238" s="81" t="s">
        <v>0</v>
      </c>
      <c r="B238" s="133" t="s">
        <v>12</v>
      </c>
      <c r="C238" s="133" t="s">
        <v>13</v>
      </c>
      <c r="D238" s="155" t="s">
        <v>29</v>
      </c>
      <c r="E238" s="155">
        <v>3</v>
      </c>
      <c r="F238" s="153">
        <v>0.12841530054644809</v>
      </c>
      <c r="G238" s="153">
        <v>7.7190819999999993E-2</v>
      </c>
      <c r="H238" s="153">
        <v>0.17963979999999999</v>
      </c>
      <c r="I238" s="153" t="s">
        <v>217</v>
      </c>
      <c r="J238" s="153">
        <v>3</v>
      </c>
      <c r="K238" s="153" t="s">
        <v>570</v>
      </c>
      <c r="L238" s="153">
        <v>174</v>
      </c>
      <c r="M238" s="153">
        <v>145</v>
      </c>
      <c r="N238" s="153">
        <v>47</v>
      </c>
    </row>
    <row r="239" spans="1:14" x14ac:dyDescent="0.25">
      <c r="A239" s="81" t="s">
        <v>0</v>
      </c>
      <c r="B239" s="133" t="s">
        <v>12</v>
      </c>
      <c r="C239" s="133" t="s">
        <v>13</v>
      </c>
      <c r="D239" s="84" t="s">
        <v>7</v>
      </c>
      <c r="E239" s="84">
        <v>1</v>
      </c>
      <c r="F239" s="84">
        <v>0.45783132530120479</v>
      </c>
      <c r="G239" s="84">
        <v>0.40404780000000001</v>
      </c>
      <c r="H239" s="84">
        <v>0.51161480000000004</v>
      </c>
      <c r="I239" s="84" t="s">
        <v>217</v>
      </c>
      <c r="J239" s="84">
        <v>3</v>
      </c>
      <c r="K239" s="84" t="s">
        <v>582</v>
      </c>
      <c r="L239" s="84">
        <v>152</v>
      </c>
      <c r="M239" s="84">
        <v>125</v>
      </c>
      <c r="N239" s="84">
        <v>55</v>
      </c>
    </row>
    <row r="240" spans="1:14" x14ac:dyDescent="0.25">
      <c r="A240" s="81" t="s">
        <v>0</v>
      </c>
      <c r="B240" s="133" t="s">
        <v>12</v>
      </c>
      <c r="C240" s="133" t="s">
        <v>13</v>
      </c>
      <c r="D240" s="84" t="s">
        <v>7</v>
      </c>
      <c r="E240" s="84">
        <v>2</v>
      </c>
      <c r="F240" s="84">
        <v>0.37650602409638556</v>
      </c>
      <c r="G240" s="84">
        <v>0.32272250000000002</v>
      </c>
      <c r="H240" s="84">
        <v>0.43028949999999999</v>
      </c>
      <c r="I240" s="84" t="s">
        <v>217</v>
      </c>
      <c r="J240" s="84">
        <v>3</v>
      </c>
      <c r="K240" s="84" t="s">
        <v>582</v>
      </c>
      <c r="L240" s="84">
        <v>152</v>
      </c>
      <c r="M240" s="84">
        <v>125</v>
      </c>
      <c r="N240" s="84">
        <v>55</v>
      </c>
    </row>
    <row r="241" spans="1:14" x14ac:dyDescent="0.25">
      <c r="A241" s="81" t="s">
        <v>0</v>
      </c>
      <c r="B241" s="133" t="s">
        <v>12</v>
      </c>
      <c r="C241" s="133" t="s">
        <v>13</v>
      </c>
      <c r="D241" s="84" t="s">
        <v>7</v>
      </c>
      <c r="E241" s="84">
        <v>3</v>
      </c>
      <c r="F241" s="84">
        <v>0.16566265060240964</v>
      </c>
      <c r="G241" s="84">
        <v>0.1118792</v>
      </c>
      <c r="H241" s="84">
        <v>0.21944610000000001</v>
      </c>
      <c r="I241" s="84" t="s">
        <v>217</v>
      </c>
      <c r="J241" s="84">
        <v>3</v>
      </c>
      <c r="K241" s="84" t="s">
        <v>582</v>
      </c>
      <c r="L241" s="84">
        <v>152</v>
      </c>
      <c r="M241" s="84">
        <v>125</v>
      </c>
      <c r="N241" s="84">
        <v>55</v>
      </c>
    </row>
    <row r="242" spans="1:14" x14ac:dyDescent="0.25">
      <c r="A242" s="81" t="s">
        <v>0</v>
      </c>
      <c r="B242" s="133" t="s">
        <v>12</v>
      </c>
      <c r="C242" s="133" t="s">
        <v>14</v>
      </c>
      <c r="D242" s="154" t="s">
        <v>18</v>
      </c>
      <c r="E242" s="154">
        <v>1</v>
      </c>
      <c r="F242" s="152">
        <v>0.45032165832737669</v>
      </c>
      <c r="G242" s="152">
        <v>0.42412119999999998</v>
      </c>
      <c r="H242" s="152">
        <v>0.4765221</v>
      </c>
      <c r="I242" s="152" t="s">
        <v>217</v>
      </c>
      <c r="J242" s="152">
        <v>3</v>
      </c>
      <c r="K242" s="152" t="s">
        <v>568</v>
      </c>
      <c r="L242" s="152">
        <v>630</v>
      </c>
      <c r="M242" s="152">
        <v>569</v>
      </c>
      <c r="N242" s="152">
        <v>200</v>
      </c>
    </row>
    <row r="243" spans="1:14" x14ac:dyDescent="0.25">
      <c r="A243" s="81" t="s">
        <v>0</v>
      </c>
      <c r="B243" s="133" t="s">
        <v>12</v>
      </c>
      <c r="C243" s="133" t="s">
        <v>14</v>
      </c>
      <c r="D243" s="154" t="s">
        <v>18</v>
      </c>
      <c r="E243" s="154">
        <v>2</v>
      </c>
      <c r="F243" s="152">
        <v>0.40671908506075766</v>
      </c>
      <c r="G243" s="152">
        <v>0.38051859999999998</v>
      </c>
      <c r="H243" s="152">
        <v>0.43291960000000002</v>
      </c>
      <c r="I243" s="152" t="s">
        <v>217</v>
      </c>
      <c r="J243" s="152">
        <v>3</v>
      </c>
      <c r="K243" s="152" t="s">
        <v>568</v>
      </c>
      <c r="L243" s="152">
        <v>630</v>
      </c>
      <c r="M243" s="152">
        <v>569</v>
      </c>
      <c r="N243" s="152">
        <v>200</v>
      </c>
    </row>
    <row r="244" spans="1:14" x14ac:dyDescent="0.25">
      <c r="A244" s="81" t="s">
        <v>0</v>
      </c>
      <c r="B244" s="133" t="s">
        <v>12</v>
      </c>
      <c r="C244" s="133" t="s">
        <v>14</v>
      </c>
      <c r="D244" s="154" t="s">
        <v>18</v>
      </c>
      <c r="E244" s="154">
        <v>3</v>
      </c>
      <c r="F244" s="152">
        <v>0.14295925661186562</v>
      </c>
      <c r="G244" s="152">
        <v>0.1167588</v>
      </c>
      <c r="H244" s="152">
        <v>0.1691597</v>
      </c>
      <c r="I244" s="152" t="s">
        <v>217</v>
      </c>
      <c r="J244" s="152">
        <v>3</v>
      </c>
      <c r="K244" s="152" t="s">
        <v>568</v>
      </c>
      <c r="L244" s="152">
        <v>630</v>
      </c>
      <c r="M244" s="152">
        <v>569</v>
      </c>
      <c r="N244" s="152">
        <v>200</v>
      </c>
    </row>
    <row r="245" spans="1:14" x14ac:dyDescent="0.25">
      <c r="A245" s="81" t="s">
        <v>0</v>
      </c>
      <c r="B245" s="133" t="s">
        <v>12</v>
      </c>
      <c r="C245" s="133" t="s">
        <v>14</v>
      </c>
      <c r="D245" s="84" t="s">
        <v>8</v>
      </c>
      <c r="E245" s="84">
        <v>1</v>
      </c>
      <c r="F245" s="84">
        <v>0.52046783625730997</v>
      </c>
      <c r="G245" s="84">
        <v>0.46747648000000003</v>
      </c>
      <c r="H245" s="84">
        <v>0.57345919999999995</v>
      </c>
      <c r="I245" s="84" t="s">
        <v>217</v>
      </c>
      <c r="J245" s="84">
        <v>3</v>
      </c>
      <c r="K245" s="84" t="s">
        <v>583</v>
      </c>
      <c r="L245" s="84">
        <v>178</v>
      </c>
      <c r="M245" s="84">
        <v>140</v>
      </c>
      <c r="N245" s="84">
        <v>24</v>
      </c>
    </row>
    <row r="246" spans="1:14" x14ac:dyDescent="0.25">
      <c r="A246" s="81" t="s">
        <v>0</v>
      </c>
      <c r="B246" s="133" t="s">
        <v>12</v>
      </c>
      <c r="C246" s="133" t="s">
        <v>14</v>
      </c>
      <c r="D246" s="84" t="s">
        <v>8</v>
      </c>
      <c r="E246" s="84">
        <v>2</v>
      </c>
      <c r="F246" s="84">
        <v>0.40935672514619881</v>
      </c>
      <c r="G246" s="84">
        <v>0.35636537000000001</v>
      </c>
      <c r="H246" s="84">
        <v>0.46234809999999998</v>
      </c>
      <c r="I246" s="84" t="s">
        <v>217</v>
      </c>
      <c r="J246" s="84">
        <v>3</v>
      </c>
      <c r="K246" s="84" t="s">
        <v>583</v>
      </c>
      <c r="L246" s="84">
        <v>178</v>
      </c>
      <c r="M246" s="84">
        <v>140</v>
      </c>
      <c r="N246" s="84">
        <v>24</v>
      </c>
    </row>
    <row r="247" spans="1:14" x14ac:dyDescent="0.25">
      <c r="A247" s="81" t="s">
        <v>0</v>
      </c>
      <c r="B247" s="133" t="s">
        <v>12</v>
      </c>
      <c r="C247" s="133" t="s">
        <v>14</v>
      </c>
      <c r="D247" s="84" t="s">
        <v>8</v>
      </c>
      <c r="E247" s="84">
        <v>3</v>
      </c>
      <c r="F247" s="84">
        <v>7.0175438596491224E-2</v>
      </c>
      <c r="G247" s="84">
        <v>1.7184080000000001E-2</v>
      </c>
      <c r="H247" s="84">
        <v>0.12316680000000001</v>
      </c>
      <c r="I247" s="84" t="s">
        <v>217</v>
      </c>
      <c r="J247" s="84">
        <v>3</v>
      </c>
      <c r="K247" s="84" t="s">
        <v>583</v>
      </c>
      <c r="L247" s="84">
        <v>178</v>
      </c>
      <c r="M247" s="84">
        <v>140</v>
      </c>
      <c r="N247" s="84">
        <v>24</v>
      </c>
    </row>
    <row r="248" spans="1:14" x14ac:dyDescent="0.25">
      <c r="A248" s="81" t="s">
        <v>0</v>
      </c>
      <c r="B248" s="133" t="s">
        <v>12</v>
      </c>
      <c r="C248" s="133" t="s">
        <v>14</v>
      </c>
      <c r="D248" s="155" t="s">
        <v>29</v>
      </c>
      <c r="E248" s="155">
        <v>1</v>
      </c>
      <c r="F248" s="153">
        <v>0.47540983606557374</v>
      </c>
      <c r="G248" s="153">
        <v>0.42418536000000001</v>
      </c>
      <c r="H248" s="153">
        <v>0.5266343</v>
      </c>
      <c r="I248" s="153" t="s">
        <v>217</v>
      </c>
      <c r="J248" s="153">
        <v>3</v>
      </c>
      <c r="K248" s="153" t="s">
        <v>570</v>
      </c>
      <c r="L248" s="153">
        <v>174</v>
      </c>
      <c r="M248" s="153">
        <v>145</v>
      </c>
      <c r="N248" s="153">
        <v>47</v>
      </c>
    </row>
    <row r="249" spans="1:14" x14ac:dyDescent="0.25">
      <c r="A249" s="81" t="s">
        <v>0</v>
      </c>
      <c r="B249" s="133" t="s">
        <v>12</v>
      </c>
      <c r="C249" s="133" t="s">
        <v>14</v>
      </c>
      <c r="D249" s="155" t="s">
        <v>29</v>
      </c>
      <c r="E249" s="155">
        <v>2</v>
      </c>
      <c r="F249" s="153">
        <v>0.39617486338797814</v>
      </c>
      <c r="G249" s="153">
        <v>0.34495038</v>
      </c>
      <c r="H249" s="153">
        <v>0.4473993</v>
      </c>
      <c r="I249" s="153" t="s">
        <v>217</v>
      </c>
      <c r="J249" s="153">
        <v>3</v>
      </c>
      <c r="K249" s="153" t="s">
        <v>570</v>
      </c>
      <c r="L249" s="153">
        <v>174</v>
      </c>
      <c r="M249" s="153">
        <v>145</v>
      </c>
      <c r="N249" s="153">
        <v>47</v>
      </c>
    </row>
    <row r="250" spans="1:14" x14ac:dyDescent="0.25">
      <c r="A250" s="81" t="s">
        <v>0</v>
      </c>
      <c r="B250" s="133" t="s">
        <v>12</v>
      </c>
      <c r="C250" s="133" t="s">
        <v>14</v>
      </c>
      <c r="D250" s="155" t="s">
        <v>29</v>
      </c>
      <c r="E250" s="155">
        <v>3</v>
      </c>
      <c r="F250" s="153">
        <v>0.12841530054644809</v>
      </c>
      <c r="G250" s="153">
        <v>7.7190819999999993E-2</v>
      </c>
      <c r="H250" s="153">
        <v>0.17963979999999999</v>
      </c>
      <c r="I250" s="153" t="s">
        <v>217</v>
      </c>
      <c r="J250" s="153">
        <v>3</v>
      </c>
      <c r="K250" s="153" t="s">
        <v>570</v>
      </c>
      <c r="L250" s="153">
        <v>174</v>
      </c>
      <c r="M250" s="153">
        <v>145</v>
      </c>
      <c r="N250" s="153">
        <v>47</v>
      </c>
    </row>
    <row r="251" spans="1:14" x14ac:dyDescent="0.25">
      <c r="A251" s="81" t="s">
        <v>0</v>
      </c>
      <c r="B251" s="133" t="s">
        <v>12</v>
      </c>
      <c r="C251" s="133" t="s">
        <v>14</v>
      </c>
      <c r="D251" s="84" t="s">
        <v>7</v>
      </c>
      <c r="E251" s="84">
        <v>1</v>
      </c>
      <c r="F251" s="84">
        <v>0.48979591836734693</v>
      </c>
      <c r="G251" s="84">
        <v>0.42718719999999999</v>
      </c>
      <c r="H251" s="84">
        <v>0.55240469999999997</v>
      </c>
      <c r="I251" s="84" t="s">
        <v>217</v>
      </c>
      <c r="J251" s="84">
        <v>3</v>
      </c>
      <c r="K251" s="84" t="s">
        <v>584</v>
      </c>
      <c r="L251" s="84">
        <v>120</v>
      </c>
      <c r="M251" s="84">
        <v>102</v>
      </c>
      <c r="N251" s="84">
        <v>23</v>
      </c>
    </row>
    <row r="252" spans="1:14" x14ac:dyDescent="0.25">
      <c r="A252" s="81" t="s">
        <v>0</v>
      </c>
      <c r="B252" s="133" t="s">
        <v>12</v>
      </c>
      <c r="C252" s="133" t="s">
        <v>14</v>
      </c>
      <c r="D252" s="84" t="s">
        <v>7</v>
      </c>
      <c r="E252" s="84">
        <v>2</v>
      </c>
      <c r="F252" s="84">
        <v>0.41632653061224489</v>
      </c>
      <c r="G252" s="84">
        <v>0.35371780000000003</v>
      </c>
      <c r="H252" s="84">
        <v>0.47893530000000001</v>
      </c>
      <c r="I252" s="84" t="s">
        <v>217</v>
      </c>
      <c r="J252" s="84">
        <v>3</v>
      </c>
      <c r="K252" s="84" t="s">
        <v>584</v>
      </c>
      <c r="L252" s="84">
        <v>120</v>
      </c>
      <c r="M252" s="84">
        <v>102</v>
      </c>
      <c r="N252" s="84">
        <v>23</v>
      </c>
    </row>
    <row r="253" spans="1:14" x14ac:dyDescent="0.25">
      <c r="A253" s="81" t="s">
        <v>0</v>
      </c>
      <c r="B253" s="133" t="s">
        <v>12</v>
      </c>
      <c r="C253" s="133" t="s">
        <v>14</v>
      </c>
      <c r="D253" s="84" t="s">
        <v>7</v>
      </c>
      <c r="E253" s="84">
        <v>3</v>
      </c>
      <c r="F253" s="84">
        <v>9.3877551020408165E-2</v>
      </c>
      <c r="G253" s="84">
        <v>3.1268799999999999E-2</v>
      </c>
      <c r="H253" s="84">
        <v>0.15648629999999999</v>
      </c>
      <c r="I253" s="84" t="s">
        <v>217</v>
      </c>
      <c r="J253" s="84">
        <v>3</v>
      </c>
      <c r="K253" s="84" t="s">
        <v>584</v>
      </c>
      <c r="L253" s="84">
        <v>120</v>
      </c>
      <c r="M253" s="84">
        <v>102</v>
      </c>
      <c r="N253" s="84">
        <v>23</v>
      </c>
    </row>
    <row r="254" spans="1:14" x14ac:dyDescent="0.25">
      <c r="A254" s="81" t="s">
        <v>0</v>
      </c>
      <c r="B254" s="133" t="s">
        <v>15</v>
      </c>
      <c r="C254" s="133" t="s">
        <v>11</v>
      </c>
      <c r="D254" s="154" t="s">
        <v>18</v>
      </c>
      <c r="E254" s="154">
        <v>1</v>
      </c>
      <c r="F254" s="152">
        <v>0.45032165832737669</v>
      </c>
      <c r="G254" s="152">
        <v>0.42412119999999998</v>
      </c>
      <c r="H254" s="152">
        <v>0.4765221</v>
      </c>
      <c r="I254" s="152" t="s">
        <v>217</v>
      </c>
      <c r="J254" s="152">
        <v>3</v>
      </c>
      <c r="K254" s="152" t="s">
        <v>568</v>
      </c>
      <c r="L254" s="152">
        <v>630</v>
      </c>
      <c r="M254" s="152">
        <v>569</v>
      </c>
      <c r="N254" s="152">
        <v>200</v>
      </c>
    </row>
    <row r="255" spans="1:14" x14ac:dyDescent="0.25">
      <c r="A255" s="81" t="s">
        <v>0</v>
      </c>
      <c r="B255" s="133" t="s">
        <v>15</v>
      </c>
      <c r="C255" s="133" t="s">
        <v>11</v>
      </c>
      <c r="D255" s="154" t="s">
        <v>18</v>
      </c>
      <c r="E255" s="154">
        <v>2</v>
      </c>
      <c r="F255" s="152">
        <v>0.40671908506075766</v>
      </c>
      <c r="G255" s="152">
        <v>0.38051859999999998</v>
      </c>
      <c r="H255" s="152">
        <v>0.43291960000000002</v>
      </c>
      <c r="I255" s="152" t="s">
        <v>217</v>
      </c>
      <c r="J255" s="152">
        <v>3</v>
      </c>
      <c r="K255" s="152" t="s">
        <v>568</v>
      </c>
      <c r="L255" s="152">
        <v>630</v>
      </c>
      <c r="M255" s="152">
        <v>569</v>
      </c>
      <c r="N255" s="152">
        <v>200</v>
      </c>
    </row>
    <row r="256" spans="1:14" x14ac:dyDescent="0.25">
      <c r="A256" s="81" t="s">
        <v>0</v>
      </c>
      <c r="B256" s="133" t="s">
        <v>15</v>
      </c>
      <c r="C256" s="133" t="s">
        <v>11</v>
      </c>
      <c r="D256" s="154" t="s">
        <v>18</v>
      </c>
      <c r="E256" s="154">
        <v>3</v>
      </c>
      <c r="F256" s="152">
        <v>0.14295925661186562</v>
      </c>
      <c r="G256" s="152">
        <v>0.1167588</v>
      </c>
      <c r="H256" s="152">
        <v>0.1691597</v>
      </c>
      <c r="I256" s="152" t="s">
        <v>217</v>
      </c>
      <c r="J256" s="152">
        <v>3</v>
      </c>
      <c r="K256" s="152" t="s">
        <v>568</v>
      </c>
      <c r="L256" s="152">
        <v>630</v>
      </c>
      <c r="M256" s="152">
        <v>569</v>
      </c>
      <c r="N256" s="152">
        <v>200</v>
      </c>
    </row>
    <row r="257" spans="1:17" x14ac:dyDescent="0.25">
      <c r="A257" s="81" t="s">
        <v>0</v>
      </c>
      <c r="B257" s="133" t="s">
        <v>15</v>
      </c>
      <c r="C257" s="133" t="s">
        <v>11</v>
      </c>
      <c r="D257" s="84" t="s">
        <v>7</v>
      </c>
      <c r="E257" s="84">
        <v>1</v>
      </c>
      <c r="F257" s="84">
        <v>0.68604651162790697</v>
      </c>
      <c r="G257" s="84">
        <v>0.58037229999999995</v>
      </c>
      <c r="H257" s="84">
        <v>0.79172070000000005</v>
      </c>
      <c r="I257" s="84" t="s">
        <v>217</v>
      </c>
      <c r="J257" s="84">
        <v>3</v>
      </c>
      <c r="K257" s="84" t="s">
        <v>585</v>
      </c>
      <c r="L257" s="84">
        <v>59</v>
      </c>
      <c r="M257" s="84">
        <v>25</v>
      </c>
      <c r="N257" s="84">
        <v>2</v>
      </c>
    </row>
    <row r="258" spans="1:17" x14ac:dyDescent="0.25">
      <c r="A258" s="81" t="s">
        <v>0</v>
      </c>
      <c r="B258" s="133" t="s">
        <v>15</v>
      </c>
      <c r="C258" s="133" t="s">
        <v>11</v>
      </c>
      <c r="D258" s="84" t="s">
        <v>7</v>
      </c>
      <c r="E258" s="84">
        <v>2</v>
      </c>
      <c r="F258" s="84">
        <v>0.29069767441860467</v>
      </c>
      <c r="G258" s="84">
        <v>0.18502350000000001</v>
      </c>
      <c r="H258" s="84">
        <v>0.3963719</v>
      </c>
      <c r="I258" s="84" t="s">
        <v>217</v>
      </c>
      <c r="J258" s="84">
        <v>3</v>
      </c>
      <c r="K258" s="84" t="s">
        <v>585</v>
      </c>
      <c r="L258" s="84">
        <v>59</v>
      </c>
      <c r="M258" s="84">
        <v>25</v>
      </c>
      <c r="N258" s="84">
        <v>2</v>
      </c>
    </row>
    <row r="259" spans="1:17" x14ac:dyDescent="0.25">
      <c r="A259" s="81" t="s">
        <v>0</v>
      </c>
      <c r="B259" s="133" t="s">
        <v>15</v>
      </c>
      <c r="C259" s="133" t="s">
        <v>11</v>
      </c>
      <c r="D259" s="84" t="s">
        <v>7</v>
      </c>
      <c r="E259" s="84">
        <v>3</v>
      </c>
      <c r="F259" s="84">
        <v>2.3255813953488372E-2</v>
      </c>
      <c r="G259" s="84">
        <v>0</v>
      </c>
      <c r="H259" s="84">
        <v>0.12892999999999999</v>
      </c>
      <c r="I259" s="84" t="s">
        <v>217</v>
      </c>
      <c r="J259" s="84">
        <v>3</v>
      </c>
      <c r="K259" s="84" t="s">
        <v>585</v>
      </c>
      <c r="L259" s="84">
        <v>59</v>
      </c>
      <c r="M259" s="84">
        <v>25</v>
      </c>
      <c r="N259" s="84">
        <v>2</v>
      </c>
    </row>
    <row r="260" spans="1:17" x14ac:dyDescent="0.25">
      <c r="A260" s="81" t="s">
        <v>0</v>
      </c>
      <c r="B260" s="133" t="s">
        <v>15</v>
      </c>
      <c r="C260" s="133" t="s">
        <v>13</v>
      </c>
      <c r="D260" s="154" t="s">
        <v>18</v>
      </c>
      <c r="E260" s="154">
        <v>1</v>
      </c>
      <c r="F260" s="152">
        <v>0.45032165832737669</v>
      </c>
      <c r="G260" s="152">
        <v>0.42412119999999998</v>
      </c>
      <c r="H260" s="152">
        <v>0.4765221</v>
      </c>
      <c r="I260" s="152" t="s">
        <v>217</v>
      </c>
      <c r="J260" s="152">
        <v>3</v>
      </c>
      <c r="K260" s="152" t="s">
        <v>568</v>
      </c>
      <c r="L260" s="152">
        <v>630</v>
      </c>
      <c r="M260" s="152">
        <v>569</v>
      </c>
      <c r="N260" s="152">
        <v>200</v>
      </c>
    </row>
    <row r="261" spans="1:17" x14ac:dyDescent="0.25">
      <c r="A261" s="81" t="s">
        <v>0</v>
      </c>
      <c r="B261" s="133" t="s">
        <v>15</v>
      </c>
      <c r="C261" s="133" t="s">
        <v>13</v>
      </c>
      <c r="D261" s="154" t="s">
        <v>18</v>
      </c>
      <c r="E261" s="154">
        <v>2</v>
      </c>
      <c r="F261" s="152">
        <v>0.40671908506075766</v>
      </c>
      <c r="G261" s="152">
        <v>0.38051859999999998</v>
      </c>
      <c r="H261" s="152">
        <v>0.43291960000000002</v>
      </c>
      <c r="I261" s="152" t="s">
        <v>217</v>
      </c>
      <c r="J261" s="152">
        <v>3</v>
      </c>
      <c r="K261" s="152" t="s">
        <v>568</v>
      </c>
      <c r="L261" s="152">
        <v>630</v>
      </c>
      <c r="M261" s="152">
        <v>569</v>
      </c>
      <c r="N261" s="152">
        <v>200</v>
      </c>
    </row>
    <row r="262" spans="1:17" x14ac:dyDescent="0.25">
      <c r="A262" s="81" t="s">
        <v>0</v>
      </c>
      <c r="B262" s="133" t="s">
        <v>15</v>
      </c>
      <c r="C262" s="133" t="s">
        <v>13</v>
      </c>
      <c r="D262" s="154" t="s">
        <v>18</v>
      </c>
      <c r="E262" s="154">
        <v>3</v>
      </c>
      <c r="F262" s="152">
        <v>0.14295925661186562</v>
      </c>
      <c r="G262" s="152">
        <v>0.1167588</v>
      </c>
      <c r="H262" s="152">
        <v>0.1691597</v>
      </c>
      <c r="I262" s="152" t="s">
        <v>217</v>
      </c>
      <c r="J262" s="152">
        <v>3</v>
      </c>
      <c r="K262" s="152" t="s">
        <v>568</v>
      </c>
      <c r="L262" s="152">
        <v>630</v>
      </c>
      <c r="M262" s="152">
        <v>569</v>
      </c>
      <c r="N262" s="152">
        <v>200</v>
      </c>
    </row>
    <row r="263" spans="1:17" x14ac:dyDescent="0.25">
      <c r="A263" s="81" t="s">
        <v>0</v>
      </c>
      <c r="B263" s="133" t="s">
        <v>15</v>
      </c>
      <c r="C263" s="133" t="s">
        <v>13</v>
      </c>
      <c r="D263" s="84" t="s">
        <v>7</v>
      </c>
      <c r="E263" s="84">
        <v>1</v>
      </c>
      <c r="F263" s="84">
        <v>0.58578856152513004</v>
      </c>
      <c r="G263" s="84">
        <v>0.54499138000000003</v>
      </c>
      <c r="H263" s="84">
        <v>0.62658570000000002</v>
      </c>
      <c r="I263" s="84" t="s">
        <v>217</v>
      </c>
      <c r="J263" s="84">
        <v>3</v>
      </c>
      <c r="K263" s="84" t="s">
        <v>586</v>
      </c>
      <c r="L263" s="84">
        <v>338</v>
      </c>
      <c r="M263" s="84">
        <v>178</v>
      </c>
      <c r="N263" s="84">
        <v>61</v>
      </c>
    </row>
    <row r="264" spans="1:17" x14ac:dyDescent="0.25">
      <c r="A264" s="81" t="s">
        <v>0</v>
      </c>
      <c r="B264" s="133" t="s">
        <v>15</v>
      </c>
      <c r="C264" s="133" t="s">
        <v>13</v>
      </c>
      <c r="D264" s="84" t="s">
        <v>7</v>
      </c>
      <c r="E264" s="84">
        <v>2</v>
      </c>
      <c r="F264" s="84">
        <v>0.30849220103986136</v>
      </c>
      <c r="G264" s="84">
        <v>0.26769502000000001</v>
      </c>
      <c r="H264" s="84">
        <v>0.34928940000000003</v>
      </c>
      <c r="I264" s="84" t="s">
        <v>217</v>
      </c>
      <c r="J264" s="84">
        <v>3</v>
      </c>
      <c r="K264" s="84" t="s">
        <v>586</v>
      </c>
      <c r="L264" s="84">
        <v>338</v>
      </c>
      <c r="M264" s="84">
        <v>178</v>
      </c>
      <c r="N264" s="84">
        <v>61</v>
      </c>
    </row>
    <row r="265" spans="1:17" x14ac:dyDescent="0.25">
      <c r="A265" s="81" t="s">
        <v>0</v>
      </c>
      <c r="B265" s="133" t="s">
        <v>15</v>
      </c>
      <c r="C265" s="133" t="s">
        <v>13</v>
      </c>
      <c r="D265" s="84" t="s">
        <v>7</v>
      </c>
      <c r="E265" s="84">
        <v>3</v>
      </c>
      <c r="F265" s="84">
        <v>0.10571923743500866</v>
      </c>
      <c r="G265" s="84">
        <v>6.4922049999999995E-2</v>
      </c>
      <c r="H265" s="84">
        <v>0.14651639999999999</v>
      </c>
      <c r="I265" s="84" t="s">
        <v>217</v>
      </c>
      <c r="J265" s="84">
        <v>3</v>
      </c>
      <c r="K265" s="84" t="s">
        <v>586</v>
      </c>
      <c r="L265" s="84">
        <v>338</v>
      </c>
      <c r="M265" s="84">
        <v>178</v>
      </c>
      <c r="N265" s="84">
        <v>61</v>
      </c>
    </row>
    <row r="266" spans="1:17" x14ac:dyDescent="0.25">
      <c r="A266" s="81" t="s">
        <v>0</v>
      </c>
      <c r="B266" s="133" t="s">
        <v>15</v>
      </c>
      <c r="C266" s="133" t="s">
        <v>14</v>
      </c>
      <c r="D266" s="154" t="s">
        <v>18</v>
      </c>
      <c r="E266" s="154">
        <v>1</v>
      </c>
      <c r="F266" s="152">
        <v>0.45032165832737669</v>
      </c>
      <c r="G266" s="152">
        <v>0.42412119999999998</v>
      </c>
      <c r="H266" s="152">
        <v>0.4765221</v>
      </c>
      <c r="I266" s="152" t="s">
        <v>217</v>
      </c>
      <c r="J266" s="152">
        <v>3</v>
      </c>
      <c r="K266" s="152" t="s">
        <v>568</v>
      </c>
      <c r="L266" s="152">
        <v>630</v>
      </c>
      <c r="M266" s="152">
        <v>569</v>
      </c>
      <c r="N266" s="152">
        <v>200</v>
      </c>
    </row>
    <row r="267" spans="1:17" x14ac:dyDescent="0.25">
      <c r="A267" s="81" t="s">
        <v>0</v>
      </c>
      <c r="B267" s="133" t="s">
        <v>15</v>
      </c>
      <c r="C267" s="133" t="s">
        <v>14</v>
      </c>
      <c r="D267" s="154" t="s">
        <v>18</v>
      </c>
      <c r="E267" s="154">
        <v>2</v>
      </c>
      <c r="F267" s="152">
        <v>0.40671908506075766</v>
      </c>
      <c r="G267" s="152">
        <v>0.38051859999999998</v>
      </c>
      <c r="H267" s="152">
        <v>0.43291960000000002</v>
      </c>
      <c r="I267" s="152" t="s">
        <v>217</v>
      </c>
      <c r="J267" s="152">
        <v>3</v>
      </c>
      <c r="K267" s="152" t="s">
        <v>568</v>
      </c>
      <c r="L267" s="152">
        <v>630</v>
      </c>
      <c r="M267" s="152">
        <v>569</v>
      </c>
      <c r="N267" s="152">
        <v>200</v>
      </c>
    </row>
    <row r="268" spans="1:17" x14ac:dyDescent="0.25">
      <c r="A268" s="81" t="s">
        <v>0</v>
      </c>
      <c r="B268" s="133" t="s">
        <v>15</v>
      </c>
      <c r="C268" s="133" t="s">
        <v>14</v>
      </c>
      <c r="D268" s="154" t="s">
        <v>18</v>
      </c>
      <c r="E268" s="154">
        <v>3</v>
      </c>
      <c r="F268" s="152">
        <v>0.14295925661186562</v>
      </c>
      <c r="G268" s="152">
        <v>0.1167588</v>
      </c>
      <c r="H268" s="152">
        <v>0.1691597</v>
      </c>
      <c r="I268" s="152" t="s">
        <v>217</v>
      </c>
      <c r="J268" s="152">
        <v>3</v>
      </c>
      <c r="K268" s="152" t="s">
        <v>568</v>
      </c>
      <c r="L268" s="152">
        <v>630</v>
      </c>
      <c r="M268" s="152">
        <v>569</v>
      </c>
      <c r="N268" s="152">
        <v>200</v>
      </c>
    </row>
    <row r="269" spans="1:17" x14ac:dyDescent="0.25">
      <c r="A269" s="86" t="s">
        <v>0</v>
      </c>
      <c r="B269" s="84" t="s">
        <v>15</v>
      </c>
      <c r="C269" s="84" t="s">
        <v>14</v>
      </c>
      <c r="D269" s="84" t="s">
        <v>7</v>
      </c>
      <c r="E269" s="84">
        <v>1</v>
      </c>
      <c r="F269" s="84">
        <v>0.5436241610738255</v>
      </c>
      <c r="G269" s="84">
        <v>0.48685532999999998</v>
      </c>
      <c r="H269" s="84">
        <v>0.60039299999999995</v>
      </c>
      <c r="I269" s="84" t="s">
        <v>217</v>
      </c>
      <c r="J269" s="84">
        <v>3</v>
      </c>
      <c r="K269" s="84" t="s">
        <v>587</v>
      </c>
      <c r="L269" s="84">
        <v>162</v>
      </c>
      <c r="M269" s="84">
        <v>100</v>
      </c>
      <c r="N269" s="84">
        <v>36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7</v>
      </c>
      <c r="E270" s="84">
        <v>2</v>
      </c>
      <c r="F270" s="84">
        <v>0.33557046979865773</v>
      </c>
      <c r="G270" s="84">
        <v>0.27880164000000002</v>
      </c>
      <c r="H270" s="84">
        <v>0.3923393</v>
      </c>
      <c r="I270" s="84" t="s">
        <v>217</v>
      </c>
      <c r="J270" s="84">
        <v>3</v>
      </c>
      <c r="K270" s="84" t="s">
        <v>587</v>
      </c>
      <c r="L270" s="84">
        <v>162</v>
      </c>
      <c r="M270" s="84">
        <v>100</v>
      </c>
      <c r="N270" s="84">
        <v>36</v>
      </c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>
        <v>3</v>
      </c>
      <c r="F271" s="87">
        <v>0.12080536912751678</v>
      </c>
      <c r="G271" s="87">
        <v>6.4036540000000003E-2</v>
      </c>
      <c r="H271" s="87">
        <v>0.17757419999999999</v>
      </c>
      <c r="I271" s="87" t="s">
        <v>217</v>
      </c>
      <c r="J271" s="87">
        <v>3</v>
      </c>
      <c r="K271" s="87" t="s">
        <v>587</v>
      </c>
      <c r="L271" s="87">
        <v>162</v>
      </c>
      <c r="M271" s="87">
        <v>100</v>
      </c>
      <c r="N271" s="87">
        <v>36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52" t="s">
        <v>18</v>
      </c>
      <c r="E272" s="152">
        <v>1</v>
      </c>
      <c r="F272" s="152">
        <v>0.45305003427004797</v>
      </c>
      <c r="G272" s="152">
        <v>0.42739389999999999</v>
      </c>
      <c r="H272" s="152">
        <v>0.47870610000000002</v>
      </c>
      <c r="I272" s="152" t="s">
        <v>217</v>
      </c>
      <c r="J272" s="152">
        <v>3</v>
      </c>
      <c r="K272" s="152" t="s">
        <v>588</v>
      </c>
      <c r="L272" s="152">
        <v>661</v>
      </c>
      <c r="M272" s="152">
        <v>588</v>
      </c>
      <c r="N272" s="152">
        <v>210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52" t="s">
        <v>18</v>
      </c>
      <c r="E273" s="152">
        <v>2</v>
      </c>
      <c r="F273" s="152">
        <v>0.40301576422206992</v>
      </c>
      <c r="G273" s="152">
        <v>0.37735970000000002</v>
      </c>
      <c r="H273" s="152">
        <v>0.42867189999999999</v>
      </c>
      <c r="I273" s="152" t="s">
        <v>217</v>
      </c>
      <c r="J273" s="152">
        <v>3</v>
      </c>
      <c r="K273" s="152" t="s">
        <v>588</v>
      </c>
      <c r="L273" s="152">
        <v>661</v>
      </c>
      <c r="M273" s="152">
        <v>588</v>
      </c>
      <c r="N273" s="152">
        <v>210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52" t="s">
        <v>18</v>
      </c>
      <c r="E274" s="152">
        <v>3</v>
      </c>
      <c r="F274" s="152">
        <v>0.14393420150788211</v>
      </c>
      <c r="G274" s="152">
        <v>0.1182781</v>
      </c>
      <c r="H274" s="152">
        <v>0.1695903</v>
      </c>
      <c r="I274" s="152" t="s">
        <v>217</v>
      </c>
      <c r="J274" s="152">
        <v>3</v>
      </c>
      <c r="K274" s="152" t="s">
        <v>588</v>
      </c>
      <c r="L274" s="152">
        <v>661</v>
      </c>
      <c r="M274" s="152">
        <v>588</v>
      </c>
      <c r="N274" s="152">
        <v>210</v>
      </c>
    </row>
    <row r="275" spans="1:14" x14ac:dyDescent="0.25">
      <c r="A275" s="81" t="s">
        <v>6</v>
      </c>
      <c r="B275" s="133" t="s">
        <v>12</v>
      </c>
      <c r="C275" s="133" t="s">
        <v>11</v>
      </c>
      <c r="D275" s="133" t="s">
        <v>8</v>
      </c>
      <c r="E275" s="133">
        <v>1</v>
      </c>
      <c r="F275" s="88">
        <v>0.56275862068965521</v>
      </c>
      <c r="G275" s="88">
        <v>0.52636300000000003</v>
      </c>
      <c r="H275" s="88">
        <v>0.59915419999999997</v>
      </c>
      <c r="I275" s="133" t="s">
        <v>217</v>
      </c>
      <c r="J275" s="133">
        <v>3</v>
      </c>
      <c r="K275" s="133" t="s">
        <v>589</v>
      </c>
      <c r="L275" s="133">
        <v>408</v>
      </c>
      <c r="M275" s="133">
        <v>253</v>
      </c>
      <c r="N275" s="133">
        <v>64</v>
      </c>
    </row>
    <row r="276" spans="1:14" x14ac:dyDescent="0.25">
      <c r="A276" s="81" t="s">
        <v>6</v>
      </c>
      <c r="B276" s="133" t="s">
        <v>12</v>
      </c>
      <c r="C276" s="133" t="s">
        <v>11</v>
      </c>
      <c r="D276" s="133" t="s">
        <v>8</v>
      </c>
      <c r="E276" s="133">
        <v>2</v>
      </c>
      <c r="F276" s="88">
        <v>0.34896551724137931</v>
      </c>
      <c r="G276" s="88">
        <v>0.31256990000000001</v>
      </c>
      <c r="H276" s="88">
        <v>0.38536110000000001</v>
      </c>
      <c r="I276" s="133" t="s">
        <v>217</v>
      </c>
      <c r="J276" s="133">
        <v>3</v>
      </c>
      <c r="K276" s="133" t="s">
        <v>589</v>
      </c>
      <c r="L276" s="133">
        <v>408</v>
      </c>
      <c r="M276" s="133">
        <v>253</v>
      </c>
      <c r="N276" s="133">
        <v>64</v>
      </c>
    </row>
    <row r="277" spans="1:14" x14ac:dyDescent="0.25">
      <c r="A277" s="81" t="s">
        <v>6</v>
      </c>
      <c r="B277" s="133" t="s">
        <v>12</v>
      </c>
      <c r="C277" s="133" t="s">
        <v>11</v>
      </c>
      <c r="D277" s="133" t="s">
        <v>8</v>
      </c>
      <c r="E277" s="133">
        <v>3</v>
      </c>
      <c r="F277" s="88">
        <v>8.827586206896551E-2</v>
      </c>
      <c r="G277" s="88">
        <v>5.1880240000000001E-2</v>
      </c>
      <c r="H277" s="88">
        <v>0.1246715</v>
      </c>
      <c r="I277" s="133" t="s">
        <v>217</v>
      </c>
      <c r="J277" s="133">
        <v>3</v>
      </c>
      <c r="K277" s="133" t="s">
        <v>589</v>
      </c>
      <c r="L277" s="133">
        <v>408</v>
      </c>
      <c r="M277" s="133">
        <v>253</v>
      </c>
      <c r="N277" s="133">
        <v>64</v>
      </c>
    </row>
    <row r="278" spans="1:14" x14ac:dyDescent="0.25">
      <c r="A278" s="81" t="s">
        <v>6</v>
      </c>
      <c r="B278" s="133" t="s">
        <v>12</v>
      </c>
      <c r="C278" s="133" t="s">
        <v>11</v>
      </c>
      <c r="D278" s="153" t="s">
        <v>29</v>
      </c>
      <c r="E278" s="153">
        <v>1</v>
      </c>
      <c r="F278" s="153">
        <v>0.46112600536193027</v>
      </c>
      <c r="G278" s="153">
        <v>0.41038446000000001</v>
      </c>
      <c r="H278" s="153">
        <v>0.51186750000000003</v>
      </c>
      <c r="I278" s="153" t="s">
        <v>217</v>
      </c>
      <c r="J278" s="153">
        <v>3</v>
      </c>
      <c r="K278" s="153" t="s">
        <v>590</v>
      </c>
      <c r="L278" s="153">
        <v>172</v>
      </c>
      <c r="M278" s="153">
        <v>157</v>
      </c>
      <c r="N278" s="153">
        <v>44</v>
      </c>
    </row>
    <row r="279" spans="1:14" x14ac:dyDescent="0.25">
      <c r="A279" s="81" t="s">
        <v>6</v>
      </c>
      <c r="B279" s="133" t="s">
        <v>12</v>
      </c>
      <c r="C279" s="133" t="s">
        <v>11</v>
      </c>
      <c r="D279" s="153" t="s">
        <v>29</v>
      </c>
      <c r="E279" s="153">
        <v>2</v>
      </c>
      <c r="F279" s="153">
        <v>0.42091152815013405</v>
      </c>
      <c r="G279" s="153">
        <v>0.37016998000000001</v>
      </c>
      <c r="H279" s="153">
        <v>0.47165309999999999</v>
      </c>
      <c r="I279" s="153" t="s">
        <v>217</v>
      </c>
      <c r="J279" s="153">
        <v>3</v>
      </c>
      <c r="K279" s="153" t="s">
        <v>590</v>
      </c>
      <c r="L279" s="153">
        <v>172</v>
      </c>
      <c r="M279" s="153">
        <v>157</v>
      </c>
      <c r="N279" s="153">
        <v>44</v>
      </c>
    </row>
    <row r="280" spans="1:14" x14ac:dyDescent="0.25">
      <c r="A280" s="81" t="s">
        <v>6</v>
      </c>
      <c r="B280" s="133" t="s">
        <v>12</v>
      </c>
      <c r="C280" s="133" t="s">
        <v>11</v>
      </c>
      <c r="D280" s="153" t="s">
        <v>29</v>
      </c>
      <c r="E280" s="153">
        <v>3</v>
      </c>
      <c r="F280" s="153">
        <v>0.11796246648793565</v>
      </c>
      <c r="G280" s="153">
        <v>6.7220920000000003E-2</v>
      </c>
      <c r="H280" s="153">
        <v>0.16870399999999999</v>
      </c>
      <c r="I280" s="153" t="s">
        <v>217</v>
      </c>
      <c r="J280" s="153">
        <v>3</v>
      </c>
      <c r="K280" s="153" t="s">
        <v>590</v>
      </c>
      <c r="L280" s="153">
        <v>172</v>
      </c>
      <c r="M280" s="153">
        <v>157</v>
      </c>
      <c r="N280" s="153">
        <v>44</v>
      </c>
    </row>
    <row r="281" spans="1:14" x14ac:dyDescent="0.25">
      <c r="A281" s="81" t="s">
        <v>6</v>
      </c>
      <c r="B281" s="133" t="s">
        <v>12</v>
      </c>
      <c r="C281" s="133" t="s">
        <v>11</v>
      </c>
      <c r="D281" s="133" t="s">
        <v>7</v>
      </c>
      <c r="E281" s="133">
        <v>1</v>
      </c>
      <c r="F281" s="88">
        <v>0.43820224719101125</v>
      </c>
      <c r="G281" s="88">
        <v>0.33432435999999999</v>
      </c>
      <c r="H281" s="88">
        <v>0.54208009999999995</v>
      </c>
      <c r="I281" s="133" t="s">
        <v>217</v>
      </c>
      <c r="J281" s="133">
        <v>3</v>
      </c>
      <c r="K281" s="133" t="s">
        <v>591</v>
      </c>
      <c r="L281" s="133">
        <v>39</v>
      </c>
      <c r="M281" s="133">
        <v>37</v>
      </c>
      <c r="N281" s="133">
        <v>13</v>
      </c>
    </row>
    <row r="282" spans="1:14" x14ac:dyDescent="0.25">
      <c r="A282" s="81" t="s">
        <v>6</v>
      </c>
      <c r="B282" s="133" t="s">
        <v>12</v>
      </c>
      <c r="C282" s="133" t="s">
        <v>11</v>
      </c>
      <c r="D282" s="133" t="s">
        <v>7</v>
      </c>
      <c r="E282" s="133">
        <v>2</v>
      </c>
      <c r="F282" s="88">
        <v>0.4157303370786517</v>
      </c>
      <c r="G282" s="88">
        <v>0.31185245</v>
      </c>
      <c r="H282" s="88">
        <v>0.51960819999999996</v>
      </c>
      <c r="I282" s="133" t="s">
        <v>217</v>
      </c>
      <c r="J282" s="133">
        <v>3</v>
      </c>
      <c r="K282" s="133" t="s">
        <v>591</v>
      </c>
      <c r="L282" s="133">
        <v>39</v>
      </c>
      <c r="M282" s="133">
        <v>37</v>
      </c>
      <c r="N282" s="133">
        <v>13</v>
      </c>
    </row>
    <row r="283" spans="1:14" x14ac:dyDescent="0.25">
      <c r="A283" s="81" t="s">
        <v>6</v>
      </c>
      <c r="B283" s="133" t="s">
        <v>12</v>
      </c>
      <c r="C283" s="133" t="s">
        <v>11</v>
      </c>
      <c r="D283" s="133" t="s">
        <v>7</v>
      </c>
      <c r="E283" s="133">
        <v>3</v>
      </c>
      <c r="F283" s="88">
        <v>0.14606741573033707</v>
      </c>
      <c r="G283" s="88">
        <v>4.2189530000000003E-2</v>
      </c>
      <c r="H283" s="88">
        <v>0.24994530000000001</v>
      </c>
      <c r="I283" s="133" t="s">
        <v>217</v>
      </c>
      <c r="J283" s="133">
        <v>3</v>
      </c>
      <c r="K283" s="133" t="s">
        <v>591</v>
      </c>
      <c r="L283" s="133">
        <v>39</v>
      </c>
      <c r="M283" s="133">
        <v>37</v>
      </c>
      <c r="N283" s="133">
        <v>13</v>
      </c>
    </row>
    <row r="284" spans="1:14" x14ac:dyDescent="0.25">
      <c r="A284" s="81" t="s">
        <v>6</v>
      </c>
      <c r="B284" s="133" t="s">
        <v>12</v>
      </c>
      <c r="C284" s="133" t="s">
        <v>13</v>
      </c>
      <c r="D284" s="152" t="s">
        <v>18</v>
      </c>
      <c r="E284" s="152">
        <v>1</v>
      </c>
      <c r="F284" s="152">
        <v>0.45305003427004797</v>
      </c>
      <c r="G284" s="152">
        <v>0.42739389999999999</v>
      </c>
      <c r="H284" s="152">
        <v>0.47870610000000002</v>
      </c>
      <c r="I284" s="152" t="s">
        <v>217</v>
      </c>
      <c r="J284" s="152">
        <v>3</v>
      </c>
      <c r="K284" s="152" t="s">
        <v>588</v>
      </c>
      <c r="L284" s="152">
        <v>661</v>
      </c>
      <c r="M284" s="152">
        <v>588</v>
      </c>
      <c r="N284" s="152">
        <v>210</v>
      </c>
    </row>
    <row r="285" spans="1:14" x14ac:dyDescent="0.25">
      <c r="A285" s="81" t="s">
        <v>6</v>
      </c>
      <c r="B285" s="133" t="s">
        <v>12</v>
      </c>
      <c r="C285" s="133" t="s">
        <v>13</v>
      </c>
      <c r="D285" s="152" t="s">
        <v>18</v>
      </c>
      <c r="E285" s="152">
        <v>2</v>
      </c>
      <c r="F285" s="152">
        <v>0.40301576422206992</v>
      </c>
      <c r="G285" s="152">
        <v>0.37735970000000002</v>
      </c>
      <c r="H285" s="152">
        <v>0.42867189999999999</v>
      </c>
      <c r="I285" s="152" t="s">
        <v>217</v>
      </c>
      <c r="J285" s="152">
        <v>3</v>
      </c>
      <c r="K285" s="152" t="s">
        <v>588</v>
      </c>
      <c r="L285" s="152">
        <v>661</v>
      </c>
      <c r="M285" s="152">
        <v>588</v>
      </c>
      <c r="N285" s="152">
        <v>210</v>
      </c>
    </row>
    <row r="286" spans="1:14" x14ac:dyDescent="0.25">
      <c r="A286" s="81" t="s">
        <v>6</v>
      </c>
      <c r="B286" s="133" t="s">
        <v>12</v>
      </c>
      <c r="C286" s="133" t="s">
        <v>13</v>
      </c>
      <c r="D286" s="152" t="s">
        <v>18</v>
      </c>
      <c r="E286" s="152">
        <v>3</v>
      </c>
      <c r="F286" s="152">
        <v>0.14393420150788211</v>
      </c>
      <c r="G286" s="152">
        <v>0.1182781</v>
      </c>
      <c r="H286" s="152">
        <v>0.1695903</v>
      </c>
      <c r="I286" s="152" t="s">
        <v>217</v>
      </c>
      <c r="J286" s="152">
        <v>3</v>
      </c>
      <c r="K286" s="152" t="s">
        <v>588</v>
      </c>
      <c r="L286" s="152">
        <v>661</v>
      </c>
      <c r="M286" s="152">
        <v>588</v>
      </c>
      <c r="N286" s="152">
        <v>210</v>
      </c>
    </row>
    <row r="287" spans="1:14" x14ac:dyDescent="0.25">
      <c r="A287" s="81" t="s">
        <v>6</v>
      </c>
      <c r="B287" s="133" t="s">
        <v>12</v>
      </c>
      <c r="C287" s="133" t="s">
        <v>13</v>
      </c>
      <c r="D287" s="133" t="s">
        <v>8</v>
      </c>
      <c r="E287" s="133">
        <v>1</v>
      </c>
      <c r="F287" s="88">
        <v>0.47183098591549294</v>
      </c>
      <c r="G287" s="88">
        <v>0.38959272</v>
      </c>
      <c r="H287" s="88">
        <v>0.55406920000000004</v>
      </c>
      <c r="I287" s="133" t="s">
        <v>217</v>
      </c>
      <c r="J287" s="133">
        <v>3</v>
      </c>
      <c r="K287" s="133" t="s">
        <v>592</v>
      </c>
      <c r="L287" s="133">
        <v>67</v>
      </c>
      <c r="M287" s="133">
        <v>56</v>
      </c>
      <c r="N287" s="133">
        <v>19</v>
      </c>
    </row>
    <row r="288" spans="1:14" x14ac:dyDescent="0.25">
      <c r="A288" s="81" t="s">
        <v>6</v>
      </c>
      <c r="B288" s="133" t="s">
        <v>12</v>
      </c>
      <c r="C288" s="133" t="s">
        <v>13</v>
      </c>
      <c r="D288" s="133" t="s">
        <v>8</v>
      </c>
      <c r="E288" s="133">
        <v>2</v>
      </c>
      <c r="F288" s="88">
        <v>0.39436619718309857</v>
      </c>
      <c r="G288" s="88">
        <v>0.31212793999999999</v>
      </c>
      <c r="H288" s="88">
        <v>0.47660449999999999</v>
      </c>
      <c r="I288" s="133" t="s">
        <v>217</v>
      </c>
      <c r="J288" s="133">
        <v>3</v>
      </c>
      <c r="K288" s="133" t="s">
        <v>592</v>
      </c>
      <c r="L288" s="133">
        <v>67</v>
      </c>
      <c r="M288" s="133">
        <v>56</v>
      </c>
      <c r="N288" s="133">
        <v>19</v>
      </c>
    </row>
    <row r="289" spans="1:14" x14ac:dyDescent="0.25">
      <c r="A289" s="81" t="s">
        <v>6</v>
      </c>
      <c r="B289" s="133" t="s">
        <v>12</v>
      </c>
      <c r="C289" s="133" t="s">
        <v>13</v>
      </c>
      <c r="D289" s="133" t="s">
        <v>8</v>
      </c>
      <c r="E289" s="133">
        <v>3</v>
      </c>
      <c r="F289" s="88">
        <v>0.13380281690140844</v>
      </c>
      <c r="G289" s="88">
        <v>5.1564550000000001E-2</v>
      </c>
      <c r="H289" s="88">
        <v>0.21604110000000001</v>
      </c>
      <c r="I289" s="133" t="s">
        <v>217</v>
      </c>
      <c r="J289" s="133">
        <v>3</v>
      </c>
      <c r="K289" s="133" t="s">
        <v>592</v>
      </c>
      <c r="L289" s="133">
        <v>67</v>
      </c>
      <c r="M289" s="133">
        <v>56</v>
      </c>
      <c r="N289" s="133">
        <v>19</v>
      </c>
    </row>
    <row r="290" spans="1:14" x14ac:dyDescent="0.25">
      <c r="A290" s="81" t="s">
        <v>6</v>
      </c>
      <c r="B290" s="133" t="s">
        <v>12</v>
      </c>
      <c r="C290" s="133" t="s">
        <v>13</v>
      </c>
      <c r="D290" s="153" t="s">
        <v>29</v>
      </c>
      <c r="E290" s="153">
        <v>1</v>
      </c>
      <c r="F290" s="153">
        <v>0.46112600536193027</v>
      </c>
      <c r="G290" s="153">
        <v>0.41038446000000001</v>
      </c>
      <c r="H290" s="153">
        <v>0.51186750000000003</v>
      </c>
      <c r="I290" s="153" t="s">
        <v>217</v>
      </c>
      <c r="J290" s="153">
        <v>3</v>
      </c>
      <c r="K290" s="153" t="s">
        <v>590</v>
      </c>
      <c r="L290" s="153">
        <v>172</v>
      </c>
      <c r="M290" s="153">
        <v>157</v>
      </c>
      <c r="N290" s="153">
        <v>44</v>
      </c>
    </row>
    <row r="291" spans="1:14" x14ac:dyDescent="0.25">
      <c r="A291" s="81" t="s">
        <v>6</v>
      </c>
      <c r="B291" s="133" t="s">
        <v>12</v>
      </c>
      <c r="C291" s="133" t="s">
        <v>13</v>
      </c>
      <c r="D291" s="153" t="s">
        <v>29</v>
      </c>
      <c r="E291" s="153">
        <v>2</v>
      </c>
      <c r="F291" s="153">
        <v>0.42091152815013405</v>
      </c>
      <c r="G291" s="153">
        <v>0.37016998000000001</v>
      </c>
      <c r="H291" s="153">
        <v>0.47165309999999999</v>
      </c>
      <c r="I291" s="153" t="s">
        <v>217</v>
      </c>
      <c r="J291" s="153">
        <v>3</v>
      </c>
      <c r="K291" s="153" t="s">
        <v>590</v>
      </c>
      <c r="L291" s="153">
        <v>172</v>
      </c>
      <c r="M291" s="153">
        <v>157</v>
      </c>
      <c r="N291" s="153">
        <v>44</v>
      </c>
    </row>
    <row r="292" spans="1:14" x14ac:dyDescent="0.25">
      <c r="A292" s="81" t="s">
        <v>6</v>
      </c>
      <c r="B292" s="133" t="s">
        <v>12</v>
      </c>
      <c r="C292" s="133" t="s">
        <v>13</v>
      </c>
      <c r="D292" s="153" t="s">
        <v>29</v>
      </c>
      <c r="E292" s="153">
        <v>3</v>
      </c>
      <c r="F292" s="153">
        <v>0.11796246648793565</v>
      </c>
      <c r="G292" s="153">
        <v>6.7220920000000003E-2</v>
      </c>
      <c r="H292" s="153">
        <v>0.16870399999999999</v>
      </c>
      <c r="I292" s="153" t="s">
        <v>217</v>
      </c>
      <c r="J292" s="153">
        <v>3</v>
      </c>
      <c r="K292" s="153" t="s">
        <v>590</v>
      </c>
      <c r="L292" s="153">
        <v>172</v>
      </c>
      <c r="M292" s="153">
        <v>157</v>
      </c>
      <c r="N292" s="153">
        <v>44</v>
      </c>
    </row>
    <row r="293" spans="1:14" x14ac:dyDescent="0.25">
      <c r="A293" s="81" t="s">
        <v>6</v>
      </c>
      <c r="B293" s="133" t="s">
        <v>12</v>
      </c>
      <c r="C293" s="133" t="s">
        <v>13</v>
      </c>
      <c r="D293" s="133" t="s">
        <v>7</v>
      </c>
      <c r="E293" s="133">
        <v>1</v>
      </c>
      <c r="F293" s="88">
        <v>0.38157894736842107</v>
      </c>
      <c r="G293" s="88">
        <v>0.2691673</v>
      </c>
      <c r="H293" s="88">
        <v>0.4939906</v>
      </c>
      <c r="I293" s="133" t="s">
        <v>217</v>
      </c>
      <c r="J293" s="133">
        <v>3</v>
      </c>
      <c r="K293" s="133" t="s">
        <v>593</v>
      </c>
      <c r="L293" s="133">
        <v>29</v>
      </c>
      <c r="M293" s="133">
        <v>36</v>
      </c>
      <c r="N293" s="133">
        <v>11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7</v>
      </c>
      <c r="E294" s="133">
        <v>2</v>
      </c>
      <c r="F294" s="88">
        <v>0.47368421052631576</v>
      </c>
      <c r="G294" s="88">
        <v>0.3612726</v>
      </c>
      <c r="H294" s="88">
        <v>0.5860959</v>
      </c>
      <c r="I294" s="133" t="s">
        <v>217</v>
      </c>
      <c r="J294" s="133">
        <v>3</v>
      </c>
      <c r="K294" s="133" t="s">
        <v>593</v>
      </c>
      <c r="L294" s="133">
        <v>29</v>
      </c>
      <c r="M294" s="133">
        <v>36</v>
      </c>
      <c r="N294" s="133">
        <v>11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7</v>
      </c>
      <c r="E295" s="133">
        <v>3</v>
      </c>
      <c r="F295" s="88">
        <v>0.14473684210526316</v>
      </c>
      <c r="G295" s="88">
        <v>3.2325199999999998E-2</v>
      </c>
      <c r="H295" s="88">
        <v>0.2571485</v>
      </c>
      <c r="I295" s="133" t="s">
        <v>217</v>
      </c>
      <c r="J295" s="133">
        <v>3</v>
      </c>
      <c r="K295" s="133" t="s">
        <v>593</v>
      </c>
      <c r="L295" s="133">
        <v>29</v>
      </c>
      <c r="M295" s="133">
        <v>36</v>
      </c>
      <c r="N295" s="133">
        <v>11</v>
      </c>
    </row>
    <row r="296" spans="1:14" x14ac:dyDescent="0.25">
      <c r="A296" s="81" t="s">
        <v>6</v>
      </c>
      <c r="B296" s="133" t="s">
        <v>12</v>
      </c>
      <c r="C296" s="133" t="s">
        <v>14</v>
      </c>
      <c r="D296" s="152" t="s">
        <v>18</v>
      </c>
      <c r="E296" s="152">
        <v>1</v>
      </c>
      <c r="F296" s="152">
        <v>0.45305003427004797</v>
      </c>
      <c r="G296" s="152">
        <v>0.42739389999999999</v>
      </c>
      <c r="H296" s="152">
        <v>0.47870610000000002</v>
      </c>
      <c r="I296" s="152" t="s">
        <v>217</v>
      </c>
      <c r="J296" s="152">
        <v>3</v>
      </c>
      <c r="K296" s="152" t="s">
        <v>588</v>
      </c>
      <c r="L296" s="152">
        <v>661</v>
      </c>
      <c r="M296" s="152">
        <v>588</v>
      </c>
      <c r="N296" s="152">
        <v>210</v>
      </c>
    </row>
    <row r="297" spans="1:14" x14ac:dyDescent="0.25">
      <c r="A297" s="81" t="s">
        <v>6</v>
      </c>
      <c r="B297" s="133" t="s">
        <v>12</v>
      </c>
      <c r="C297" s="133" t="s">
        <v>14</v>
      </c>
      <c r="D297" s="152" t="s">
        <v>18</v>
      </c>
      <c r="E297" s="152">
        <v>2</v>
      </c>
      <c r="F297" s="152">
        <v>0.40301576422206992</v>
      </c>
      <c r="G297" s="152">
        <v>0.37735970000000002</v>
      </c>
      <c r="H297" s="152">
        <v>0.42867189999999999</v>
      </c>
      <c r="I297" s="152" t="s">
        <v>217</v>
      </c>
      <c r="J297" s="152">
        <v>3</v>
      </c>
      <c r="K297" s="152" t="s">
        <v>588</v>
      </c>
      <c r="L297" s="152">
        <v>661</v>
      </c>
      <c r="M297" s="152">
        <v>588</v>
      </c>
      <c r="N297" s="152">
        <v>210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52" t="s">
        <v>18</v>
      </c>
      <c r="E298" s="152">
        <v>3</v>
      </c>
      <c r="F298" s="152">
        <v>0.14393420150788211</v>
      </c>
      <c r="G298" s="152">
        <v>0.1182781</v>
      </c>
      <c r="H298" s="152">
        <v>0.1695903</v>
      </c>
      <c r="I298" s="152" t="s">
        <v>217</v>
      </c>
      <c r="J298" s="152">
        <v>3</v>
      </c>
      <c r="K298" s="152" t="s">
        <v>588</v>
      </c>
      <c r="L298" s="152">
        <v>661</v>
      </c>
      <c r="M298" s="152">
        <v>588</v>
      </c>
      <c r="N298" s="152">
        <v>210</v>
      </c>
    </row>
    <row r="299" spans="1:14" x14ac:dyDescent="0.25">
      <c r="A299" s="81" t="s">
        <v>6</v>
      </c>
      <c r="B299" s="133" t="s">
        <v>12</v>
      </c>
      <c r="C299" s="133" t="s">
        <v>14</v>
      </c>
      <c r="D299" s="133" t="s">
        <v>8</v>
      </c>
      <c r="E299" s="133">
        <v>1</v>
      </c>
      <c r="F299" s="88">
        <v>0.51083591331269351</v>
      </c>
      <c r="G299" s="88">
        <v>0.4563083</v>
      </c>
      <c r="H299" s="88">
        <v>0.56536359999999997</v>
      </c>
      <c r="I299" s="133" t="s">
        <v>217</v>
      </c>
      <c r="J299" s="133">
        <v>3</v>
      </c>
      <c r="K299" s="133" t="s">
        <v>594</v>
      </c>
      <c r="L299" s="133">
        <v>165</v>
      </c>
      <c r="M299" s="133">
        <v>120</v>
      </c>
      <c r="N299" s="133">
        <v>38</v>
      </c>
    </row>
    <row r="300" spans="1:14" x14ac:dyDescent="0.25">
      <c r="A300" s="81" t="s">
        <v>6</v>
      </c>
      <c r="B300" s="133" t="s">
        <v>12</v>
      </c>
      <c r="C300" s="133" t="s">
        <v>14</v>
      </c>
      <c r="D300" s="133" t="s">
        <v>8</v>
      </c>
      <c r="E300" s="133">
        <v>2</v>
      </c>
      <c r="F300" s="88">
        <v>0.37151702786377711</v>
      </c>
      <c r="G300" s="88">
        <v>0.31698939999999998</v>
      </c>
      <c r="H300" s="88">
        <v>0.4260447</v>
      </c>
      <c r="I300" s="133" t="s">
        <v>217</v>
      </c>
      <c r="J300" s="133">
        <v>3</v>
      </c>
      <c r="K300" s="133" t="s">
        <v>594</v>
      </c>
      <c r="L300" s="133">
        <v>165</v>
      </c>
      <c r="M300" s="133">
        <v>120</v>
      </c>
      <c r="N300" s="133">
        <v>38</v>
      </c>
    </row>
    <row r="301" spans="1:14" x14ac:dyDescent="0.25">
      <c r="A301" s="81" t="s">
        <v>6</v>
      </c>
      <c r="B301" s="133" t="s">
        <v>12</v>
      </c>
      <c r="C301" s="133" t="s">
        <v>14</v>
      </c>
      <c r="D301" s="133" t="s">
        <v>8</v>
      </c>
      <c r="E301" s="133">
        <v>3</v>
      </c>
      <c r="F301" s="88">
        <v>0.11764705882352941</v>
      </c>
      <c r="G301" s="88">
        <v>6.3119400000000006E-2</v>
      </c>
      <c r="H301" s="88">
        <v>0.17217470000000001</v>
      </c>
      <c r="I301" s="133" t="s">
        <v>217</v>
      </c>
      <c r="J301" s="133">
        <v>3</v>
      </c>
      <c r="K301" s="133" t="s">
        <v>594</v>
      </c>
      <c r="L301" s="133">
        <v>165</v>
      </c>
      <c r="M301" s="133">
        <v>120</v>
      </c>
      <c r="N301" s="133">
        <v>38</v>
      </c>
    </row>
    <row r="302" spans="1:14" x14ac:dyDescent="0.25">
      <c r="A302" s="81" t="s">
        <v>6</v>
      </c>
      <c r="B302" s="133" t="s">
        <v>12</v>
      </c>
      <c r="C302" s="133" t="s">
        <v>14</v>
      </c>
      <c r="D302" s="153" t="s">
        <v>29</v>
      </c>
      <c r="E302" s="153">
        <v>1</v>
      </c>
      <c r="F302" s="153">
        <v>0.46112600536193027</v>
      </c>
      <c r="G302" s="153">
        <v>0.41038446000000001</v>
      </c>
      <c r="H302" s="153">
        <v>0.51186750000000003</v>
      </c>
      <c r="I302" s="153" t="s">
        <v>217</v>
      </c>
      <c r="J302" s="153">
        <v>3</v>
      </c>
      <c r="K302" s="153" t="s">
        <v>590</v>
      </c>
      <c r="L302" s="153">
        <v>172</v>
      </c>
      <c r="M302" s="153">
        <v>157</v>
      </c>
      <c r="N302" s="153">
        <v>44</v>
      </c>
    </row>
    <row r="303" spans="1:14" x14ac:dyDescent="0.25">
      <c r="A303" s="81" t="s">
        <v>6</v>
      </c>
      <c r="B303" s="133" t="s">
        <v>12</v>
      </c>
      <c r="C303" s="133" t="s">
        <v>14</v>
      </c>
      <c r="D303" s="153" t="s">
        <v>29</v>
      </c>
      <c r="E303" s="153">
        <v>2</v>
      </c>
      <c r="F303" s="153">
        <v>0.42091152815013405</v>
      </c>
      <c r="G303" s="153">
        <v>0.37016998000000001</v>
      </c>
      <c r="H303" s="153">
        <v>0.47165309999999999</v>
      </c>
      <c r="I303" s="153" t="s">
        <v>217</v>
      </c>
      <c r="J303" s="153">
        <v>3</v>
      </c>
      <c r="K303" s="153" t="s">
        <v>590</v>
      </c>
      <c r="L303" s="153">
        <v>172</v>
      </c>
      <c r="M303" s="153">
        <v>157</v>
      </c>
      <c r="N303" s="153">
        <v>44</v>
      </c>
    </row>
    <row r="304" spans="1:14" x14ac:dyDescent="0.25">
      <c r="A304" s="81" t="s">
        <v>6</v>
      </c>
      <c r="B304" s="133" t="s">
        <v>12</v>
      </c>
      <c r="C304" s="133" t="s">
        <v>14</v>
      </c>
      <c r="D304" s="153" t="s">
        <v>29</v>
      </c>
      <c r="E304" s="153">
        <v>3</v>
      </c>
      <c r="F304" s="153">
        <v>0.11796246648793565</v>
      </c>
      <c r="G304" s="153">
        <v>6.7220920000000003E-2</v>
      </c>
      <c r="H304" s="153">
        <v>0.16870399999999999</v>
      </c>
      <c r="I304" s="153" t="s">
        <v>217</v>
      </c>
      <c r="J304" s="153">
        <v>3</v>
      </c>
      <c r="K304" s="153" t="s">
        <v>590</v>
      </c>
      <c r="L304" s="153">
        <v>172</v>
      </c>
      <c r="M304" s="153">
        <v>157</v>
      </c>
      <c r="N304" s="153">
        <v>44</v>
      </c>
    </row>
    <row r="305" spans="1:14" x14ac:dyDescent="0.25">
      <c r="A305" s="81" t="s">
        <v>6</v>
      </c>
      <c r="B305" s="133" t="s">
        <v>12</v>
      </c>
      <c r="C305" s="133" t="s">
        <v>14</v>
      </c>
      <c r="D305" s="133" t="s">
        <v>7</v>
      </c>
      <c r="E305" s="133">
        <v>1</v>
      </c>
      <c r="F305" s="88">
        <v>0.30666666666666664</v>
      </c>
      <c r="G305" s="88">
        <v>0.19350809999999999</v>
      </c>
      <c r="H305" s="88">
        <v>0.41982520000000001</v>
      </c>
      <c r="I305" s="133" t="s">
        <v>217</v>
      </c>
      <c r="J305" s="133">
        <v>3</v>
      </c>
      <c r="K305" s="133" t="s">
        <v>595</v>
      </c>
      <c r="L305" s="133">
        <v>23</v>
      </c>
      <c r="M305" s="133">
        <v>35</v>
      </c>
      <c r="N305" s="133">
        <v>17</v>
      </c>
    </row>
    <row r="306" spans="1:14" x14ac:dyDescent="0.25">
      <c r="A306" s="81" t="s">
        <v>6</v>
      </c>
      <c r="B306" s="133" t="s">
        <v>12</v>
      </c>
      <c r="C306" s="133" t="s">
        <v>14</v>
      </c>
      <c r="D306" s="133" t="s">
        <v>7</v>
      </c>
      <c r="E306" s="133">
        <v>2</v>
      </c>
      <c r="F306" s="88">
        <v>0.46666666666666667</v>
      </c>
      <c r="G306" s="88">
        <v>0.35350809999999999</v>
      </c>
      <c r="H306" s="88">
        <v>0.57982520000000004</v>
      </c>
      <c r="I306" s="133" t="s">
        <v>217</v>
      </c>
      <c r="J306" s="133">
        <v>3</v>
      </c>
      <c r="K306" s="133" t="s">
        <v>595</v>
      </c>
      <c r="L306" s="133">
        <v>23</v>
      </c>
      <c r="M306" s="133">
        <v>35</v>
      </c>
      <c r="N306" s="133">
        <v>17</v>
      </c>
    </row>
    <row r="307" spans="1:14" x14ac:dyDescent="0.25">
      <c r="A307" s="81" t="s">
        <v>6</v>
      </c>
      <c r="B307" s="133" t="s">
        <v>12</v>
      </c>
      <c r="C307" s="133" t="s">
        <v>14</v>
      </c>
      <c r="D307" s="133" t="s">
        <v>7</v>
      </c>
      <c r="E307" s="133">
        <v>3</v>
      </c>
      <c r="F307" s="88">
        <v>0.22666666666666666</v>
      </c>
      <c r="G307" s="88">
        <v>0.1135081</v>
      </c>
      <c r="H307" s="88">
        <v>0.33982519999999999</v>
      </c>
      <c r="I307" s="133" t="s">
        <v>217</v>
      </c>
      <c r="J307" s="133">
        <v>3</v>
      </c>
      <c r="K307" s="133" t="s">
        <v>595</v>
      </c>
      <c r="L307" s="133">
        <v>23</v>
      </c>
      <c r="M307" s="133">
        <v>35</v>
      </c>
      <c r="N307" s="133">
        <v>17</v>
      </c>
    </row>
    <row r="308" spans="1:14" x14ac:dyDescent="0.25">
      <c r="A308" s="81" t="s">
        <v>6</v>
      </c>
      <c r="B308" s="133" t="s">
        <v>15</v>
      </c>
      <c r="C308" s="133" t="s">
        <v>11</v>
      </c>
      <c r="D308" s="152" t="s">
        <v>18</v>
      </c>
      <c r="E308" s="152">
        <v>1</v>
      </c>
      <c r="F308" s="152">
        <v>0.45305003427004797</v>
      </c>
      <c r="G308" s="152">
        <v>0.42739389999999999</v>
      </c>
      <c r="H308" s="152">
        <v>0.47870610000000002</v>
      </c>
      <c r="I308" s="152" t="s">
        <v>217</v>
      </c>
      <c r="J308" s="152">
        <v>3</v>
      </c>
      <c r="K308" s="152" t="s">
        <v>588</v>
      </c>
      <c r="L308" s="152">
        <v>661</v>
      </c>
      <c r="M308" s="152">
        <v>588</v>
      </c>
      <c r="N308" s="152">
        <v>210</v>
      </c>
    </row>
    <row r="309" spans="1:14" x14ac:dyDescent="0.25">
      <c r="A309" s="81" t="s">
        <v>6</v>
      </c>
      <c r="B309" s="133" t="s">
        <v>15</v>
      </c>
      <c r="C309" s="133" t="s">
        <v>11</v>
      </c>
      <c r="D309" s="152" t="s">
        <v>18</v>
      </c>
      <c r="E309" s="152">
        <v>2</v>
      </c>
      <c r="F309" s="152">
        <v>0.40301576422206992</v>
      </c>
      <c r="G309" s="152">
        <v>0.37735970000000002</v>
      </c>
      <c r="H309" s="152">
        <v>0.42867189999999999</v>
      </c>
      <c r="I309" s="152" t="s">
        <v>217</v>
      </c>
      <c r="J309" s="152">
        <v>3</v>
      </c>
      <c r="K309" s="152" t="s">
        <v>588</v>
      </c>
      <c r="L309" s="152">
        <v>661</v>
      </c>
      <c r="M309" s="152">
        <v>588</v>
      </c>
      <c r="N309" s="152">
        <v>210</v>
      </c>
    </row>
    <row r="310" spans="1:14" x14ac:dyDescent="0.25">
      <c r="A310" s="81" t="s">
        <v>6</v>
      </c>
      <c r="B310" s="133" t="s">
        <v>15</v>
      </c>
      <c r="C310" s="133" t="s">
        <v>11</v>
      </c>
      <c r="D310" s="152" t="s">
        <v>18</v>
      </c>
      <c r="E310" s="152">
        <v>3</v>
      </c>
      <c r="F310" s="152">
        <v>0.14393420150788211</v>
      </c>
      <c r="G310" s="152">
        <v>0.1182781</v>
      </c>
      <c r="H310" s="152">
        <v>0.1695903</v>
      </c>
      <c r="I310" s="152" t="s">
        <v>217</v>
      </c>
      <c r="J310" s="152">
        <v>3</v>
      </c>
      <c r="K310" s="152" t="s">
        <v>588</v>
      </c>
      <c r="L310" s="152">
        <v>661</v>
      </c>
      <c r="M310" s="152">
        <v>588</v>
      </c>
      <c r="N310" s="152">
        <v>210</v>
      </c>
    </row>
    <row r="311" spans="1:14" x14ac:dyDescent="0.25">
      <c r="A311" s="81" t="s">
        <v>6</v>
      </c>
      <c r="B311" s="133" t="s">
        <v>15</v>
      </c>
      <c r="C311" s="133" t="s">
        <v>11</v>
      </c>
      <c r="D311" s="133" t="s">
        <v>7</v>
      </c>
      <c r="E311" s="133">
        <v>1</v>
      </c>
      <c r="F311" s="88">
        <v>0.65822784810126578</v>
      </c>
      <c r="G311" s="88">
        <v>0.54797130000000005</v>
      </c>
      <c r="H311" s="88">
        <v>0.76848439999999996</v>
      </c>
      <c r="I311" s="133" t="s">
        <v>217</v>
      </c>
      <c r="J311" s="133">
        <v>3</v>
      </c>
      <c r="K311" s="133" t="s">
        <v>596</v>
      </c>
      <c r="L311" s="133">
        <v>52</v>
      </c>
      <c r="M311" s="133">
        <v>22</v>
      </c>
      <c r="N311" s="133">
        <v>5</v>
      </c>
    </row>
    <row r="312" spans="1:14" x14ac:dyDescent="0.25">
      <c r="A312" s="81" t="s">
        <v>6</v>
      </c>
      <c r="B312" s="133" t="s">
        <v>15</v>
      </c>
      <c r="C312" s="133" t="s">
        <v>11</v>
      </c>
      <c r="D312" s="133" t="s">
        <v>7</v>
      </c>
      <c r="E312" s="133">
        <v>2</v>
      </c>
      <c r="F312" s="88">
        <v>0.27848101265822783</v>
      </c>
      <c r="G312" s="88">
        <v>0.1682244</v>
      </c>
      <c r="H312" s="88">
        <v>0.38873760000000002</v>
      </c>
      <c r="I312" s="133" t="s">
        <v>217</v>
      </c>
      <c r="J312" s="133">
        <v>3</v>
      </c>
      <c r="K312" s="133" t="s">
        <v>596</v>
      </c>
      <c r="L312" s="133">
        <v>52</v>
      </c>
      <c r="M312" s="133">
        <v>22</v>
      </c>
      <c r="N312" s="133">
        <v>5</v>
      </c>
    </row>
    <row r="313" spans="1:14" x14ac:dyDescent="0.25">
      <c r="A313" s="81" t="s">
        <v>6</v>
      </c>
      <c r="B313" s="133" t="s">
        <v>15</v>
      </c>
      <c r="C313" s="133" t="s">
        <v>11</v>
      </c>
      <c r="D313" s="133" t="s">
        <v>7</v>
      </c>
      <c r="E313" s="133">
        <v>3</v>
      </c>
      <c r="F313" s="88">
        <v>6.3291139240506333E-2</v>
      </c>
      <c r="G313" s="88">
        <v>0</v>
      </c>
      <c r="H313" s="88">
        <v>0.1735477</v>
      </c>
      <c r="I313" s="133" t="s">
        <v>217</v>
      </c>
      <c r="J313" s="133">
        <v>3</v>
      </c>
      <c r="K313" s="133" t="s">
        <v>596</v>
      </c>
      <c r="L313" s="133">
        <v>52</v>
      </c>
      <c r="M313" s="133">
        <v>22</v>
      </c>
      <c r="N313" s="133">
        <v>5</v>
      </c>
    </row>
    <row r="314" spans="1:14" x14ac:dyDescent="0.25">
      <c r="A314" s="81" t="s">
        <v>6</v>
      </c>
      <c r="B314" s="133" t="s">
        <v>15</v>
      </c>
      <c r="C314" s="133" t="s">
        <v>13</v>
      </c>
      <c r="D314" s="152" t="s">
        <v>18</v>
      </c>
      <c r="E314" s="152">
        <v>1</v>
      </c>
      <c r="F314" s="152">
        <v>0.45305003427004797</v>
      </c>
      <c r="G314" s="152">
        <v>0.42739389999999999</v>
      </c>
      <c r="H314" s="152">
        <v>0.47870610000000002</v>
      </c>
      <c r="I314" s="152" t="s">
        <v>217</v>
      </c>
      <c r="J314" s="152">
        <v>3</v>
      </c>
      <c r="K314" s="152" t="s">
        <v>588</v>
      </c>
      <c r="L314" s="152">
        <v>661</v>
      </c>
      <c r="M314" s="152">
        <v>588</v>
      </c>
      <c r="N314" s="152">
        <v>210</v>
      </c>
    </row>
    <row r="315" spans="1:14" x14ac:dyDescent="0.25">
      <c r="A315" s="81" t="s">
        <v>6</v>
      </c>
      <c r="B315" s="133" t="s">
        <v>15</v>
      </c>
      <c r="C315" s="133" t="s">
        <v>13</v>
      </c>
      <c r="D315" s="152" t="s">
        <v>18</v>
      </c>
      <c r="E315" s="152">
        <v>2</v>
      </c>
      <c r="F315" s="152">
        <v>0.40301576422206992</v>
      </c>
      <c r="G315" s="152">
        <v>0.37735970000000002</v>
      </c>
      <c r="H315" s="152">
        <v>0.42867189999999999</v>
      </c>
      <c r="I315" s="152" t="s">
        <v>217</v>
      </c>
      <c r="J315" s="152">
        <v>3</v>
      </c>
      <c r="K315" s="152" t="s">
        <v>588</v>
      </c>
      <c r="L315" s="152">
        <v>661</v>
      </c>
      <c r="M315" s="152">
        <v>588</v>
      </c>
      <c r="N315" s="152">
        <v>210</v>
      </c>
    </row>
    <row r="316" spans="1:14" x14ac:dyDescent="0.25">
      <c r="A316" s="81" t="s">
        <v>6</v>
      </c>
      <c r="B316" s="133" t="s">
        <v>15</v>
      </c>
      <c r="C316" s="133" t="s">
        <v>13</v>
      </c>
      <c r="D316" s="152" t="s">
        <v>18</v>
      </c>
      <c r="E316" s="152">
        <v>3</v>
      </c>
      <c r="F316" s="152">
        <v>0.14393420150788211</v>
      </c>
      <c r="G316" s="152">
        <v>0.1182781</v>
      </c>
      <c r="H316" s="152">
        <v>0.1695903</v>
      </c>
      <c r="I316" s="152" t="s">
        <v>217</v>
      </c>
      <c r="J316" s="152">
        <v>3</v>
      </c>
      <c r="K316" s="152" t="s">
        <v>588</v>
      </c>
      <c r="L316" s="152">
        <v>661</v>
      </c>
      <c r="M316" s="152">
        <v>588</v>
      </c>
      <c r="N316" s="152">
        <v>210</v>
      </c>
    </row>
    <row r="317" spans="1:14" x14ac:dyDescent="0.25">
      <c r="A317" s="81" t="s">
        <v>6</v>
      </c>
      <c r="B317" s="133" t="s">
        <v>15</v>
      </c>
      <c r="C317" s="133" t="s">
        <v>13</v>
      </c>
      <c r="D317" s="133" t="s">
        <v>7</v>
      </c>
      <c r="E317" s="133">
        <v>1</v>
      </c>
      <c r="F317" s="88">
        <v>0.55000000000000004</v>
      </c>
      <c r="G317" s="88">
        <v>0.44043468200000002</v>
      </c>
      <c r="H317" s="88">
        <v>0.65956530000000002</v>
      </c>
      <c r="I317" s="133" t="s">
        <v>217</v>
      </c>
      <c r="J317" s="133">
        <v>3</v>
      </c>
      <c r="K317" s="133" t="s">
        <v>597</v>
      </c>
      <c r="L317" s="133">
        <v>44</v>
      </c>
      <c r="M317" s="133">
        <v>27</v>
      </c>
      <c r="N317" s="133">
        <v>9</v>
      </c>
    </row>
    <row r="318" spans="1:14" x14ac:dyDescent="0.25">
      <c r="A318" s="81" t="s">
        <v>6</v>
      </c>
      <c r="B318" s="133" t="s">
        <v>15</v>
      </c>
      <c r="C318" s="133" t="s">
        <v>13</v>
      </c>
      <c r="D318" s="133" t="s">
        <v>7</v>
      </c>
      <c r="E318" s="133">
        <v>2</v>
      </c>
      <c r="F318" s="88">
        <v>0.33750000000000002</v>
      </c>
      <c r="G318" s="88">
        <v>0.227934682</v>
      </c>
      <c r="H318" s="88">
        <v>0.4470653</v>
      </c>
      <c r="I318" s="133" t="s">
        <v>217</v>
      </c>
      <c r="J318" s="133">
        <v>3</v>
      </c>
      <c r="K318" s="133" t="s">
        <v>597</v>
      </c>
      <c r="L318" s="133">
        <v>44</v>
      </c>
      <c r="M318" s="133">
        <v>27</v>
      </c>
      <c r="N318" s="133">
        <v>9</v>
      </c>
    </row>
    <row r="319" spans="1:14" x14ac:dyDescent="0.25">
      <c r="A319" s="81" t="s">
        <v>6</v>
      </c>
      <c r="B319" s="133" t="s">
        <v>15</v>
      </c>
      <c r="C319" s="133" t="s">
        <v>13</v>
      </c>
      <c r="D319" s="133" t="s">
        <v>7</v>
      </c>
      <c r="E319" s="133">
        <v>3</v>
      </c>
      <c r="F319" s="88">
        <v>0.1125</v>
      </c>
      <c r="G319" s="88">
        <v>2.9346820000000001E-3</v>
      </c>
      <c r="H319" s="88">
        <v>0.22206529999999999</v>
      </c>
      <c r="I319" s="133" t="s">
        <v>217</v>
      </c>
      <c r="J319" s="133">
        <v>3</v>
      </c>
      <c r="K319" s="133" t="s">
        <v>597</v>
      </c>
      <c r="L319" s="133">
        <v>44</v>
      </c>
      <c r="M319" s="133">
        <v>27</v>
      </c>
      <c r="N319" s="133">
        <v>9</v>
      </c>
    </row>
    <row r="320" spans="1:14" x14ac:dyDescent="0.25">
      <c r="A320" s="81" t="s">
        <v>6</v>
      </c>
      <c r="B320" s="133" t="s">
        <v>15</v>
      </c>
      <c r="C320" s="133" t="s">
        <v>14</v>
      </c>
      <c r="D320" s="152" t="s">
        <v>18</v>
      </c>
      <c r="E320" s="152">
        <v>1</v>
      </c>
      <c r="F320" s="152">
        <v>0.45305003427004797</v>
      </c>
      <c r="G320" s="152">
        <v>0.42739389999999999</v>
      </c>
      <c r="H320" s="152">
        <v>0.47870610000000002</v>
      </c>
      <c r="I320" s="152" t="s">
        <v>217</v>
      </c>
      <c r="J320" s="152">
        <v>3</v>
      </c>
      <c r="K320" s="152" t="s">
        <v>588</v>
      </c>
      <c r="L320" s="152">
        <v>661</v>
      </c>
      <c r="M320" s="152">
        <v>588</v>
      </c>
      <c r="N320" s="152">
        <v>210</v>
      </c>
    </row>
    <row r="321" spans="1:14" x14ac:dyDescent="0.25">
      <c r="A321" s="81" t="s">
        <v>6</v>
      </c>
      <c r="B321" s="133" t="s">
        <v>15</v>
      </c>
      <c r="C321" s="133" t="s">
        <v>14</v>
      </c>
      <c r="D321" s="152" t="s">
        <v>18</v>
      </c>
      <c r="E321" s="152">
        <v>2</v>
      </c>
      <c r="F321" s="152">
        <v>0.40301576422206992</v>
      </c>
      <c r="G321" s="152">
        <v>0.37735970000000002</v>
      </c>
      <c r="H321" s="152">
        <v>0.42867189999999999</v>
      </c>
      <c r="I321" s="152" t="s">
        <v>217</v>
      </c>
      <c r="J321" s="152">
        <v>3</v>
      </c>
      <c r="K321" s="152" t="s">
        <v>588</v>
      </c>
      <c r="L321" s="152">
        <v>661</v>
      </c>
      <c r="M321" s="152">
        <v>588</v>
      </c>
      <c r="N321" s="152">
        <v>210</v>
      </c>
    </row>
    <row r="322" spans="1:14" x14ac:dyDescent="0.25">
      <c r="A322" s="81" t="s">
        <v>6</v>
      </c>
      <c r="B322" s="133" t="s">
        <v>15</v>
      </c>
      <c r="C322" s="133" t="s">
        <v>14</v>
      </c>
      <c r="D322" s="152" t="s">
        <v>18</v>
      </c>
      <c r="E322" s="152">
        <v>3</v>
      </c>
      <c r="F322" s="152">
        <v>0.14393420150788211</v>
      </c>
      <c r="G322" s="152">
        <v>0.1182781</v>
      </c>
      <c r="H322" s="152">
        <v>0.1695903</v>
      </c>
      <c r="I322" s="152" t="s">
        <v>217</v>
      </c>
      <c r="J322" s="152">
        <v>3</v>
      </c>
      <c r="K322" s="152" t="s">
        <v>588</v>
      </c>
      <c r="L322" s="152">
        <v>661</v>
      </c>
      <c r="M322" s="152">
        <v>588</v>
      </c>
      <c r="N322" s="152">
        <v>210</v>
      </c>
    </row>
    <row r="323" spans="1:14" x14ac:dyDescent="0.25">
      <c r="A323" s="81" t="s">
        <v>6</v>
      </c>
      <c r="B323" s="133" t="s">
        <v>15</v>
      </c>
      <c r="C323" s="133" t="s">
        <v>14</v>
      </c>
      <c r="D323" s="133" t="s">
        <v>7</v>
      </c>
      <c r="E323" s="133">
        <v>1</v>
      </c>
      <c r="F323" s="88">
        <v>0.54929577464788737</v>
      </c>
      <c r="G323" s="88">
        <v>0.43299330000000003</v>
      </c>
      <c r="H323" s="88">
        <v>0.66559820000000003</v>
      </c>
      <c r="I323" s="133" t="s">
        <v>217</v>
      </c>
      <c r="J323" s="133">
        <v>3</v>
      </c>
      <c r="K323" s="133" t="s">
        <v>598</v>
      </c>
      <c r="L323" s="133">
        <v>39</v>
      </c>
      <c r="M323" s="133">
        <v>27</v>
      </c>
      <c r="N323" s="133">
        <v>5</v>
      </c>
    </row>
    <row r="324" spans="1:14" x14ac:dyDescent="0.25">
      <c r="A324" s="81" t="s">
        <v>6</v>
      </c>
      <c r="B324" s="133" t="s">
        <v>15</v>
      </c>
      <c r="C324" s="133" t="s">
        <v>14</v>
      </c>
      <c r="D324" s="133" t="s">
        <v>7</v>
      </c>
      <c r="E324" s="133">
        <v>2</v>
      </c>
      <c r="F324" s="88">
        <v>0.38028169014084506</v>
      </c>
      <c r="G324" s="88">
        <v>0.26397920000000002</v>
      </c>
      <c r="H324" s="88">
        <v>0.49658419999999998</v>
      </c>
      <c r="I324" s="133" t="s">
        <v>217</v>
      </c>
      <c r="J324" s="133">
        <v>3</v>
      </c>
      <c r="K324" s="133" t="s">
        <v>598</v>
      </c>
      <c r="L324" s="133">
        <v>39</v>
      </c>
      <c r="M324" s="133">
        <v>27</v>
      </c>
      <c r="N324" s="133">
        <v>5</v>
      </c>
    </row>
    <row r="325" spans="1:14" x14ac:dyDescent="0.25">
      <c r="A325" s="86" t="s">
        <v>6</v>
      </c>
      <c r="B325" s="84" t="s">
        <v>15</v>
      </c>
      <c r="C325" s="84" t="s">
        <v>14</v>
      </c>
      <c r="D325" s="84" t="s">
        <v>7</v>
      </c>
      <c r="E325" s="84">
        <v>3</v>
      </c>
      <c r="F325" s="90">
        <v>7.0422535211267609E-2</v>
      </c>
      <c r="G325" s="90">
        <v>0</v>
      </c>
      <c r="H325" s="90">
        <v>0.186725</v>
      </c>
      <c r="I325" s="84" t="s">
        <v>217</v>
      </c>
      <c r="J325" s="84">
        <v>3</v>
      </c>
      <c r="K325" s="84" t="s">
        <v>598</v>
      </c>
      <c r="L325" s="84">
        <v>39</v>
      </c>
      <c r="M325" s="84">
        <v>27</v>
      </c>
      <c r="N325" s="84">
        <v>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B1" workbookViewId="0">
      <selection activeCell="M31" sqref="M31"/>
    </sheetView>
  </sheetViews>
  <sheetFormatPr defaultRowHeight="15" x14ac:dyDescent="0.25"/>
  <cols>
    <col min="1" max="1" width="27.5703125" style="133" customWidth="1"/>
    <col min="2" max="2" width="18.42578125" style="133" customWidth="1"/>
    <col min="3" max="3" width="18.28515625" style="133" customWidth="1"/>
    <col min="4" max="4" width="18.42578125" style="133" customWidth="1"/>
    <col min="5" max="6" width="18.28515625" style="133" customWidth="1"/>
    <col min="7" max="16384" width="9.140625" style="133"/>
  </cols>
  <sheetData>
    <row r="1" spans="1:6" x14ac:dyDescent="0.25">
      <c r="A1" s="145" t="s">
        <v>511</v>
      </c>
      <c r="B1" s="145" t="s">
        <v>512</v>
      </c>
      <c r="C1" s="145" t="s">
        <v>513</v>
      </c>
      <c r="D1" s="145" t="s">
        <v>514</v>
      </c>
      <c r="E1" s="145" t="s">
        <v>515</v>
      </c>
      <c r="F1" s="145" t="s">
        <v>516</v>
      </c>
    </row>
    <row r="2" spans="1:6" x14ac:dyDescent="0.25">
      <c r="A2" s="143" t="s">
        <v>95</v>
      </c>
      <c r="B2" s="143" t="s">
        <v>517</v>
      </c>
      <c r="C2" s="143" t="s">
        <v>518</v>
      </c>
      <c r="D2" s="143" t="s">
        <v>95</v>
      </c>
      <c r="E2" s="133" t="s">
        <v>519</v>
      </c>
      <c r="F2" s="133" t="s">
        <v>520</v>
      </c>
    </row>
    <row r="3" spans="1:6" x14ac:dyDescent="0.25">
      <c r="A3" s="143" t="s">
        <v>96</v>
      </c>
      <c r="B3" s="143" t="s">
        <v>521</v>
      </c>
      <c r="C3" s="143" t="s">
        <v>522</v>
      </c>
      <c r="D3" s="143" t="s">
        <v>96</v>
      </c>
      <c r="E3" s="133" t="s">
        <v>523</v>
      </c>
      <c r="F3" s="133" t="s">
        <v>524</v>
      </c>
    </row>
    <row r="4" spans="1:6" x14ac:dyDescent="0.25">
      <c r="A4" s="143" t="s">
        <v>97</v>
      </c>
      <c r="B4" s="143" t="s">
        <v>525</v>
      </c>
      <c r="C4" s="143" t="s">
        <v>526</v>
      </c>
      <c r="D4" s="143" t="s">
        <v>97</v>
      </c>
      <c r="E4" s="133" t="s">
        <v>527</v>
      </c>
      <c r="F4" s="133" t="s">
        <v>528</v>
      </c>
    </row>
    <row r="5" spans="1:6" x14ac:dyDescent="0.25">
      <c r="A5" s="143" t="s">
        <v>98</v>
      </c>
      <c r="B5" s="143" t="s">
        <v>518</v>
      </c>
      <c r="C5" s="143" t="s">
        <v>113</v>
      </c>
      <c r="D5" s="143" t="s">
        <v>98</v>
      </c>
      <c r="E5" s="133" t="s">
        <v>529</v>
      </c>
      <c r="F5" s="133" t="s">
        <v>530</v>
      </c>
    </row>
    <row r="6" spans="1:6" x14ac:dyDescent="0.25">
      <c r="A6" s="143" t="s">
        <v>99</v>
      </c>
      <c r="B6" s="143" t="s">
        <v>522</v>
      </c>
      <c r="C6" s="143" t="s">
        <v>114</v>
      </c>
      <c r="D6" s="143" t="s">
        <v>99</v>
      </c>
      <c r="E6" s="133" t="s">
        <v>531</v>
      </c>
      <c r="F6" s="133" t="s">
        <v>532</v>
      </c>
    </row>
    <row r="7" spans="1:6" x14ac:dyDescent="0.25">
      <c r="A7" s="143" t="s">
        <v>100</v>
      </c>
      <c r="B7" s="143" t="s">
        <v>526</v>
      </c>
      <c r="C7" s="143" t="s">
        <v>115</v>
      </c>
      <c r="D7" s="143" t="s">
        <v>100</v>
      </c>
      <c r="E7" s="133" t="s">
        <v>533</v>
      </c>
      <c r="F7" s="133" t="s">
        <v>534</v>
      </c>
    </row>
    <row r="8" spans="1:6" x14ac:dyDescent="0.25">
      <c r="A8" s="143" t="s">
        <v>101</v>
      </c>
      <c r="B8" s="143" t="s">
        <v>113</v>
      </c>
      <c r="C8" s="143" t="s">
        <v>119</v>
      </c>
      <c r="D8" s="143" t="s">
        <v>101</v>
      </c>
      <c r="F8" s="133" t="s">
        <v>535</v>
      </c>
    </row>
    <row r="9" spans="1:6" x14ac:dyDescent="0.25">
      <c r="A9" s="143" t="s">
        <v>102</v>
      </c>
      <c r="B9" s="143" t="s">
        <v>114</v>
      </c>
      <c r="C9" s="143" t="s">
        <v>120</v>
      </c>
      <c r="D9" s="143" t="s">
        <v>102</v>
      </c>
      <c r="F9" s="133" t="s">
        <v>536</v>
      </c>
    </row>
    <row r="10" spans="1:6" x14ac:dyDescent="0.25">
      <c r="A10" s="143" t="s">
        <v>103</v>
      </c>
      <c r="B10" s="143" t="s">
        <v>115</v>
      </c>
      <c r="C10" s="143" t="s">
        <v>121</v>
      </c>
      <c r="D10" s="143" t="s">
        <v>103</v>
      </c>
      <c r="F10" s="133" t="s">
        <v>537</v>
      </c>
    </row>
    <row r="11" spans="1:6" x14ac:dyDescent="0.25">
      <c r="A11" s="143" t="s">
        <v>104</v>
      </c>
      <c r="B11" s="143" t="s">
        <v>119</v>
      </c>
      <c r="D11" s="143" t="s">
        <v>104</v>
      </c>
      <c r="F11" s="133" t="s">
        <v>538</v>
      </c>
    </row>
    <row r="12" spans="1:6" x14ac:dyDescent="0.25">
      <c r="A12" s="143" t="s">
        <v>105</v>
      </c>
      <c r="B12" s="143" t="s">
        <v>120</v>
      </c>
      <c r="D12" s="143" t="s">
        <v>105</v>
      </c>
      <c r="F12" s="133" t="s">
        <v>539</v>
      </c>
    </row>
    <row r="13" spans="1:6" x14ac:dyDescent="0.25">
      <c r="A13" s="143" t="s">
        <v>106</v>
      </c>
      <c r="B13" s="143" t="s">
        <v>121</v>
      </c>
      <c r="D13" s="143" t="s">
        <v>106</v>
      </c>
      <c r="F13" s="133" t="s">
        <v>540</v>
      </c>
    </row>
    <row r="14" spans="1:6" x14ac:dyDescent="0.25">
      <c r="A14" s="143" t="s">
        <v>107</v>
      </c>
      <c r="B14" s="143" t="s">
        <v>125</v>
      </c>
      <c r="D14" s="143" t="s">
        <v>107</v>
      </c>
      <c r="F14" s="133" t="s">
        <v>541</v>
      </c>
    </row>
    <row r="15" spans="1:6" x14ac:dyDescent="0.25">
      <c r="A15" s="143" t="s">
        <v>108</v>
      </c>
      <c r="B15" s="143" t="s">
        <v>126</v>
      </c>
      <c r="D15" s="143" t="s">
        <v>108</v>
      </c>
      <c r="F15" s="133" t="s">
        <v>542</v>
      </c>
    </row>
    <row r="16" spans="1:6" x14ac:dyDescent="0.25">
      <c r="A16" s="143" t="s">
        <v>109</v>
      </c>
      <c r="B16" s="143" t="s">
        <v>127</v>
      </c>
      <c r="D16" s="143" t="s">
        <v>109</v>
      </c>
      <c r="F16" s="133" t="s">
        <v>543</v>
      </c>
    </row>
    <row r="17" spans="1:6" x14ac:dyDescent="0.25">
      <c r="A17" s="143" t="s">
        <v>110</v>
      </c>
      <c r="B17" s="143" t="s">
        <v>128</v>
      </c>
      <c r="D17" s="143" t="s">
        <v>110</v>
      </c>
      <c r="F17" s="133" t="s">
        <v>544</v>
      </c>
    </row>
    <row r="18" spans="1:6" x14ac:dyDescent="0.25">
      <c r="A18" s="143" t="s">
        <v>111</v>
      </c>
      <c r="B18" s="143" t="s">
        <v>129</v>
      </c>
      <c r="D18" s="143" t="s">
        <v>111</v>
      </c>
      <c r="F18" s="133" t="s">
        <v>1705</v>
      </c>
    </row>
    <row r="19" spans="1:6" x14ac:dyDescent="0.25">
      <c r="A19" s="143" t="s">
        <v>112</v>
      </c>
      <c r="B19" s="143" t="s">
        <v>130</v>
      </c>
      <c r="D19" s="143" t="s">
        <v>112</v>
      </c>
    </row>
    <row r="20" spans="1:6" x14ac:dyDescent="0.25">
      <c r="A20" s="143" t="s">
        <v>113</v>
      </c>
    </row>
    <row r="21" spans="1:6" x14ac:dyDescent="0.25">
      <c r="A21" s="143" t="s">
        <v>114</v>
      </c>
    </row>
    <row r="22" spans="1:6" x14ac:dyDescent="0.25">
      <c r="A22" s="143" t="s">
        <v>115</v>
      </c>
    </row>
    <row r="23" spans="1:6" x14ac:dyDescent="0.25">
      <c r="A23" s="143" t="s">
        <v>116</v>
      </c>
    </row>
    <row r="24" spans="1:6" x14ac:dyDescent="0.25">
      <c r="A24" s="143" t="s">
        <v>117</v>
      </c>
    </row>
    <row r="25" spans="1:6" x14ac:dyDescent="0.25">
      <c r="A25" s="143" t="s">
        <v>118</v>
      </c>
    </row>
    <row r="26" spans="1:6" x14ac:dyDescent="0.25">
      <c r="A26" s="143" t="s">
        <v>119</v>
      </c>
    </row>
    <row r="27" spans="1:6" x14ac:dyDescent="0.25">
      <c r="A27" s="143" t="s">
        <v>120</v>
      </c>
    </row>
    <row r="28" spans="1:6" x14ac:dyDescent="0.25">
      <c r="A28" s="143" t="s">
        <v>121</v>
      </c>
    </row>
    <row r="29" spans="1:6" x14ac:dyDescent="0.25">
      <c r="A29" s="143" t="s">
        <v>122</v>
      </c>
    </row>
    <row r="30" spans="1:6" x14ac:dyDescent="0.25">
      <c r="A30" s="143" t="s">
        <v>123</v>
      </c>
    </row>
    <row r="31" spans="1:6" x14ac:dyDescent="0.25">
      <c r="A31" s="143" t="s">
        <v>124</v>
      </c>
    </row>
    <row r="32" spans="1:6" x14ac:dyDescent="0.25">
      <c r="A32" s="143" t="s">
        <v>488</v>
      </c>
    </row>
    <row r="33" spans="1:1" x14ac:dyDescent="0.25">
      <c r="A33" s="143" t="s">
        <v>489</v>
      </c>
    </row>
    <row r="34" spans="1:1" x14ac:dyDescent="0.25">
      <c r="A34" s="143" t="s">
        <v>490</v>
      </c>
    </row>
    <row r="35" spans="1:1" x14ac:dyDescent="0.25">
      <c r="A35" s="143" t="s">
        <v>491</v>
      </c>
    </row>
    <row r="36" spans="1:1" x14ac:dyDescent="0.25">
      <c r="A36" s="143" t="s">
        <v>492</v>
      </c>
    </row>
    <row r="37" spans="1:1" x14ac:dyDescent="0.25">
      <c r="A37" s="143" t="s">
        <v>493</v>
      </c>
    </row>
    <row r="38" spans="1:1" x14ac:dyDescent="0.25">
      <c r="A38" s="143" t="s">
        <v>494</v>
      </c>
    </row>
    <row r="39" spans="1:1" x14ac:dyDescent="0.25">
      <c r="A39" s="143" t="s">
        <v>495</v>
      </c>
    </row>
    <row r="40" spans="1:1" x14ac:dyDescent="0.25">
      <c r="A40" s="143" t="s">
        <v>496</v>
      </c>
    </row>
    <row r="41" spans="1:1" x14ac:dyDescent="0.25">
      <c r="A41" s="143" t="s">
        <v>497</v>
      </c>
    </row>
    <row r="42" spans="1:1" x14ac:dyDescent="0.25">
      <c r="A42" s="143" t="s">
        <v>498</v>
      </c>
    </row>
    <row r="43" spans="1:1" x14ac:dyDescent="0.25">
      <c r="A43" s="143" t="s">
        <v>499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B1" workbookViewId="0">
      <selection activeCell="E34" sqref="E34"/>
    </sheetView>
  </sheetViews>
  <sheetFormatPr defaultRowHeight="15" x14ac:dyDescent="0.25"/>
  <cols>
    <col min="1" max="1" width="27.5703125" style="133" customWidth="1"/>
    <col min="2" max="2" width="18.42578125" style="133" customWidth="1"/>
    <col min="3" max="3" width="18.28515625" style="133" customWidth="1"/>
    <col min="4" max="4" width="18.42578125" style="133" customWidth="1"/>
    <col min="5" max="6" width="18.28515625" style="133" customWidth="1"/>
    <col min="7" max="16384" width="9.140625" style="133"/>
  </cols>
  <sheetData>
    <row r="1" spans="1:6" x14ac:dyDescent="0.25">
      <c r="A1" s="145" t="s">
        <v>511</v>
      </c>
      <c r="B1" s="145" t="s">
        <v>512</v>
      </c>
      <c r="C1" s="145" t="s">
        <v>513</v>
      </c>
      <c r="D1" s="145" t="s">
        <v>514</v>
      </c>
      <c r="E1" s="145" t="s">
        <v>515</v>
      </c>
      <c r="F1" s="145" t="s">
        <v>516</v>
      </c>
    </row>
    <row r="2" spans="1:6" x14ac:dyDescent="0.25">
      <c r="A2" s="143" t="s">
        <v>95</v>
      </c>
      <c r="B2" s="143" t="s">
        <v>517</v>
      </c>
      <c r="C2" s="143" t="s">
        <v>518</v>
      </c>
      <c r="D2" s="143" t="s">
        <v>95</v>
      </c>
      <c r="E2" s="133" t="s">
        <v>519</v>
      </c>
      <c r="F2" s="133" t="s">
        <v>520</v>
      </c>
    </row>
    <row r="3" spans="1:6" x14ac:dyDescent="0.25">
      <c r="A3" s="143" t="s">
        <v>96</v>
      </c>
      <c r="B3" s="143" t="s">
        <v>521</v>
      </c>
      <c r="C3" s="143" t="s">
        <v>522</v>
      </c>
      <c r="D3" s="143" t="s">
        <v>96</v>
      </c>
      <c r="E3" s="133" t="s">
        <v>523</v>
      </c>
      <c r="F3" s="133" t="s">
        <v>524</v>
      </c>
    </row>
    <row r="4" spans="1:6" x14ac:dyDescent="0.25">
      <c r="A4" s="143" t="s">
        <v>97</v>
      </c>
      <c r="B4" s="143" t="s">
        <v>525</v>
      </c>
      <c r="C4" s="143" t="s">
        <v>526</v>
      </c>
      <c r="D4" s="143" t="s">
        <v>97</v>
      </c>
      <c r="E4" s="133" t="s">
        <v>527</v>
      </c>
      <c r="F4" s="133" t="s">
        <v>528</v>
      </c>
    </row>
    <row r="5" spans="1:6" x14ac:dyDescent="0.25">
      <c r="A5" s="143" t="s">
        <v>98</v>
      </c>
      <c r="B5" s="143" t="s">
        <v>518</v>
      </c>
      <c r="C5" s="143" t="s">
        <v>113</v>
      </c>
      <c r="D5" s="143" t="s">
        <v>98</v>
      </c>
      <c r="E5" s="133" t="s">
        <v>529</v>
      </c>
      <c r="F5" s="133" t="s">
        <v>530</v>
      </c>
    </row>
    <row r="6" spans="1:6" x14ac:dyDescent="0.25">
      <c r="A6" s="143" t="s">
        <v>99</v>
      </c>
      <c r="B6" s="143" t="s">
        <v>522</v>
      </c>
      <c r="C6" s="143" t="s">
        <v>114</v>
      </c>
      <c r="D6" s="143" t="s">
        <v>99</v>
      </c>
      <c r="E6" s="133" t="s">
        <v>531</v>
      </c>
      <c r="F6" s="133" t="s">
        <v>532</v>
      </c>
    </row>
    <row r="7" spans="1:6" x14ac:dyDescent="0.25">
      <c r="A7" s="143" t="s">
        <v>100</v>
      </c>
      <c r="B7" s="143" t="s">
        <v>526</v>
      </c>
      <c r="C7" s="143" t="s">
        <v>115</v>
      </c>
      <c r="D7" s="143" t="s">
        <v>100</v>
      </c>
      <c r="E7" s="133" t="s">
        <v>533</v>
      </c>
      <c r="F7" s="133" t="s">
        <v>534</v>
      </c>
    </row>
    <row r="8" spans="1:6" x14ac:dyDescent="0.25">
      <c r="A8" s="143" t="s">
        <v>101</v>
      </c>
      <c r="B8" s="143" t="s">
        <v>113</v>
      </c>
      <c r="C8" s="143" t="s">
        <v>119</v>
      </c>
      <c r="D8" s="143" t="s">
        <v>101</v>
      </c>
      <c r="F8" s="133" t="s">
        <v>535</v>
      </c>
    </row>
    <row r="9" spans="1:6" x14ac:dyDescent="0.25">
      <c r="A9" s="143" t="s">
        <v>102</v>
      </c>
      <c r="B9" s="143" t="s">
        <v>114</v>
      </c>
      <c r="C9" s="143" t="s">
        <v>120</v>
      </c>
      <c r="D9" s="143" t="s">
        <v>102</v>
      </c>
      <c r="F9" s="133" t="s">
        <v>536</v>
      </c>
    </row>
    <row r="10" spans="1:6" x14ac:dyDescent="0.25">
      <c r="A10" s="143" t="s">
        <v>103</v>
      </c>
      <c r="B10" s="143" t="s">
        <v>115</v>
      </c>
      <c r="C10" s="143" t="s">
        <v>121</v>
      </c>
      <c r="D10" s="143" t="s">
        <v>103</v>
      </c>
      <c r="F10" s="133" t="s">
        <v>537</v>
      </c>
    </row>
    <row r="11" spans="1:6" x14ac:dyDescent="0.25">
      <c r="A11" s="143" t="s">
        <v>104</v>
      </c>
      <c r="B11" s="143" t="s">
        <v>119</v>
      </c>
      <c r="D11" s="143" t="s">
        <v>104</v>
      </c>
      <c r="F11" s="133" t="s">
        <v>538</v>
      </c>
    </row>
    <row r="12" spans="1:6" x14ac:dyDescent="0.25">
      <c r="A12" s="143" t="s">
        <v>105</v>
      </c>
      <c r="B12" s="143" t="s">
        <v>120</v>
      </c>
      <c r="D12" s="143" t="s">
        <v>105</v>
      </c>
      <c r="F12" s="133" t="s">
        <v>539</v>
      </c>
    </row>
    <row r="13" spans="1:6" x14ac:dyDescent="0.25">
      <c r="A13" s="143" t="s">
        <v>106</v>
      </c>
      <c r="B13" s="143" t="s">
        <v>121</v>
      </c>
      <c r="D13" s="143" t="s">
        <v>106</v>
      </c>
      <c r="F13" s="133" t="s">
        <v>540</v>
      </c>
    </row>
    <row r="14" spans="1:6" x14ac:dyDescent="0.25">
      <c r="A14" s="143" t="s">
        <v>107</v>
      </c>
      <c r="B14" s="143" t="s">
        <v>125</v>
      </c>
      <c r="D14" s="143" t="s">
        <v>107</v>
      </c>
      <c r="F14" s="133" t="s">
        <v>541</v>
      </c>
    </row>
    <row r="15" spans="1:6" x14ac:dyDescent="0.25">
      <c r="A15" s="143" t="s">
        <v>108</v>
      </c>
      <c r="B15" s="143" t="s">
        <v>126</v>
      </c>
      <c r="D15" s="143" t="s">
        <v>108</v>
      </c>
      <c r="F15" s="133" t="s">
        <v>542</v>
      </c>
    </row>
    <row r="16" spans="1:6" x14ac:dyDescent="0.25">
      <c r="A16" s="143" t="s">
        <v>109</v>
      </c>
      <c r="B16" s="143" t="s">
        <v>127</v>
      </c>
      <c r="D16" s="143" t="s">
        <v>109</v>
      </c>
      <c r="F16" s="133" t="s">
        <v>543</v>
      </c>
    </row>
    <row r="17" spans="1:6" x14ac:dyDescent="0.25">
      <c r="A17" s="143" t="s">
        <v>110</v>
      </c>
      <c r="B17" s="143" t="s">
        <v>128</v>
      </c>
      <c r="D17" s="143" t="s">
        <v>110</v>
      </c>
      <c r="F17" s="133" t="s">
        <v>544</v>
      </c>
    </row>
    <row r="18" spans="1:6" x14ac:dyDescent="0.25">
      <c r="A18" s="143" t="s">
        <v>111</v>
      </c>
      <c r="B18" s="143" t="s">
        <v>129</v>
      </c>
      <c r="D18" s="143" t="s">
        <v>111</v>
      </c>
    </row>
    <row r="19" spans="1:6" x14ac:dyDescent="0.25">
      <c r="A19" s="143" t="s">
        <v>112</v>
      </c>
      <c r="B19" s="143" t="s">
        <v>130</v>
      </c>
      <c r="D19" s="143" t="s">
        <v>112</v>
      </c>
    </row>
    <row r="20" spans="1:6" x14ac:dyDescent="0.25">
      <c r="A20" s="143" t="s">
        <v>113</v>
      </c>
    </row>
    <row r="21" spans="1:6" x14ac:dyDescent="0.25">
      <c r="A21" s="143" t="s">
        <v>114</v>
      </c>
    </row>
    <row r="22" spans="1:6" x14ac:dyDescent="0.25">
      <c r="A22" s="143" t="s">
        <v>115</v>
      </c>
    </row>
    <row r="23" spans="1:6" x14ac:dyDescent="0.25">
      <c r="A23" s="143" t="s">
        <v>116</v>
      </c>
    </row>
    <row r="24" spans="1:6" x14ac:dyDescent="0.25">
      <c r="A24" s="143" t="s">
        <v>117</v>
      </c>
    </row>
    <row r="25" spans="1:6" x14ac:dyDescent="0.25">
      <c r="A25" s="143" t="s">
        <v>118</v>
      </c>
    </row>
    <row r="26" spans="1:6" x14ac:dyDescent="0.25">
      <c r="A26" s="143" t="s">
        <v>119</v>
      </c>
    </row>
    <row r="27" spans="1:6" x14ac:dyDescent="0.25">
      <c r="A27" s="143" t="s">
        <v>120</v>
      </c>
    </row>
    <row r="28" spans="1:6" x14ac:dyDescent="0.25">
      <c r="A28" s="143" t="s">
        <v>121</v>
      </c>
    </row>
    <row r="29" spans="1:6" x14ac:dyDescent="0.25">
      <c r="A29" s="143" t="s">
        <v>122</v>
      </c>
    </row>
    <row r="30" spans="1:6" x14ac:dyDescent="0.25">
      <c r="A30" s="143" t="s">
        <v>123</v>
      </c>
    </row>
    <row r="31" spans="1:6" x14ac:dyDescent="0.25">
      <c r="A31" s="143" t="s">
        <v>124</v>
      </c>
    </row>
    <row r="32" spans="1:6" x14ac:dyDescent="0.25">
      <c r="A32" s="143" t="s">
        <v>488</v>
      </c>
    </row>
    <row r="33" spans="1:1" x14ac:dyDescent="0.25">
      <c r="A33" s="143" t="s">
        <v>489</v>
      </c>
    </row>
    <row r="34" spans="1:1" x14ac:dyDescent="0.25">
      <c r="A34" s="143" t="s">
        <v>490</v>
      </c>
    </row>
    <row r="35" spans="1:1" x14ac:dyDescent="0.25">
      <c r="A35" s="143" t="s">
        <v>491</v>
      </c>
    </row>
    <row r="36" spans="1:1" x14ac:dyDescent="0.25">
      <c r="A36" s="143" t="s">
        <v>492</v>
      </c>
    </row>
    <row r="37" spans="1:1" x14ac:dyDescent="0.25">
      <c r="A37" s="143" t="s">
        <v>493</v>
      </c>
    </row>
    <row r="38" spans="1:1" x14ac:dyDescent="0.25">
      <c r="A38" s="143" t="s">
        <v>494</v>
      </c>
    </row>
    <row r="39" spans="1:1" x14ac:dyDescent="0.25">
      <c r="A39" s="143" t="s">
        <v>495</v>
      </c>
    </row>
    <row r="40" spans="1:1" x14ac:dyDescent="0.25">
      <c r="A40" s="143" t="s">
        <v>496</v>
      </c>
    </row>
    <row r="41" spans="1:1" x14ac:dyDescent="0.25">
      <c r="A41" s="143" t="s">
        <v>497</v>
      </c>
    </row>
    <row r="42" spans="1:1" x14ac:dyDescent="0.25">
      <c r="A42" s="143" t="s">
        <v>498</v>
      </c>
    </row>
    <row r="43" spans="1:1" x14ac:dyDescent="0.25">
      <c r="A43" s="143" t="s">
        <v>499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51"/>
  <sheetViews>
    <sheetView workbookViewId="0">
      <selection activeCell="N22" sqref="N22"/>
    </sheetView>
  </sheetViews>
  <sheetFormatPr defaultRowHeight="15" x14ac:dyDescent="0.25"/>
  <cols>
    <col min="1" max="1" width="9.140625" style="133"/>
    <col min="2" max="2" width="16" customWidth="1"/>
  </cols>
  <sheetData>
    <row r="1" spans="1:3" s="87" customFormat="1" x14ac:dyDescent="0.25">
      <c r="A1" s="80" t="s">
        <v>1</v>
      </c>
      <c r="B1" s="80" t="s">
        <v>317</v>
      </c>
      <c r="C1" s="311" t="s">
        <v>133</v>
      </c>
    </row>
    <row r="2" spans="1:3" x14ac:dyDescent="0.25">
      <c r="A2" s="133" t="s">
        <v>1779</v>
      </c>
      <c r="B2" s="133" t="s">
        <v>318</v>
      </c>
      <c r="C2" s="133">
        <v>5.7577245366487499E-2</v>
      </c>
    </row>
    <row r="3" spans="1:3" x14ac:dyDescent="0.25">
      <c r="A3" s="133" t="s">
        <v>1779</v>
      </c>
      <c r="B3" s="133" t="s">
        <v>319</v>
      </c>
      <c r="C3" s="133">
        <v>7.128408413922277E-2</v>
      </c>
    </row>
    <row r="4" spans="1:3" x14ac:dyDescent="0.25">
      <c r="A4" s="133" t="s">
        <v>1779</v>
      </c>
      <c r="B4" s="133" t="s">
        <v>320</v>
      </c>
      <c r="C4" s="133">
        <v>7.1631993694445992E-2</v>
      </c>
    </row>
    <row r="5" spans="1:3" x14ac:dyDescent="0.25">
      <c r="A5" s="133" t="s">
        <v>1779</v>
      </c>
      <c r="B5" s="133" t="s">
        <v>321</v>
      </c>
      <c r="C5" s="133">
        <v>4.9470643917332649E-2</v>
      </c>
    </row>
    <row r="6" spans="1:3" x14ac:dyDescent="0.25">
      <c r="A6" s="133" t="s">
        <v>1779</v>
      </c>
      <c r="B6" s="133" t="s">
        <v>322</v>
      </c>
      <c r="C6" s="133">
        <v>6.4437284360684507E-2</v>
      </c>
    </row>
    <row r="7" spans="1:3" x14ac:dyDescent="0.25">
      <c r="A7" s="133" t="s">
        <v>1779</v>
      </c>
      <c r="B7" s="133" t="s">
        <v>323</v>
      </c>
      <c r="C7" s="133">
        <v>2.9011361435364775E-2</v>
      </c>
    </row>
    <row r="8" spans="1:3" x14ac:dyDescent="0.25">
      <c r="A8" s="133" t="s">
        <v>1779</v>
      </c>
      <c r="B8" s="133" t="s">
        <v>324</v>
      </c>
      <c r="C8" s="133">
        <v>3.4413025728004802E-2</v>
      </c>
    </row>
    <row r="9" spans="1:3" x14ac:dyDescent="0.25">
      <c r="A9" s="133" t="s">
        <v>1779</v>
      </c>
      <c r="B9" s="133" t="s">
        <v>325</v>
      </c>
      <c r="C9" s="133">
        <v>2.3432002020433725E-2</v>
      </c>
    </row>
    <row r="10" spans="1:3" x14ac:dyDescent="0.25">
      <c r="A10" s="133" t="s">
        <v>1779</v>
      </c>
      <c r="B10" s="133" t="s">
        <v>326</v>
      </c>
      <c r="C10" s="133">
        <v>3.0729157658352199E-2</v>
      </c>
    </row>
    <row r="11" spans="1:3" x14ac:dyDescent="0.25">
      <c r="A11" s="133" t="s">
        <v>1779</v>
      </c>
      <c r="B11" s="133" t="s">
        <v>327</v>
      </c>
      <c r="C11" s="133">
        <v>3.4416042895806048E-2</v>
      </c>
    </row>
    <row r="12" spans="1:3" x14ac:dyDescent="0.25">
      <c r="A12" s="133" t="s">
        <v>1779</v>
      </c>
      <c r="B12" s="133" t="s">
        <v>328</v>
      </c>
      <c r="C12" s="133">
        <v>4.0782579449411549E-2</v>
      </c>
    </row>
    <row r="13" spans="1:3" x14ac:dyDescent="0.25">
      <c r="A13" s="133" t="s">
        <v>1779</v>
      </c>
      <c r="B13" s="133" t="s">
        <v>329</v>
      </c>
      <c r="C13" s="133">
        <v>0.1423755492724213</v>
      </c>
    </row>
    <row r="14" spans="1:3" x14ac:dyDescent="0.25">
      <c r="A14" s="133" t="s">
        <v>1779</v>
      </c>
      <c r="B14" s="133" t="s">
        <v>330</v>
      </c>
      <c r="C14" s="133">
        <v>0.11399190510727966</v>
      </c>
    </row>
    <row r="15" spans="1:3" x14ac:dyDescent="0.25">
      <c r="A15" s="133" t="s">
        <v>1779</v>
      </c>
      <c r="B15" s="133" t="s">
        <v>331</v>
      </c>
      <c r="C15" s="133">
        <v>0.13133894375631028</v>
      </c>
    </row>
    <row r="16" spans="1:3" x14ac:dyDescent="0.25">
      <c r="A16" s="133" t="s">
        <v>1779</v>
      </c>
      <c r="B16" s="133" t="s">
        <v>332</v>
      </c>
      <c r="C16" s="133">
        <v>3.71631606117412E-2</v>
      </c>
    </row>
    <row r="17" spans="1:3" x14ac:dyDescent="0.25">
      <c r="A17" s="133" t="s">
        <v>1779</v>
      </c>
      <c r="B17" s="133" t="s">
        <v>333</v>
      </c>
      <c r="C17" s="133">
        <v>3.2452646550881023E-2</v>
      </c>
    </row>
    <row r="18" spans="1:3" s="87" customFormat="1" x14ac:dyDescent="0.25">
      <c r="A18" s="87" t="s">
        <v>1779</v>
      </c>
      <c r="B18" s="87" t="s">
        <v>1704</v>
      </c>
      <c r="C18" s="87">
        <v>3.5492374035820048E-2</v>
      </c>
    </row>
    <row r="19" spans="1:3" x14ac:dyDescent="0.25">
      <c r="A19" s="133" t="s">
        <v>6</v>
      </c>
      <c r="B19" s="133" t="s">
        <v>318</v>
      </c>
      <c r="C19" s="133">
        <v>6.4332485585746779E-2</v>
      </c>
    </row>
    <row r="20" spans="1:3" x14ac:dyDescent="0.25">
      <c r="A20" s="133" t="s">
        <v>6</v>
      </c>
      <c r="B20" s="133" t="s">
        <v>319</v>
      </c>
      <c r="C20" s="133">
        <v>7.9647476814667051E-2</v>
      </c>
    </row>
    <row r="21" spans="1:3" x14ac:dyDescent="0.25">
      <c r="A21" s="133" t="s">
        <v>6</v>
      </c>
      <c r="B21" s="133" t="s">
        <v>320</v>
      </c>
      <c r="C21" s="133">
        <v>8.0036204797467869E-2</v>
      </c>
    </row>
    <row r="22" spans="1:3" x14ac:dyDescent="0.25">
      <c r="A22" s="133" t="s">
        <v>6</v>
      </c>
      <c r="B22" s="133" t="s">
        <v>321</v>
      </c>
      <c r="C22" s="133">
        <v>5.527477854266731E-2</v>
      </c>
    </row>
    <row r="23" spans="1:3" x14ac:dyDescent="0.25">
      <c r="A23" s="133" t="s">
        <v>6</v>
      </c>
      <c r="B23" s="133" t="s">
        <v>322</v>
      </c>
      <c r="C23" s="133">
        <v>7.1997377452364439E-2</v>
      </c>
    </row>
    <row r="24" spans="1:3" x14ac:dyDescent="0.25">
      <c r="A24" s="133" t="s">
        <v>6</v>
      </c>
      <c r="B24" s="133" t="s">
        <v>323</v>
      </c>
      <c r="C24" s="133">
        <v>3.2415114330040622E-2</v>
      </c>
    </row>
    <row r="25" spans="1:3" x14ac:dyDescent="0.25">
      <c r="A25" s="133" t="s">
        <v>6</v>
      </c>
      <c r="B25" s="133" t="s">
        <v>324</v>
      </c>
      <c r="C25" s="133">
        <v>3.845052793889607E-2</v>
      </c>
    </row>
    <row r="26" spans="1:3" x14ac:dyDescent="0.25">
      <c r="A26" s="133" t="s">
        <v>6</v>
      </c>
      <c r="B26" s="133" t="s">
        <v>325</v>
      </c>
      <c r="C26" s="133">
        <v>2.6181157549821546E-2</v>
      </c>
    </row>
    <row r="27" spans="1:3" x14ac:dyDescent="0.25">
      <c r="A27" s="133" t="s">
        <v>6</v>
      </c>
      <c r="B27" s="133" t="s">
        <v>326</v>
      </c>
      <c r="C27" s="133">
        <v>3.4334450693758206E-2</v>
      </c>
    </row>
    <row r="28" spans="1:3" x14ac:dyDescent="0.25">
      <c r="A28" s="133" t="s">
        <v>6</v>
      </c>
      <c r="B28" s="133" t="s">
        <v>327</v>
      </c>
      <c r="C28" s="133">
        <v>3.8453899095380682E-2</v>
      </c>
    </row>
    <row r="29" spans="1:3" x14ac:dyDescent="0.25">
      <c r="A29" s="133" t="s">
        <v>6</v>
      </c>
      <c r="B29" s="133" t="s">
        <v>328</v>
      </c>
      <c r="C29" s="133">
        <v>4.5567388434076046E-2</v>
      </c>
    </row>
    <row r="30" spans="1:3" x14ac:dyDescent="0.25">
      <c r="A30" s="133" t="s">
        <v>6</v>
      </c>
      <c r="B30" s="133" t="s">
        <v>329</v>
      </c>
      <c r="C30" s="133">
        <v>0.15907973563219441</v>
      </c>
    </row>
    <row r="31" spans="1:3" x14ac:dyDescent="0.25">
      <c r="A31" s="133" t="s">
        <v>6</v>
      </c>
      <c r="B31" s="133" t="s">
        <v>330</v>
      </c>
      <c r="C31" s="133">
        <v>3.630130831080302E-2</v>
      </c>
    </row>
    <row r="32" spans="1:3" x14ac:dyDescent="0.25">
      <c r="A32" s="133" t="s">
        <v>6</v>
      </c>
      <c r="B32" s="133" t="s">
        <v>331</v>
      </c>
      <c r="C32" s="133">
        <v>0.14674826230863658</v>
      </c>
    </row>
    <row r="33" spans="1:3" x14ac:dyDescent="0.25">
      <c r="A33" s="133" t="s">
        <v>6</v>
      </c>
      <c r="B33" s="133" t="s">
        <v>332</v>
      </c>
      <c r="C33" s="133">
        <v>4.1523321915764723E-2</v>
      </c>
    </row>
    <row r="34" spans="1:3" x14ac:dyDescent="0.25">
      <c r="A34" s="133" t="s">
        <v>6</v>
      </c>
      <c r="B34" s="133" t="s">
        <v>333</v>
      </c>
      <c r="C34" s="133">
        <v>0.01</v>
      </c>
    </row>
    <row r="35" spans="1:3" s="87" customFormat="1" x14ac:dyDescent="0.25">
      <c r="A35" s="87" t="s">
        <v>6</v>
      </c>
      <c r="B35" s="87" t="s">
        <v>1704</v>
      </c>
      <c r="C35" s="87">
        <v>3.965651059771462E-2</v>
      </c>
    </row>
    <row r="36" spans="1:3" x14ac:dyDescent="0.25">
      <c r="A36" s="85" t="s">
        <v>5</v>
      </c>
      <c r="B36" s="133" t="s">
        <v>318</v>
      </c>
      <c r="C36" s="133">
        <v>5.7577245366487499E-2</v>
      </c>
    </row>
    <row r="37" spans="1:3" x14ac:dyDescent="0.25">
      <c r="A37" s="85" t="s">
        <v>5</v>
      </c>
      <c r="B37" s="133" t="s">
        <v>319</v>
      </c>
      <c r="C37" s="133">
        <v>7.128408413922277E-2</v>
      </c>
    </row>
    <row r="38" spans="1:3" x14ac:dyDescent="0.25">
      <c r="A38" s="85" t="s">
        <v>5</v>
      </c>
      <c r="B38" s="133" t="s">
        <v>320</v>
      </c>
      <c r="C38" s="133">
        <v>7.1631993694445992E-2</v>
      </c>
    </row>
    <row r="39" spans="1:3" x14ac:dyDescent="0.25">
      <c r="A39" s="85" t="s">
        <v>5</v>
      </c>
      <c r="B39" s="133" t="s">
        <v>321</v>
      </c>
      <c r="C39" s="133">
        <v>4.9470643917332649E-2</v>
      </c>
    </row>
    <row r="40" spans="1:3" x14ac:dyDescent="0.25">
      <c r="A40" s="85" t="s">
        <v>5</v>
      </c>
      <c r="B40" s="133" t="s">
        <v>322</v>
      </c>
      <c r="C40" s="133">
        <v>6.4437284360684507E-2</v>
      </c>
    </row>
    <row r="41" spans="1:3" x14ac:dyDescent="0.25">
      <c r="A41" s="85" t="s">
        <v>5</v>
      </c>
      <c r="B41" s="133" t="s">
        <v>323</v>
      </c>
      <c r="C41" s="133">
        <v>2.9011361435364775E-2</v>
      </c>
    </row>
    <row r="42" spans="1:3" x14ac:dyDescent="0.25">
      <c r="A42" s="85" t="s">
        <v>5</v>
      </c>
      <c r="B42" s="133" t="s">
        <v>324</v>
      </c>
      <c r="C42" s="133">
        <v>3.4413025728004802E-2</v>
      </c>
    </row>
    <row r="43" spans="1:3" x14ac:dyDescent="0.25">
      <c r="A43" s="85" t="s">
        <v>5</v>
      </c>
      <c r="B43" s="133" t="s">
        <v>325</v>
      </c>
      <c r="C43" s="133">
        <v>2.3432002020433725E-2</v>
      </c>
    </row>
    <row r="44" spans="1:3" x14ac:dyDescent="0.25">
      <c r="A44" s="85" t="s">
        <v>5</v>
      </c>
      <c r="B44" s="133" t="s">
        <v>326</v>
      </c>
      <c r="C44" s="133">
        <v>3.0729157658352199E-2</v>
      </c>
    </row>
    <row r="45" spans="1:3" x14ac:dyDescent="0.25">
      <c r="A45" s="85" t="s">
        <v>5</v>
      </c>
      <c r="B45" s="133" t="s">
        <v>327</v>
      </c>
      <c r="C45" s="133">
        <v>3.4416042895806048E-2</v>
      </c>
    </row>
    <row r="46" spans="1:3" x14ac:dyDescent="0.25">
      <c r="A46" s="85" t="s">
        <v>5</v>
      </c>
      <c r="B46" s="133" t="s">
        <v>328</v>
      </c>
      <c r="C46" s="133">
        <v>4.0782579449411549E-2</v>
      </c>
    </row>
    <row r="47" spans="1:3" x14ac:dyDescent="0.25">
      <c r="A47" s="85" t="s">
        <v>5</v>
      </c>
      <c r="B47" s="133" t="s">
        <v>329</v>
      </c>
      <c r="C47" s="133">
        <v>0.1423755492724213</v>
      </c>
    </row>
    <row r="48" spans="1:3" x14ac:dyDescent="0.25">
      <c r="A48" s="85" t="s">
        <v>5</v>
      </c>
      <c r="B48" s="133" t="s">
        <v>330</v>
      </c>
      <c r="C48" s="133">
        <v>0.11399190510727966</v>
      </c>
    </row>
    <row r="49" spans="1:3" x14ac:dyDescent="0.25">
      <c r="A49" s="85" t="s">
        <v>5</v>
      </c>
      <c r="B49" s="133" t="s">
        <v>331</v>
      </c>
      <c r="C49" s="133">
        <v>0.13133894375631028</v>
      </c>
    </row>
    <row r="50" spans="1:3" x14ac:dyDescent="0.25">
      <c r="A50" s="85" t="s">
        <v>5</v>
      </c>
      <c r="B50" s="133" t="s">
        <v>332</v>
      </c>
      <c r="C50" s="133">
        <v>3.71631606117412E-2</v>
      </c>
    </row>
    <row r="51" spans="1:3" x14ac:dyDescent="0.25">
      <c r="A51" s="85" t="s">
        <v>5</v>
      </c>
      <c r="B51" s="133" t="s">
        <v>333</v>
      </c>
      <c r="C51" s="133">
        <v>3.2452646550881023E-2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5"/>
  <sheetViews>
    <sheetView zoomScale="80" zoomScaleNormal="80" workbookViewId="0">
      <pane ySplit="1" topLeftCell="A180" activePane="bottomLeft" state="frozen"/>
      <selection activeCell="E1" sqref="E1"/>
      <selection pane="bottomLeft" activeCell="K199" sqref="K199:K201"/>
    </sheetView>
  </sheetViews>
  <sheetFormatPr defaultRowHeight="15" x14ac:dyDescent="0.25"/>
  <cols>
    <col min="1" max="1" width="6.140625" customWidth="1"/>
    <col min="2" max="2" width="7.7109375" customWidth="1"/>
    <col min="4" max="4" width="11.5703125" customWidth="1"/>
    <col min="5" max="5" width="11.5703125" style="79" customWidth="1"/>
    <col min="6" max="8" width="10" customWidth="1"/>
    <col min="9" max="9" width="7.85546875" customWidth="1"/>
    <col min="10" max="10" width="8.5703125" customWidth="1"/>
    <col min="11" max="11" width="17.85546875" customWidth="1"/>
    <col min="12" max="14" width="9.140625" customWidth="1"/>
    <col min="16" max="16" width="12.140625" customWidth="1"/>
    <col min="17" max="17" width="67.425781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216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52">
        <v>1</v>
      </c>
      <c r="F2" s="152">
        <v>0.3428398058252427</v>
      </c>
      <c r="G2" s="152">
        <v>0.31869969999999997</v>
      </c>
      <c r="H2" s="152">
        <v>0.36697990000000003</v>
      </c>
      <c r="I2" s="152" t="s">
        <v>217</v>
      </c>
      <c r="J2" s="152">
        <v>3</v>
      </c>
      <c r="K2" s="152" t="s">
        <v>599</v>
      </c>
      <c r="L2" s="152">
        <v>565</v>
      </c>
      <c r="M2" s="152">
        <v>667</v>
      </c>
      <c r="N2" s="152">
        <v>416</v>
      </c>
      <c r="P2" t="s">
        <v>24</v>
      </c>
      <c r="Q2" t="s">
        <v>54</v>
      </c>
    </row>
    <row r="3" spans="1:17" x14ac:dyDescent="0.25">
      <c r="A3" s="81" t="s">
        <v>2</v>
      </c>
      <c r="B3" s="133" t="s">
        <v>12</v>
      </c>
      <c r="C3" s="133" t="s">
        <v>11</v>
      </c>
      <c r="D3" s="133" t="s">
        <v>18</v>
      </c>
      <c r="E3" s="152">
        <v>2</v>
      </c>
      <c r="F3" s="152">
        <v>0.40473300970873788</v>
      </c>
      <c r="G3" s="152">
        <v>0.38059290000000001</v>
      </c>
      <c r="H3" s="152">
        <v>0.42887310000000001</v>
      </c>
      <c r="I3" s="152" t="s">
        <v>217</v>
      </c>
      <c r="J3" s="152">
        <v>3</v>
      </c>
      <c r="K3" s="152" t="s">
        <v>599</v>
      </c>
      <c r="L3" s="152">
        <v>565</v>
      </c>
      <c r="M3" s="152">
        <v>667</v>
      </c>
      <c r="N3" s="152">
        <v>416</v>
      </c>
      <c r="Q3" s="26" t="s">
        <v>749</v>
      </c>
    </row>
    <row r="4" spans="1:17" x14ac:dyDescent="0.25">
      <c r="A4" s="81" t="s">
        <v>2</v>
      </c>
      <c r="B4" s="133" t="s">
        <v>12</v>
      </c>
      <c r="C4" s="133" t="s">
        <v>11</v>
      </c>
      <c r="D4" s="133" t="s">
        <v>18</v>
      </c>
      <c r="E4" s="152">
        <v>3</v>
      </c>
      <c r="F4" s="152">
        <v>0.25242718446601942</v>
      </c>
      <c r="G4" s="152">
        <v>0.22828709999999999</v>
      </c>
      <c r="H4" s="152">
        <v>0.27656730000000002</v>
      </c>
      <c r="I4" s="152" t="s">
        <v>217</v>
      </c>
      <c r="J4" s="152">
        <v>3</v>
      </c>
      <c r="K4" s="152" t="s">
        <v>599</v>
      </c>
      <c r="L4" s="152">
        <v>565</v>
      </c>
      <c r="M4" s="152">
        <v>667</v>
      </c>
      <c r="N4" s="152">
        <v>416</v>
      </c>
      <c r="Q4" t="s">
        <v>750</v>
      </c>
    </row>
    <row r="5" spans="1:17" x14ac:dyDescent="0.25">
      <c r="A5" s="81" t="s">
        <v>2</v>
      </c>
      <c r="B5" s="133" t="s">
        <v>17</v>
      </c>
      <c r="C5" s="133" t="s">
        <v>11</v>
      </c>
      <c r="D5" s="133" t="s">
        <v>8</v>
      </c>
      <c r="E5" s="133">
        <v>1</v>
      </c>
      <c r="F5" s="133">
        <v>0.47397769516728627</v>
      </c>
      <c r="G5" s="133">
        <v>0.43172769999999999</v>
      </c>
      <c r="H5" s="133">
        <v>0.51622769999999996</v>
      </c>
      <c r="I5" s="133" t="s">
        <v>217</v>
      </c>
      <c r="J5" s="133">
        <v>3</v>
      </c>
      <c r="K5" s="133" t="s">
        <v>600</v>
      </c>
      <c r="L5" s="133">
        <v>255</v>
      </c>
      <c r="M5" s="133">
        <v>184</v>
      </c>
      <c r="N5" s="133">
        <v>99</v>
      </c>
    </row>
    <row r="6" spans="1:17" x14ac:dyDescent="0.25">
      <c r="A6" s="81" t="s">
        <v>2</v>
      </c>
      <c r="B6" s="133" t="s">
        <v>17</v>
      </c>
      <c r="C6" s="133" t="s">
        <v>11</v>
      </c>
      <c r="D6" s="133" t="s">
        <v>8</v>
      </c>
      <c r="E6" s="133">
        <v>2</v>
      </c>
      <c r="F6" s="133">
        <v>0.34200743494423791</v>
      </c>
      <c r="G6" s="133">
        <v>0.29975740000000001</v>
      </c>
      <c r="H6" s="133">
        <v>0.38425749999999997</v>
      </c>
      <c r="I6" s="133" t="s">
        <v>217</v>
      </c>
      <c r="J6" s="133">
        <v>3</v>
      </c>
      <c r="K6" s="133" t="s">
        <v>600</v>
      </c>
      <c r="L6" s="133">
        <v>255</v>
      </c>
      <c r="M6" s="133">
        <v>184</v>
      </c>
      <c r="N6" s="133">
        <v>99</v>
      </c>
    </row>
    <row r="7" spans="1:17" x14ac:dyDescent="0.25">
      <c r="A7" s="81" t="s">
        <v>2</v>
      </c>
      <c r="B7" s="133" t="s">
        <v>17</v>
      </c>
      <c r="C7" s="133" t="s">
        <v>11</v>
      </c>
      <c r="D7" s="133" t="s">
        <v>8</v>
      </c>
      <c r="E7" s="133">
        <v>3</v>
      </c>
      <c r="F7" s="133">
        <v>0.18401486988847585</v>
      </c>
      <c r="G7" s="133">
        <v>0.1417648</v>
      </c>
      <c r="H7" s="133">
        <v>0.22626489999999999</v>
      </c>
      <c r="I7" s="133" t="s">
        <v>217</v>
      </c>
      <c r="J7" s="133">
        <v>3</v>
      </c>
      <c r="K7" s="133" t="s">
        <v>600</v>
      </c>
      <c r="L7" s="133">
        <v>255</v>
      </c>
      <c r="M7" s="133">
        <v>184</v>
      </c>
      <c r="N7" s="133">
        <v>99</v>
      </c>
    </row>
    <row r="8" spans="1:17" x14ac:dyDescent="0.25">
      <c r="A8" s="81" t="s">
        <v>2</v>
      </c>
      <c r="B8" s="133" t="s">
        <v>17</v>
      </c>
      <c r="C8" s="133" t="s">
        <v>11</v>
      </c>
      <c r="D8" s="133" t="s">
        <v>29</v>
      </c>
      <c r="E8" s="156">
        <v>1</v>
      </c>
      <c r="F8" s="156">
        <v>0.34299516908212563</v>
      </c>
      <c r="G8" s="156">
        <v>0.29483169999999997</v>
      </c>
      <c r="H8" s="156">
        <v>0.39115870000000003</v>
      </c>
      <c r="I8" s="156" t="s">
        <v>217</v>
      </c>
      <c r="J8" s="156">
        <v>3</v>
      </c>
      <c r="K8" s="156" t="s">
        <v>601</v>
      </c>
      <c r="L8" s="156">
        <v>142</v>
      </c>
      <c r="M8" s="156">
        <v>177</v>
      </c>
      <c r="N8" s="156">
        <v>95</v>
      </c>
    </row>
    <row r="9" spans="1:17" x14ac:dyDescent="0.25">
      <c r="A9" s="81" t="s">
        <v>2</v>
      </c>
      <c r="B9" s="133" t="s">
        <v>17</v>
      </c>
      <c r="C9" s="133" t="s">
        <v>11</v>
      </c>
      <c r="D9" s="133" t="s">
        <v>29</v>
      </c>
      <c r="E9" s="156">
        <v>2</v>
      </c>
      <c r="F9" s="156">
        <v>0.42753623188405798</v>
      </c>
      <c r="G9" s="156">
        <v>0.37937270000000001</v>
      </c>
      <c r="H9" s="156">
        <v>0.4756997</v>
      </c>
      <c r="I9" s="156" t="s">
        <v>217</v>
      </c>
      <c r="J9" s="156">
        <v>3</v>
      </c>
      <c r="K9" s="156" t="s">
        <v>601</v>
      </c>
      <c r="L9" s="156">
        <v>142</v>
      </c>
      <c r="M9" s="156">
        <v>177</v>
      </c>
      <c r="N9" s="156">
        <v>95</v>
      </c>
    </row>
    <row r="10" spans="1:17" x14ac:dyDescent="0.25">
      <c r="A10" s="81" t="s">
        <v>2</v>
      </c>
      <c r="B10" s="133" t="s">
        <v>17</v>
      </c>
      <c r="C10" s="133" t="s">
        <v>11</v>
      </c>
      <c r="D10" s="133" t="s">
        <v>29</v>
      </c>
      <c r="E10" s="156">
        <v>3</v>
      </c>
      <c r="F10" s="156">
        <v>0.22946859903381642</v>
      </c>
      <c r="G10" s="156">
        <v>0.1813051</v>
      </c>
      <c r="H10" s="156">
        <v>0.27763209999999999</v>
      </c>
      <c r="I10" s="156" t="s">
        <v>217</v>
      </c>
      <c r="J10" s="156">
        <v>3</v>
      </c>
      <c r="K10" s="156" t="s">
        <v>601</v>
      </c>
      <c r="L10" s="156">
        <v>142</v>
      </c>
      <c r="M10" s="156">
        <v>177</v>
      </c>
      <c r="N10" s="156">
        <v>95</v>
      </c>
    </row>
    <row r="11" spans="1:17" x14ac:dyDescent="0.25">
      <c r="A11" s="81" t="s">
        <v>2</v>
      </c>
      <c r="B11" s="133" t="s">
        <v>12</v>
      </c>
      <c r="C11" s="133" t="s">
        <v>11</v>
      </c>
      <c r="D11" s="133" t="s">
        <v>7</v>
      </c>
      <c r="E11" s="133">
        <v>1</v>
      </c>
      <c r="F11" s="133">
        <v>0.57843137254901966</v>
      </c>
      <c r="G11" s="133">
        <v>0.48139870000000001</v>
      </c>
      <c r="H11" s="133">
        <v>0.67546399999999995</v>
      </c>
      <c r="I11" s="133" t="s">
        <v>217</v>
      </c>
      <c r="J11" s="133">
        <v>3</v>
      </c>
      <c r="K11" s="133" t="s">
        <v>602</v>
      </c>
      <c r="L11" s="133">
        <v>59</v>
      </c>
      <c r="M11" s="133">
        <v>32</v>
      </c>
      <c r="N11" s="133">
        <v>11</v>
      </c>
    </row>
    <row r="12" spans="1:17" x14ac:dyDescent="0.25">
      <c r="A12" s="81" t="s">
        <v>2</v>
      </c>
      <c r="B12" s="133" t="s">
        <v>12</v>
      </c>
      <c r="C12" s="133" t="s">
        <v>11</v>
      </c>
      <c r="D12" s="133" t="s">
        <v>7</v>
      </c>
      <c r="E12" s="133">
        <v>2</v>
      </c>
      <c r="F12" s="133">
        <v>0.31372549019607843</v>
      </c>
      <c r="G12" s="133">
        <v>0.21669281000000001</v>
      </c>
      <c r="H12" s="133">
        <v>0.41075820000000002</v>
      </c>
      <c r="I12" s="133" t="s">
        <v>217</v>
      </c>
      <c r="J12" s="133">
        <v>3</v>
      </c>
      <c r="K12" s="133" t="s">
        <v>602</v>
      </c>
      <c r="L12" s="133">
        <v>59</v>
      </c>
      <c r="M12" s="133">
        <v>32</v>
      </c>
      <c r="N12" s="133">
        <v>11</v>
      </c>
    </row>
    <row r="13" spans="1:17" x14ac:dyDescent="0.25">
      <c r="A13" s="81" t="s">
        <v>2</v>
      </c>
      <c r="B13" s="133" t="s">
        <v>12</v>
      </c>
      <c r="C13" s="133" t="s">
        <v>11</v>
      </c>
      <c r="D13" s="133" t="s">
        <v>7</v>
      </c>
      <c r="E13" s="133">
        <v>3</v>
      </c>
      <c r="F13" s="133">
        <v>0.10784313725490197</v>
      </c>
      <c r="G13" s="133">
        <v>1.0810459999999999E-2</v>
      </c>
      <c r="H13" s="133">
        <v>0.2048758</v>
      </c>
      <c r="I13" s="133" t="s">
        <v>217</v>
      </c>
      <c r="J13" s="133">
        <v>3</v>
      </c>
      <c r="K13" s="133" t="s">
        <v>602</v>
      </c>
      <c r="L13" s="133">
        <v>59</v>
      </c>
      <c r="M13" s="133">
        <v>32</v>
      </c>
      <c r="N13" s="133">
        <v>11</v>
      </c>
    </row>
    <row r="14" spans="1:17" x14ac:dyDescent="0.25">
      <c r="A14" s="81" t="s">
        <v>2</v>
      </c>
      <c r="B14" s="133" t="s">
        <v>12</v>
      </c>
      <c r="C14" s="133" t="s">
        <v>13</v>
      </c>
      <c r="D14" s="133" t="s">
        <v>18</v>
      </c>
      <c r="E14" s="152">
        <v>1</v>
      </c>
      <c r="F14" s="152">
        <v>0.3428398058252427</v>
      </c>
      <c r="G14" s="152">
        <v>0.31869969999999997</v>
      </c>
      <c r="H14" s="152">
        <v>0.36697990000000003</v>
      </c>
      <c r="I14" s="152" t="s">
        <v>217</v>
      </c>
      <c r="J14" s="152">
        <v>3</v>
      </c>
      <c r="K14" s="152" t="s">
        <v>599</v>
      </c>
      <c r="L14" s="152">
        <v>565</v>
      </c>
      <c r="M14" s="152">
        <v>667</v>
      </c>
      <c r="N14" s="152">
        <v>416</v>
      </c>
    </row>
    <row r="15" spans="1:17" x14ac:dyDescent="0.25">
      <c r="A15" s="86" t="s">
        <v>2</v>
      </c>
      <c r="B15" s="84" t="s">
        <v>12</v>
      </c>
      <c r="C15" s="84" t="s">
        <v>13</v>
      </c>
      <c r="D15" s="84" t="s">
        <v>18</v>
      </c>
      <c r="E15" s="154">
        <v>2</v>
      </c>
      <c r="F15" s="154">
        <v>0.40473300970873788</v>
      </c>
      <c r="G15" s="154">
        <v>0.38059290000000001</v>
      </c>
      <c r="H15" s="154">
        <v>0.42887310000000001</v>
      </c>
      <c r="I15" s="154" t="s">
        <v>217</v>
      </c>
      <c r="J15" s="154">
        <v>3</v>
      </c>
      <c r="K15" s="154" t="s">
        <v>599</v>
      </c>
      <c r="L15" s="154">
        <v>565</v>
      </c>
      <c r="M15" s="154">
        <v>667</v>
      </c>
      <c r="N15" s="154">
        <v>416</v>
      </c>
    </row>
    <row r="16" spans="1:17" x14ac:dyDescent="0.25">
      <c r="A16" s="86" t="s">
        <v>2</v>
      </c>
      <c r="B16" s="84" t="s">
        <v>12</v>
      </c>
      <c r="C16" s="84" t="s">
        <v>13</v>
      </c>
      <c r="D16" s="84" t="s">
        <v>18</v>
      </c>
      <c r="E16" s="154">
        <v>3</v>
      </c>
      <c r="F16" s="154">
        <v>0.25242718446601942</v>
      </c>
      <c r="G16" s="154">
        <v>0.22828709999999999</v>
      </c>
      <c r="H16" s="154">
        <v>0.27656730000000002</v>
      </c>
      <c r="I16" s="154" t="s">
        <v>217</v>
      </c>
      <c r="J16" s="154">
        <v>3</v>
      </c>
      <c r="K16" s="154" t="s">
        <v>599</v>
      </c>
      <c r="L16" s="154">
        <v>565</v>
      </c>
      <c r="M16" s="154">
        <v>667</v>
      </c>
      <c r="N16" s="154">
        <v>416</v>
      </c>
    </row>
    <row r="17" spans="1:17" x14ac:dyDescent="0.25">
      <c r="A17" s="86" t="s">
        <v>2</v>
      </c>
      <c r="B17" s="84" t="s">
        <v>17</v>
      </c>
      <c r="C17" s="84" t="s">
        <v>13</v>
      </c>
      <c r="D17" s="84" t="s">
        <v>8</v>
      </c>
      <c r="E17" s="84">
        <v>1</v>
      </c>
      <c r="F17" s="84">
        <v>0.37881873727087578</v>
      </c>
      <c r="G17" s="84">
        <v>0.33459280000000002</v>
      </c>
      <c r="H17" s="84">
        <v>0.4230447</v>
      </c>
      <c r="I17" s="84" t="s">
        <v>217</v>
      </c>
      <c r="J17" s="84">
        <v>3</v>
      </c>
      <c r="K17" s="84" t="s">
        <v>603</v>
      </c>
      <c r="L17" s="84">
        <v>186</v>
      </c>
      <c r="M17" s="84">
        <v>197</v>
      </c>
      <c r="N17" s="84">
        <v>108</v>
      </c>
      <c r="O17" s="84"/>
      <c r="P17" s="84"/>
      <c r="Q17" s="84"/>
    </row>
    <row r="18" spans="1:17" x14ac:dyDescent="0.25">
      <c r="A18" s="86" t="s">
        <v>2</v>
      </c>
      <c r="B18" s="84" t="s">
        <v>17</v>
      </c>
      <c r="C18" s="84" t="s">
        <v>13</v>
      </c>
      <c r="D18" s="84" t="s">
        <v>8</v>
      </c>
      <c r="E18" s="84">
        <v>2</v>
      </c>
      <c r="F18" s="84">
        <v>0.40122199592668023</v>
      </c>
      <c r="G18" s="84">
        <v>0.35699599999999998</v>
      </c>
      <c r="H18" s="84">
        <v>0.44544800000000001</v>
      </c>
      <c r="I18" s="84" t="s">
        <v>217</v>
      </c>
      <c r="J18" s="84">
        <v>3</v>
      </c>
      <c r="K18" s="84" t="s">
        <v>603</v>
      </c>
      <c r="L18" s="84">
        <v>186</v>
      </c>
      <c r="M18" s="84">
        <v>197</v>
      </c>
      <c r="N18" s="84">
        <v>108</v>
      </c>
      <c r="O18" s="84"/>
      <c r="P18" s="84"/>
      <c r="Q18" s="84"/>
    </row>
    <row r="19" spans="1:17" x14ac:dyDescent="0.25">
      <c r="A19" s="86" t="s">
        <v>2</v>
      </c>
      <c r="B19" s="84" t="s">
        <v>17</v>
      </c>
      <c r="C19" s="84" t="s">
        <v>13</v>
      </c>
      <c r="D19" s="84" t="s">
        <v>8</v>
      </c>
      <c r="E19" s="84">
        <v>3</v>
      </c>
      <c r="F19" s="84">
        <v>0.21995926680244399</v>
      </c>
      <c r="G19" s="84">
        <v>0.17573330000000001</v>
      </c>
      <c r="H19" s="84">
        <v>0.26418520000000001</v>
      </c>
      <c r="I19" s="84" t="s">
        <v>217</v>
      </c>
      <c r="J19" s="84">
        <v>3</v>
      </c>
      <c r="K19" s="84" t="s">
        <v>603</v>
      </c>
      <c r="L19" s="84">
        <v>186</v>
      </c>
      <c r="M19" s="84">
        <v>197</v>
      </c>
      <c r="N19" s="84">
        <v>108</v>
      </c>
      <c r="O19" s="84"/>
      <c r="P19" s="84"/>
      <c r="Q19" s="84"/>
    </row>
    <row r="20" spans="1:17" x14ac:dyDescent="0.25">
      <c r="A20" s="86" t="s">
        <v>2</v>
      </c>
      <c r="B20" s="84" t="s">
        <v>17</v>
      </c>
      <c r="C20" s="84" t="s">
        <v>13</v>
      </c>
      <c r="D20" s="84" t="s">
        <v>29</v>
      </c>
      <c r="E20" s="157">
        <v>1</v>
      </c>
      <c r="F20" s="157">
        <v>0.34299516908212563</v>
      </c>
      <c r="G20" s="157">
        <v>0.29483169999999997</v>
      </c>
      <c r="H20" s="157">
        <v>0.39115870000000003</v>
      </c>
      <c r="I20" s="157" t="s">
        <v>217</v>
      </c>
      <c r="J20" s="157">
        <v>3</v>
      </c>
      <c r="K20" s="157" t="s">
        <v>601</v>
      </c>
      <c r="L20" s="157">
        <v>142</v>
      </c>
      <c r="M20" s="157">
        <v>177</v>
      </c>
      <c r="N20" s="157">
        <v>95</v>
      </c>
      <c r="O20" s="84"/>
      <c r="P20" s="84"/>
      <c r="Q20" s="84"/>
    </row>
    <row r="21" spans="1:17" x14ac:dyDescent="0.25">
      <c r="A21" s="86" t="s">
        <v>2</v>
      </c>
      <c r="B21" s="84" t="s">
        <v>17</v>
      </c>
      <c r="C21" s="84" t="s">
        <v>13</v>
      </c>
      <c r="D21" s="84" t="s">
        <v>29</v>
      </c>
      <c r="E21" s="157">
        <v>2</v>
      </c>
      <c r="F21" s="157">
        <v>0.42753623188405798</v>
      </c>
      <c r="G21" s="157">
        <v>0.37937270000000001</v>
      </c>
      <c r="H21" s="157">
        <v>0.4756997</v>
      </c>
      <c r="I21" s="157" t="s">
        <v>217</v>
      </c>
      <c r="J21" s="157">
        <v>3</v>
      </c>
      <c r="K21" s="157" t="s">
        <v>601</v>
      </c>
      <c r="L21" s="157">
        <v>142</v>
      </c>
      <c r="M21" s="157">
        <v>177</v>
      </c>
      <c r="N21" s="157">
        <v>95</v>
      </c>
      <c r="O21" s="84"/>
      <c r="P21" s="84"/>
      <c r="Q21" s="84"/>
    </row>
    <row r="22" spans="1:17" x14ac:dyDescent="0.25">
      <c r="A22" s="86" t="s">
        <v>2</v>
      </c>
      <c r="B22" s="84" t="s">
        <v>17</v>
      </c>
      <c r="C22" s="84" t="s">
        <v>13</v>
      </c>
      <c r="D22" s="84" t="s">
        <v>29</v>
      </c>
      <c r="E22" s="157">
        <v>3</v>
      </c>
      <c r="F22" s="157">
        <v>0.22946859903381642</v>
      </c>
      <c r="G22" s="157">
        <v>0.1813051</v>
      </c>
      <c r="H22" s="157">
        <v>0.27763209999999999</v>
      </c>
      <c r="I22" s="157" t="s">
        <v>217</v>
      </c>
      <c r="J22" s="157">
        <v>3</v>
      </c>
      <c r="K22" s="157" t="s">
        <v>601</v>
      </c>
      <c r="L22" s="157">
        <v>142</v>
      </c>
      <c r="M22" s="157">
        <v>177</v>
      </c>
      <c r="N22" s="157">
        <v>95</v>
      </c>
      <c r="O22" s="84"/>
      <c r="P22" s="84"/>
      <c r="Q22" s="84"/>
    </row>
    <row r="23" spans="1:17" x14ac:dyDescent="0.25">
      <c r="A23" s="86" t="s">
        <v>2</v>
      </c>
      <c r="B23" s="84" t="s">
        <v>12</v>
      </c>
      <c r="C23" s="84" t="s">
        <v>13</v>
      </c>
      <c r="D23" s="84" t="s">
        <v>7</v>
      </c>
      <c r="E23" s="84">
        <v>1</v>
      </c>
      <c r="F23" s="84">
        <v>0.2289156626506024</v>
      </c>
      <c r="G23" s="84">
        <v>0.18825919999999999</v>
      </c>
      <c r="H23" s="84">
        <v>0.26957219999999998</v>
      </c>
      <c r="I23" s="84" t="s">
        <v>217</v>
      </c>
      <c r="J23" s="84">
        <v>3</v>
      </c>
      <c r="K23" s="84" t="s">
        <v>604</v>
      </c>
      <c r="L23" s="84">
        <v>133</v>
      </c>
      <c r="M23" s="84">
        <v>260</v>
      </c>
      <c r="N23" s="84">
        <v>188</v>
      </c>
      <c r="O23" s="84"/>
      <c r="P23" s="84"/>
      <c r="Q23" s="84"/>
    </row>
    <row r="24" spans="1:17" x14ac:dyDescent="0.25">
      <c r="A24" s="86" t="s">
        <v>2</v>
      </c>
      <c r="B24" s="84" t="s">
        <v>12</v>
      </c>
      <c r="C24" s="84" t="s">
        <v>13</v>
      </c>
      <c r="D24" s="84" t="s">
        <v>7</v>
      </c>
      <c r="E24" s="84">
        <v>2</v>
      </c>
      <c r="F24" s="84">
        <v>0.44750430292598969</v>
      </c>
      <c r="G24" s="84">
        <v>0.40684779999999998</v>
      </c>
      <c r="H24" s="84">
        <v>0.48816080000000001</v>
      </c>
      <c r="I24" s="84" t="s">
        <v>217</v>
      </c>
      <c r="J24" s="84">
        <v>3</v>
      </c>
      <c r="K24" s="84" t="s">
        <v>604</v>
      </c>
      <c r="L24" s="84">
        <v>133</v>
      </c>
      <c r="M24" s="84">
        <v>260</v>
      </c>
      <c r="N24" s="84">
        <v>188</v>
      </c>
    </row>
    <row r="25" spans="1:17" x14ac:dyDescent="0.25">
      <c r="A25" s="86" t="s">
        <v>2</v>
      </c>
      <c r="B25" s="84" t="s">
        <v>12</v>
      </c>
      <c r="C25" s="84" t="s">
        <v>13</v>
      </c>
      <c r="D25" s="84" t="s">
        <v>7</v>
      </c>
      <c r="E25" s="84">
        <v>3</v>
      </c>
      <c r="F25" s="84">
        <v>0.32358003442340794</v>
      </c>
      <c r="G25" s="84">
        <v>0.28292349999999999</v>
      </c>
      <c r="H25" s="84">
        <v>0.36423650000000002</v>
      </c>
      <c r="I25" s="84" t="s">
        <v>217</v>
      </c>
      <c r="J25" s="84">
        <v>3</v>
      </c>
      <c r="K25" s="84" t="s">
        <v>604</v>
      </c>
      <c r="L25" s="84">
        <v>133</v>
      </c>
      <c r="M25" s="84">
        <v>260</v>
      </c>
      <c r="N25" s="84">
        <v>188</v>
      </c>
    </row>
    <row r="26" spans="1:17" x14ac:dyDescent="0.25">
      <c r="A26" s="86" t="s">
        <v>2</v>
      </c>
      <c r="B26" s="84" t="s">
        <v>12</v>
      </c>
      <c r="C26" s="84" t="s">
        <v>14</v>
      </c>
      <c r="D26" s="84" t="s">
        <v>18</v>
      </c>
      <c r="E26" s="154">
        <v>1</v>
      </c>
      <c r="F26" s="154">
        <v>0.3428398058252427</v>
      </c>
      <c r="G26" s="154">
        <v>0.31869969999999997</v>
      </c>
      <c r="H26" s="154">
        <v>0.36697990000000003</v>
      </c>
      <c r="I26" s="154" t="s">
        <v>217</v>
      </c>
      <c r="J26" s="154">
        <v>3</v>
      </c>
      <c r="K26" s="154" t="s">
        <v>599</v>
      </c>
      <c r="L26" s="154">
        <v>565</v>
      </c>
      <c r="M26" s="154">
        <v>667</v>
      </c>
      <c r="N26" s="154">
        <v>416</v>
      </c>
    </row>
    <row r="27" spans="1:17" x14ac:dyDescent="0.25">
      <c r="A27" s="86" t="s">
        <v>2</v>
      </c>
      <c r="B27" s="84" t="s">
        <v>12</v>
      </c>
      <c r="C27" s="84" t="s">
        <v>14</v>
      </c>
      <c r="D27" s="84" t="s">
        <v>18</v>
      </c>
      <c r="E27" s="154">
        <v>2</v>
      </c>
      <c r="F27" s="154">
        <v>0.40473300970873788</v>
      </c>
      <c r="G27" s="154">
        <v>0.38059290000000001</v>
      </c>
      <c r="H27" s="154">
        <v>0.42887310000000001</v>
      </c>
      <c r="I27" s="154" t="s">
        <v>217</v>
      </c>
      <c r="J27" s="154">
        <v>3</v>
      </c>
      <c r="K27" s="154" t="s">
        <v>599</v>
      </c>
      <c r="L27" s="154">
        <v>565</v>
      </c>
      <c r="M27" s="154">
        <v>667</v>
      </c>
      <c r="N27" s="154">
        <v>416</v>
      </c>
    </row>
    <row r="28" spans="1:17" x14ac:dyDescent="0.25">
      <c r="A28" s="86" t="s">
        <v>2</v>
      </c>
      <c r="B28" s="84" t="s">
        <v>12</v>
      </c>
      <c r="C28" s="84" t="s">
        <v>14</v>
      </c>
      <c r="D28" s="84" t="s">
        <v>18</v>
      </c>
      <c r="E28" s="154">
        <v>3</v>
      </c>
      <c r="F28" s="154">
        <v>0.25242718446601942</v>
      </c>
      <c r="G28" s="154">
        <v>0.22828709999999999</v>
      </c>
      <c r="H28" s="154">
        <v>0.27656730000000002</v>
      </c>
      <c r="I28" s="154" t="s">
        <v>217</v>
      </c>
      <c r="J28" s="154">
        <v>3</v>
      </c>
      <c r="K28" s="154" t="s">
        <v>599</v>
      </c>
      <c r="L28" s="154">
        <v>565</v>
      </c>
      <c r="M28" s="154">
        <v>667</v>
      </c>
      <c r="N28" s="154">
        <v>416</v>
      </c>
    </row>
    <row r="29" spans="1:17" x14ac:dyDescent="0.25">
      <c r="A29" s="86" t="s">
        <v>2</v>
      </c>
      <c r="B29" s="84" t="s">
        <v>17</v>
      </c>
      <c r="C29" s="84" t="s">
        <v>14</v>
      </c>
      <c r="D29" s="84" t="s">
        <v>8</v>
      </c>
      <c r="E29" s="84">
        <v>1</v>
      </c>
      <c r="F29" s="84">
        <v>0.36559139784946237</v>
      </c>
      <c r="G29" s="84">
        <v>0.29373559999999999</v>
      </c>
      <c r="H29" s="84">
        <v>0.43744719999999998</v>
      </c>
      <c r="I29" s="84" t="s">
        <v>217</v>
      </c>
      <c r="J29" s="84">
        <v>3</v>
      </c>
      <c r="K29" s="84" t="s">
        <v>605</v>
      </c>
      <c r="L29" s="84">
        <v>68</v>
      </c>
      <c r="M29" s="84">
        <v>87</v>
      </c>
      <c r="N29" s="84">
        <v>31</v>
      </c>
    </row>
    <row r="30" spans="1:17" x14ac:dyDescent="0.25">
      <c r="A30" s="86" t="s">
        <v>2</v>
      </c>
      <c r="B30" s="84" t="s">
        <v>17</v>
      </c>
      <c r="C30" s="84" t="s">
        <v>14</v>
      </c>
      <c r="D30" s="84" t="s">
        <v>8</v>
      </c>
      <c r="E30" s="84">
        <v>2</v>
      </c>
      <c r="F30" s="84">
        <v>0.46774193548387094</v>
      </c>
      <c r="G30" s="84">
        <v>0.39588620000000002</v>
      </c>
      <c r="H30" s="84">
        <v>0.53959769999999996</v>
      </c>
      <c r="I30" s="84" t="s">
        <v>217</v>
      </c>
      <c r="J30" s="84">
        <v>3</v>
      </c>
      <c r="K30" s="84" t="s">
        <v>605</v>
      </c>
      <c r="L30" s="84">
        <v>68</v>
      </c>
      <c r="M30" s="84">
        <v>87</v>
      </c>
      <c r="N30" s="84">
        <v>31</v>
      </c>
    </row>
    <row r="31" spans="1:17" x14ac:dyDescent="0.25">
      <c r="A31" s="86" t="s">
        <v>2</v>
      </c>
      <c r="B31" s="84" t="s">
        <v>17</v>
      </c>
      <c r="C31" s="84" t="s">
        <v>14</v>
      </c>
      <c r="D31" s="84" t="s">
        <v>8</v>
      </c>
      <c r="E31" s="84">
        <v>3</v>
      </c>
      <c r="F31" s="84">
        <v>0.16666666666666666</v>
      </c>
      <c r="G31" s="84">
        <v>9.4810900000000004E-2</v>
      </c>
      <c r="H31" s="84">
        <v>0.2385224</v>
      </c>
      <c r="I31" s="84" t="s">
        <v>217</v>
      </c>
      <c r="J31" s="84">
        <v>3</v>
      </c>
      <c r="K31" s="84" t="s">
        <v>605</v>
      </c>
      <c r="L31" s="84">
        <v>68</v>
      </c>
      <c r="M31" s="84">
        <v>87</v>
      </c>
      <c r="N31" s="84">
        <v>31</v>
      </c>
    </row>
    <row r="32" spans="1:17" x14ac:dyDescent="0.25">
      <c r="A32" s="86" t="s">
        <v>2</v>
      </c>
      <c r="B32" s="84" t="s">
        <v>17</v>
      </c>
      <c r="C32" s="84" t="s">
        <v>14</v>
      </c>
      <c r="D32" s="84" t="s">
        <v>29</v>
      </c>
      <c r="E32" s="157">
        <v>1</v>
      </c>
      <c r="F32" s="157">
        <v>0.34299516908212563</v>
      </c>
      <c r="G32" s="157">
        <v>0.29483169999999997</v>
      </c>
      <c r="H32" s="157">
        <v>0.39115870000000003</v>
      </c>
      <c r="I32" s="157" t="s">
        <v>217</v>
      </c>
      <c r="J32" s="157">
        <v>3</v>
      </c>
      <c r="K32" s="157" t="s">
        <v>601</v>
      </c>
      <c r="L32" s="157">
        <v>142</v>
      </c>
      <c r="M32" s="157">
        <v>177</v>
      </c>
      <c r="N32" s="157">
        <v>95</v>
      </c>
    </row>
    <row r="33" spans="1:18" x14ac:dyDescent="0.25">
      <c r="A33" s="86" t="s">
        <v>2</v>
      </c>
      <c r="B33" s="84" t="s">
        <v>17</v>
      </c>
      <c r="C33" s="84" t="s">
        <v>14</v>
      </c>
      <c r="D33" s="84" t="s">
        <v>29</v>
      </c>
      <c r="E33" s="157">
        <v>2</v>
      </c>
      <c r="F33" s="157">
        <v>0.42753623188405798</v>
      </c>
      <c r="G33" s="157">
        <v>0.37937270000000001</v>
      </c>
      <c r="H33" s="157">
        <v>0.4756997</v>
      </c>
      <c r="I33" s="157" t="s">
        <v>217</v>
      </c>
      <c r="J33" s="157">
        <v>3</v>
      </c>
      <c r="K33" s="157" t="s">
        <v>601</v>
      </c>
      <c r="L33" s="157">
        <v>142</v>
      </c>
      <c r="M33" s="157">
        <v>177</v>
      </c>
      <c r="N33" s="157">
        <v>95</v>
      </c>
    </row>
    <row r="34" spans="1:18" x14ac:dyDescent="0.25">
      <c r="A34" s="86" t="s">
        <v>2</v>
      </c>
      <c r="B34" s="84" t="s">
        <v>17</v>
      </c>
      <c r="C34" s="84" t="s">
        <v>14</v>
      </c>
      <c r="D34" s="84" t="s">
        <v>29</v>
      </c>
      <c r="E34" s="157">
        <v>3</v>
      </c>
      <c r="F34" s="157">
        <v>0.22946859903381642</v>
      </c>
      <c r="G34" s="157">
        <v>0.1813051</v>
      </c>
      <c r="H34" s="157">
        <v>0.27763209999999999</v>
      </c>
      <c r="I34" s="157" t="s">
        <v>217</v>
      </c>
      <c r="J34" s="157">
        <v>3</v>
      </c>
      <c r="K34" s="157" t="s">
        <v>601</v>
      </c>
      <c r="L34" s="157">
        <v>142</v>
      </c>
      <c r="M34" s="157">
        <v>177</v>
      </c>
      <c r="N34" s="157">
        <v>95</v>
      </c>
    </row>
    <row r="35" spans="1:18" x14ac:dyDescent="0.25">
      <c r="A35" s="86" t="s">
        <v>2</v>
      </c>
      <c r="B35" s="84" t="s">
        <v>12</v>
      </c>
      <c r="C35" s="84" t="s">
        <v>14</v>
      </c>
      <c r="D35" s="84" t="s">
        <v>7</v>
      </c>
      <c r="E35" s="84">
        <v>1</v>
      </c>
      <c r="F35" s="84">
        <v>0.29365079365079366</v>
      </c>
      <c r="G35" s="84">
        <v>0.20634710000000001</v>
      </c>
      <c r="H35" s="84">
        <v>0.38095449999999997</v>
      </c>
      <c r="I35" s="84" t="s">
        <v>217</v>
      </c>
      <c r="J35" s="84">
        <v>3</v>
      </c>
      <c r="K35" s="84" t="s">
        <v>606</v>
      </c>
      <c r="L35" s="84">
        <v>37</v>
      </c>
      <c r="M35" s="84">
        <v>51</v>
      </c>
      <c r="N35" s="84">
        <v>38</v>
      </c>
    </row>
    <row r="36" spans="1:18" x14ac:dyDescent="0.25">
      <c r="A36" s="86" t="s">
        <v>2</v>
      </c>
      <c r="B36" s="84" t="s">
        <v>12</v>
      </c>
      <c r="C36" s="84" t="s">
        <v>14</v>
      </c>
      <c r="D36" s="84" t="s">
        <v>7</v>
      </c>
      <c r="E36" s="84">
        <v>2</v>
      </c>
      <c r="F36" s="84">
        <v>0.40476190476190477</v>
      </c>
      <c r="G36" s="84">
        <v>0.31745820000000002</v>
      </c>
      <c r="H36" s="84">
        <v>0.49206559999999999</v>
      </c>
      <c r="I36" s="84" t="s">
        <v>217</v>
      </c>
      <c r="J36" s="84">
        <v>3</v>
      </c>
      <c r="K36" s="84" t="s">
        <v>606</v>
      </c>
      <c r="L36" s="84">
        <v>37</v>
      </c>
      <c r="M36" s="84">
        <v>51</v>
      </c>
      <c r="N36" s="84">
        <v>38</v>
      </c>
      <c r="O36" s="84"/>
      <c r="P36" s="84"/>
      <c r="Q36" s="84"/>
      <c r="R36" s="84"/>
    </row>
    <row r="37" spans="1:18" x14ac:dyDescent="0.25">
      <c r="A37" s="86" t="s">
        <v>2</v>
      </c>
      <c r="B37" s="84" t="s">
        <v>12</v>
      </c>
      <c r="C37" s="84" t="s">
        <v>14</v>
      </c>
      <c r="D37" s="84" t="s">
        <v>7</v>
      </c>
      <c r="E37" s="84">
        <v>3</v>
      </c>
      <c r="F37" s="84">
        <v>0.30158730158730157</v>
      </c>
      <c r="G37" s="84">
        <v>0.21428359999999999</v>
      </c>
      <c r="H37" s="84">
        <v>0.38889099999999999</v>
      </c>
      <c r="I37" s="84" t="s">
        <v>217</v>
      </c>
      <c r="J37" s="84">
        <v>3</v>
      </c>
      <c r="K37" s="84" t="s">
        <v>606</v>
      </c>
      <c r="L37" s="84">
        <v>37</v>
      </c>
      <c r="M37" s="84">
        <v>51</v>
      </c>
      <c r="N37" s="84">
        <v>38</v>
      </c>
      <c r="O37" s="84"/>
      <c r="P37" s="84"/>
      <c r="Q37" s="84"/>
      <c r="R37" s="84"/>
    </row>
    <row r="38" spans="1:18" x14ac:dyDescent="0.25">
      <c r="A38" s="86" t="s">
        <v>2</v>
      </c>
      <c r="B38" s="84" t="s">
        <v>15</v>
      </c>
      <c r="C38" s="84" t="s">
        <v>11</v>
      </c>
      <c r="D38" s="84" t="s">
        <v>18</v>
      </c>
      <c r="E38" s="154">
        <v>1</v>
      </c>
      <c r="F38" s="154">
        <v>0.3428398058252427</v>
      </c>
      <c r="G38" s="154">
        <v>0.31869969999999997</v>
      </c>
      <c r="H38" s="154">
        <v>0.36697990000000003</v>
      </c>
      <c r="I38" s="154" t="s">
        <v>217</v>
      </c>
      <c r="J38" s="154">
        <v>3</v>
      </c>
      <c r="K38" s="154" t="s">
        <v>599</v>
      </c>
      <c r="L38" s="154">
        <v>565</v>
      </c>
      <c r="M38" s="154">
        <v>667</v>
      </c>
      <c r="N38" s="154">
        <v>416</v>
      </c>
      <c r="O38" s="84"/>
      <c r="P38" s="84"/>
      <c r="Q38" s="84"/>
      <c r="R38" s="84"/>
    </row>
    <row r="39" spans="1:18" s="79" customFormat="1" x14ac:dyDescent="0.25">
      <c r="A39" s="86" t="s">
        <v>2</v>
      </c>
      <c r="B39" s="84" t="s">
        <v>15</v>
      </c>
      <c r="C39" s="84" t="s">
        <v>11</v>
      </c>
      <c r="D39" s="84" t="s">
        <v>18</v>
      </c>
      <c r="E39" s="154">
        <v>2</v>
      </c>
      <c r="F39" s="154">
        <v>0.40473300970873788</v>
      </c>
      <c r="G39" s="154">
        <v>0.38059290000000001</v>
      </c>
      <c r="H39" s="154">
        <v>0.42887310000000001</v>
      </c>
      <c r="I39" s="154" t="s">
        <v>217</v>
      </c>
      <c r="J39" s="154">
        <v>3</v>
      </c>
      <c r="K39" s="154" t="s">
        <v>599</v>
      </c>
      <c r="L39" s="154">
        <v>565</v>
      </c>
      <c r="M39" s="154">
        <v>667</v>
      </c>
      <c r="N39" s="154">
        <v>416</v>
      </c>
      <c r="O39" s="84"/>
      <c r="P39" s="84"/>
      <c r="Q39" s="84"/>
      <c r="R39" s="84"/>
    </row>
    <row r="40" spans="1:18" s="79" customFormat="1" x14ac:dyDescent="0.25">
      <c r="A40" s="86" t="s">
        <v>2</v>
      </c>
      <c r="B40" s="84" t="s">
        <v>15</v>
      </c>
      <c r="C40" s="84" t="s">
        <v>11</v>
      </c>
      <c r="D40" s="84" t="s">
        <v>18</v>
      </c>
      <c r="E40" s="154">
        <v>3</v>
      </c>
      <c r="F40" s="154">
        <v>0.25242718446601942</v>
      </c>
      <c r="G40" s="154">
        <v>0.22828709999999999</v>
      </c>
      <c r="H40" s="154">
        <v>0.27656730000000002</v>
      </c>
      <c r="I40" s="154" t="s">
        <v>217</v>
      </c>
      <c r="J40" s="154">
        <v>3</v>
      </c>
      <c r="K40" s="154" t="s">
        <v>599</v>
      </c>
      <c r="L40" s="154">
        <v>565</v>
      </c>
      <c r="M40" s="154">
        <v>667</v>
      </c>
      <c r="N40" s="154">
        <v>416</v>
      </c>
    </row>
    <row r="41" spans="1:18" x14ac:dyDescent="0.25">
      <c r="A41" s="86" t="s">
        <v>2</v>
      </c>
      <c r="B41" s="84" t="s">
        <v>15</v>
      </c>
      <c r="C41" s="84" t="s">
        <v>11</v>
      </c>
      <c r="D41" s="84" t="s">
        <v>7</v>
      </c>
      <c r="E41" s="84">
        <v>1</v>
      </c>
      <c r="F41" s="84">
        <v>0.53333333333333333</v>
      </c>
      <c r="G41" s="84">
        <v>0.45331813999999998</v>
      </c>
      <c r="H41" s="84">
        <v>0.61334849999999996</v>
      </c>
      <c r="I41" s="84" t="s">
        <v>217</v>
      </c>
      <c r="J41" s="84">
        <v>3</v>
      </c>
      <c r="K41" s="84" t="s">
        <v>607</v>
      </c>
      <c r="L41" s="84">
        <v>80</v>
      </c>
      <c r="M41" s="84">
        <v>52</v>
      </c>
      <c r="N41" s="84">
        <v>18</v>
      </c>
    </row>
    <row r="42" spans="1:18" s="79" customFormat="1" x14ac:dyDescent="0.25">
      <c r="A42" s="86" t="s">
        <v>2</v>
      </c>
      <c r="B42" s="84" t="s">
        <v>15</v>
      </c>
      <c r="C42" s="84" t="s">
        <v>11</v>
      </c>
      <c r="D42" s="84" t="s">
        <v>7</v>
      </c>
      <c r="E42" s="84">
        <v>2</v>
      </c>
      <c r="F42" s="84">
        <v>0.34666666666666668</v>
      </c>
      <c r="G42" s="84">
        <v>0.26665147</v>
      </c>
      <c r="H42" s="84">
        <v>0.4266819</v>
      </c>
      <c r="I42" s="84" t="s">
        <v>217</v>
      </c>
      <c r="J42" s="84">
        <v>3</v>
      </c>
      <c r="K42" s="84" t="s">
        <v>607</v>
      </c>
      <c r="L42" s="84">
        <v>80</v>
      </c>
      <c r="M42" s="84">
        <v>52</v>
      </c>
      <c r="N42" s="84">
        <v>18</v>
      </c>
    </row>
    <row r="43" spans="1:18" s="79" customFormat="1" x14ac:dyDescent="0.25">
      <c r="A43" s="86" t="s">
        <v>2</v>
      </c>
      <c r="B43" s="84" t="s">
        <v>15</v>
      </c>
      <c r="C43" s="84" t="s">
        <v>11</v>
      </c>
      <c r="D43" s="84" t="s">
        <v>7</v>
      </c>
      <c r="E43" s="84">
        <v>3</v>
      </c>
      <c r="F43" s="84">
        <v>0.12</v>
      </c>
      <c r="G43" s="84">
        <v>3.9984810000000003E-2</v>
      </c>
      <c r="H43" s="84">
        <v>0.2000152</v>
      </c>
      <c r="I43" s="84" t="s">
        <v>217</v>
      </c>
      <c r="J43" s="84">
        <v>3</v>
      </c>
      <c r="K43" s="84" t="s">
        <v>607</v>
      </c>
      <c r="L43" s="84">
        <v>80</v>
      </c>
      <c r="M43" s="84">
        <v>52</v>
      </c>
      <c r="N43" s="84">
        <v>18</v>
      </c>
    </row>
    <row r="44" spans="1:18" x14ac:dyDescent="0.25">
      <c r="A44" s="86" t="s">
        <v>2</v>
      </c>
      <c r="B44" s="84" t="s">
        <v>15</v>
      </c>
      <c r="C44" s="84" t="s">
        <v>13</v>
      </c>
      <c r="D44" s="84" t="s">
        <v>18</v>
      </c>
      <c r="E44" s="154">
        <v>1</v>
      </c>
      <c r="F44" s="154">
        <v>0.3428398058252427</v>
      </c>
      <c r="G44" s="154">
        <v>0.31869969999999997</v>
      </c>
      <c r="H44" s="154">
        <v>0.36697990000000003</v>
      </c>
      <c r="I44" s="154" t="s">
        <v>217</v>
      </c>
      <c r="J44" s="154">
        <v>3</v>
      </c>
      <c r="K44" s="154" t="s">
        <v>599</v>
      </c>
      <c r="L44" s="154">
        <v>565</v>
      </c>
      <c r="M44" s="154">
        <v>667</v>
      </c>
      <c r="N44" s="154">
        <v>416</v>
      </c>
    </row>
    <row r="45" spans="1:18" s="79" customFormat="1" x14ac:dyDescent="0.25">
      <c r="A45" s="86" t="s">
        <v>2</v>
      </c>
      <c r="B45" s="84" t="s">
        <v>15</v>
      </c>
      <c r="C45" s="84" t="s">
        <v>13</v>
      </c>
      <c r="D45" s="84" t="s">
        <v>18</v>
      </c>
      <c r="E45" s="154">
        <v>2</v>
      </c>
      <c r="F45" s="154">
        <v>0.40473300970873788</v>
      </c>
      <c r="G45" s="154">
        <v>0.38059290000000001</v>
      </c>
      <c r="H45" s="154">
        <v>0.42887310000000001</v>
      </c>
      <c r="I45" s="154" t="s">
        <v>217</v>
      </c>
      <c r="J45" s="154">
        <v>3</v>
      </c>
      <c r="K45" s="154" t="s">
        <v>599</v>
      </c>
      <c r="L45" s="154">
        <v>565</v>
      </c>
      <c r="M45" s="154">
        <v>667</v>
      </c>
      <c r="N45" s="154">
        <v>416</v>
      </c>
    </row>
    <row r="46" spans="1:18" s="79" customFormat="1" x14ac:dyDescent="0.25">
      <c r="A46" s="86" t="s">
        <v>2</v>
      </c>
      <c r="B46" s="84" t="s">
        <v>15</v>
      </c>
      <c r="C46" s="84" t="s">
        <v>13</v>
      </c>
      <c r="D46" s="84" t="s">
        <v>18</v>
      </c>
      <c r="E46" s="154">
        <v>3</v>
      </c>
      <c r="F46" s="154">
        <v>0.25242718446601942</v>
      </c>
      <c r="G46" s="154">
        <v>0.22828709999999999</v>
      </c>
      <c r="H46" s="154">
        <v>0.27656730000000002</v>
      </c>
      <c r="I46" s="154" t="s">
        <v>217</v>
      </c>
      <c r="J46" s="154">
        <v>3</v>
      </c>
      <c r="K46" s="154" t="s">
        <v>599</v>
      </c>
      <c r="L46" s="154">
        <v>565</v>
      </c>
      <c r="M46" s="154">
        <v>667</v>
      </c>
      <c r="N46" s="154">
        <v>416</v>
      </c>
    </row>
    <row r="47" spans="1:18" x14ac:dyDescent="0.25">
      <c r="A47" s="86" t="s">
        <v>2</v>
      </c>
      <c r="B47" s="84" t="s">
        <v>15</v>
      </c>
      <c r="C47" s="84" t="s">
        <v>13</v>
      </c>
      <c r="D47" s="84" t="s">
        <v>7</v>
      </c>
      <c r="E47" s="84">
        <v>1</v>
      </c>
      <c r="F47" s="84">
        <v>0.45424107142857145</v>
      </c>
      <c r="G47" s="84">
        <v>0.42150219999999999</v>
      </c>
      <c r="H47" s="84">
        <v>0.48698000000000002</v>
      </c>
      <c r="I47" s="84" t="s">
        <v>217</v>
      </c>
      <c r="J47" s="84">
        <v>3</v>
      </c>
      <c r="K47" s="84" t="s">
        <v>608</v>
      </c>
      <c r="L47" s="84">
        <v>407</v>
      </c>
      <c r="M47" s="84">
        <v>347</v>
      </c>
      <c r="N47" s="84">
        <v>142</v>
      </c>
    </row>
    <row r="48" spans="1:18" s="79" customFormat="1" x14ac:dyDescent="0.25">
      <c r="A48" s="86" t="s">
        <v>2</v>
      </c>
      <c r="B48" s="84" t="s">
        <v>15</v>
      </c>
      <c r="C48" s="84" t="s">
        <v>13</v>
      </c>
      <c r="D48" s="84" t="s">
        <v>7</v>
      </c>
      <c r="E48" s="84">
        <v>2</v>
      </c>
      <c r="F48" s="84">
        <v>0.3872767857142857</v>
      </c>
      <c r="G48" s="84">
        <v>0.35453790000000002</v>
      </c>
      <c r="H48" s="84">
        <v>0.42001569999999999</v>
      </c>
      <c r="I48" s="84" t="s">
        <v>217</v>
      </c>
      <c r="J48" s="84">
        <v>3</v>
      </c>
      <c r="K48" s="84" t="s">
        <v>608</v>
      </c>
      <c r="L48" s="84">
        <v>407</v>
      </c>
      <c r="M48" s="84">
        <v>347</v>
      </c>
      <c r="N48" s="84">
        <v>142</v>
      </c>
    </row>
    <row r="49" spans="1:17" s="79" customFormat="1" x14ac:dyDescent="0.25">
      <c r="A49" s="86" t="s">
        <v>2</v>
      </c>
      <c r="B49" s="84" t="s">
        <v>15</v>
      </c>
      <c r="C49" s="84" t="s">
        <v>13</v>
      </c>
      <c r="D49" s="84" t="s">
        <v>7</v>
      </c>
      <c r="E49" s="84">
        <v>3</v>
      </c>
      <c r="F49" s="84">
        <v>0.15848214285714285</v>
      </c>
      <c r="G49" s="84">
        <v>0.1257432</v>
      </c>
      <c r="H49" s="84">
        <v>0.191221</v>
      </c>
      <c r="I49" s="84" t="s">
        <v>217</v>
      </c>
      <c r="J49" s="84">
        <v>3</v>
      </c>
      <c r="K49" s="84" t="s">
        <v>608</v>
      </c>
      <c r="L49" s="84">
        <v>407</v>
      </c>
      <c r="M49" s="84">
        <v>347</v>
      </c>
      <c r="N49" s="84">
        <v>142</v>
      </c>
    </row>
    <row r="50" spans="1:17" x14ac:dyDescent="0.25">
      <c r="A50" s="86" t="s">
        <v>2</v>
      </c>
      <c r="B50" s="84" t="s">
        <v>15</v>
      </c>
      <c r="C50" s="84" t="s">
        <v>14</v>
      </c>
      <c r="D50" s="84" t="s">
        <v>18</v>
      </c>
      <c r="E50" s="154">
        <v>1</v>
      </c>
      <c r="F50" s="154">
        <v>0.3428398058252427</v>
      </c>
      <c r="G50" s="154">
        <v>0.31869969999999997</v>
      </c>
      <c r="H50" s="154">
        <v>0.36697990000000003</v>
      </c>
      <c r="I50" s="154" t="s">
        <v>217</v>
      </c>
      <c r="J50" s="154">
        <v>3</v>
      </c>
      <c r="K50" s="154" t="s">
        <v>599</v>
      </c>
      <c r="L50" s="154">
        <v>565</v>
      </c>
      <c r="M50" s="154">
        <v>667</v>
      </c>
      <c r="N50" s="154">
        <v>416</v>
      </c>
    </row>
    <row r="51" spans="1:17" s="79" customFormat="1" x14ac:dyDescent="0.25">
      <c r="A51" s="86" t="s">
        <v>2</v>
      </c>
      <c r="B51" s="84" t="s">
        <v>15</v>
      </c>
      <c r="C51" s="84" t="s">
        <v>14</v>
      </c>
      <c r="D51" s="84" t="s">
        <v>18</v>
      </c>
      <c r="E51" s="154">
        <v>2</v>
      </c>
      <c r="F51" s="154">
        <v>0.40473300970873788</v>
      </c>
      <c r="G51" s="154">
        <v>0.38059290000000001</v>
      </c>
      <c r="H51" s="154">
        <v>0.42887310000000001</v>
      </c>
      <c r="I51" s="154" t="s">
        <v>217</v>
      </c>
      <c r="J51" s="154">
        <v>3</v>
      </c>
      <c r="K51" s="154" t="s">
        <v>599</v>
      </c>
      <c r="L51" s="154">
        <v>565</v>
      </c>
      <c r="M51" s="154">
        <v>667</v>
      </c>
      <c r="N51" s="154">
        <v>416</v>
      </c>
    </row>
    <row r="52" spans="1:17" s="79" customFormat="1" x14ac:dyDescent="0.25">
      <c r="A52" s="86" t="s">
        <v>2</v>
      </c>
      <c r="B52" s="84" t="s">
        <v>15</v>
      </c>
      <c r="C52" s="84" t="s">
        <v>14</v>
      </c>
      <c r="D52" s="84" t="s">
        <v>18</v>
      </c>
      <c r="E52" s="154">
        <v>3</v>
      </c>
      <c r="F52" s="154">
        <v>0.25242718446601942</v>
      </c>
      <c r="G52" s="154">
        <v>0.22828709999999999</v>
      </c>
      <c r="H52" s="154">
        <v>0.27656730000000002</v>
      </c>
      <c r="I52" s="154" t="s">
        <v>217</v>
      </c>
      <c r="J52" s="154">
        <v>3</v>
      </c>
      <c r="K52" s="154" t="s">
        <v>599</v>
      </c>
      <c r="L52" s="154">
        <v>565</v>
      </c>
      <c r="M52" s="154">
        <v>667</v>
      </c>
      <c r="N52" s="154">
        <v>416</v>
      </c>
    </row>
    <row r="53" spans="1:17" x14ac:dyDescent="0.25">
      <c r="A53" s="86" t="s">
        <v>2</v>
      </c>
      <c r="B53" s="84" t="s">
        <v>15</v>
      </c>
      <c r="C53" s="84" t="s">
        <v>14</v>
      </c>
      <c r="D53" s="84" t="s">
        <v>7</v>
      </c>
      <c r="E53" s="84">
        <v>1</v>
      </c>
      <c r="F53" s="84">
        <v>0.42222222222222222</v>
      </c>
      <c r="G53" s="84">
        <v>0.31892304999999999</v>
      </c>
      <c r="H53" s="84">
        <v>0.52552140000000003</v>
      </c>
      <c r="I53" s="84" t="s">
        <v>217</v>
      </c>
      <c r="J53" s="84">
        <v>3</v>
      </c>
      <c r="K53" s="84" t="s">
        <v>609</v>
      </c>
      <c r="L53" s="84">
        <v>38</v>
      </c>
      <c r="M53" s="84">
        <v>35</v>
      </c>
      <c r="N53" s="84">
        <v>17</v>
      </c>
    </row>
    <row r="54" spans="1:17" s="79" customFormat="1" x14ac:dyDescent="0.25">
      <c r="A54" s="86" t="s">
        <v>2</v>
      </c>
      <c r="B54" s="84" t="s">
        <v>15</v>
      </c>
      <c r="C54" s="84" t="s">
        <v>14</v>
      </c>
      <c r="D54" s="84" t="s">
        <v>7</v>
      </c>
      <c r="E54" s="84">
        <v>2</v>
      </c>
      <c r="F54" s="84">
        <v>0.3888888888888889</v>
      </c>
      <c r="G54" s="84">
        <v>0.28558971999999999</v>
      </c>
      <c r="H54" s="84">
        <v>0.49218810000000002</v>
      </c>
      <c r="I54" s="84" t="s">
        <v>217</v>
      </c>
      <c r="J54" s="84">
        <v>3</v>
      </c>
      <c r="K54" s="84" t="s">
        <v>609</v>
      </c>
      <c r="L54" s="84">
        <v>38</v>
      </c>
      <c r="M54" s="84">
        <v>35</v>
      </c>
      <c r="N54" s="84">
        <v>17</v>
      </c>
    </row>
    <row r="55" spans="1:17" s="79" customFormat="1" x14ac:dyDescent="0.25">
      <c r="A55" s="80" t="s">
        <v>2</v>
      </c>
      <c r="B55" s="87" t="s">
        <v>15</v>
      </c>
      <c r="C55" s="87" t="s">
        <v>14</v>
      </c>
      <c r="D55" s="87" t="s">
        <v>7</v>
      </c>
      <c r="E55" s="87">
        <v>3</v>
      </c>
      <c r="F55" s="87">
        <v>0.18888888888888888</v>
      </c>
      <c r="G55" s="87">
        <v>8.5589719999999994E-2</v>
      </c>
      <c r="H55" s="87">
        <v>0.29218810000000001</v>
      </c>
      <c r="I55" s="87" t="s">
        <v>217</v>
      </c>
      <c r="J55" s="87">
        <v>3</v>
      </c>
      <c r="K55" s="87" t="s">
        <v>609</v>
      </c>
      <c r="L55" s="87">
        <v>38</v>
      </c>
      <c r="M55" s="87">
        <v>35</v>
      </c>
      <c r="N55" s="87">
        <v>17</v>
      </c>
      <c r="O55" s="87"/>
      <c r="P55" s="87"/>
      <c r="Q55" s="87"/>
    </row>
    <row r="56" spans="1:17" x14ac:dyDescent="0.25">
      <c r="A56" s="81" t="s">
        <v>3</v>
      </c>
      <c r="B56" s="133" t="s">
        <v>12</v>
      </c>
      <c r="C56" s="133" t="s">
        <v>11</v>
      </c>
      <c r="D56" s="133" t="s">
        <v>18</v>
      </c>
      <c r="E56" s="154">
        <v>1</v>
      </c>
      <c r="F56" s="154">
        <v>0.3428398058252427</v>
      </c>
      <c r="G56" s="154">
        <v>0.31869969999999997</v>
      </c>
      <c r="H56" s="154">
        <v>0.36697990000000003</v>
      </c>
      <c r="I56" s="154" t="s">
        <v>217</v>
      </c>
      <c r="J56" s="154">
        <v>3</v>
      </c>
      <c r="K56" s="154" t="s">
        <v>599</v>
      </c>
      <c r="L56" s="154">
        <v>565</v>
      </c>
      <c r="M56" s="154">
        <v>667</v>
      </c>
      <c r="N56" s="154">
        <v>416</v>
      </c>
    </row>
    <row r="57" spans="1:17" s="79" customFormat="1" x14ac:dyDescent="0.25">
      <c r="A57" s="81" t="s">
        <v>3</v>
      </c>
      <c r="B57" s="133" t="s">
        <v>12</v>
      </c>
      <c r="C57" s="133" t="s">
        <v>11</v>
      </c>
      <c r="D57" s="133" t="s">
        <v>18</v>
      </c>
      <c r="E57" s="154">
        <v>2</v>
      </c>
      <c r="F57" s="154">
        <v>0.40473300970873788</v>
      </c>
      <c r="G57" s="154">
        <v>0.38059290000000001</v>
      </c>
      <c r="H57" s="154">
        <v>0.42887310000000001</v>
      </c>
      <c r="I57" s="154" t="s">
        <v>217</v>
      </c>
      <c r="J57" s="154">
        <v>3</v>
      </c>
      <c r="K57" s="154" t="s">
        <v>599</v>
      </c>
      <c r="L57" s="154">
        <v>565</v>
      </c>
      <c r="M57" s="154">
        <v>667</v>
      </c>
      <c r="N57" s="154">
        <v>416</v>
      </c>
    </row>
    <row r="58" spans="1:17" s="79" customFormat="1" x14ac:dyDescent="0.25">
      <c r="A58" s="81" t="s">
        <v>3</v>
      </c>
      <c r="B58" s="133" t="s">
        <v>12</v>
      </c>
      <c r="C58" s="133" t="s">
        <v>11</v>
      </c>
      <c r="D58" s="133" t="s">
        <v>18</v>
      </c>
      <c r="E58" s="154">
        <v>3</v>
      </c>
      <c r="F58" s="154">
        <v>0.25242718446601942</v>
      </c>
      <c r="G58" s="154">
        <v>0.22828709999999999</v>
      </c>
      <c r="H58" s="154">
        <v>0.27656730000000002</v>
      </c>
      <c r="I58" s="154" t="s">
        <v>217</v>
      </c>
      <c r="J58" s="154">
        <v>3</v>
      </c>
      <c r="K58" s="154" t="s">
        <v>599</v>
      </c>
      <c r="L58" s="154">
        <v>565</v>
      </c>
      <c r="M58" s="154">
        <v>667</v>
      </c>
      <c r="N58" s="154">
        <v>416</v>
      </c>
    </row>
    <row r="59" spans="1:17" x14ac:dyDescent="0.25">
      <c r="A59" s="81" t="s">
        <v>3</v>
      </c>
      <c r="B59" s="133" t="s">
        <v>17</v>
      </c>
      <c r="C59" s="133" t="s">
        <v>11</v>
      </c>
      <c r="D59" s="133" t="s">
        <v>8</v>
      </c>
      <c r="E59" s="84">
        <v>1</v>
      </c>
      <c r="F59" s="84">
        <v>0.56831922611850061</v>
      </c>
      <c r="G59" s="84">
        <v>0.53424190999999999</v>
      </c>
      <c r="H59" s="84">
        <v>0.6023965</v>
      </c>
      <c r="I59" s="84" t="s">
        <v>217</v>
      </c>
      <c r="J59" s="84">
        <v>3</v>
      </c>
      <c r="K59" s="84" t="s">
        <v>610</v>
      </c>
      <c r="L59" s="84">
        <v>470</v>
      </c>
      <c r="M59" s="84">
        <v>277</v>
      </c>
      <c r="N59" s="84">
        <v>80</v>
      </c>
    </row>
    <row r="60" spans="1:17" s="79" customFormat="1" x14ac:dyDescent="0.25">
      <c r="A60" s="81" t="s">
        <v>3</v>
      </c>
      <c r="B60" s="133" t="s">
        <v>17</v>
      </c>
      <c r="C60" s="133" t="s">
        <v>11</v>
      </c>
      <c r="D60" s="133" t="s">
        <v>8</v>
      </c>
      <c r="E60" s="84">
        <v>2</v>
      </c>
      <c r="F60" s="84">
        <v>0.33494558645707379</v>
      </c>
      <c r="G60" s="84">
        <v>0.30086826999999999</v>
      </c>
      <c r="H60" s="84">
        <v>0.36902289999999999</v>
      </c>
      <c r="I60" s="84" t="s">
        <v>217</v>
      </c>
      <c r="J60" s="84">
        <v>3</v>
      </c>
      <c r="K60" s="84" t="s">
        <v>610</v>
      </c>
      <c r="L60" s="84">
        <v>470</v>
      </c>
      <c r="M60" s="84">
        <v>277</v>
      </c>
      <c r="N60" s="84">
        <v>80</v>
      </c>
    </row>
    <row r="61" spans="1:17" s="79" customFormat="1" x14ac:dyDescent="0.25">
      <c r="A61" s="81" t="s">
        <v>3</v>
      </c>
      <c r="B61" s="133" t="s">
        <v>17</v>
      </c>
      <c r="C61" s="133" t="s">
        <v>11</v>
      </c>
      <c r="D61" s="133" t="s">
        <v>8</v>
      </c>
      <c r="E61" s="84">
        <v>3</v>
      </c>
      <c r="F61" s="84">
        <v>9.6735187424425634E-2</v>
      </c>
      <c r="G61" s="84">
        <v>6.2657870000000004E-2</v>
      </c>
      <c r="H61" s="84">
        <v>0.1308125</v>
      </c>
      <c r="I61" s="84" t="s">
        <v>217</v>
      </c>
      <c r="J61" s="84">
        <v>3</v>
      </c>
      <c r="K61" s="84" t="s">
        <v>610</v>
      </c>
      <c r="L61" s="84">
        <v>470</v>
      </c>
      <c r="M61" s="84">
        <v>277</v>
      </c>
      <c r="N61" s="84">
        <v>80</v>
      </c>
    </row>
    <row r="62" spans="1:17" x14ac:dyDescent="0.25">
      <c r="A62" s="81" t="s">
        <v>3</v>
      </c>
      <c r="B62" s="133" t="s">
        <v>17</v>
      </c>
      <c r="C62" s="133" t="s">
        <v>11</v>
      </c>
      <c r="D62" s="133" t="s">
        <v>29</v>
      </c>
      <c r="E62" s="157">
        <v>1</v>
      </c>
      <c r="F62" s="157">
        <v>0.34299516908212563</v>
      </c>
      <c r="G62" s="157">
        <v>0.29483169999999997</v>
      </c>
      <c r="H62" s="157">
        <v>0.39115870000000003</v>
      </c>
      <c r="I62" s="157" t="s">
        <v>217</v>
      </c>
      <c r="J62" s="157">
        <v>3</v>
      </c>
      <c r="K62" s="157" t="s">
        <v>601</v>
      </c>
      <c r="L62" s="157">
        <v>142</v>
      </c>
      <c r="M62" s="157">
        <v>177</v>
      </c>
      <c r="N62" s="157">
        <v>95</v>
      </c>
    </row>
    <row r="63" spans="1:17" s="79" customFormat="1" x14ac:dyDescent="0.25">
      <c r="A63" s="81" t="s">
        <v>3</v>
      </c>
      <c r="B63" s="133" t="s">
        <v>17</v>
      </c>
      <c r="C63" s="133" t="s">
        <v>11</v>
      </c>
      <c r="D63" s="133" t="s">
        <v>29</v>
      </c>
      <c r="E63" s="157">
        <v>2</v>
      </c>
      <c r="F63" s="157">
        <v>0.42753623188405798</v>
      </c>
      <c r="G63" s="157">
        <v>0.37937270000000001</v>
      </c>
      <c r="H63" s="157">
        <v>0.4756997</v>
      </c>
      <c r="I63" s="157" t="s">
        <v>217</v>
      </c>
      <c r="J63" s="157">
        <v>3</v>
      </c>
      <c r="K63" s="157" t="s">
        <v>601</v>
      </c>
      <c r="L63" s="157">
        <v>142</v>
      </c>
      <c r="M63" s="157">
        <v>177</v>
      </c>
      <c r="N63" s="157">
        <v>95</v>
      </c>
    </row>
    <row r="64" spans="1:17" s="79" customFormat="1" x14ac:dyDescent="0.25">
      <c r="A64" s="81" t="s">
        <v>3</v>
      </c>
      <c r="B64" s="133" t="s">
        <v>17</v>
      </c>
      <c r="C64" s="133" t="s">
        <v>11</v>
      </c>
      <c r="D64" s="133" t="s">
        <v>29</v>
      </c>
      <c r="E64" s="157">
        <v>3</v>
      </c>
      <c r="F64" s="157">
        <v>0.22946859903381642</v>
      </c>
      <c r="G64" s="157">
        <v>0.1813051</v>
      </c>
      <c r="H64" s="157">
        <v>0.27763209999999999</v>
      </c>
      <c r="I64" s="157" t="s">
        <v>217</v>
      </c>
      <c r="J64" s="157">
        <v>3</v>
      </c>
      <c r="K64" s="157" t="s">
        <v>601</v>
      </c>
      <c r="L64" s="157">
        <v>142</v>
      </c>
      <c r="M64" s="157">
        <v>177</v>
      </c>
      <c r="N64" s="157">
        <v>95</v>
      </c>
    </row>
    <row r="65" spans="1:14" x14ac:dyDescent="0.25">
      <c r="A65" s="81" t="s">
        <v>3</v>
      </c>
      <c r="B65" s="133" t="s">
        <v>12</v>
      </c>
      <c r="C65" s="133" t="s">
        <v>11</v>
      </c>
      <c r="D65" s="133" t="s">
        <v>7</v>
      </c>
      <c r="E65" s="84">
        <v>1</v>
      </c>
      <c r="F65" s="84">
        <v>0.55223880597014929</v>
      </c>
      <c r="G65" s="84">
        <v>0.43251499999999998</v>
      </c>
      <c r="H65" s="84">
        <v>0.67196270000000002</v>
      </c>
      <c r="I65" s="84" t="s">
        <v>217</v>
      </c>
      <c r="J65" s="84">
        <v>3</v>
      </c>
      <c r="K65" s="84" t="s">
        <v>611</v>
      </c>
      <c r="L65" s="84">
        <v>37</v>
      </c>
      <c r="M65" s="84">
        <v>17</v>
      </c>
      <c r="N65" s="84">
        <v>13</v>
      </c>
    </row>
    <row r="66" spans="1:14" s="79" customFormat="1" x14ac:dyDescent="0.25">
      <c r="A66" s="81" t="s">
        <v>3</v>
      </c>
      <c r="B66" s="133" t="s">
        <v>12</v>
      </c>
      <c r="C66" s="133" t="s">
        <v>11</v>
      </c>
      <c r="D66" s="133" t="s">
        <v>7</v>
      </c>
      <c r="E66" s="84">
        <v>2</v>
      </c>
      <c r="F66" s="84">
        <v>0.2537313432835821</v>
      </c>
      <c r="G66" s="84">
        <v>0.1340075</v>
      </c>
      <c r="H66" s="84">
        <v>0.37345519999999999</v>
      </c>
      <c r="I66" s="84" t="s">
        <v>217</v>
      </c>
      <c r="J66" s="84">
        <v>3</v>
      </c>
      <c r="K66" s="84" t="s">
        <v>611</v>
      </c>
      <c r="L66" s="84">
        <v>37</v>
      </c>
      <c r="M66" s="84">
        <v>17</v>
      </c>
      <c r="N66" s="84">
        <v>13</v>
      </c>
    </row>
    <row r="67" spans="1:14" s="79" customFormat="1" x14ac:dyDescent="0.25">
      <c r="A67" s="81" t="s">
        <v>3</v>
      </c>
      <c r="B67" s="133" t="s">
        <v>12</v>
      </c>
      <c r="C67" s="133" t="s">
        <v>11</v>
      </c>
      <c r="D67" s="133" t="s">
        <v>7</v>
      </c>
      <c r="E67" s="84">
        <v>3</v>
      </c>
      <c r="F67" s="84">
        <v>0.19402985074626866</v>
      </c>
      <c r="G67" s="84">
        <v>7.4305999999999997E-2</v>
      </c>
      <c r="H67" s="84">
        <v>0.31375370000000002</v>
      </c>
      <c r="I67" s="84" t="s">
        <v>217</v>
      </c>
      <c r="J67" s="84">
        <v>3</v>
      </c>
      <c r="K67" s="84" t="s">
        <v>611</v>
      </c>
      <c r="L67" s="84">
        <v>37</v>
      </c>
      <c r="M67" s="84">
        <v>17</v>
      </c>
      <c r="N67" s="84">
        <v>13</v>
      </c>
    </row>
    <row r="68" spans="1:14" x14ac:dyDescent="0.25">
      <c r="A68" s="86" t="s">
        <v>3</v>
      </c>
      <c r="B68" s="84" t="s">
        <v>12</v>
      </c>
      <c r="C68" s="84" t="s">
        <v>13</v>
      </c>
      <c r="D68" s="84" t="s">
        <v>18</v>
      </c>
      <c r="E68" s="154">
        <v>1</v>
      </c>
      <c r="F68" s="154">
        <v>0.3428398058252427</v>
      </c>
      <c r="G68" s="154">
        <v>0.31869969999999997</v>
      </c>
      <c r="H68" s="154">
        <v>0.36697990000000003</v>
      </c>
      <c r="I68" s="154" t="s">
        <v>217</v>
      </c>
      <c r="J68" s="154">
        <v>3</v>
      </c>
      <c r="K68" s="154" t="s">
        <v>599</v>
      </c>
      <c r="L68" s="154">
        <v>565</v>
      </c>
      <c r="M68" s="154">
        <v>667</v>
      </c>
      <c r="N68" s="154">
        <v>416</v>
      </c>
    </row>
    <row r="69" spans="1:14" s="79" customFormat="1" x14ac:dyDescent="0.25">
      <c r="A69" s="86" t="s">
        <v>3</v>
      </c>
      <c r="B69" s="84" t="s">
        <v>12</v>
      </c>
      <c r="C69" s="84" t="s">
        <v>13</v>
      </c>
      <c r="D69" s="84" t="s">
        <v>18</v>
      </c>
      <c r="E69" s="154">
        <v>2</v>
      </c>
      <c r="F69" s="154">
        <v>0.40473300970873788</v>
      </c>
      <c r="G69" s="154">
        <v>0.38059290000000001</v>
      </c>
      <c r="H69" s="154">
        <v>0.42887310000000001</v>
      </c>
      <c r="I69" s="154" t="s">
        <v>217</v>
      </c>
      <c r="J69" s="154">
        <v>3</v>
      </c>
      <c r="K69" s="154" t="s">
        <v>599</v>
      </c>
      <c r="L69" s="154">
        <v>565</v>
      </c>
      <c r="M69" s="154">
        <v>667</v>
      </c>
      <c r="N69" s="154">
        <v>416</v>
      </c>
    </row>
    <row r="70" spans="1:14" s="79" customFormat="1" x14ac:dyDescent="0.25">
      <c r="A70" s="86" t="s">
        <v>3</v>
      </c>
      <c r="B70" s="84" t="s">
        <v>12</v>
      </c>
      <c r="C70" s="84" t="s">
        <v>13</v>
      </c>
      <c r="D70" s="84" t="s">
        <v>18</v>
      </c>
      <c r="E70" s="154">
        <v>3</v>
      </c>
      <c r="F70" s="154">
        <v>0.25242718446601942</v>
      </c>
      <c r="G70" s="154">
        <v>0.22828709999999999</v>
      </c>
      <c r="H70" s="154">
        <v>0.27656730000000002</v>
      </c>
      <c r="I70" s="154" t="s">
        <v>217</v>
      </c>
      <c r="J70" s="154">
        <v>3</v>
      </c>
      <c r="K70" s="154" t="s">
        <v>599</v>
      </c>
      <c r="L70" s="154">
        <v>565</v>
      </c>
      <c r="M70" s="154">
        <v>667</v>
      </c>
      <c r="N70" s="154">
        <v>416</v>
      </c>
    </row>
    <row r="71" spans="1:14" x14ac:dyDescent="0.25">
      <c r="A71" s="86" t="s">
        <v>3</v>
      </c>
      <c r="B71" s="84" t="s">
        <v>17</v>
      </c>
      <c r="C71" s="84" t="s">
        <v>13</v>
      </c>
      <c r="D71" s="84" t="s">
        <v>8</v>
      </c>
      <c r="E71" s="84">
        <v>1</v>
      </c>
      <c r="F71" s="84">
        <v>0.41538461538461541</v>
      </c>
      <c r="G71" s="84">
        <v>0.36576130000000001</v>
      </c>
      <c r="H71" s="84">
        <v>0.46500789999999997</v>
      </c>
      <c r="I71" s="84" t="s">
        <v>217</v>
      </c>
      <c r="J71" s="84">
        <v>3</v>
      </c>
      <c r="K71" s="84" t="s">
        <v>612</v>
      </c>
      <c r="L71" s="84">
        <v>162</v>
      </c>
      <c r="M71" s="84">
        <v>158</v>
      </c>
      <c r="N71" s="84">
        <v>70</v>
      </c>
    </row>
    <row r="72" spans="1:14" s="79" customFormat="1" x14ac:dyDescent="0.25">
      <c r="A72" s="86" t="s">
        <v>3</v>
      </c>
      <c r="B72" s="84" t="s">
        <v>17</v>
      </c>
      <c r="C72" s="84" t="s">
        <v>13</v>
      </c>
      <c r="D72" s="84" t="s">
        <v>8</v>
      </c>
      <c r="E72" s="84">
        <v>2</v>
      </c>
      <c r="F72" s="84">
        <v>0.40512820512820513</v>
      </c>
      <c r="G72" s="84">
        <v>0.35550490000000001</v>
      </c>
      <c r="H72" s="84">
        <v>0.45475149999999998</v>
      </c>
      <c r="I72" s="84" t="s">
        <v>217</v>
      </c>
      <c r="J72" s="84">
        <v>3</v>
      </c>
      <c r="K72" s="84" t="s">
        <v>612</v>
      </c>
      <c r="L72" s="84">
        <v>162</v>
      </c>
      <c r="M72" s="84">
        <v>158</v>
      </c>
      <c r="N72" s="84">
        <v>70</v>
      </c>
    </row>
    <row r="73" spans="1:14" s="79" customFormat="1" x14ac:dyDescent="0.25">
      <c r="A73" s="86" t="s">
        <v>3</v>
      </c>
      <c r="B73" s="84" t="s">
        <v>17</v>
      </c>
      <c r="C73" s="84" t="s">
        <v>13</v>
      </c>
      <c r="D73" s="84" t="s">
        <v>8</v>
      </c>
      <c r="E73" s="84">
        <v>3</v>
      </c>
      <c r="F73" s="84">
        <v>0.17948717948717949</v>
      </c>
      <c r="G73" s="84">
        <v>0.1298639</v>
      </c>
      <c r="H73" s="84">
        <v>0.22911049999999999</v>
      </c>
      <c r="I73" s="84" t="s">
        <v>217</v>
      </c>
      <c r="J73" s="84">
        <v>3</v>
      </c>
      <c r="K73" s="84" t="s">
        <v>612</v>
      </c>
      <c r="L73" s="84">
        <v>162</v>
      </c>
      <c r="M73" s="84">
        <v>158</v>
      </c>
      <c r="N73" s="84">
        <v>70</v>
      </c>
    </row>
    <row r="74" spans="1:14" x14ac:dyDescent="0.25">
      <c r="A74" s="86" t="s">
        <v>3</v>
      </c>
      <c r="B74" s="84" t="s">
        <v>17</v>
      </c>
      <c r="C74" s="84" t="s">
        <v>13</v>
      </c>
      <c r="D74" s="84" t="s">
        <v>29</v>
      </c>
      <c r="E74" s="157">
        <v>1</v>
      </c>
      <c r="F74" s="157">
        <v>0.34299516908212563</v>
      </c>
      <c r="G74" s="157">
        <v>0.29483169999999997</v>
      </c>
      <c r="H74" s="157">
        <v>0.39115870000000003</v>
      </c>
      <c r="I74" s="157" t="s">
        <v>217</v>
      </c>
      <c r="J74" s="157">
        <v>3</v>
      </c>
      <c r="K74" s="157" t="s">
        <v>601</v>
      </c>
      <c r="L74" s="157">
        <v>142</v>
      </c>
      <c r="M74" s="157">
        <v>177</v>
      </c>
      <c r="N74" s="157">
        <v>95</v>
      </c>
    </row>
    <row r="75" spans="1:14" s="79" customFormat="1" x14ac:dyDescent="0.25">
      <c r="A75" s="86" t="s">
        <v>3</v>
      </c>
      <c r="B75" s="84" t="s">
        <v>17</v>
      </c>
      <c r="C75" s="84" t="s">
        <v>13</v>
      </c>
      <c r="D75" s="84" t="s">
        <v>29</v>
      </c>
      <c r="E75" s="157">
        <v>2</v>
      </c>
      <c r="F75" s="157">
        <v>0.42753623188405798</v>
      </c>
      <c r="G75" s="157">
        <v>0.37937270000000001</v>
      </c>
      <c r="H75" s="157">
        <v>0.4756997</v>
      </c>
      <c r="I75" s="157" t="s">
        <v>217</v>
      </c>
      <c r="J75" s="157">
        <v>3</v>
      </c>
      <c r="K75" s="157" t="s">
        <v>601</v>
      </c>
      <c r="L75" s="157">
        <v>142</v>
      </c>
      <c r="M75" s="157">
        <v>177</v>
      </c>
      <c r="N75" s="157">
        <v>95</v>
      </c>
    </row>
    <row r="76" spans="1:14" s="79" customFormat="1" x14ac:dyDescent="0.25">
      <c r="A76" s="86" t="s">
        <v>3</v>
      </c>
      <c r="B76" s="84" t="s">
        <v>17</v>
      </c>
      <c r="C76" s="84" t="s">
        <v>13</v>
      </c>
      <c r="D76" s="84" t="s">
        <v>29</v>
      </c>
      <c r="E76" s="157">
        <v>3</v>
      </c>
      <c r="F76" s="157">
        <v>0.22946859903381642</v>
      </c>
      <c r="G76" s="157">
        <v>0.1813051</v>
      </c>
      <c r="H76" s="157">
        <v>0.27763209999999999</v>
      </c>
      <c r="I76" s="157" t="s">
        <v>217</v>
      </c>
      <c r="J76" s="157">
        <v>3</v>
      </c>
      <c r="K76" s="157" t="s">
        <v>601</v>
      </c>
      <c r="L76" s="157">
        <v>142</v>
      </c>
      <c r="M76" s="157">
        <v>177</v>
      </c>
      <c r="N76" s="157">
        <v>95</v>
      </c>
    </row>
    <row r="77" spans="1:14" x14ac:dyDescent="0.25">
      <c r="A77" s="86" t="s">
        <v>3</v>
      </c>
      <c r="B77" s="84" t="s">
        <v>12</v>
      </c>
      <c r="C77" s="84" t="s">
        <v>13</v>
      </c>
      <c r="D77" s="84" t="s">
        <v>7</v>
      </c>
      <c r="E77" s="84">
        <v>1</v>
      </c>
      <c r="F77" s="84">
        <v>0.35567010309278352</v>
      </c>
      <c r="G77" s="84">
        <v>0.3059191</v>
      </c>
      <c r="H77" s="84">
        <v>0.40542119999999998</v>
      </c>
      <c r="I77" s="84" t="s">
        <v>217</v>
      </c>
      <c r="J77" s="84">
        <v>3</v>
      </c>
      <c r="K77" s="84" t="s">
        <v>613</v>
      </c>
      <c r="L77" s="84">
        <v>138</v>
      </c>
      <c r="M77" s="84">
        <v>147</v>
      </c>
      <c r="N77" s="84">
        <v>103</v>
      </c>
    </row>
    <row r="78" spans="1:14" s="79" customFormat="1" x14ac:dyDescent="0.25">
      <c r="A78" s="86" t="s">
        <v>3</v>
      </c>
      <c r="B78" s="84" t="s">
        <v>12</v>
      </c>
      <c r="C78" s="84" t="s">
        <v>13</v>
      </c>
      <c r="D78" s="84" t="s">
        <v>7</v>
      </c>
      <c r="E78" s="84">
        <v>2</v>
      </c>
      <c r="F78" s="84">
        <v>0.37886597938144329</v>
      </c>
      <c r="G78" s="84">
        <v>0.32911489999999999</v>
      </c>
      <c r="H78" s="84">
        <v>0.42861700000000003</v>
      </c>
      <c r="I78" s="84" t="s">
        <v>217</v>
      </c>
      <c r="J78" s="84">
        <v>3</v>
      </c>
      <c r="K78" s="84" t="s">
        <v>613</v>
      </c>
      <c r="L78" s="84">
        <v>138</v>
      </c>
      <c r="M78" s="84">
        <v>147</v>
      </c>
      <c r="N78" s="84">
        <v>103</v>
      </c>
    </row>
    <row r="79" spans="1:14" s="79" customFormat="1" x14ac:dyDescent="0.25">
      <c r="A79" s="86" t="s">
        <v>3</v>
      </c>
      <c r="B79" s="84" t="s">
        <v>12</v>
      </c>
      <c r="C79" s="84" t="s">
        <v>13</v>
      </c>
      <c r="D79" s="84" t="s">
        <v>7</v>
      </c>
      <c r="E79" s="84">
        <v>3</v>
      </c>
      <c r="F79" s="84">
        <v>0.2654639175257732</v>
      </c>
      <c r="G79" s="84">
        <v>0.21571290000000001</v>
      </c>
      <c r="H79" s="84">
        <v>0.31521500000000002</v>
      </c>
      <c r="I79" s="84" t="s">
        <v>217</v>
      </c>
      <c r="J79" s="84">
        <v>3</v>
      </c>
      <c r="K79" s="84" t="s">
        <v>613</v>
      </c>
      <c r="L79" s="84">
        <v>138</v>
      </c>
      <c r="M79" s="84">
        <v>147</v>
      </c>
      <c r="N79" s="84">
        <v>103</v>
      </c>
    </row>
    <row r="80" spans="1:14" x14ac:dyDescent="0.25">
      <c r="A80" s="86" t="s">
        <v>3</v>
      </c>
      <c r="B80" s="84" t="s">
        <v>12</v>
      </c>
      <c r="C80" s="84" t="s">
        <v>14</v>
      </c>
      <c r="D80" s="84" t="s">
        <v>18</v>
      </c>
      <c r="E80" s="154">
        <v>1</v>
      </c>
      <c r="F80" s="154">
        <v>0.3428398058252427</v>
      </c>
      <c r="G80" s="154">
        <v>0.31869969999999997</v>
      </c>
      <c r="H80" s="154">
        <v>0.36697990000000003</v>
      </c>
      <c r="I80" s="154" t="s">
        <v>217</v>
      </c>
      <c r="J80" s="154">
        <v>3</v>
      </c>
      <c r="K80" s="154" t="s">
        <v>599</v>
      </c>
      <c r="L80" s="154">
        <v>565</v>
      </c>
      <c r="M80" s="154">
        <v>667</v>
      </c>
      <c r="N80" s="154">
        <v>416</v>
      </c>
    </row>
    <row r="81" spans="1:17" s="79" customFormat="1" x14ac:dyDescent="0.25">
      <c r="A81" s="86" t="s">
        <v>3</v>
      </c>
      <c r="B81" s="84" t="s">
        <v>12</v>
      </c>
      <c r="C81" s="84" t="s">
        <v>14</v>
      </c>
      <c r="D81" s="84" t="s">
        <v>18</v>
      </c>
      <c r="E81" s="154">
        <v>2</v>
      </c>
      <c r="F81" s="154">
        <v>0.40473300970873788</v>
      </c>
      <c r="G81" s="154">
        <v>0.38059290000000001</v>
      </c>
      <c r="H81" s="154">
        <v>0.42887310000000001</v>
      </c>
      <c r="I81" s="154" t="s">
        <v>217</v>
      </c>
      <c r="J81" s="154">
        <v>3</v>
      </c>
      <c r="K81" s="154" t="s">
        <v>599</v>
      </c>
      <c r="L81" s="154">
        <v>565</v>
      </c>
      <c r="M81" s="154">
        <v>667</v>
      </c>
      <c r="N81" s="154">
        <v>416</v>
      </c>
    </row>
    <row r="82" spans="1:17" s="79" customFormat="1" x14ac:dyDescent="0.25">
      <c r="A82" s="86" t="s">
        <v>3</v>
      </c>
      <c r="B82" s="84" t="s">
        <v>12</v>
      </c>
      <c r="C82" s="84" t="s">
        <v>14</v>
      </c>
      <c r="D82" s="84" t="s">
        <v>18</v>
      </c>
      <c r="E82" s="154">
        <v>3</v>
      </c>
      <c r="F82" s="154">
        <v>0.25242718446601942</v>
      </c>
      <c r="G82" s="154">
        <v>0.22828709999999999</v>
      </c>
      <c r="H82" s="154">
        <v>0.27656730000000002</v>
      </c>
      <c r="I82" s="154" t="s">
        <v>217</v>
      </c>
      <c r="J82" s="154">
        <v>3</v>
      </c>
      <c r="K82" s="154" t="s">
        <v>599</v>
      </c>
      <c r="L82" s="154">
        <v>565</v>
      </c>
      <c r="M82" s="154">
        <v>667</v>
      </c>
      <c r="N82" s="154">
        <v>416</v>
      </c>
    </row>
    <row r="83" spans="1:17" x14ac:dyDescent="0.25">
      <c r="A83" s="86" t="s">
        <v>3</v>
      </c>
      <c r="B83" s="84" t="s">
        <v>17</v>
      </c>
      <c r="C83" s="84" t="s">
        <v>14</v>
      </c>
      <c r="D83" s="84" t="s">
        <v>8</v>
      </c>
      <c r="E83" s="84">
        <v>1</v>
      </c>
      <c r="F83" s="84">
        <v>0.51796407185628746</v>
      </c>
      <c r="G83" s="84">
        <v>0.46434184000000001</v>
      </c>
      <c r="H83" s="84">
        <v>0.57158629999999999</v>
      </c>
      <c r="I83" s="84" t="s">
        <v>217</v>
      </c>
      <c r="J83" s="84">
        <v>3</v>
      </c>
      <c r="K83" s="84" t="s">
        <v>614</v>
      </c>
      <c r="L83" s="84">
        <v>173</v>
      </c>
      <c r="M83" s="84">
        <v>134</v>
      </c>
      <c r="N83" s="84">
        <v>27</v>
      </c>
    </row>
    <row r="84" spans="1:17" s="79" customFormat="1" x14ac:dyDescent="0.25">
      <c r="A84" s="86" t="s">
        <v>3</v>
      </c>
      <c r="B84" s="84" t="s">
        <v>17</v>
      </c>
      <c r="C84" s="84" t="s">
        <v>14</v>
      </c>
      <c r="D84" s="84" t="s">
        <v>8</v>
      </c>
      <c r="E84" s="84">
        <v>2</v>
      </c>
      <c r="F84" s="84">
        <v>0.40119760479041916</v>
      </c>
      <c r="G84" s="84">
        <v>0.34757537999999999</v>
      </c>
      <c r="H84" s="84">
        <v>0.4548198</v>
      </c>
      <c r="I84" s="84" t="s">
        <v>217</v>
      </c>
      <c r="J84" s="84">
        <v>3</v>
      </c>
      <c r="K84" s="84" t="s">
        <v>614</v>
      </c>
      <c r="L84" s="84">
        <v>173</v>
      </c>
      <c r="M84" s="84">
        <v>134</v>
      </c>
      <c r="N84" s="84">
        <v>27</v>
      </c>
    </row>
    <row r="85" spans="1:17" s="79" customFormat="1" x14ac:dyDescent="0.25">
      <c r="A85" s="86" t="s">
        <v>3</v>
      </c>
      <c r="B85" s="84" t="s">
        <v>17</v>
      </c>
      <c r="C85" s="84" t="s">
        <v>14</v>
      </c>
      <c r="D85" s="84" t="s">
        <v>8</v>
      </c>
      <c r="E85" s="84">
        <v>3</v>
      </c>
      <c r="F85" s="84">
        <v>8.0838323353293412E-2</v>
      </c>
      <c r="G85" s="84">
        <v>2.7216089999999998E-2</v>
      </c>
      <c r="H85" s="84">
        <v>0.13446060000000001</v>
      </c>
      <c r="I85" s="84" t="s">
        <v>217</v>
      </c>
      <c r="J85" s="84">
        <v>3</v>
      </c>
      <c r="K85" s="84" t="s">
        <v>614</v>
      </c>
      <c r="L85" s="84">
        <v>173</v>
      </c>
      <c r="M85" s="84">
        <v>134</v>
      </c>
      <c r="N85" s="84">
        <v>27</v>
      </c>
    </row>
    <row r="86" spans="1:17" x14ac:dyDescent="0.25">
      <c r="A86" s="86" t="s">
        <v>3</v>
      </c>
      <c r="B86" s="84" t="s">
        <v>17</v>
      </c>
      <c r="C86" s="84" t="s">
        <v>14</v>
      </c>
      <c r="D86" s="84" t="s">
        <v>29</v>
      </c>
      <c r="E86" s="157">
        <v>1</v>
      </c>
      <c r="F86" s="157">
        <v>0.34299516908212563</v>
      </c>
      <c r="G86" s="157">
        <v>0.29483169999999997</v>
      </c>
      <c r="H86" s="157">
        <v>0.39115870000000003</v>
      </c>
      <c r="I86" s="157" t="s">
        <v>217</v>
      </c>
      <c r="J86" s="157">
        <v>3</v>
      </c>
      <c r="K86" s="157" t="s">
        <v>601</v>
      </c>
      <c r="L86" s="157">
        <v>142</v>
      </c>
      <c r="M86" s="157">
        <v>177</v>
      </c>
      <c r="N86" s="157">
        <v>95</v>
      </c>
    </row>
    <row r="87" spans="1:17" s="79" customFormat="1" x14ac:dyDescent="0.25">
      <c r="A87" s="86" t="s">
        <v>3</v>
      </c>
      <c r="B87" s="84" t="s">
        <v>17</v>
      </c>
      <c r="C87" s="84" t="s">
        <v>14</v>
      </c>
      <c r="D87" s="84" t="s">
        <v>29</v>
      </c>
      <c r="E87" s="157">
        <v>2</v>
      </c>
      <c r="F87" s="157">
        <v>0.42753623188405798</v>
      </c>
      <c r="G87" s="157">
        <v>0.37937270000000001</v>
      </c>
      <c r="H87" s="157">
        <v>0.4756997</v>
      </c>
      <c r="I87" s="157" t="s">
        <v>217</v>
      </c>
      <c r="J87" s="157">
        <v>3</v>
      </c>
      <c r="K87" s="157" t="s">
        <v>601</v>
      </c>
      <c r="L87" s="157">
        <v>142</v>
      </c>
      <c r="M87" s="157">
        <v>177</v>
      </c>
      <c r="N87" s="157">
        <v>95</v>
      </c>
    </row>
    <row r="88" spans="1:17" s="79" customFormat="1" x14ac:dyDescent="0.25">
      <c r="A88" s="86" t="s">
        <v>3</v>
      </c>
      <c r="B88" s="84" t="s">
        <v>17</v>
      </c>
      <c r="C88" s="84" t="s">
        <v>14</v>
      </c>
      <c r="D88" s="84" t="s">
        <v>29</v>
      </c>
      <c r="E88" s="157">
        <v>3</v>
      </c>
      <c r="F88" s="157">
        <v>0.22946859903381642</v>
      </c>
      <c r="G88" s="157">
        <v>0.1813051</v>
      </c>
      <c r="H88" s="157">
        <v>0.27763209999999999</v>
      </c>
      <c r="I88" s="157" t="s">
        <v>217</v>
      </c>
      <c r="J88" s="157">
        <v>3</v>
      </c>
      <c r="K88" s="157" t="s">
        <v>601</v>
      </c>
      <c r="L88" s="157">
        <v>142</v>
      </c>
      <c r="M88" s="157">
        <v>177</v>
      </c>
      <c r="N88" s="157">
        <v>95</v>
      </c>
    </row>
    <row r="89" spans="1:17" x14ac:dyDescent="0.25">
      <c r="A89" s="86" t="s">
        <v>3</v>
      </c>
      <c r="B89" s="84" t="s">
        <v>12</v>
      </c>
      <c r="C89" s="84" t="s">
        <v>14</v>
      </c>
      <c r="D89" s="84" t="s">
        <v>7</v>
      </c>
      <c r="E89" s="84">
        <v>1</v>
      </c>
      <c r="F89" s="84">
        <v>0.43968871595330739</v>
      </c>
      <c r="G89" s="84">
        <v>0.37855909999999998</v>
      </c>
      <c r="H89" s="84">
        <v>0.50081830000000005</v>
      </c>
      <c r="I89" s="84" t="s">
        <v>217</v>
      </c>
      <c r="J89" s="84">
        <v>3</v>
      </c>
      <c r="K89" s="84" t="s">
        <v>615</v>
      </c>
      <c r="L89" s="84">
        <v>113</v>
      </c>
      <c r="M89" s="84">
        <v>96</v>
      </c>
      <c r="N89" s="84">
        <v>48</v>
      </c>
      <c r="O89" s="84"/>
      <c r="P89" s="84"/>
      <c r="Q89" s="84"/>
    </row>
    <row r="90" spans="1:17" s="79" customFormat="1" x14ac:dyDescent="0.25">
      <c r="A90" s="86" t="s">
        <v>3</v>
      </c>
      <c r="B90" s="84" t="s">
        <v>12</v>
      </c>
      <c r="C90" s="84" t="s">
        <v>14</v>
      </c>
      <c r="D90" s="84" t="s">
        <v>7</v>
      </c>
      <c r="E90" s="84">
        <v>2</v>
      </c>
      <c r="F90" s="84">
        <v>0.37354085603112841</v>
      </c>
      <c r="G90" s="84">
        <v>0.3124113</v>
      </c>
      <c r="H90" s="84">
        <v>0.43467050000000002</v>
      </c>
      <c r="I90" s="84" t="s">
        <v>217</v>
      </c>
      <c r="J90" s="84">
        <v>3</v>
      </c>
      <c r="K90" s="84" t="s">
        <v>615</v>
      </c>
      <c r="L90" s="84">
        <v>113</v>
      </c>
      <c r="M90" s="84">
        <v>96</v>
      </c>
      <c r="N90" s="84">
        <v>48</v>
      </c>
      <c r="O90" s="84"/>
      <c r="P90" s="84"/>
      <c r="Q90" s="84"/>
    </row>
    <row r="91" spans="1:17" s="79" customFormat="1" x14ac:dyDescent="0.25">
      <c r="A91" s="86" t="s">
        <v>3</v>
      </c>
      <c r="B91" s="84" t="s">
        <v>12</v>
      </c>
      <c r="C91" s="84" t="s">
        <v>14</v>
      </c>
      <c r="D91" s="84" t="s">
        <v>7</v>
      </c>
      <c r="E91" s="84">
        <v>3</v>
      </c>
      <c r="F91" s="84">
        <v>0.1867704280155642</v>
      </c>
      <c r="G91" s="84">
        <v>0.1256408</v>
      </c>
      <c r="H91" s="84">
        <v>0.24790000000000001</v>
      </c>
      <c r="I91" s="84" t="s">
        <v>217</v>
      </c>
      <c r="J91" s="84">
        <v>3</v>
      </c>
      <c r="K91" s="84" t="s">
        <v>615</v>
      </c>
      <c r="L91" s="84">
        <v>113</v>
      </c>
      <c r="M91" s="84">
        <v>96</v>
      </c>
      <c r="N91" s="84">
        <v>48</v>
      </c>
      <c r="O91" s="84"/>
      <c r="P91" s="84"/>
      <c r="Q91" s="84"/>
    </row>
    <row r="92" spans="1:17" x14ac:dyDescent="0.25">
      <c r="A92" s="86" t="s">
        <v>3</v>
      </c>
      <c r="B92" s="84" t="s">
        <v>15</v>
      </c>
      <c r="C92" s="84" t="s">
        <v>11</v>
      </c>
      <c r="D92" s="84" t="s">
        <v>18</v>
      </c>
      <c r="E92" s="154">
        <v>1</v>
      </c>
      <c r="F92" s="154">
        <v>0.3428398058252427</v>
      </c>
      <c r="G92" s="154">
        <v>0.31869969999999997</v>
      </c>
      <c r="H92" s="154">
        <v>0.36697990000000003</v>
      </c>
      <c r="I92" s="154" t="s">
        <v>217</v>
      </c>
      <c r="J92" s="154">
        <v>3</v>
      </c>
      <c r="K92" s="154" t="s">
        <v>599</v>
      </c>
      <c r="L92" s="154">
        <v>565</v>
      </c>
      <c r="M92" s="154">
        <v>667</v>
      </c>
      <c r="N92" s="154">
        <v>416</v>
      </c>
      <c r="O92" s="84"/>
      <c r="P92" s="84"/>
      <c r="Q92" s="84"/>
    </row>
    <row r="93" spans="1:17" x14ac:dyDescent="0.25">
      <c r="A93" s="86" t="s">
        <v>3</v>
      </c>
      <c r="B93" s="84" t="s">
        <v>15</v>
      </c>
      <c r="C93" s="84" t="s">
        <v>11</v>
      </c>
      <c r="D93" s="84" t="s">
        <v>18</v>
      </c>
      <c r="E93" s="154">
        <v>2</v>
      </c>
      <c r="F93" s="154">
        <v>0.40473300970873788</v>
      </c>
      <c r="G93" s="154">
        <v>0.38059290000000001</v>
      </c>
      <c r="H93" s="154">
        <v>0.42887310000000001</v>
      </c>
      <c r="I93" s="154" t="s">
        <v>217</v>
      </c>
      <c r="J93" s="154">
        <v>3</v>
      </c>
      <c r="K93" s="154" t="s">
        <v>599</v>
      </c>
      <c r="L93" s="154">
        <v>565</v>
      </c>
      <c r="M93" s="154">
        <v>667</v>
      </c>
      <c r="N93" s="154">
        <v>416</v>
      </c>
      <c r="O93" s="84"/>
      <c r="P93" s="84"/>
      <c r="Q93" s="84"/>
    </row>
    <row r="94" spans="1:17" x14ac:dyDescent="0.25">
      <c r="A94" s="86" t="s">
        <v>3</v>
      </c>
      <c r="B94" s="84" t="s">
        <v>15</v>
      </c>
      <c r="C94" s="84" t="s">
        <v>11</v>
      </c>
      <c r="D94" s="84" t="s">
        <v>18</v>
      </c>
      <c r="E94" s="154">
        <v>3</v>
      </c>
      <c r="F94" s="154">
        <v>0.25242718446601942</v>
      </c>
      <c r="G94" s="154">
        <v>0.22828709999999999</v>
      </c>
      <c r="H94" s="154">
        <v>0.27656730000000002</v>
      </c>
      <c r="I94" s="154" t="s">
        <v>217</v>
      </c>
      <c r="J94" s="154">
        <v>3</v>
      </c>
      <c r="K94" s="154" t="s">
        <v>599</v>
      </c>
      <c r="L94" s="154">
        <v>565</v>
      </c>
      <c r="M94" s="154">
        <v>667</v>
      </c>
      <c r="N94" s="154">
        <v>416</v>
      </c>
      <c r="O94" s="84"/>
      <c r="P94" s="84"/>
      <c r="Q94" s="84"/>
    </row>
    <row r="95" spans="1:17" x14ac:dyDescent="0.25">
      <c r="A95" s="86" t="s">
        <v>3</v>
      </c>
      <c r="B95" s="84" t="s">
        <v>15</v>
      </c>
      <c r="C95" s="84" t="s">
        <v>11</v>
      </c>
      <c r="D95" s="84" t="s">
        <v>7</v>
      </c>
      <c r="E95" s="84">
        <v>1</v>
      </c>
      <c r="F95" s="84">
        <v>0.50724637681159424</v>
      </c>
      <c r="G95" s="84">
        <v>0.38927040000000002</v>
      </c>
      <c r="H95" s="84">
        <v>0.62522230000000001</v>
      </c>
      <c r="I95" s="84" t="s">
        <v>217</v>
      </c>
      <c r="J95" s="84">
        <v>3</v>
      </c>
      <c r="K95" s="84" t="s">
        <v>616</v>
      </c>
      <c r="L95" s="84">
        <v>35</v>
      </c>
      <c r="M95" s="84">
        <v>18</v>
      </c>
      <c r="N95" s="84">
        <v>16</v>
      </c>
    </row>
    <row r="96" spans="1:17" x14ac:dyDescent="0.25">
      <c r="A96" s="86" t="s">
        <v>3</v>
      </c>
      <c r="B96" s="84" t="s">
        <v>15</v>
      </c>
      <c r="C96" s="84" t="s">
        <v>11</v>
      </c>
      <c r="D96" s="84" t="s">
        <v>7</v>
      </c>
      <c r="E96" s="84">
        <v>2</v>
      </c>
      <c r="F96" s="84">
        <v>0.2608695652173913</v>
      </c>
      <c r="G96" s="84">
        <v>0.14289360000000001</v>
      </c>
      <c r="H96" s="84">
        <v>0.3788455</v>
      </c>
      <c r="I96" s="84" t="s">
        <v>217</v>
      </c>
      <c r="J96" s="84">
        <v>3</v>
      </c>
      <c r="K96" s="84" t="s">
        <v>616</v>
      </c>
      <c r="L96" s="84">
        <v>35</v>
      </c>
      <c r="M96" s="84">
        <v>18</v>
      </c>
      <c r="N96" s="84">
        <v>16</v>
      </c>
    </row>
    <row r="97" spans="1:17" x14ac:dyDescent="0.25">
      <c r="A97" s="86" t="s">
        <v>3</v>
      </c>
      <c r="B97" s="84" t="s">
        <v>15</v>
      </c>
      <c r="C97" s="84" t="s">
        <v>11</v>
      </c>
      <c r="D97" s="84" t="s">
        <v>7</v>
      </c>
      <c r="E97" s="84">
        <v>3</v>
      </c>
      <c r="F97" s="84">
        <v>0.2318840579710145</v>
      </c>
      <c r="G97" s="84">
        <v>0.1139081</v>
      </c>
      <c r="H97" s="84">
        <v>0.34986</v>
      </c>
      <c r="I97" s="84" t="s">
        <v>217</v>
      </c>
      <c r="J97" s="84">
        <v>3</v>
      </c>
      <c r="K97" s="84" t="s">
        <v>616</v>
      </c>
      <c r="L97" s="84">
        <v>35</v>
      </c>
      <c r="M97" s="84">
        <v>18</v>
      </c>
      <c r="N97" s="84">
        <v>16</v>
      </c>
    </row>
    <row r="98" spans="1:17" x14ac:dyDescent="0.25">
      <c r="A98" s="86" t="s">
        <v>3</v>
      </c>
      <c r="B98" s="84" t="s">
        <v>15</v>
      </c>
      <c r="C98" s="84" t="s">
        <v>13</v>
      </c>
      <c r="D98" s="84" t="s">
        <v>18</v>
      </c>
      <c r="E98" s="154">
        <v>1</v>
      </c>
      <c r="F98" s="154">
        <v>0.3428398058252427</v>
      </c>
      <c r="G98" s="154">
        <v>0.31869969999999997</v>
      </c>
      <c r="H98" s="154">
        <v>0.36697990000000003</v>
      </c>
      <c r="I98" s="154" t="s">
        <v>217</v>
      </c>
      <c r="J98" s="154">
        <v>3</v>
      </c>
      <c r="K98" s="154" t="s">
        <v>599</v>
      </c>
      <c r="L98" s="154">
        <v>565</v>
      </c>
      <c r="M98" s="154">
        <v>667</v>
      </c>
      <c r="N98" s="154">
        <v>416</v>
      </c>
    </row>
    <row r="99" spans="1:17" x14ac:dyDescent="0.25">
      <c r="A99" s="86" t="s">
        <v>3</v>
      </c>
      <c r="B99" s="84" t="s">
        <v>15</v>
      </c>
      <c r="C99" s="84" t="s">
        <v>13</v>
      </c>
      <c r="D99" s="84" t="s">
        <v>18</v>
      </c>
      <c r="E99" s="154">
        <v>2</v>
      </c>
      <c r="F99" s="154">
        <v>0.40473300970873788</v>
      </c>
      <c r="G99" s="154">
        <v>0.38059290000000001</v>
      </c>
      <c r="H99" s="154">
        <v>0.42887310000000001</v>
      </c>
      <c r="I99" s="154" t="s">
        <v>217</v>
      </c>
      <c r="J99" s="154">
        <v>3</v>
      </c>
      <c r="K99" s="154" t="s">
        <v>599</v>
      </c>
      <c r="L99" s="154">
        <v>565</v>
      </c>
      <c r="M99" s="154">
        <v>667</v>
      </c>
      <c r="N99" s="154">
        <v>416</v>
      </c>
    </row>
    <row r="100" spans="1:17" x14ac:dyDescent="0.25">
      <c r="A100" s="86" t="s">
        <v>3</v>
      </c>
      <c r="B100" s="84" t="s">
        <v>15</v>
      </c>
      <c r="C100" s="84" t="s">
        <v>13</v>
      </c>
      <c r="D100" s="84" t="s">
        <v>18</v>
      </c>
      <c r="E100" s="154">
        <v>3</v>
      </c>
      <c r="F100" s="154">
        <v>0.25242718446601942</v>
      </c>
      <c r="G100" s="154">
        <v>0.22828709999999999</v>
      </c>
      <c r="H100" s="154">
        <v>0.27656730000000002</v>
      </c>
      <c r="I100" s="154" t="s">
        <v>217</v>
      </c>
      <c r="J100" s="154">
        <v>3</v>
      </c>
      <c r="K100" s="154" t="s">
        <v>599</v>
      </c>
      <c r="L100" s="154">
        <v>565</v>
      </c>
      <c r="M100" s="154">
        <v>667</v>
      </c>
      <c r="N100" s="154">
        <v>416</v>
      </c>
    </row>
    <row r="101" spans="1:17" x14ac:dyDescent="0.25">
      <c r="A101" s="86" t="s">
        <v>3</v>
      </c>
      <c r="B101" s="84" t="s">
        <v>15</v>
      </c>
      <c r="C101" s="84" t="s">
        <v>13</v>
      </c>
      <c r="D101" s="84" t="s">
        <v>7</v>
      </c>
      <c r="E101" s="84">
        <v>1</v>
      </c>
      <c r="F101" s="84">
        <v>0.52298850574712641</v>
      </c>
      <c r="G101" s="84">
        <v>0.48584240000000001</v>
      </c>
      <c r="H101" s="84">
        <v>0.56013460000000004</v>
      </c>
      <c r="I101" s="84" t="s">
        <v>217</v>
      </c>
      <c r="J101" s="84">
        <v>3</v>
      </c>
      <c r="K101" s="84" t="s">
        <v>617</v>
      </c>
      <c r="L101" s="84">
        <v>364</v>
      </c>
      <c r="M101" s="84">
        <v>213</v>
      </c>
      <c r="N101" s="84">
        <v>119</v>
      </c>
    </row>
    <row r="102" spans="1:17" x14ac:dyDescent="0.25">
      <c r="A102" s="86" t="s">
        <v>3</v>
      </c>
      <c r="B102" s="84" t="s">
        <v>15</v>
      </c>
      <c r="C102" s="84" t="s">
        <v>13</v>
      </c>
      <c r="D102" s="84" t="s">
        <v>7</v>
      </c>
      <c r="E102" s="84">
        <v>2</v>
      </c>
      <c r="F102" s="84">
        <v>0.30603448275862066</v>
      </c>
      <c r="G102" s="84">
        <v>0.26888840000000003</v>
      </c>
      <c r="H102" s="84">
        <v>0.3431806</v>
      </c>
      <c r="I102" s="84" t="s">
        <v>217</v>
      </c>
      <c r="J102" s="84">
        <v>3</v>
      </c>
      <c r="K102" s="84" t="s">
        <v>617</v>
      </c>
      <c r="L102" s="84">
        <v>364</v>
      </c>
      <c r="M102" s="84">
        <v>213</v>
      </c>
      <c r="N102" s="84">
        <v>119</v>
      </c>
    </row>
    <row r="103" spans="1:17" x14ac:dyDescent="0.25">
      <c r="A103" s="86" t="s">
        <v>3</v>
      </c>
      <c r="B103" s="84" t="s">
        <v>15</v>
      </c>
      <c r="C103" s="84" t="s">
        <v>13</v>
      </c>
      <c r="D103" s="84" t="s">
        <v>7</v>
      </c>
      <c r="E103" s="84">
        <v>3</v>
      </c>
      <c r="F103" s="84">
        <v>0.17097701149425287</v>
      </c>
      <c r="G103" s="84">
        <v>0.1338309</v>
      </c>
      <c r="H103" s="84">
        <v>0.20812310000000001</v>
      </c>
      <c r="I103" s="84" t="s">
        <v>217</v>
      </c>
      <c r="J103" s="84">
        <v>3</v>
      </c>
      <c r="K103" s="84" t="s">
        <v>617</v>
      </c>
      <c r="L103" s="84">
        <v>364</v>
      </c>
      <c r="M103" s="84">
        <v>213</v>
      </c>
      <c r="N103" s="84">
        <v>119</v>
      </c>
    </row>
    <row r="104" spans="1:17" x14ac:dyDescent="0.25">
      <c r="A104" s="86" t="s">
        <v>3</v>
      </c>
      <c r="B104" s="84" t="s">
        <v>15</v>
      </c>
      <c r="C104" s="84" t="s">
        <v>14</v>
      </c>
      <c r="D104" s="84" t="s">
        <v>18</v>
      </c>
      <c r="E104" s="154">
        <v>1</v>
      </c>
      <c r="F104" s="154">
        <v>0.3428398058252427</v>
      </c>
      <c r="G104" s="154">
        <v>0.31869969999999997</v>
      </c>
      <c r="H104" s="154">
        <v>0.36697990000000003</v>
      </c>
      <c r="I104" s="154" t="s">
        <v>217</v>
      </c>
      <c r="J104" s="154">
        <v>3</v>
      </c>
      <c r="K104" s="154" t="s">
        <v>599</v>
      </c>
      <c r="L104" s="154">
        <v>565</v>
      </c>
      <c r="M104" s="154">
        <v>667</v>
      </c>
      <c r="N104" s="154">
        <v>416</v>
      </c>
    </row>
    <row r="105" spans="1:17" x14ac:dyDescent="0.25">
      <c r="A105" s="86" t="s">
        <v>3</v>
      </c>
      <c r="B105" s="84" t="s">
        <v>15</v>
      </c>
      <c r="C105" s="84" t="s">
        <v>14</v>
      </c>
      <c r="D105" s="84" t="s">
        <v>18</v>
      </c>
      <c r="E105" s="154">
        <v>2</v>
      </c>
      <c r="F105" s="154">
        <v>0.40473300970873788</v>
      </c>
      <c r="G105" s="154">
        <v>0.38059290000000001</v>
      </c>
      <c r="H105" s="154">
        <v>0.42887310000000001</v>
      </c>
      <c r="I105" s="154" t="s">
        <v>217</v>
      </c>
      <c r="J105" s="154">
        <v>3</v>
      </c>
      <c r="K105" s="154" t="s">
        <v>599</v>
      </c>
      <c r="L105" s="154">
        <v>565</v>
      </c>
      <c r="M105" s="154">
        <v>667</v>
      </c>
      <c r="N105" s="154">
        <v>416</v>
      </c>
    </row>
    <row r="106" spans="1:17" x14ac:dyDescent="0.25">
      <c r="A106" s="86" t="s">
        <v>3</v>
      </c>
      <c r="B106" s="84" t="s">
        <v>15</v>
      </c>
      <c r="C106" s="84" t="s">
        <v>14</v>
      </c>
      <c r="D106" s="84" t="s">
        <v>18</v>
      </c>
      <c r="E106" s="154">
        <v>3</v>
      </c>
      <c r="F106" s="154">
        <v>0.25242718446601942</v>
      </c>
      <c r="G106" s="154">
        <v>0.22828709999999999</v>
      </c>
      <c r="H106" s="154">
        <v>0.27656730000000002</v>
      </c>
      <c r="I106" s="154" t="s">
        <v>217</v>
      </c>
      <c r="J106" s="154">
        <v>3</v>
      </c>
      <c r="K106" s="154" t="s">
        <v>599</v>
      </c>
      <c r="L106" s="154">
        <v>565</v>
      </c>
      <c r="M106" s="154">
        <v>667</v>
      </c>
      <c r="N106" s="154">
        <v>416</v>
      </c>
    </row>
    <row r="107" spans="1:17" x14ac:dyDescent="0.25">
      <c r="A107" s="86" t="s">
        <v>3</v>
      </c>
      <c r="B107" s="84" t="s">
        <v>15</v>
      </c>
      <c r="C107" s="84" t="s">
        <v>14</v>
      </c>
      <c r="D107" s="84" t="s">
        <v>7</v>
      </c>
      <c r="E107" s="84">
        <v>1</v>
      </c>
      <c r="F107" s="84">
        <v>0.4261744966442953</v>
      </c>
      <c r="G107" s="84">
        <v>0.3694057</v>
      </c>
      <c r="H107" s="84">
        <v>0.48294330000000002</v>
      </c>
      <c r="I107" s="84" t="s">
        <v>217</v>
      </c>
      <c r="J107" s="84">
        <v>3</v>
      </c>
      <c r="K107" s="84" t="s">
        <v>618</v>
      </c>
      <c r="L107" s="84">
        <v>127</v>
      </c>
      <c r="M107" s="84">
        <v>121</v>
      </c>
      <c r="N107" s="84">
        <v>50</v>
      </c>
    </row>
    <row r="108" spans="1:17" x14ac:dyDescent="0.25">
      <c r="A108" s="86" t="s">
        <v>3</v>
      </c>
      <c r="B108" s="84" t="s">
        <v>15</v>
      </c>
      <c r="C108" s="84" t="s">
        <v>14</v>
      </c>
      <c r="D108" s="84" t="s">
        <v>7</v>
      </c>
      <c r="E108" s="84">
        <v>2</v>
      </c>
      <c r="F108" s="83">
        <v>0.40604026845637586</v>
      </c>
      <c r="G108" s="133">
        <v>0.34927140000000001</v>
      </c>
      <c r="H108" s="133">
        <v>0.46280909999999997</v>
      </c>
      <c r="I108" s="83" t="s">
        <v>217</v>
      </c>
      <c r="J108" s="133">
        <v>3</v>
      </c>
      <c r="K108" s="133" t="s">
        <v>618</v>
      </c>
      <c r="L108" s="83">
        <v>127</v>
      </c>
      <c r="M108" s="133">
        <v>121</v>
      </c>
      <c r="N108" s="133">
        <v>50</v>
      </c>
    </row>
    <row r="109" spans="1:17" x14ac:dyDescent="0.25">
      <c r="A109" s="80" t="s">
        <v>3</v>
      </c>
      <c r="B109" s="87" t="s">
        <v>15</v>
      </c>
      <c r="C109" s="87" t="s">
        <v>14</v>
      </c>
      <c r="D109" s="87" t="s">
        <v>7</v>
      </c>
      <c r="E109" s="87">
        <v>3</v>
      </c>
      <c r="F109" s="91">
        <v>0.16778523489932887</v>
      </c>
      <c r="G109" s="87">
        <v>0.1110164</v>
      </c>
      <c r="H109" s="87">
        <v>0.22455410000000001</v>
      </c>
      <c r="I109" s="91" t="s">
        <v>217</v>
      </c>
      <c r="J109" s="87">
        <v>3</v>
      </c>
      <c r="K109" s="87" t="s">
        <v>618</v>
      </c>
      <c r="L109" s="91">
        <v>127</v>
      </c>
      <c r="M109" s="87">
        <v>121</v>
      </c>
      <c r="N109" s="87">
        <v>50</v>
      </c>
      <c r="O109" s="34"/>
      <c r="P109" s="34"/>
      <c r="Q109" s="34"/>
    </row>
    <row r="110" spans="1:17" x14ac:dyDescent="0.25">
      <c r="A110" s="81" t="s">
        <v>4</v>
      </c>
      <c r="B110" s="133" t="s">
        <v>12</v>
      </c>
      <c r="C110" s="133" t="s">
        <v>11</v>
      </c>
      <c r="D110" s="133" t="s">
        <v>18</v>
      </c>
      <c r="E110" s="152">
        <v>1</v>
      </c>
      <c r="F110" s="152">
        <v>0.3428398058252427</v>
      </c>
      <c r="G110" s="152">
        <v>0.31869969999999997</v>
      </c>
      <c r="H110" s="152">
        <v>0.36697990000000003</v>
      </c>
      <c r="I110" s="152" t="s">
        <v>217</v>
      </c>
      <c r="J110" s="152">
        <v>3</v>
      </c>
      <c r="K110" s="152" t="s">
        <v>599</v>
      </c>
      <c r="L110" s="152">
        <v>565</v>
      </c>
      <c r="M110" s="152">
        <v>667</v>
      </c>
      <c r="N110" s="152">
        <v>416</v>
      </c>
    </row>
    <row r="111" spans="1:17" s="79" customFormat="1" x14ac:dyDescent="0.25">
      <c r="A111" s="81" t="s">
        <v>4</v>
      </c>
      <c r="B111" s="133" t="s">
        <v>12</v>
      </c>
      <c r="C111" s="133" t="s">
        <v>11</v>
      </c>
      <c r="D111" s="133" t="s">
        <v>18</v>
      </c>
      <c r="E111" s="152">
        <v>2</v>
      </c>
      <c r="F111" s="152">
        <v>0.40473300970873788</v>
      </c>
      <c r="G111" s="152">
        <v>0.38059290000000001</v>
      </c>
      <c r="H111" s="152">
        <v>0.42887310000000001</v>
      </c>
      <c r="I111" s="152" t="s">
        <v>217</v>
      </c>
      <c r="J111" s="152">
        <v>3</v>
      </c>
      <c r="K111" s="152" t="s">
        <v>599</v>
      </c>
      <c r="L111" s="152">
        <v>565</v>
      </c>
      <c r="M111" s="152">
        <v>667</v>
      </c>
      <c r="N111" s="152">
        <v>416</v>
      </c>
    </row>
    <row r="112" spans="1:17" s="79" customFormat="1" x14ac:dyDescent="0.25">
      <c r="A112" s="81" t="s">
        <v>4</v>
      </c>
      <c r="B112" s="133" t="s">
        <v>12</v>
      </c>
      <c r="C112" s="133" t="s">
        <v>11</v>
      </c>
      <c r="D112" s="133" t="s">
        <v>18</v>
      </c>
      <c r="E112" s="152">
        <v>3</v>
      </c>
      <c r="F112" s="152">
        <v>0.25242718446601942</v>
      </c>
      <c r="G112" s="152">
        <v>0.22828709999999999</v>
      </c>
      <c r="H112" s="152">
        <v>0.27656730000000002</v>
      </c>
      <c r="I112" s="152" t="s">
        <v>217</v>
      </c>
      <c r="J112" s="152">
        <v>3</v>
      </c>
      <c r="K112" s="152" t="s">
        <v>599</v>
      </c>
      <c r="L112" s="152">
        <v>565</v>
      </c>
      <c r="M112" s="152">
        <v>667</v>
      </c>
      <c r="N112" s="152">
        <v>416</v>
      </c>
    </row>
    <row r="113" spans="1:14" x14ac:dyDescent="0.25">
      <c r="A113" s="81" t="s">
        <v>4</v>
      </c>
      <c r="B113" s="133" t="s">
        <v>17</v>
      </c>
      <c r="C113" s="133" t="s">
        <v>11</v>
      </c>
      <c r="D113" s="133" t="s">
        <v>8</v>
      </c>
      <c r="E113" s="133">
        <v>1</v>
      </c>
      <c r="F113" s="133">
        <v>0.43252595155709345</v>
      </c>
      <c r="G113" s="133">
        <v>0.39924399999999999</v>
      </c>
      <c r="H113" s="133">
        <v>0.4658079</v>
      </c>
      <c r="I113" s="133" t="s">
        <v>217</v>
      </c>
      <c r="J113" s="133">
        <v>3</v>
      </c>
      <c r="K113" s="133" t="s">
        <v>619</v>
      </c>
      <c r="L113" s="133">
        <v>375</v>
      </c>
      <c r="M113" s="133">
        <v>328</v>
      </c>
      <c r="N113" s="133">
        <v>164</v>
      </c>
    </row>
    <row r="114" spans="1:14" s="79" customFormat="1" x14ac:dyDescent="0.25">
      <c r="A114" s="81" t="s">
        <v>4</v>
      </c>
      <c r="B114" s="133" t="s">
        <v>17</v>
      </c>
      <c r="C114" s="133" t="s">
        <v>11</v>
      </c>
      <c r="D114" s="133" t="s">
        <v>8</v>
      </c>
      <c r="E114" s="133">
        <v>2</v>
      </c>
      <c r="F114" s="133">
        <v>0.37831603229527105</v>
      </c>
      <c r="G114" s="133">
        <v>0.34503410000000001</v>
      </c>
      <c r="H114" s="133">
        <v>0.41159800000000002</v>
      </c>
      <c r="I114" s="133" t="s">
        <v>217</v>
      </c>
      <c r="J114" s="133">
        <v>3</v>
      </c>
      <c r="K114" s="133" t="s">
        <v>619</v>
      </c>
      <c r="L114" s="133">
        <v>375</v>
      </c>
      <c r="M114" s="133">
        <v>328</v>
      </c>
      <c r="N114" s="133">
        <v>164</v>
      </c>
    </row>
    <row r="115" spans="1:14" s="79" customFormat="1" x14ac:dyDescent="0.25">
      <c r="A115" s="81" t="s">
        <v>4</v>
      </c>
      <c r="B115" s="133" t="s">
        <v>17</v>
      </c>
      <c r="C115" s="133" t="s">
        <v>11</v>
      </c>
      <c r="D115" s="133" t="s">
        <v>8</v>
      </c>
      <c r="E115" s="133">
        <v>3</v>
      </c>
      <c r="F115" s="133">
        <v>0.18915801614763553</v>
      </c>
      <c r="G115" s="133">
        <v>0.15587609999999999</v>
      </c>
      <c r="H115" s="133">
        <v>0.2224399</v>
      </c>
      <c r="I115" s="133" t="s">
        <v>217</v>
      </c>
      <c r="J115" s="133">
        <v>3</v>
      </c>
      <c r="K115" s="133" t="s">
        <v>619</v>
      </c>
      <c r="L115" s="133">
        <v>375</v>
      </c>
      <c r="M115" s="133">
        <v>328</v>
      </c>
      <c r="N115" s="133">
        <v>164</v>
      </c>
    </row>
    <row r="116" spans="1:14" x14ac:dyDescent="0.25">
      <c r="A116" s="81" t="s">
        <v>4</v>
      </c>
      <c r="B116" s="133" t="s">
        <v>17</v>
      </c>
      <c r="C116" s="133" t="s">
        <v>11</v>
      </c>
      <c r="D116" s="133" t="s">
        <v>29</v>
      </c>
      <c r="E116" s="156">
        <v>1</v>
      </c>
      <c r="F116" s="156">
        <v>0.34299516908212563</v>
      </c>
      <c r="G116" s="156">
        <v>0.29483169999999997</v>
      </c>
      <c r="H116" s="156">
        <v>0.39115870000000003</v>
      </c>
      <c r="I116" s="156" t="s">
        <v>217</v>
      </c>
      <c r="J116" s="156">
        <v>3</v>
      </c>
      <c r="K116" s="156" t="s">
        <v>601</v>
      </c>
      <c r="L116" s="156">
        <v>142</v>
      </c>
      <c r="M116" s="156">
        <v>177</v>
      </c>
      <c r="N116" s="156">
        <v>95</v>
      </c>
    </row>
    <row r="117" spans="1:14" s="79" customFormat="1" x14ac:dyDescent="0.25">
      <c r="A117" s="81" t="s">
        <v>4</v>
      </c>
      <c r="B117" s="133" t="s">
        <v>17</v>
      </c>
      <c r="C117" s="133" t="s">
        <v>11</v>
      </c>
      <c r="D117" s="133" t="s">
        <v>29</v>
      </c>
      <c r="E117" s="156">
        <v>2</v>
      </c>
      <c r="F117" s="156">
        <v>0.42753623188405798</v>
      </c>
      <c r="G117" s="156">
        <v>0.37937270000000001</v>
      </c>
      <c r="H117" s="156">
        <v>0.4756997</v>
      </c>
      <c r="I117" s="156" t="s">
        <v>217</v>
      </c>
      <c r="J117" s="156">
        <v>3</v>
      </c>
      <c r="K117" s="156" t="s">
        <v>601</v>
      </c>
      <c r="L117" s="156">
        <v>142</v>
      </c>
      <c r="M117" s="156">
        <v>177</v>
      </c>
      <c r="N117" s="156">
        <v>95</v>
      </c>
    </row>
    <row r="118" spans="1:14" s="79" customFormat="1" x14ac:dyDescent="0.25">
      <c r="A118" s="81" t="s">
        <v>4</v>
      </c>
      <c r="B118" s="133" t="s">
        <v>17</v>
      </c>
      <c r="C118" s="133" t="s">
        <v>11</v>
      </c>
      <c r="D118" s="133" t="s">
        <v>29</v>
      </c>
      <c r="E118" s="156">
        <v>3</v>
      </c>
      <c r="F118" s="156">
        <v>0.22946859903381642</v>
      </c>
      <c r="G118" s="156">
        <v>0.1813051</v>
      </c>
      <c r="H118" s="156">
        <v>0.27763209999999999</v>
      </c>
      <c r="I118" s="156" t="s">
        <v>217</v>
      </c>
      <c r="J118" s="156">
        <v>3</v>
      </c>
      <c r="K118" s="156" t="s">
        <v>601</v>
      </c>
      <c r="L118" s="156">
        <v>142</v>
      </c>
      <c r="M118" s="156">
        <v>177</v>
      </c>
      <c r="N118" s="156">
        <v>95</v>
      </c>
    </row>
    <row r="119" spans="1:14" x14ac:dyDescent="0.25">
      <c r="A119" s="81" t="s">
        <v>4</v>
      </c>
      <c r="B119" s="133" t="s">
        <v>12</v>
      </c>
      <c r="C119" s="133" t="s">
        <v>11</v>
      </c>
      <c r="D119" s="133" t="s">
        <v>7</v>
      </c>
      <c r="E119" s="133">
        <v>1</v>
      </c>
      <c r="F119" s="133">
        <v>0.44554455445544555</v>
      </c>
      <c r="G119" s="133">
        <v>0.34803269999999997</v>
      </c>
      <c r="H119" s="133">
        <v>0.54305639999999999</v>
      </c>
      <c r="I119" s="133" t="s">
        <v>217</v>
      </c>
      <c r="J119" s="133">
        <v>3</v>
      </c>
      <c r="K119" s="133" t="s">
        <v>620</v>
      </c>
      <c r="L119" s="133">
        <v>45</v>
      </c>
      <c r="M119" s="133">
        <v>37</v>
      </c>
      <c r="N119" s="133">
        <v>19</v>
      </c>
    </row>
    <row r="120" spans="1:14" s="79" customFormat="1" x14ac:dyDescent="0.25">
      <c r="A120" s="81" t="s">
        <v>4</v>
      </c>
      <c r="B120" s="133" t="s">
        <v>12</v>
      </c>
      <c r="C120" s="133" t="s">
        <v>11</v>
      </c>
      <c r="D120" s="133" t="s">
        <v>7</v>
      </c>
      <c r="E120" s="133">
        <v>2</v>
      </c>
      <c r="F120" s="133">
        <v>0.36633663366336633</v>
      </c>
      <c r="G120" s="133">
        <v>0.26882477999999999</v>
      </c>
      <c r="H120" s="133">
        <v>0.4638485</v>
      </c>
      <c r="I120" s="133" t="s">
        <v>217</v>
      </c>
      <c r="J120" s="133">
        <v>3</v>
      </c>
      <c r="K120" s="133" t="s">
        <v>620</v>
      </c>
      <c r="L120" s="133">
        <v>45</v>
      </c>
      <c r="M120" s="133">
        <v>37</v>
      </c>
      <c r="N120" s="133">
        <v>19</v>
      </c>
    </row>
    <row r="121" spans="1:14" s="79" customFormat="1" x14ac:dyDescent="0.25">
      <c r="A121" s="81" t="s">
        <v>4</v>
      </c>
      <c r="B121" s="133" t="s">
        <v>12</v>
      </c>
      <c r="C121" s="133" t="s">
        <v>11</v>
      </c>
      <c r="D121" s="133" t="s">
        <v>7</v>
      </c>
      <c r="E121" s="133">
        <v>3</v>
      </c>
      <c r="F121" s="133">
        <v>0.18811881188118812</v>
      </c>
      <c r="G121" s="133">
        <v>9.060696E-2</v>
      </c>
      <c r="H121" s="133">
        <v>0.28563070000000002</v>
      </c>
      <c r="I121" s="133" t="s">
        <v>217</v>
      </c>
      <c r="J121" s="133">
        <v>3</v>
      </c>
      <c r="K121" s="133" t="s">
        <v>620</v>
      </c>
      <c r="L121" s="133">
        <v>45</v>
      </c>
      <c r="M121" s="133">
        <v>37</v>
      </c>
      <c r="N121" s="133">
        <v>19</v>
      </c>
    </row>
    <row r="122" spans="1:14" x14ac:dyDescent="0.25">
      <c r="A122" s="81" t="s">
        <v>4</v>
      </c>
      <c r="B122" s="133" t="s">
        <v>12</v>
      </c>
      <c r="C122" s="133" t="s">
        <v>13</v>
      </c>
      <c r="D122" s="133" t="s">
        <v>18</v>
      </c>
      <c r="E122" s="152">
        <v>1</v>
      </c>
      <c r="F122" s="152">
        <v>0.3428398058252427</v>
      </c>
      <c r="G122" s="152">
        <v>0.31869969999999997</v>
      </c>
      <c r="H122" s="152">
        <v>0.36697990000000003</v>
      </c>
      <c r="I122" s="152" t="s">
        <v>217</v>
      </c>
      <c r="J122" s="152">
        <v>3</v>
      </c>
      <c r="K122" s="152" t="s">
        <v>599</v>
      </c>
      <c r="L122" s="152">
        <v>565</v>
      </c>
      <c r="M122" s="152">
        <v>667</v>
      </c>
      <c r="N122" s="152">
        <v>416</v>
      </c>
    </row>
    <row r="123" spans="1:14" s="79" customFormat="1" x14ac:dyDescent="0.25">
      <c r="A123" s="81" t="s">
        <v>4</v>
      </c>
      <c r="B123" s="133" t="s">
        <v>12</v>
      </c>
      <c r="C123" s="133" t="s">
        <v>13</v>
      </c>
      <c r="D123" s="133" t="s">
        <v>18</v>
      </c>
      <c r="E123" s="152">
        <v>2</v>
      </c>
      <c r="F123" s="152">
        <v>0.40473300970873788</v>
      </c>
      <c r="G123" s="152">
        <v>0.38059290000000001</v>
      </c>
      <c r="H123" s="152">
        <v>0.42887310000000001</v>
      </c>
      <c r="I123" s="152" t="s">
        <v>217</v>
      </c>
      <c r="J123" s="152">
        <v>3</v>
      </c>
      <c r="K123" s="152" t="s">
        <v>599</v>
      </c>
      <c r="L123" s="152">
        <v>565</v>
      </c>
      <c r="M123" s="152">
        <v>667</v>
      </c>
      <c r="N123" s="152">
        <v>416</v>
      </c>
    </row>
    <row r="124" spans="1:14" s="79" customFormat="1" x14ac:dyDescent="0.25">
      <c r="A124" s="81" t="s">
        <v>4</v>
      </c>
      <c r="B124" s="133" t="s">
        <v>12</v>
      </c>
      <c r="C124" s="133" t="s">
        <v>13</v>
      </c>
      <c r="D124" s="133" t="s">
        <v>18</v>
      </c>
      <c r="E124" s="152">
        <v>3</v>
      </c>
      <c r="F124" s="152">
        <v>0.25242718446601942</v>
      </c>
      <c r="G124" s="152">
        <v>0.22828709999999999</v>
      </c>
      <c r="H124" s="152">
        <v>0.27656730000000002</v>
      </c>
      <c r="I124" s="152" t="s">
        <v>217</v>
      </c>
      <c r="J124" s="152">
        <v>3</v>
      </c>
      <c r="K124" s="152" t="s">
        <v>599</v>
      </c>
      <c r="L124" s="152">
        <v>565</v>
      </c>
      <c r="M124" s="152">
        <v>667</v>
      </c>
      <c r="N124" s="152">
        <v>416</v>
      </c>
    </row>
    <row r="125" spans="1:14" x14ac:dyDescent="0.25">
      <c r="A125" s="81" t="s">
        <v>4</v>
      </c>
      <c r="B125" s="133" t="s">
        <v>17</v>
      </c>
      <c r="C125" s="133" t="s">
        <v>13</v>
      </c>
      <c r="D125" s="133" t="s">
        <v>8</v>
      </c>
      <c r="E125" s="133">
        <v>1</v>
      </c>
      <c r="F125" s="133">
        <v>0.34170854271356782</v>
      </c>
      <c r="G125" s="133">
        <v>0.27223950000000002</v>
      </c>
      <c r="H125" s="133">
        <v>0.41117759999999998</v>
      </c>
      <c r="I125" s="133" t="s">
        <v>217</v>
      </c>
      <c r="J125" s="133">
        <v>3</v>
      </c>
      <c r="K125" s="133" t="s">
        <v>621</v>
      </c>
      <c r="L125" s="133">
        <v>68</v>
      </c>
      <c r="M125" s="133">
        <v>84</v>
      </c>
      <c r="N125" s="133">
        <v>47</v>
      </c>
    </row>
    <row r="126" spans="1:14" s="79" customFormat="1" x14ac:dyDescent="0.25">
      <c r="A126" s="81" t="s">
        <v>4</v>
      </c>
      <c r="B126" s="133" t="s">
        <v>17</v>
      </c>
      <c r="C126" s="133" t="s">
        <v>13</v>
      </c>
      <c r="D126" s="133" t="s">
        <v>8</v>
      </c>
      <c r="E126" s="133">
        <v>2</v>
      </c>
      <c r="F126" s="133">
        <v>0.42211055276381909</v>
      </c>
      <c r="G126" s="133">
        <v>0.3526415</v>
      </c>
      <c r="H126" s="133">
        <v>0.49157960000000001</v>
      </c>
      <c r="I126" s="133" t="s">
        <v>217</v>
      </c>
      <c r="J126" s="133">
        <v>3</v>
      </c>
      <c r="K126" s="133" t="s">
        <v>621</v>
      </c>
      <c r="L126" s="133">
        <v>68</v>
      </c>
      <c r="M126" s="133">
        <v>84</v>
      </c>
      <c r="N126" s="133">
        <v>47</v>
      </c>
    </row>
    <row r="127" spans="1:14" s="79" customFormat="1" x14ac:dyDescent="0.25">
      <c r="A127" s="81" t="s">
        <v>4</v>
      </c>
      <c r="B127" s="133" t="s">
        <v>17</v>
      </c>
      <c r="C127" s="133" t="s">
        <v>13</v>
      </c>
      <c r="D127" s="133" t="s">
        <v>8</v>
      </c>
      <c r="E127" s="133">
        <v>3</v>
      </c>
      <c r="F127" s="133">
        <v>0.23618090452261306</v>
      </c>
      <c r="G127" s="133">
        <v>0.16671179999999999</v>
      </c>
      <c r="H127" s="133">
        <v>0.30564999999999998</v>
      </c>
      <c r="I127" s="133" t="s">
        <v>217</v>
      </c>
      <c r="J127" s="133">
        <v>3</v>
      </c>
      <c r="K127" s="133" t="s">
        <v>621</v>
      </c>
      <c r="L127" s="133">
        <v>68</v>
      </c>
      <c r="M127" s="133">
        <v>84</v>
      </c>
      <c r="N127" s="133">
        <v>47</v>
      </c>
    </row>
    <row r="128" spans="1:14" x14ac:dyDescent="0.25">
      <c r="A128" s="81" t="s">
        <v>4</v>
      </c>
      <c r="B128" s="133" t="s">
        <v>17</v>
      </c>
      <c r="C128" s="133" t="s">
        <v>13</v>
      </c>
      <c r="D128" s="133" t="s">
        <v>29</v>
      </c>
      <c r="E128" s="156">
        <v>1</v>
      </c>
      <c r="F128" s="156">
        <v>0.34299516908212563</v>
      </c>
      <c r="G128" s="156">
        <v>0.29483169999999997</v>
      </c>
      <c r="H128" s="156">
        <v>0.39115870000000003</v>
      </c>
      <c r="I128" s="156" t="s">
        <v>217</v>
      </c>
      <c r="J128" s="156">
        <v>3</v>
      </c>
      <c r="K128" s="156" t="s">
        <v>601</v>
      </c>
      <c r="L128" s="156">
        <v>142</v>
      </c>
      <c r="M128" s="156">
        <v>177</v>
      </c>
      <c r="N128" s="156">
        <v>95</v>
      </c>
    </row>
    <row r="129" spans="1:14" s="79" customFormat="1" x14ac:dyDescent="0.25">
      <c r="A129" s="81" t="s">
        <v>4</v>
      </c>
      <c r="B129" s="133" t="s">
        <v>17</v>
      </c>
      <c r="C129" s="133" t="s">
        <v>13</v>
      </c>
      <c r="D129" s="133" t="s">
        <v>29</v>
      </c>
      <c r="E129" s="156">
        <v>2</v>
      </c>
      <c r="F129" s="156">
        <v>0.42753623188405798</v>
      </c>
      <c r="G129" s="156">
        <v>0.37937270000000001</v>
      </c>
      <c r="H129" s="156">
        <v>0.4756997</v>
      </c>
      <c r="I129" s="156" t="s">
        <v>217</v>
      </c>
      <c r="J129" s="156">
        <v>3</v>
      </c>
      <c r="K129" s="156" t="s">
        <v>601</v>
      </c>
      <c r="L129" s="156">
        <v>142</v>
      </c>
      <c r="M129" s="156">
        <v>177</v>
      </c>
      <c r="N129" s="156">
        <v>95</v>
      </c>
    </row>
    <row r="130" spans="1:14" s="79" customFormat="1" x14ac:dyDescent="0.25">
      <c r="A130" s="81" t="s">
        <v>4</v>
      </c>
      <c r="B130" s="133" t="s">
        <v>17</v>
      </c>
      <c r="C130" s="133" t="s">
        <v>13</v>
      </c>
      <c r="D130" s="133" t="s">
        <v>29</v>
      </c>
      <c r="E130" s="156">
        <v>3</v>
      </c>
      <c r="F130" s="156">
        <v>0.22946859903381642</v>
      </c>
      <c r="G130" s="156">
        <v>0.1813051</v>
      </c>
      <c r="H130" s="156">
        <v>0.27763209999999999</v>
      </c>
      <c r="I130" s="156" t="s">
        <v>217</v>
      </c>
      <c r="J130" s="156">
        <v>3</v>
      </c>
      <c r="K130" s="156" t="s">
        <v>601</v>
      </c>
      <c r="L130" s="156">
        <v>142</v>
      </c>
      <c r="M130" s="156">
        <v>177</v>
      </c>
      <c r="N130" s="156">
        <v>95</v>
      </c>
    </row>
    <row r="131" spans="1:14" x14ac:dyDescent="0.25">
      <c r="A131" s="81" t="s">
        <v>4</v>
      </c>
      <c r="B131" s="133" t="s">
        <v>12</v>
      </c>
      <c r="C131" s="133" t="s">
        <v>13</v>
      </c>
      <c r="D131" s="133" t="s">
        <v>7</v>
      </c>
      <c r="E131" s="133">
        <v>1</v>
      </c>
      <c r="F131" s="133">
        <v>0.21008403361344538</v>
      </c>
      <c r="G131" s="133">
        <v>0.1202492</v>
      </c>
      <c r="H131" s="133">
        <v>0.29991879999999999</v>
      </c>
      <c r="I131" s="133" t="s">
        <v>217</v>
      </c>
      <c r="J131" s="133">
        <v>3</v>
      </c>
      <c r="K131" s="133" t="s">
        <v>622</v>
      </c>
      <c r="L131" s="133">
        <v>25</v>
      </c>
      <c r="M131" s="133">
        <v>61</v>
      </c>
      <c r="N131" s="133">
        <v>33</v>
      </c>
    </row>
    <row r="132" spans="1:14" s="79" customFormat="1" x14ac:dyDescent="0.25">
      <c r="A132" s="81" t="s">
        <v>4</v>
      </c>
      <c r="B132" s="133" t="s">
        <v>12</v>
      </c>
      <c r="C132" s="133" t="s">
        <v>13</v>
      </c>
      <c r="D132" s="133" t="s">
        <v>7</v>
      </c>
      <c r="E132" s="133">
        <v>2</v>
      </c>
      <c r="F132" s="133">
        <v>0.51260504201680668</v>
      </c>
      <c r="G132" s="133">
        <v>0.42277019999999998</v>
      </c>
      <c r="H132" s="133">
        <v>0.60243979999999997</v>
      </c>
      <c r="I132" s="133" t="s">
        <v>217</v>
      </c>
      <c r="J132" s="133">
        <v>3</v>
      </c>
      <c r="K132" s="133" t="s">
        <v>622</v>
      </c>
      <c r="L132" s="133">
        <v>25</v>
      </c>
      <c r="M132" s="133">
        <v>61</v>
      </c>
      <c r="N132" s="133">
        <v>33</v>
      </c>
    </row>
    <row r="133" spans="1:14" s="79" customFormat="1" x14ac:dyDescent="0.25">
      <c r="A133" s="81" t="s">
        <v>4</v>
      </c>
      <c r="B133" s="133" t="s">
        <v>12</v>
      </c>
      <c r="C133" s="133" t="s">
        <v>13</v>
      </c>
      <c r="D133" s="133" t="s">
        <v>7</v>
      </c>
      <c r="E133" s="133">
        <v>3</v>
      </c>
      <c r="F133" s="133">
        <v>0.27731092436974791</v>
      </c>
      <c r="G133" s="133">
        <v>0.18747610000000001</v>
      </c>
      <c r="H133" s="133">
        <v>0.36714570000000002</v>
      </c>
      <c r="I133" s="133" t="s">
        <v>217</v>
      </c>
      <c r="J133" s="133">
        <v>3</v>
      </c>
      <c r="K133" s="133" t="s">
        <v>622</v>
      </c>
      <c r="L133" s="133">
        <v>25</v>
      </c>
      <c r="M133" s="133">
        <v>61</v>
      </c>
      <c r="N133" s="133">
        <v>33</v>
      </c>
    </row>
    <row r="134" spans="1:14" x14ac:dyDescent="0.25">
      <c r="A134" s="81" t="s">
        <v>4</v>
      </c>
      <c r="B134" s="133" t="s">
        <v>12</v>
      </c>
      <c r="C134" s="133" t="s">
        <v>14</v>
      </c>
      <c r="D134" s="133" t="s">
        <v>18</v>
      </c>
      <c r="E134" s="152">
        <v>1</v>
      </c>
      <c r="F134" s="152">
        <v>0.3428398058252427</v>
      </c>
      <c r="G134" s="152">
        <v>0.31869969999999997</v>
      </c>
      <c r="H134" s="152">
        <v>0.36697990000000003</v>
      </c>
      <c r="I134" s="152" t="s">
        <v>217</v>
      </c>
      <c r="J134" s="152">
        <v>3</v>
      </c>
      <c r="K134" s="152" t="s">
        <v>599</v>
      </c>
      <c r="L134" s="152">
        <v>565</v>
      </c>
      <c r="M134" s="152">
        <v>667</v>
      </c>
      <c r="N134" s="152">
        <v>416</v>
      </c>
    </row>
    <row r="135" spans="1:14" s="79" customFormat="1" x14ac:dyDescent="0.25">
      <c r="A135" s="81" t="s">
        <v>4</v>
      </c>
      <c r="B135" s="133" t="s">
        <v>12</v>
      </c>
      <c r="C135" s="133" t="s">
        <v>14</v>
      </c>
      <c r="D135" s="133" t="s">
        <v>18</v>
      </c>
      <c r="E135" s="152">
        <v>2</v>
      </c>
      <c r="F135" s="152">
        <v>0.40473300970873788</v>
      </c>
      <c r="G135" s="152">
        <v>0.38059290000000001</v>
      </c>
      <c r="H135" s="152">
        <v>0.42887310000000001</v>
      </c>
      <c r="I135" s="152" t="s">
        <v>217</v>
      </c>
      <c r="J135" s="152">
        <v>3</v>
      </c>
      <c r="K135" s="152" t="s">
        <v>599</v>
      </c>
      <c r="L135" s="152">
        <v>565</v>
      </c>
      <c r="M135" s="152">
        <v>667</v>
      </c>
      <c r="N135" s="152">
        <v>416</v>
      </c>
    </row>
    <row r="136" spans="1:14" s="79" customFormat="1" x14ac:dyDescent="0.25">
      <c r="A136" s="81" t="s">
        <v>4</v>
      </c>
      <c r="B136" s="133" t="s">
        <v>12</v>
      </c>
      <c r="C136" s="133" t="s">
        <v>14</v>
      </c>
      <c r="D136" s="133" t="s">
        <v>18</v>
      </c>
      <c r="E136" s="152">
        <v>3</v>
      </c>
      <c r="F136" s="152">
        <v>0.25242718446601942</v>
      </c>
      <c r="G136" s="152">
        <v>0.22828709999999999</v>
      </c>
      <c r="H136" s="152">
        <v>0.27656730000000002</v>
      </c>
      <c r="I136" s="152" t="s">
        <v>217</v>
      </c>
      <c r="J136" s="152">
        <v>3</v>
      </c>
      <c r="K136" s="152" t="s">
        <v>599</v>
      </c>
      <c r="L136" s="152">
        <v>565</v>
      </c>
      <c r="M136" s="152">
        <v>667</v>
      </c>
      <c r="N136" s="152">
        <v>416</v>
      </c>
    </row>
    <row r="137" spans="1:14" x14ac:dyDescent="0.25">
      <c r="A137" s="81" t="s">
        <v>4</v>
      </c>
      <c r="B137" s="133" t="s">
        <v>17</v>
      </c>
      <c r="C137" s="133" t="s">
        <v>14</v>
      </c>
      <c r="D137" s="133" t="s">
        <v>8</v>
      </c>
      <c r="E137" s="133">
        <v>1</v>
      </c>
      <c r="F137" s="133">
        <v>0.33333333333333331</v>
      </c>
      <c r="G137" s="133">
        <v>0.2793871</v>
      </c>
      <c r="H137" s="133">
        <v>0.3872796</v>
      </c>
      <c r="I137" s="133" t="s">
        <v>217</v>
      </c>
      <c r="J137" s="133">
        <v>3</v>
      </c>
      <c r="K137" s="133" t="s">
        <v>623</v>
      </c>
      <c r="L137" s="133">
        <v>110</v>
      </c>
      <c r="M137" s="133">
        <v>151</v>
      </c>
      <c r="N137" s="133">
        <v>69</v>
      </c>
    </row>
    <row r="138" spans="1:14" s="79" customFormat="1" x14ac:dyDescent="0.25">
      <c r="A138" s="81" t="s">
        <v>4</v>
      </c>
      <c r="B138" s="133" t="s">
        <v>17</v>
      </c>
      <c r="C138" s="133" t="s">
        <v>14</v>
      </c>
      <c r="D138" s="133" t="s">
        <v>8</v>
      </c>
      <c r="E138" s="133">
        <v>2</v>
      </c>
      <c r="F138" s="133">
        <v>0.45757575757575758</v>
      </c>
      <c r="G138" s="133">
        <v>0.40362949999999997</v>
      </c>
      <c r="H138" s="133">
        <v>0.51152200000000003</v>
      </c>
      <c r="I138" s="133" t="s">
        <v>217</v>
      </c>
      <c r="J138" s="133">
        <v>3</v>
      </c>
      <c r="K138" s="133" t="s">
        <v>623</v>
      </c>
      <c r="L138" s="133">
        <v>110</v>
      </c>
      <c r="M138" s="133">
        <v>151</v>
      </c>
      <c r="N138" s="133">
        <v>69</v>
      </c>
    </row>
    <row r="139" spans="1:14" s="79" customFormat="1" x14ac:dyDescent="0.25">
      <c r="A139" s="81" t="s">
        <v>4</v>
      </c>
      <c r="B139" s="133" t="s">
        <v>17</v>
      </c>
      <c r="C139" s="133" t="s">
        <v>14</v>
      </c>
      <c r="D139" s="133" t="s">
        <v>8</v>
      </c>
      <c r="E139" s="133">
        <v>3</v>
      </c>
      <c r="F139" s="133">
        <v>0.20909090909090908</v>
      </c>
      <c r="G139" s="133">
        <v>0.1551447</v>
      </c>
      <c r="H139" s="133">
        <v>0.26303710000000002</v>
      </c>
      <c r="I139" s="133" t="s">
        <v>217</v>
      </c>
      <c r="J139" s="133">
        <v>3</v>
      </c>
      <c r="K139" s="133" t="s">
        <v>623</v>
      </c>
      <c r="L139" s="133">
        <v>110</v>
      </c>
      <c r="M139" s="133">
        <v>151</v>
      </c>
      <c r="N139" s="133">
        <v>69</v>
      </c>
    </row>
    <row r="140" spans="1:14" x14ac:dyDescent="0.25">
      <c r="A140" s="81" t="s">
        <v>4</v>
      </c>
      <c r="B140" s="133" t="s">
        <v>17</v>
      </c>
      <c r="C140" s="133" t="s">
        <v>14</v>
      </c>
      <c r="D140" s="133" t="s">
        <v>29</v>
      </c>
      <c r="E140" s="156">
        <v>1</v>
      </c>
      <c r="F140" s="156">
        <v>0.34299516908212563</v>
      </c>
      <c r="G140" s="156">
        <v>0.29483169999999997</v>
      </c>
      <c r="H140" s="156">
        <v>0.39115870000000003</v>
      </c>
      <c r="I140" s="156" t="s">
        <v>217</v>
      </c>
      <c r="J140" s="156">
        <v>3</v>
      </c>
      <c r="K140" s="156" t="s">
        <v>601</v>
      </c>
      <c r="L140" s="156">
        <v>142</v>
      </c>
      <c r="M140" s="156">
        <v>177</v>
      </c>
      <c r="N140" s="156">
        <v>95</v>
      </c>
    </row>
    <row r="141" spans="1:14" s="79" customFormat="1" x14ac:dyDescent="0.25">
      <c r="A141" s="81" t="s">
        <v>4</v>
      </c>
      <c r="B141" s="133" t="s">
        <v>17</v>
      </c>
      <c r="C141" s="133" t="s">
        <v>14</v>
      </c>
      <c r="D141" s="133" t="s">
        <v>29</v>
      </c>
      <c r="E141" s="156">
        <v>2</v>
      </c>
      <c r="F141" s="156">
        <v>0.42753623188405798</v>
      </c>
      <c r="G141" s="156">
        <v>0.37937270000000001</v>
      </c>
      <c r="H141" s="156">
        <v>0.4756997</v>
      </c>
      <c r="I141" s="156" t="s">
        <v>217</v>
      </c>
      <c r="J141" s="156">
        <v>3</v>
      </c>
      <c r="K141" s="156" t="s">
        <v>601</v>
      </c>
      <c r="L141" s="156">
        <v>142</v>
      </c>
      <c r="M141" s="156">
        <v>177</v>
      </c>
      <c r="N141" s="156">
        <v>95</v>
      </c>
    </row>
    <row r="142" spans="1:14" s="79" customFormat="1" x14ac:dyDescent="0.25">
      <c r="A142" s="81" t="s">
        <v>4</v>
      </c>
      <c r="B142" s="133" t="s">
        <v>17</v>
      </c>
      <c r="C142" s="133" t="s">
        <v>14</v>
      </c>
      <c r="D142" s="133" t="s">
        <v>29</v>
      </c>
      <c r="E142" s="156">
        <v>3</v>
      </c>
      <c r="F142" s="156">
        <v>0.22946859903381642</v>
      </c>
      <c r="G142" s="156">
        <v>0.1813051</v>
      </c>
      <c r="H142" s="156">
        <v>0.27763209999999999</v>
      </c>
      <c r="I142" s="156" t="s">
        <v>217</v>
      </c>
      <c r="J142" s="156">
        <v>3</v>
      </c>
      <c r="K142" s="156" t="s">
        <v>601</v>
      </c>
      <c r="L142" s="156">
        <v>142</v>
      </c>
      <c r="M142" s="156">
        <v>177</v>
      </c>
      <c r="N142" s="156">
        <v>95</v>
      </c>
    </row>
    <row r="143" spans="1:14" x14ac:dyDescent="0.25">
      <c r="A143" s="81" t="s">
        <v>4</v>
      </c>
      <c r="B143" s="133" t="s">
        <v>12</v>
      </c>
      <c r="C143" s="133" t="s">
        <v>14</v>
      </c>
      <c r="D143" s="133" t="s">
        <v>7</v>
      </c>
      <c r="E143" s="133">
        <v>1</v>
      </c>
      <c r="F143" s="133">
        <v>0.22727272727272727</v>
      </c>
      <c r="G143" s="133">
        <v>0.1066453</v>
      </c>
      <c r="H143" s="133">
        <v>0.34790019999999999</v>
      </c>
      <c r="I143" s="133" t="s">
        <v>217</v>
      </c>
      <c r="J143" s="133">
        <v>3</v>
      </c>
      <c r="K143" s="133" t="s">
        <v>624</v>
      </c>
      <c r="L143" s="133">
        <v>15</v>
      </c>
      <c r="M143" s="133">
        <v>23</v>
      </c>
      <c r="N143" s="133">
        <v>28</v>
      </c>
    </row>
    <row r="144" spans="1:14" s="79" customFormat="1" x14ac:dyDescent="0.25">
      <c r="A144" s="81" t="s">
        <v>4</v>
      </c>
      <c r="B144" s="133" t="s">
        <v>12</v>
      </c>
      <c r="C144" s="133" t="s">
        <v>14</v>
      </c>
      <c r="D144" s="133" t="s">
        <v>7</v>
      </c>
      <c r="E144" s="133">
        <v>2</v>
      </c>
      <c r="F144" s="133">
        <v>0.34848484848484851</v>
      </c>
      <c r="G144" s="133">
        <v>0.22785739999999999</v>
      </c>
      <c r="H144" s="133">
        <v>0.46911229999999998</v>
      </c>
      <c r="I144" s="133" t="s">
        <v>217</v>
      </c>
      <c r="J144" s="133">
        <v>3</v>
      </c>
      <c r="K144" s="133" t="s">
        <v>624</v>
      </c>
      <c r="L144" s="133">
        <v>15</v>
      </c>
      <c r="M144" s="133">
        <v>23</v>
      </c>
      <c r="N144" s="133">
        <v>28</v>
      </c>
    </row>
    <row r="145" spans="1:14" s="79" customFormat="1" x14ac:dyDescent="0.25">
      <c r="A145" s="81" t="s">
        <v>4</v>
      </c>
      <c r="B145" s="133" t="s">
        <v>12</v>
      </c>
      <c r="C145" s="133" t="s">
        <v>14</v>
      </c>
      <c r="D145" s="133" t="s">
        <v>7</v>
      </c>
      <c r="E145" s="133">
        <v>3</v>
      </c>
      <c r="F145" s="133">
        <v>0.42424242424242425</v>
      </c>
      <c r="G145" s="133">
        <v>0.30361500000000002</v>
      </c>
      <c r="H145" s="133">
        <v>0.54486990000000002</v>
      </c>
      <c r="I145" s="133" t="s">
        <v>217</v>
      </c>
      <c r="J145" s="133">
        <v>3</v>
      </c>
      <c r="K145" s="133" t="s">
        <v>624</v>
      </c>
      <c r="L145" s="133">
        <v>15</v>
      </c>
      <c r="M145" s="133">
        <v>23</v>
      </c>
      <c r="N145" s="133">
        <v>28</v>
      </c>
    </row>
    <row r="146" spans="1:14" x14ac:dyDescent="0.25">
      <c r="A146" s="81" t="s">
        <v>4</v>
      </c>
      <c r="B146" s="133" t="s">
        <v>15</v>
      </c>
      <c r="C146" s="133" t="s">
        <v>11</v>
      </c>
      <c r="D146" s="133" t="s">
        <v>18</v>
      </c>
      <c r="E146" s="152">
        <v>1</v>
      </c>
      <c r="F146" s="152">
        <v>0.3428398058252427</v>
      </c>
      <c r="G146" s="152">
        <v>0.31869969999999997</v>
      </c>
      <c r="H146" s="152">
        <v>0.36697990000000003</v>
      </c>
      <c r="I146" s="152" t="s">
        <v>217</v>
      </c>
      <c r="J146" s="152">
        <v>3</v>
      </c>
      <c r="K146" s="152" t="s">
        <v>599</v>
      </c>
      <c r="L146" s="152">
        <v>565</v>
      </c>
      <c r="M146" s="152">
        <v>667</v>
      </c>
      <c r="N146" s="152">
        <v>416</v>
      </c>
    </row>
    <row r="147" spans="1:14" s="79" customFormat="1" x14ac:dyDescent="0.25">
      <c r="A147" s="81" t="s">
        <v>4</v>
      </c>
      <c r="B147" s="133" t="s">
        <v>15</v>
      </c>
      <c r="C147" s="133" t="s">
        <v>11</v>
      </c>
      <c r="D147" s="133" t="s">
        <v>18</v>
      </c>
      <c r="E147" s="152">
        <v>2</v>
      </c>
      <c r="F147" s="152">
        <v>0.40473300970873788</v>
      </c>
      <c r="G147" s="152">
        <v>0.38059290000000001</v>
      </c>
      <c r="H147" s="152">
        <v>0.42887310000000001</v>
      </c>
      <c r="I147" s="152" t="s">
        <v>217</v>
      </c>
      <c r="J147" s="152">
        <v>3</v>
      </c>
      <c r="K147" s="152" t="s">
        <v>599</v>
      </c>
      <c r="L147" s="152">
        <v>565</v>
      </c>
      <c r="M147" s="152">
        <v>667</v>
      </c>
      <c r="N147" s="152">
        <v>416</v>
      </c>
    </row>
    <row r="148" spans="1:14" s="79" customFormat="1" x14ac:dyDescent="0.25">
      <c r="A148" s="81" t="s">
        <v>4</v>
      </c>
      <c r="B148" s="133" t="s">
        <v>15</v>
      </c>
      <c r="C148" s="133" t="s">
        <v>11</v>
      </c>
      <c r="D148" s="133" t="s">
        <v>18</v>
      </c>
      <c r="E148" s="152">
        <v>3</v>
      </c>
      <c r="F148" s="152">
        <v>0.25242718446601942</v>
      </c>
      <c r="G148" s="152">
        <v>0.22828709999999999</v>
      </c>
      <c r="H148" s="152">
        <v>0.27656730000000002</v>
      </c>
      <c r="I148" s="152" t="s">
        <v>217</v>
      </c>
      <c r="J148" s="152">
        <v>3</v>
      </c>
      <c r="K148" s="152" t="s">
        <v>599</v>
      </c>
      <c r="L148" s="152">
        <v>565</v>
      </c>
      <c r="M148" s="152">
        <v>667</v>
      </c>
      <c r="N148" s="152">
        <v>416</v>
      </c>
    </row>
    <row r="149" spans="1:14" x14ac:dyDescent="0.25">
      <c r="A149" s="81" t="s">
        <v>4</v>
      </c>
      <c r="B149" s="133" t="s">
        <v>15</v>
      </c>
      <c r="C149" s="133" t="s">
        <v>11</v>
      </c>
      <c r="D149" s="133" t="s">
        <v>7</v>
      </c>
      <c r="E149" s="133">
        <v>1</v>
      </c>
      <c r="F149" s="133">
        <v>0.42399999999999999</v>
      </c>
      <c r="G149" s="133">
        <v>0.33634770000000003</v>
      </c>
      <c r="H149" s="133">
        <v>0.51165229999999995</v>
      </c>
      <c r="I149" s="133" t="s">
        <v>217</v>
      </c>
      <c r="J149" s="133">
        <v>3</v>
      </c>
      <c r="K149" s="133" t="s">
        <v>625</v>
      </c>
      <c r="L149" s="133">
        <v>53</v>
      </c>
      <c r="M149" s="133">
        <v>36</v>
      </c>
      <c r="N149" s="133">
        <v>36</v>
      </c>
    </row>
    <row r="150" spans="1:14" s="79" customFormat="1" x14ac:dyDescent="0.25">
      <c r="A150" s="81" t="s">
        <v>4</v>
      </c>
      <c r="B150" s="133" t="s">
        <v>15</v>
      </c>
      <c r="C150" s="133" t="s">
        <v>11</v>
      </c>
      <c r="D150" s="133" t="s">
        <v>7</v>
      </c>
      <c r="E150" s="133">
        <v>2</v>
      </c>
      <c r="F150" s="133">
        <v>0.28799999999999998</v>
      </c>
      <c r="G150" s="133">
        <v>0.20034769999999999</v>
      </c>
      <c r="H150" s="133">
        <v>0.37565229999999999</v>
      </c>
      <c r="I150" s="133" t="s">
        <v>217</v>
      </c>
      <c r="J150" s="133">
        <v>3</v>
      </c>
      <c r="K150" s="133" t="s">
        <v>625</v>
      </c>
      <c r="L150" s="133">
        <v>53</v>
      </c>
      <c r="M150" s="133">
        <v>36</v>
      </c>
      <c r="N150" s="133">
        <v>36</v>
      </c>
    </row>
    <row r="151" spans="1:14" s="79" customFormat="1" x14ac:dyDescent="0.25">
      <c r="A151" s="81" t="s">
        <v>4</v>
      </c>
      <c r="B151" s="133" t="s">
        <v>15</v>
      </c>
      <c r="C151" s="133" t="s">
        <v>11</v>
      </c>
      <c r="D151" s="133" t="s">
        <v>7</v>
      </c>
      <c r="E151" s="133">
        <v>3</v>
      </c>
      <c r="F151" s="133">
        <v>0.28799999999999998</v>
      </c>
      <c r="G151" s="133">
        <v>0.20034769999999999</v>
      </c>
      <c r="H151" s="133">
        <v>0.37565229999999999</v>
      </c>
      <c r="I151" s="133" t="s">
        <v>217</v>
      </c>
      <c r="J151" s="133">
        <v>3</v>
      </c>
      <c r="K151" s="133" t="s">
        <v>625</v>
      </c>
      <c r="L151" s="133">
        <v>53</v>
      </c>
      <c r="M151" s="133">
        <v>36</v>
      </c>
      <c r="N151" s="133">
        <v>36</v>
      </c>
    </row>
    <row r="152" spans="1:14" x14ac:dyDescent="0.25">
      <c r="A152" s="81" t="s">
        <v>4</v>
      </c>
      <c r="B152" s="133" t="s">
        <v>15</v>
      </c>
      <c r="C152" s="133" t="s">
        <v>13</v>
      </c>
      <c r="D152" s="133" t="s">
        <v>18</v>
      </c>
      <c r="E152" s="152">
        <v>1</v>
      </c>
      <c r="F152" s="152">
        <v>0.3428398058252427</v>
      </c>
      <c r="G152" s="152">
        <v>0.31869969999999997</v>
      </c>
      <c r="H152" s="152">
        <v>0.36697990000000003</v>
      </c>
      <c r="I152" s="152" t="s">
        <v>217</v>
      </c>
      <c r="J152" s="152">
        <v>3</v>
      </c>
      <c r="K152" s="152" t="s">
        <v>599</v>
      </c>
      <c r="L152" s="152">
        <v>565</v>
      </c>
      <c r="M152" s="152">
        <v>667</v>
      </c>
      <c r="N152" s="152">
        <v>416</v>
      </c>
    </row>
    <row r="153" spans="1:14" s="79" customFormat="1" x14ac:dyDescent="0.25">
      <c r="A153" s="81" t="s">
        <v>4</v>
      </c>
      <c r="B153" s="133" t="s">
        <v>15</v>
      </c>
      <c r="C153" s="133" t="s">
        <v>13</v>
      </c>
      <c r="D153" s="133" t="s">
        <v>18</v>
      </c>
      <c r="E153" s="152">
        <v>2</v>
      </c>
      <c r="F153" s="152">
        <v>0.40473300970873788</v>
      </c>
      <c r="G153" s="152">
        <v>0.38059290000000001</v>
      </c>
      <c r="H153" s="152">
        <v>0.42887310000000001</v>
      </c>
      <c r="I153" s="152" t="s">
        <v>217</v>
      </c>
      <c r="J153" s="152">
        <v>3</v>
      </c>
      <c r="K153" s="152" t="s">
        <v>599</v>
      </c>
      <c r="L153" s="152">
        <v>565</v>
      </c>
      <c r="M153" s="152">
        <v>667</v>
      </c>
      <c r="N153" s="152">
        <v>416</v>
      </c>
    </row>
    <row r="154" spans="1:14" s="79" customFormat="1" x14ac:dyDescent="0.25">
      <c r="A154" s="81" t="s">
        <v>4</v>
      </c>
      <c r="B154" s="133" t="s">
        <v>15</v>
      </c>
      <c r="C154" s="133" t="s">
        <v>13</v>
      </c>
      <c r="D154" s="133" t="s">
        <v>18</v>
      </c>
      <c r="E154" s="152">
        <v>3</v>
      </c>
      <c r="F154" s="152">
        <v>0.25242718446601942</v>
      </c>
      <c r="G154" s="152">
        <v>0.22828709999999999</v>
      </c>
      <c r="H154" s="152">
        <v>0.27656730000000002</v>
      </c>
      <c r="I154" s="152" t="s">
        <v>217</v>
      </c>
      <c r="J154" s="152">
        <v>3</v>
      </c>
      <c r="K154" s="152" t="s">
        <v>599</v>
      </c>
      <c r="L154" s="152">
        <v>565</v>
      </c>
      <c r="M154" s="152">
        <v>667</v>
      </c>
      <c r="N154" s="152">
        <v>416</v>
      </c>
    </row>
    <row r="155" spans="1:14" x14ac:dyDescent="0.25">
      <c r="A155" s="81" t="s">
        <v>4</v>
      </c>
      <c r="B155" s="133" t="s">
        <v>15</v>
      </c>
      <c r="C155" s="133" t="s">
        <v>13</v>
      </c>
      <c r="D155" s="133" t="s">
        <v>7</v>
      </c>
      <c r="E155" s="133">
        <v>1</v>
      </c>
      <c r="F155" s="133">
        <v>0.59482758620689657</v>
      </c>
      <c r="G155" s="133">
        <v>0.50383849999999997</v>
      </c>
      <c r="H155" s="133">
        <v>0.6858166</v>
      </c>
      <c r="I155" s="133" t="s">
        <v>217</v>
      </c>
      <c r="J155" s="133">
        <v>3</v>
      </c>
      <c r="K155" s="133" t="s">
        <v>626</v>
      </c>
      <c r="L155" s="133">
        <v>69</v>
      </c>
      <c r="M155" s="133">
        <v>41</v>
      </c>
      <c r="N155" s="133">
        <v>6</v>
      </c>
    </row>
    <row r="156" spans="1:14" s="79" customFormat="1" x14ac:dyDescent="0.25">
      <c r="A156" s="81" t="s">
        <v>4</v>
      </c>
      <c r="B156" s="133" t="s">
        <v>15</v>
      </c>
      <c r="C156" s="133" t="s">
        <v>13</v>
      </c>
      <c r="D156" s="133" t="s">
        <v>7</v>
      </c>
      <c r="E156" s="133">
        <v>2</v>
      </c>
      <c r="F156" s="133">
        <v>0.35344827586206895</v>
      </c>
      <c r="G156" s="133">
        <v>0.2624592</v>
      </c>
      <c r="H156" s="133">
        <v>0.44443729999999998</v>
      </c>
      <c r="I156" s="133" t="s">
        <v>217</v>
      </c>
      <c r="J156" s="133">
        <v>3</v>
      </c>
      <c r="K156" s="133" t="s">
        <v>626</v>
      </c>
      <c r="L156" s="133">
        <v>69</v>
      </c>
      <c r="M156" s="133">
        <v>41</v>
      </c>
      <c r="N156" s="133">
        <v>6</v>
      </c>
    </row>
    <row r="157" spans="1:14" s="79" customFormat="1" x14ac:dyDescent="0.25">
      <c r="A157" s="81" t="s">
        <v>4</v>
      </c>
      <c r="B157" s="133" t="s">
        <v>15</v>
      </c>
      <c r="C157" s="133" t="s">
        <v>13</v>
      </c>
      <c r="D157" s="133" t="s">
        <v>7</v>
      </c>
      <c r="E157" s="133">
        <v>3</v>
      </c>
      <c r="F157" s="133">
        <v>5.1724137931034482E-2</v>
      </c>
      <c r="G157" s="133">
        <v>0</v>
      </c>
      <c r="H157" s="133">
        <v>0.14271320000000001</v>
      </c>
      <c r="I157" s="133" t="s">
        <v>217</v>
      </c>
      <c r="J157" s="133">
        <v>3</v>
      </c>
      <c r="K157" s="133" t="s">
        <v>626</v>
      </c>
      <c r="L157" s="133">
        <v>69</v>
      </c>
      <c r="M157" s="133">
        <v>41</v>
      </c>
      <c r="N157" s="133">
        <v>6</v>
      </c>
    </row>
    <row r="158" spans="1:14" x14ac:dyDescent="0.25">
      <c r="A158" s="81" t="s">
        <v>4</v>
      </c>
      <c r="B158" s="133" t="s">
        <v>15</v>
      </c>
      <c r="C158" s="133" t="s">
        <v>14</v>
      </c>
      <c r="D158" s="133" t="s">
        <v>18</v>
      </c>
      <c r="E158" s="152">
        <v>1</v>
      </c>
      <c r="F158" s="154">
        <v>0.3428398058252427</v>
      </c>
      <c r="G158" s="154">
        <v>0.31869969999999997</v>
      </c>
      <c r="H158" s="154">
        <v>0.36697990000000003</v>
      </c>
      <c r="I158" s="152" t="s">
        <v>217</v>
      </c>
      <c r="J158" s="154">
        <v>3</v>
      </c>
      <c r="K158" s="154" t="s">
        <v>599</v>
      </c>
      <c r="L158" s="152">
        <v>565</v>
      </c>
      <c r="M158" s="152">
        <v>667</v>
      </c>
      <c r="N158" s="152">
        <v>416</v>
      </c>
    </row>
    <row r="159" spans="1:14" s="79" customFormat="1" x14ac:dyDescent="0.25">
      <c r="A159" s="81" t="s">
        <v>4</v>
      </c>
      <c r="B159" s="133" t="s">
        <v>15</v>
      </c>
      <c r="C159" s="133" t="s">
        <v>14</v>
      </c>
      <c r="D159" s="133" t="s">
        <v>18</v>
      </c>
      <c r="E159" s="152">
        <v>2</v>
      </c>
      <c r="F159" s="154">
        <v>0.40473300970873788</v>
      </c>
      <c r="G159" s="154">
        <v>0.38059290000000001</v>
      </c>
      <c r="H159" s="154">
        <v>0.42887310000000001</v>
      </c>
      <c r="I159" s="154" t="s">
        <v>217</v>
      </c>
      <c r="J159" s="154">
        <v>3</v>
      </c>
      <c r="K159" s="154" t="s">
        <v>599</v>
      </c>
      <c r="L159" s="154">
        <v>565</v>
      </c>
      <c r="M159" s="152">
        <v>667</v>
      </c>
      <c r="N159" s="152">
        <v>416</v>
      </c>
    </row>
    <row r="160" spans="1:14" s="79" customFormat="1" x14ac:dyDescent="0.25">
      <c r="A160" s="81" t="s">
        <v>4</v>
      </c>
      <c r="B160" s="133" t="s">
        <v>15</v>
      </c>
      <c r="C160" s="133" t="s">
        <v>14</v>
      </c>
      <c r="D160" s="133" t="s">
        <v>18</v>
      </c>
      <c r="E160" s="152">
        <v>3</v>
      </c>
      <c r="F160" s="154">
        <v>0.25242718446601942</v>
      </c>
      <c r="G160" s="154">
        <v>0.22828709999999999</v>
      </c>
      <c r="H160" s="154">
        <v>0.27656730000000002</v>
      </c>
      <c r="I160" s="154" t="s">
        <v>217</v>
      </c>
      <c r="J160" s="154">
        <v>3</v>
      </c>
      <c r="K160" s="154" t="s">
        <v>599</v>
      </c>
      <c r="L160" s="154">
        <v>565</v>
      </c>
      <c r="M160" s="152">
        <v>667</v>
      </c>
      <c r="N160" s="152">
        <v>416</v>
      </c>
    </row>
    <row r="161" spans="1:17" x14ac:dyDescent="0.25">
      <c r="A161" s="86" t="s">
        <v>4</v>
      </c>
      <c r="B161" s="84" t="s">
        <v>15</v>
      </c>
      <c r="C161" s="84" t="s">
        <v>14</v>
      </c>
      <c r="D161" s="84" t="s">
        <v>7</v>
      </c>
      <c r="E161" s="84">
        <v>1</v>
      </c>
      <c r="F161" s="84">
        <v>0.42307692307692307</v>
      </c>
      <c r="G161" s="84">
        <v>0.28717787</v>
      </c>
      <c r="H161" s="84">
        <v>0.55897600000000003</v>
      </c>
      <c r="I161" s="133" t="s">
        <v>217</v>
      </c>
      <c r="J161" s="84">
        <v>3</v>
      </c>
      <c r="K161" s="84" t="s">
        <v>627</v>
      </c>
      <c r="L161" s="133">
        <v>22</v>
      </c>
      <c r="M161" s="84">
        <v>21</v>
      </c>
      <c r="N161" s="84">
        <v>9</v>
      </c>
      <c r="O161" s="84"/>
      <c r="P161" s="84"/>
      <c r="Q161" s="84"/>
    </row>
    <row r="162" spans="1:17" s="79" customFormat="1" x14ac:dyDescent="0.25">
      <c r="A162" s="86" t="s">
        <v>4</v>
      </c>
      <c r="B162" s="84" t="s">
        <v>15</v>
      </c>
      <c r="C162" s="84" t="s">
        <v>14</v>
      </c>
      <c r="D162" s="84" t="s">
        <v>7</v>
      </c>
      <c r="E162" s="84">
        <v>2</v>
      </c>
      <c r="F162" s="84">
        <v>0.40384615384615385</v>
      </c>
      <c r="G162" s="84">
        <v>0.26794709999999999</v>
      </c>
      <c r="H162" s="84">
        <v>0.53974520000000004</v>
      </c>
      <c r="I162" s="84" t="s">
        <v>217</v>
      </c>
      <c r="J162" s="84">
        <v>3</v>
      </c>
      <c r="K162" s="84" t="s">
        <v>627</v>
      </c>
      <c r="L162" s="84">
        <v>22</v>
      </c>
      <c r="M162" s="84">
        <v>21</v>
      </c>
      <c r="N162" s="84">
        <v>9</v>
      </c>
      <c r="O162" s="84"/>
      <c r="P162" s="84"/>
      <c r="Q162" s="84"/>
    </row>
    <row r="163" spans="1:17" s="79" customFormat="1" x14ac:dyDescent="0.25">
      <c r="A163" s="80" t="s">
        <v>4</v>
      </c>
      <c r="B163" s="87" t="s">
        <v>15</v>
      </c>
      <c r="C163" s="87" t="s">
        <v>14</v>
      </c>
      <c r="D163" s="87" t="s">
        <v>7</v>
      </c>
      <c r="E163" s="87">
        <v>3</v>
      </c>
      <c r="F163" s="87">
        <v>0.17307692307692307</v>
      </c>
      <c r="G163" s="87">
        <v>3.7177870000000002E-2</v>
      </c>
      <c r="H163" s="87">
        <v>0.30897599999999997</v>
      </c>
      <c r="I163" s="87" t="s">
        <v>217</v>
      </c>
      <c r="J163" s="87">
        <v>3</v>
      </c>
      <c r="K163" s="87" t="s">
        <v>627</v>
      </c>
      <c r="L163" s="87">
        <v>22</v>
      </c>
      <c r="M163" s="87">
        <v>21</v>
      </c>
      <c r="N163" s="87">
        <v>9</v>
      </c>
      <c r="O163" s="87"/>
      <c r="P163" s="87"/>
      <c r="Q163" s="87"/>
    </row>
    <row r="164" spans="1:17" x14ac:dyDescent="0.25">
      <c r="A164" s="81" t="s">
        <v>5</v>
      </c>
      <c r="B164" s="133" t="s">
        <v>12</v>
      </c>
      <c r="C164" s="133" t="s">
        <v>11</v>
      </c>
      <c r="D164" s="133" t="s">
        <v>18</v>
      </c>
      <c r="E164" s="152">
        <v>1</v>
      </c>
      <c r="F164" s="152">
        <v>0.3428398058252427</v>
      </c>
      <c r="G164" s="152">
        <v>0.31869969999999997</v>
      </c>
      <c r="H164" s="152">
        <v>0.36697990000000003</v>
      </c>
      <c r="I164" s="152" t="s">
        <v>217</v>
      </c>
      <c r="J164" s="152">
        <v>3</v>
      </c>
      <c r="K164" s="152" t="s">
        <v>599</v>
      </c>
      <c r="L164" s="152">
        <v>565</v>
      </c>
      <c r="M164" s="152">
        <v>667</v>
      </c>
      <c r="N164" s="152">
        <v>416</v>
      </c>
    </row>
    <row r="165" spans="1:17" x14ac:dyDescent="0.25">
      <c r="A165" s="81" t="s">
        <v>5</v>
      </c>
      <c r="B165" s="133" t="s">
        <v>12</v>
      </c>
      <c r="C165" s="133" t="s">
        <v>11</v>
      </c>
      <c r="D165" s="133" t="s">
        <v>18</v>
      </c>
      <c r="E165" s="152">
        <v>2</v>
      </c>
      <c r="F165" s="152">
        <v>0.40473300970873788</v>
      </c>
      <c r="G165" s="152">
        <v>0.38059290000000001</v>
      </c>
      <c r="H165" s="152">
        <v>0.42887310000000001</v>
      </c>
      <c r="I165" s="152" t="s">
        <v>217</v>
      </c>
      <c r="J165" s="152">
        <v>3</v>
      </c>
      <c r="K165" s="152" t="s">
        <v>599</v>
      </c>
      <c r="L165" s="152">
        <v>565</v>
      </c>
      <c r="M165" s="152">
        <v>667</v>
      </c>
      <c r="N165" s="152">
        <v>416</v>
      </c>
    </row>
    <row r="166" spans="1:17" x14ac:dyDescent="0.25">
      <c r="A166" s="81" t="s">
        <v>5</v>
      </c>
      <c r="B166" s="133" t="s">
        <v>12</v>
      </c>
      <c r="C166" s="133" t="s">
        <v>11</v>
      </c>
      <c r="D166" s="133" t="s">
        <v>18</v>
      </c>
      <c r="E166" s="152">
        <v>3</v>
      </c>
      <c r="F166" s="152">
        <v>0.25242718446601942</v>
      </c>
      <c r="G166" s="152">
        <v>0.22828709999999999</v>
      </c>
      <c r="H166" s="152">
        <v>0.27656730000000002</v>
      </c>
      <c r="I166" s="152" t="s">
        <v>217</v>
      </c>
      <c r="J166" s="152">
        <v>3</v>
      </c>
      <c r="K166" s="152" t="s">
        <v>599</v>
      </c>
      <c r="L166" s="152">
        <v>565</v>
      </c>
      <c r="M166" s="152">
        <v>667</v>
      </c>
      <c r="N166" s="152">
        <v>416</v>
      </c>
    </row>
    <row r="167" spans="1:17" x14ac:dyDescent="0.25">
      <c r="A167" s="81" t="s">
        <v>5</v>
      </c>
      <c r="B167" s="133" t="s">
        <v>17</v>
      </c>
      <c r="C167" s="133" t="s">
        <v>11</v>
      </c>
      <c r="D167" s="133" t="s">
        <v>8</v>
      </c>
      <c r="E167" s="133">
        <v>1</v>
      </c>
      <c r="F167" s="133">
        <v>0.47397769516728627</v>
      </c>
      <c r="G167" s="133">
        <v>0.43172769999999999</v>
      </c>
      <c r="H167" s="133">
        <v>0.51622769999999996</v>
      </c>
      <c r="I167" s="133" t="s">
        <v>217</v>
      </c>
      <c r="J167" s="133">
        <v>3</v>
      </c>
      <c r="K167" s="133" t="s">
        <v>600</v>
      </c>
      <c r="L167" s="133">
        <v>255</v>
      </c>
      <c r="M167" s="133">
        <v>184</v>
      </c>
      <c r="N167" s="133">
        <v>99</v>
      </c>
    </row>
    <row r="168" spans="1:17" x14ac:dyDescent="0.25">
      <c r="A168" s="81" t="s">
        <v>5</v>
      </c>
      <c r="B168" s="133" t="s">
        <v>17</v>
      </c>
      <c r="C168" s="133" t="s">
        <v>11</v>
      </c>
      <c r="D168" s="133" t="s">
        <v>8</v>
      </c>
      <c r="E168" s="133">
        <v>2</v>
      </c>
      <c r="F168" s="133">
        <v>0.34200743494423791</v>
      </c>
      <c r="G168" s="133">
        <v>0.29975740000000001</v>
      </c>
      <c r="H168" s="133">
        <v>0.38425749999999997</v>
      </c>
      <c r="I168" s="133" t="s">
        <v>217</v>
      </c>
      <c r="J168" s="133">
        <v>3</v>
      </c>
      <c r="K168" s="133" t="s">
        <v>600</v>
      </c>
      <c r="L168" s="133">
        <v>255</v>
      </c>
      <c r="M168" s="133">
        <v>184</v>
      </c>
      <c r="N168" s="133">
        <v>99</v>
      </c>
    </row>
    <row r="169" spans="1:17" x14ac:dyDescent="0.25">
      <c r="A169" s="81" t="s">
        <v>5</v>
      </c>
      <c r="B169" s="133" t="s">
        <v>17</v>
      </c>
      <c r="C169" s="133" t="s">
        <v>11</v>
      </c>
      <c r="D169" s="133" t="s">
        <v>8</v>
      </c>
      <c r="E169" s="133">
        <v>3</v>
      </c>
      <c r="F169" s="133">
        <v>0.18401486988847585</v>
      </c>
      <c r="G169" s="133">
        <v>0.1417648</v>
      </c>
      <c r="H169" s="133">
        <v>0.22626489999999999</v>
      </c>
      <c r="I169" s="133" t="s">
        <v>217</v>
      </c>
      <c r="J169" s="133">
        <v>3</v>
      </c>
      <c r="K169" s="133" t="s">
        <v>600</v>
      </c>
      <c r="L169" s="133">
        <v>255</v>
      </c>
      <c r="M169" s="133">
        <v>184</v>
      </c>
      <c r="N169" s="133">
        <v>99</v>
      </c>
    </row>
    <row r="170" spans="1:17" x14ac:dyDescent="0.25">
      <c r="A170" s="81" t="s">
        <v>5</v>
      </c>
      <c r="B170" s="133" t="s">
        <v>17</v>
      </c>
      <c r="C170" s="133" t="s">
        <v>11</v>
      </c>
      <c r="D170" s="133" t="s">
        <v>29</v>
      </c>
      <c r="E170" s="156">
        <v>1</v>
      </c>
      <c r="F170" s="156">
        <v>0.34299516908212563</v>
      </c>
      <c r="G170" s="156">
        <v>0.29483169999999997</v>
      </c>
      <c r="H170" s="156">
        <v>0.39115870000000003</v>
      </c>
      <c r="I170" s="156" t="s">
        <v>217</v>
      </c>
      <c r="J170" s="156">
        <v>3</v>
      </c>
      <c r="K170" s="156" t="s">
        <v>601</v>
      </c>
      <c r="L170" s="156">
        <v>142</v>
      </c>
      <c r="M170" s="156">
        <v>177</v>
      </c>
      <c r="N170" s="156">
        <v>95</v>
      </c>
    </row>
    <row r="171" spans="1:17" x14ac:dyDescent="0.25">
      <c r="A171" s="81" t="s">
        <v>5</v>
      </c>
      <c r="B171" s="133" t="s">
        <v>17</v>
      </c>
      <c r="C171" s="133" t="s">
        <v>11</v>
      </c>
      <c r="D171" s="133" t="s">
        <v>29</v>
      </c>
      <c r="E171" s="156">
        <v>2</v>
      </c>
      <c r="F171" s="156">
        <v>0.42753623188405798</v>
      </c>
      <c r="G171" s="156">
        <v>0.37937270000000001</v>
      </c>
      <c r="H171" s="156">
        <v>0.4756997</v>
      </c>
      <c r="I171" s="156" t="s">
        <v>217</v>
      </c>
      <c r="J171" s="156">
        <v>3</v>
      </c>
      <c r="K171" s="156" t="s">
        <v>601</v>
      </c>
      <c r="L171" s="156">
        <v>142</v>
      </c>
      <c r="M171" s="156">
        <v>177</v>
      </c>
      <c r="N171" s="156">
        <v>95</v>
      </c>
    </row>
    <row r="172" spans="1:17" x14ac:dyDescent="0.25">
      <c r="A172" s="81" t="s">
        <v>5</v>
      </c>
      <c r="B172" s="133" t="s">
        <v>17</v>
      </c>
      <c r="C172" s="133" t="s">
        <v>11</v>
      </c>
      <c r="D172" s="133" t="s">
        <v>29</v>
      </c>
      <c r="E172" s="156">
        <v>3</v>
      </c>
      <c r="F172" s="156">
        <v>0.22946859903381642</v>
      </c>
      <c r="G172" s="156">
        <v>0.1813051</v>
      </c>
      <c r="H172" s="156">
        <v>0.27763209999999999</v>
      </c>
      <c r="I172" s="156" t="s">
        <v>217</v>
      </c>
      <c r="J172" s="156">
        <v>3</v>
      </c>
      <c r="K172" s="156" t="s">
        <v>601</v>
      </c>
      <c r="L172" s="156">
        <v>142</v>
      </c>
      <c r="M172" s="156">
        <v>177</v>
      </c>
      <c r="N172" s="156">
        <v>95</v>
      </c>
    </row>
    <row r="173" spans="1:17" x14ac:dyDescent="0.25">
      <c r="A173" s="81" t="s">
        <v>5</v>
      </c>
      <c r="B173" s="133" t="s">
        <v>12</v>
      </c>
      <c r="C173" s="133" t="s">
        <v>11</v>
      </c>
      <c r="D173" s="133" t="s">
        <v>7</v>
      </c>
      <c r="E173" s="133">
        <v>1</v>
      </c>
      <c r="F173" s="133">
        <v>0.57843137254901966</v>
      </c>
      <c r="G173" s="133">
        <v>0.48139870000000001</v>
      </c>
      <c r="H173" s="133">
        <v>0.67546399999999995</v>
      </c>
      <c r="I173" s="133" t="s">
        <v>217</v>
      </c>
      <c r="J173" s="133">
        <v>3</v>
      </c>
      <c r="K173" s="133" t="s">
        <v>602</v>
      </c>
      <c r="L173" s="133">
        <v>59</v>
      </c>
      <c r="M173" s="133">
        <v>32</v>
      </c>
      <c r="N173" s="133">
        <v>11</v>
      </c>
    </row>
    <row r="174" spans="1:17" x14ac:dyDescent="0.25">
      <c r="A174" s="81" t="s">
        <v>5</v>
      </c>
      <c r="B174" s="133" t="s">
        <v>12</v>
      </c>
      <c r="C174" s="133" t="s">
        <v>11</v>
      </c>
      <c r="D174" s="133" t="s">
        <v>7</v>
      </c>
      <c r="E174" s="133">
        <v>2</v>
      </c>
      <c r="F174" s="133">
        <v>0.31372549019607843</v>
      </c>
      <c r="G174" s="133">
        <v>0.21669281000000001</v>
      </c>
      <c r="H174" s="133">
        <v>0.41075820000000002</v>
      </c>
      <c r="I174" s="133" t="s">
        <v>217</v>
      </c>
      <c r="J174" s="133">
        <v>3</v>
      </c>
      <c r="K174" s="133" t="s">
        <v>602</v>
      </c>
      <c r="L174" s="133">
        <v>59</v>
      </c>
      <c r="M174" s="133">
        <v>32</v>
      </c>
      <c r="N174" s="133">
        <v>11</v>
      </c>
    </row>
    <row r="175" spans="1:17" x14ac:dyDescent="0.25">
      <c r="A175" s="81" t="s">
        <v>5</v>
      </c>
      <c r="B175" s="133" t="s">
        <v>12</v>
      </c>
      <c r="C175" s="133" t="s">
        <v>11</v>
      </c>
      <c r="D175" s="133" t="s">
        <v>7</v>
      </c>
      <c r="E175" s="133">
        <v>3</v>
      </c>
      <c r="F175" s="133">
        <v>0.10784313725490197</v>
      </c>
      <c r="G175" s="133">
        <v>1.0810459999999999E-2</v>
      </c>
      <c r="H175" s="133">
        <v>0.2048758</v>
      </c>
      <c r="I175" s="133" t="s">
        <v>217</v>
      </c>
      <c r="J175" s="133">
        <v>3</v>
      </c>
      <c r="K175" s="133" t="s">
        <v>602</v>
      </c>
      <c r="L175" s="133">
        <v>59</v>
      </c>
      <c r="M175" s="133">
        <v>32</v>
      </c>
      <c r="N175" s="133">
        <v>11</v>
      </c>
    </row>
    <row r="176" spans="1:17" x14ac:dyDescent="0.25">
      <c r="A176" s="81" t="s">
        <v>5</v>
      </c>
      <c r="B176" s="133" t="s">
        <v>12</v>
      </c>
      <c r="C176" s="133" t="s">
        <v>13</v>
      </c>
      <c r="D176" s="133" t="s">
        <v>18</v>
      </c>
      <c r="E176" s="152">
        <v>1</v>
      </c>
      <c r="F176" s="152">
        <v>0.3428398058252427</v>
      </c>
      <c r="G176" s="152">
        <v>0.31869969999999997</v>
      </c>
      <c r="H176" s="152">
        <v>0.36697990000000003</v>
      </c>
      <c r="I176" s="152" t="s">
        <v>217</v>
      </c>
      <c r="J176" s="152">
        <v>3</v>
      </c>
      <c r="K176" s="152" t="s">
        <v>599</v>
      </c>
      <c r="L176" s="152">
        <v>565</v>
      </c>
      <c r="M176" s="152">
        <v>667</v>
      </c>
      <c r="N176" s="152">
        <v>416</v>
      </c>
    </row>
    <row r="177" spans="1:14" x14ac:dyDescent="0.25">
      <c r="A177" s="86" t="s">
        <v>5</v>
      </c>
      <c r="B177" s="84" t="s">
        <v>12</v>
      </c>
      <c r="C177" s="84" t="s">
        <v>13</v>
      </c>
      <c r="D177" s="84" t="s">
        <v>18</v>
      </c>
      <c r="E177" s="154">
        <v>2</v>
      </c>
      <c r="F177" s="154">
        <v>0.40473300970873788</v>
      </c>
      <c r="G177" s="154">
        <v>0.38059290000000001</v>
      </c>
      <c r="H177" s="154">
        <v>0.42887310000000001</v>
      </c>
      <c r="I177" s="154" t="s">
        <v>217</v>
      </c>
      <c r="J177" s="154">
        <v>3</v>
      </c>
      <c r="K177" s="154" t="s">
        <v>599</v>
      </c>
      <c r="L177" s="154">
        <v>565</v>
      </c>
      <c r="M177" s="154">
        <v>667</v>
      </c>
      <c r="N177" s="154">
        <v>416</v>
      </c>
    </row>
    <row r="178" spans="1:14" x14ac:dyDescent="0.25">
      <c r="A178" s="86" t="s">
        <v>5</v>
      </c>
      <c r="B178" s="84" t="s">
        <v>12</v>
      </c>
      <c r="C178" s="84" t="s">
        <v>13</v>
      </c>
      <c r="D178" s="84" t="s">
        <v>18</v>
      </c>
      <c r="E178" s="154">
        <v>3</v>
      </c>
      <c r="F178" s="154">
        <v>0.25242718446601942</v>
      </c>
      <c r="G178" s="154">
        <v>0.22828709999999999</v>
      </c>
      <c r="H178" s="154">
        <v>0.27656730000000002</v>
      </c>
      <c r="I178" s="154" t="s">
        <v>217</v>
      </c>
      <c r="J178" s="154">
        <v>3</v>
      </c>
      <c r="K178" s="154" t="s">
        <v>599</v>
      </c>
      <c r="L178" s="154">
        <v>565</v>
      </c>
      <c r="M178" s="154">
        <v>667</v>
      </c>
      <c r="N178" s="154">
        <v>416</v>
      </c>
    </row>
    <row r="179" spans="1:14" x14ac:dyDescent="0.25">
      <c r="A179" s="86" t="s">
        <v>5</v>
      </c>
      <c r="B179" s="84" t="s">
        <v>17</v>
      </c>
      <c r="C179" s="84" t="s">
        <v>13</v>
      </c>
      <c r="D179" s="84" t="s">
        <v>8</v>
      </c>
      <c r="E179" s="84">
        <v>1</v>
      </c>
      <c r="F179" s="84">
        <v>0.37881873727087578</v>
      </c>
      <c r="G179" s="84">
        <v>0.33459280000000002</v>
      </c>
      <c r="H179" s="84">
        <v>0.4230447</v>
      </c>
      <c r="I179" s="84" t="s">
        <v>217</v>
      </c>
      <c r="J179" s="84">
        <v>3</v>
      </c>
      <c r="K179" s="84" t="s">
        <v>603</v>
      </c>
      <c r="L179" s="84">
        <v>186</v>
      </c>
      <c r="M179" s="84">
        <v>197</v>
      </c>
      <c r="N179" s="84">
        <v>108</v>
      </c>
    </row>
    <row r="180" spans="1:14" x14ac:dyDescent="0.25">
      <c r="A180" s="86" t="s">
        <v>5</v>
      </c>
      <c r="B180" s="84" t="s">
        <v>17</v>
      </c>
      <c r="C180" s="84" t="s">
        <v>13</v>
      </c>
      <c r="D180" s="84" t="s">
        <v>8</v>
      </c>
      <c r="E180" s="84">
        <v>2</v>
      </c>
      <c r="F180" s="84">
        <v>0.40122199592668023</v>
      </c>
      <c r="G180" s="84">
        <v>0.35699599999999998</v>
      </c>
      <c r="H180" s="84">
        <v>0.44544800000000001</v>
      </c>
      <c r="I180" s="84" t="s">
        <v>217</v>
      </c>
      <c r="J180" s="84">
        <v>3</v>
      </c>
      <c r="K180" s="84" t="s">
        <v>603</v>
      </c>
      <c r="L180" s="84">
        <v>186</v>
      </c>
      <c r="M180" s="84">
        <v>197</v>
      </c>
      <c r="N180" s="84">
        <v>108</v>
      </c>
    </row>
    <row r="181" spans="1:14" x14ac:dyDescent="0.25">
      <c r="A181" s="86" t="s">
        <v>5</v>
      </c>
      <c r="B181" s="84" t="s">
        <v>17</v>
      </c>
      <c r="C181" s="84" t="s">
        <v>13</v>
      </c>
      <c r="D181" s="84" t="s">
        <v>8</v>
      </c>
      <c r="E181" s="84">
        <v>3</v>
      </c>
      <c r="F181" s="84">
        <v>0.21995926680244399</v>
      </c>
      <c r="G181" s="84">
        <v>0.17573330000000001</v>
      </c>
      <c r="H181" s="84">
        <v>0.26418520000000001</v>
      </c>
      <c r="I181" s="84" t="s">
        <v>217</v>
      </c>
      <c r="J181" s="84">
        <v>3</v>
      </c>
      <c r="K181" s="84" t="s">
        <v>603</v>
      </c>
      <c r="L181" s="84">
        <v>186</v>
      </c>
      <c r="M181" s="84">
        <v>197</v>
      </c>
      <c r="N181" s="84">
        <v>108</v>
      </c>
    </row>
    <row r="182" spans="1:14" x14ac:dyDescent="0.25">
      <c r="A182" s="86" t="s">
        <v>5</v>
      </c>
      <c r="B182" s="84" t="s">
        <v>17</v>
      </c>
      <c r="C182" s="84" t="s">
        <v>13</v>
      </c>
      <c r="D182" s="84" t="s">
        <v>29</v>
      </c>
      <c r="E182" s="157">
        <v>1</v>
      </c>
      <c r="F182" s="157">
        <v>0.34299516908212563</v>
      </c>
      <c r="G182" s="157">
        <v>0.29483169999999997</v>
      </c>
      <c r="H182" s="157">
        <v>0.39115870000000003</v>
      </c>
      <c r="I182" s="157" t="s">
        <v>217</v>
      </c>
      <c r="J182" s="157">
        <v>3</v>
      </c>
      <c r="K182" s="157" t="s">
        <v>601</v>
      </c>
      <c r="L182" s="157">
        <v>142</v>
      </c>
      <c r="M182" s="157">
        <v>177</v>
      </c>
      <c r="N182" s="157">
        <v>95</v>
      </c>
    </row>
    <row r="183" spans="1:14" x14ac:dyDescent="0.25">
      <c r="A183" s="86" t="s">
        <v>5</v>
      </c>
      <c r="B183" s="84" t="s">
        <v>17</v>
      </c>
      <c r="C183" s="84" t="s">
        <v>13</v>
      </c>
      <c r="D183" s="84" t="s">
        <v>29</v>
      </c>
      <c r="E183" s="157">
        <v>2</v>
      </c>
      <c r="F183" s="157">
        <v>0.42753623188405798</v>
      </c>
      <c r="G183" s="157">
        <v>0.37937270000000001</v>
      </c>
      <c r="H183" s="157">
        <v>0.4756997</v>
      </c>
      <c r="I183" s="157" t="s">
        <v>217</v>
      </c>
      <c r="J183" s="157">
        <v>3</v>
      </c>
      <c r="K183" s="157" t="s">
        <v>601</v>
      </c>
      <c r="L183" s="157">
        <v>142</v>
      </c>
      <c r="M183" s="157">
        <v>177</v>
      </c>
      <c r="N183" s="157">
        <v>95</v>
      </c>
    </row>
    <row r="184" spans="1:14" x14ac:dyDescent="0.25">
      <c r="A184" s="86" t="s">
        <v>5</v>
      </c>
      <c r="B184" s="84" t="s">
        <v>17</v>
      </c>
      <c r="C184" s="84" t="s">
        <v>13</v>
      </c>
      <c r="D184" s="84" t="s">
        <v>29</v>
      </c>
      <c r="E184" s="157">
        <v>3</v>
      </c>
      <c r="F184" s="157">
        <v>0.22946859903381642</v>
      </c>
      <c r="G184" s="157">
        <v>0.1813051</v>
      </c>
      <c r="H184" s="157">
        <v>0.27763209999999999</v>
      </c>
      <c r="I184" s="157" t="s">
        <v>217</v>
      </c>
      <c r="J184" s="157">
        <v>3</v>
      </c>
      <c r="K184" s="157" t="s">
        <v>601</v>
      </c>
      <c r="L184" s="157">
        <v>142</v>
      </c>
      <c r="M184" s="157">
        <v>177</v>
      </c>
      <c r="N184" s="157">
        <v>95</v>
      </c>
    </row>
    <row r="185" spans="1:14" x14ac:dyDescent="0.25">
      <c r="A185" s="86" t="s">
        <v>5</v>
      </c>
      <c r="B185" s="84" t="s">
        <v>12</v>
      </c>
      <c r="C185" s="84" t="s">
        <v>13</v>
      </c>
      <c r="D185" s="84" t="s">
        <v>7</v>
      </c>
      <c r="E185" s="84">
        <v>1</v>
      </c>
      <c r="F185" s="84">
        <v>0.2289156626506024</v>
      </c>
      <c r="G185" s="84">
        <v>0.18825919999999999</v>
      </c>
      <c r="H185" s="84">
        <v>0.26957219999999998</v>
      </c>
      <c r="I185" s="84" t="s">
        <v>217</v>
      </c>
      <c r="J185" s="84">
        <v>3</v>
      </c>
      <c r="K185" s="84" t="s">
        <v>604</v>
      </c>
      <c r="L185" s="84">
        <v>133</v>
      </c>
      <c r="M185" s="84">
        <v>260</v>
      </c>
      <c r="N185" s="84">
        <v>188</v>
      </c>
    </row>
    <row r="186" spans="1:14" x14ac:dyDescent="0.25">
      <c r="A186" s="86" t="s">
        <v>5</v>
      </c>
      <c r="B186" s="84" t="s">
        <v>12</v>
      </c>
      <c r="C186" s="84" t="s">
        <v>13</v>
      </c>
      <c r="D186" s="84" t="s">
        <v>7</v>
      </c>
      <c r="E186" s="84">
        <v>2</v>
      </c>
      <c r="F186" s="84">
        <v>0.44750430292598969</v>
      </c>
      <c r="G186" s="84">
        <v>0.40684779999999998</v>
      </c>
      <c r="H186" s="84">
        <v>0.48816080000000001</v>
      </c>
      <c r="I186" s="84" t="s">
        <v>217</v>
      </c>
      <c r="J186" s="84">
        <v>3</v>
      </c>
      <c r="K186" s="84" t="s">
        <v>604</v>
      </c>
      <c r="L186" s="84">
        <v>133</v>
      </c>
      <c r="M186" s="84">
        <v>260</v>
      </c>
      <c r="N186" s="84">
        <v>188</v>
      </c>
    </row>
    <row r="187" spans="1:14" x14ac:dyDescent="0.25">
      <c r="A187" s="86" t="s">
        <v>5</v>
      </c>
      <c r="B187" s="84" t="s">
        <v>12</v>
      </c>
      <c r="C187" s="84" t="s">
        <v>13</v>
      </c>
      <c r="D187" s="84" t="s">
        <v>7</v>
      </c>
      <c r="E187" s="84">
        <v>3</v>
      </c>
      <c r="F187" s="84">
        <v>0.32358003442340794</v>
      </c>
      <c r="G187" s="84">
        <v>0.28292349999999999</v>
      </c>
      <c r="H187" s="84">
        <v>0.36423650000000002</v>
      </c>
      <c r="I187" s="84" t="s">
        <v>217</v>
      </c>
      <c r="J187" s="84">
        <v>3</v>
      </c>
      <c r="K187" s="84" t="s">
        <v>604</v>
      </c>
      <c r="L187" s="84">
        <v>133</v>
      </c>
      <c r="M187" s="84">
        <v>260</v>
      </c>
      <c r="N187" s="84">
        <v>188</v>
      </c>
    </row>
    <row r="188" spans="1:14" x14ac:dyDescent="0.25">
      <c r="A188" s="86" t="s">
        <v>5</v>
      </c>
      <c r="B188" s="84" t="s">
        <v>12</v>
      </c>
      <c r="C188" s="84" t="s">
        <v>14</v>
      </c>
      <c r="D188" s="84" t="s">
        <v>18</v>
      </c>
      <c r="E188" s="154">
        <v>1</v>
      </c>
      <c r="F188" s="154">
        <v>0.3428398058252427</v>
      </c>
      <c r="G188" s="154">
        <v>0.31869969999999997</v>
      </c>
      <c r="H188" s="154">
        <v>0.36697990000000003</v>
      </c>
      <c r="I188" s="154" t="s">
        <v>217</v>
      </c>
      <c r="J188" s="154">
        <v>3</v>
      </c>
      <c r="K188" s="154" t="s">
        <v>599</v>
      </c>
      <c r="L188" s="154">
        <v>565</v>
      </c>
      <c r="M188" s="154">
        <v>667</v>
      </c>
      <c r="N188" s="154">
        <v>416</v>
      </c>
    </row>
    <row r="189" spans="1:14" x14ac:dyDescent="0.25">
      <c r="A189" s="86" t="s">
        <v>5</v>
      </c>
      <c r="B189" s="84" t="s">
        <v>12</v>
      </c>
      <c r="C189" s="84" t="s">
        <v>14</v>
      </c>
      <c r="D189" s="84" t="s">
        <v>18</v>
      </c>
      <c r="E189" s="154">
        <v>2</v>
      </c>
      <c r="F189" s="154">
        <v>0.40473300970873788</v>
      </c>
      <c r="G189" s="154">
        <v>0.38059290000000001</v>
      </c>
      <c r="H189" s="154">
        <v>0.42887310000000001</v>
      </c>
      <c r="I189" s="154" t="s">
        <v>217</v>
      </c>
      <c r="J189" s="154">
        <v>3</v>
      </c>
      <c r="K189" s="154" t="s">
        <v>599</v>
      </c>
      <c r="L189" s="154">
        <v>565</v>
      </c>
      <c r="M189" s="154">
        <v>667</v>
      </c>
      <c r="N189" s="154">
        <v>416</v>
      </c>
    </row>
    <row r="190" spans="1:14" x14ac:dyDescent="0.25">
      <c r="A190" s="86" t="s">
        <v>5</v>
      </c>
      <c r="B190" s="84" t="s">
        <v>12</v>
      </c>
      <c r="C190" s="84" t="s">
        <v>14</v>
      </c>
      <c r="D190" s="84" t="s">
        <v>18</v>
      </c>
      <c r="E190" s="154">
        <v>3</v>
      </c>
      <c r="F190" s="154">
        <v>0.25242718446601942</v>
      </c>
      <c r="G190" s="154">
        <v>0.22828709999999999</v>
      </c>
      <c r="H190" s="154">
        <v>0.27656730000000002</v>
      </c>
      <c r="I190" s="154" t="s">
        <v>217</v>
      </c>
      <c r="J190" s="154">
        <v>3</v>
      </c>
      <c r="K190" s="154" t="s">
        <v>599</v>
      </c>
      <c r="L190" s="154">
        <v>565</v>
      </c>
      <c r="M190" s="154">
        <v>667</v>
      </c>
      <c r="N190" s="154">
        <v>416</v>
      </c>
    </row>
    <row r="191" spans="1:14" x14ac:dyDescent="0.25">
      <c r="A191" s="86" t="s">
        <v>5</v>
      </c>
      <c r="B191" s="84" t="s">
        <v>17</v>
      </c>
      <c r="C191" s="84" t="s">
        <v>14</v>
      </c>
      <c r="D191" s="84" t="s">
        <v>8</v>
      </c>
      <c r="E191" s="84">
        <v>1</v>
      </c>
      <c r="F191" s="84">
        <v>0.36559139784946237</v>
      </c>
      <c r="G191" s="84">
        <v>0.29373559999999999</v>
      </c>
      <c r="H191" s="84">
        <v>0.43744719999999998</v>
      </c>
      <c r="I191" s="84" t="s">
        <v>217</v>
      </c>
      <c r="J191" s="84">
        <v>3</v>
      </c>
      <c r="K191" s="84" t="s">
        <v>605</v>
      </c>
      <c r="L191" s="84">
        <v>68</v>
      </c>
      <c r="M191" s="84">
        <v>87</v>
      </c>
      <c r="N191" s="84">
        <v>31</v>
      </c>
    </row>
    <row r="192" spans="1:14" x14ac:dyDescent="0.25">
      <c r="A192" s="86" t="s">
        <v>5</v>
      </c>
      <c r="B192" s="84" t="s">
        <v>17</v>
      </c>
      <c r="C192" s="84" t="s">
        <v>14</v>
      </c>
      <c r="D192" s="84" t="s">
        <v>8</v>
      </c>
      <c r="E192" s="84">
        <v>2</v>
      </c>
      <c r="F192" s="84">
        <v>0.46774193548387094</v>
      </c>
      <c r="G192" s="84">
        <v>0.39588620000000002</v>
      </c>
      <c r="H192" s="84">
        <v>0.53959769999999996</v>
      </c>
      <c r="I192" s="84" t="s">
        <v>217</v>
      </c>
      <c r="J192" s="84">
        <v>3</v>
      </c>
      <c r="K192" s="84" t="s">
        <v>605</v>
      </c>
      <c r="L192" s="84">
        <v>68</v>
      </c>
      <c r="M192" s="84">
        <v>87</v>
      </c>
      <c r="N192" s="84">
        <v>31</v>
      </c>
    </row>
    <row r="193" spans="1:14" x14ac:dyDescent="0.25">
      <c r="A193" s="86" t="s">
        <v>5</v>
      </c>
      <c r="B193" s="84" t="s">
        <v>17</v>
      </c>
      <c r="C193" s="84" t="s">
        <v>14</v>
      </c>
      <c r="D193" s="84" t="s">
        <v>8</v>
      </c>
      <c r="E193" s="84">
        <v>3</v>
      </c>
      <c r="F193" s="84">
        <v>0.16666666666666666</v>
      </c>
      <c r="G193" s="84">
        <v>9.4810900000000004E-2</v>
      </c>
      <c r="H193" s="84">
        <v>0.2385224</v>
      </c>
      <c r="I193" s="84" t="s">
        <v>217</v>
      </c>
      <c r="J193" s="84">
        <v>3</v>
      </c>
      <c r="K193" s="84" t="s">
        <v>605</v>
      </c>
      <c r="L193" s="84">
        <v>68</v>
      </c>
      <c r="M193" s="84">
        <v>87</v>
      </c>
      <c r="N193" s="84">
        <v>31</v>
      </c>
    </row>
    <row r="194" spans="1:14" x14ac:dyDescent="0.25">
      <c r="A194" s="86" t="s">
        <v>5</v>
      </c>
      <c r="B194" s="84" t="s">
        <v>17</v>
      </c>
      <c r="C194" s="84" t="s">
        <v>14</v>
      </c>
      <c r="D194" s="84" t="s">
        <v>29</v>
      </c>
      <c r="E194" s="157">
        <v>1</v>
      </c>
      <c r="F194" s="157">
        <v>0.34299516908212563</v>
      </c>
      <c r="G194" s="157">
        <v>0.29483169999999997</v>
      </c>
      <c r="H194" s="157">
        <v>0.39115870000000003</v>
      </c>
      <c r="I194" s="157" t="s">
        <v>217</v>
      </c>
      <c r="J194" s="157">
        <v>3</v>
      </c>
      <c r="K194" s="157" t="s">
        <v>601</v>
      </c>
      <c r="L194" s="157">
        <v>142</v>
      </c>
      <c r="M194" s="157">
        <v>177</v>
      </c>
      <c r="N194" s="157">
        <v>95</v>
      </c>
    </row>
    <row r="195" spans="1:14" x14ac:dyDescent="0.25">
      <c r="A195" s="86" t="s">
        <v>5</v>
      </c>
      <c r="B195" s="84" t="s">
        <v>17</v>
      </c>
      <c r="C195" s="84" t="s">
        <v>14</v>
      </c>
      <c r="D195" s="84" t="s">
        <v>29</v>
      </c>
      <c r="E195" s="157">
        <v>2</v>
      </c>
      <c r="F195" s="157">
        <v>0.42753623188405798</v>
      </c>
      <c r="G195" s="157">
        <v>0.37937270000000001</v>
      </c>
      <c r="H195" s="157">
        <v>0.4756997</v>
      </c>
      <c r="I195" s="157" t="s">
        <v>217</v>
      </c>
      <c r="J195" s="157">
        <v>3</v>
      </c>
      <c r="K195" s="157" t="s">
        <v>601</v>
      </c>
      <c r="L195" s="157">
        <v>142</v>
      </c>
      <c r="M195" s="157">
        <v>177</v>
      </c>
      <c r="N195" s="157">
        <v>95</v>
      </c>
    </row>
    <row r="196" spans="1:14" x14ac:dyDescent="0.25">
      <c r="A196" s="86" t="s">
        <v>5</v>
      </c>
      <c r="B196" s="84" t="s">
        <v>17</v>
      </c>
      <c r="C196" s="84" t="s">
        <v>14</v>
      </c>
      <c r="D196" s="84" t="s">
        <v>29</v>
      </c>
      <c r="E196" s="157">
        <v>3</v>
      </c>
      <c r="F196" s="157">
        <v>0.22946859903381642</v>
      </c>
      <c r="G196" s="157">
        <v>0.1813051</v>
      </c>
      <c r="H196" s="157">
        <v>0.27763209999999999</v>
      </c>
      <c r="I196" s="157" t="s">
        <v>217</v>
      </c>
      <c r="J196" s="157">
        <v>3</v>
      </c>
      <c r="K196" s="157" t="s">
        <v>601</v>
      </c>
      <c r="L196" s="157">
        <v>142</v>
      </c>
      <c r="M196" s="157">
        <v>177</v>
      </c>
      <c r="N196" s="157">
        <v>95</v>
      </c>
    </row>
    <row r="197" spans="1:14" x14ac:dyDescent="0.25">
      <c r="A197" s="86" t="s">
        <v>5</v>
      </c>
      <c r="B197" s="84" t="s">
        <v>12</v>
      </c>
      <c r="C197" s="84" t="s">
        <v>14</v>
      </c>
      <c r="D197" s="84" t="s">
        <v>7</v>
      </c>
      <c r="E197" s="84">
        <v>1</v>
      </c>
      <c r="F197" s="84">
        <v>0.29365079365079366</v>
      </c>
      <c r="G197" s="84">
        <v>0.20634710000000001</v>
      </c>
      <c r="H197" s="84">
        <v>0.38095449999999997</v>
      </c>
      <c r="I197" s="84" t="s">
        <v>217</v>
      </c>
      <c r="J197" s="84">
        <v>3</v>
      </c>
      <c r="K197" s="84" t="s">
        <v>606</v>
      </c>
      <c r="L197" s="84">
        <v>37</v>
      </c>
      <c r="M197" s="84">
        <v>51</v>
      </c>
      <c r="N197" s="84">
        <v>38</v>
      </c>
    </row>
    <row r="198" spans="1:14" x14ac:dyDescent="0.25">
      <c r="A198" s="86" t="s">
        <v>5</v>
      </c>
      <c r="B198" s="84" t="s">
        <v>12</v>
      </c>
      <c r="C198" s="84" t="s">
        <v>14</v>
      </c>
      <c r="D198" s="84" t="s">
        <v>7</v>
      </c>
      <c r="E198" s="84">
        <v>2</v>
      </c>
      <c r="F198" s="84">
        <v>0.40476190476190477</v>
      </c>
      <c r="G198" s="84">
        <v>0.31745820000000002</v>
      </c>
      <c r="H198" s="84">
        <v>0.49206559999999999</v>
      </c>
      <c r="I198" s="84" t="s">
        <v>217</v>
      </c>
      <c r="J198" s="84">
        <v>3</v>
      </c>
      <c r="K198" s="84" t="s">
        <v>606</v>
      </c>
      <c r="L198" s="84">
        <v>37</v>
      </c>
      <c r="M198" s="84">
        <v>51</v>
      </c>
      <c r="N198" s="84">
        <v>38</v>
      </c>
    </row>
    <row r="199" spans="1:14" x14ac:dyDescent="0.25">
      <c r="A199" s="86" t="s">
        <v>5</v>
      </c>
      <c r="B199" s="84" t="s">
        <v>12</v>
      </c>
      <c r="C199" s="84" t="s">
        <v>14</v>
      </c>
      <c r="D199" s="84" t="s">
        <v>7</v>
      </c>
      <c r="E199" s="84">
        <v>3</v>
      </c>
      <c r="F199" s="84">
        <v>0.30158730158730157</v>
      </c>
      <c r="G199" s="84">
        <v>0.21428359999999999</v>
      </c>
      <c r="H199" s="84">
        <v>0.38889099999999999</v>
      </c>
      <c r="I199" s="84" t="s">
        <v>217</v>
      </c>
      <c r="J199" s="84">
        <v>3</v>
      </c>
      <c r="K199" s="84" t="s">
        <v>606</v>
      </c>
      <c r="L199" s="84">
        <v>37</v>
      </c>
      <c r="M199" s="84">
        <v>51</v>
      </c>
      <c r="N199" s="84">
        <v>38</v>
      </c>
    </row>
    <row r="200" spans="1:14" x14ac:dyDescent="0.25">
      <c r="A200" s="86" t="s">
        <v>5</v>
      </c>
      <c r="B200" s="84" t="s">
        <v>15</v>
      </c>
      <c r="C200" s="84" t="s">
        <v>11</v>
      </c>
      <c r="D200" s="84" t="s">
        <v>18</v>
      </c>
      <c r="E200" s="154">
        <v>1</v>
      </c>
      <c r="F200" s="154">
        <v>0.3428398058252427</v>
      </c>
      <c r="G200" s="154">
        <v>0.31869969999999997</v>
      </c>
      <c r="H200" s="154">
        <v>0.36697990000000003</v>
      </c>
      <c r="I200" s="154" t="s">
        <v>217</v>
      </c>
      <c r="J200" s="154">
        <v>3</v>
      </c>
      <c r="K200" s="154" t="s">
        <v>599</v>
      </c>
      <c r="L200" s="154">
        <v>565</v>
      </c>
      <c r="M200" s="154">
        <v>667</v>
      </c>
      <c r="N200" s="154">
        <v>416</v>
      </c>
    </row>
    <row r="201" spans="1:14" x14ac:dyDescent="0.25">
      <c r="A201" s="86" t="s">
        <v>5</v>
      </c>
      <c r="B201" s="84" t="s">
        <v>15</v>
      </c>
      <c r="C201" s="84" t="s">
        <v>11</v>
      </c>
      <c r="D201" s="84" t="s">
        <v>18</v>
      </c>
      <c r="E201" s="154">
        <v>2</v>
      </c>
      <c r="F201" s="154">
        <v>0.40473300970873788</v>
      </c>
      <c r="G201" s="154">
        <v>0.38059290000000001</v>
      </c>
      <c r="H201" s="154">
        <v>0.42887310000000001</v>
      </c>
      <c r="I201" s="154" t="s">
        <v>217</v>
      </c>
      <c r="J201" s="154">
        <v>3</v>
      </c>
      <c r="K201" s="154" t="s">
        <v>599</v>
      </c>
      <c r="L201" s="154">
        <v>565</v>
      </c>
      <c r="M201" s="154">
        <v>667</v>
      </c>
      <c r="N201" s="154">
        <v>416</v>
      </c>
    </row>
    <row r="202" spans="1:14" x14ac:dyDescent="0.25">
      <c r="A202" s="86" t="s">
        <v>5</v>
      </c>
      <c r="B202" s="84" t="s">
        <v>15</v>
      </c>
      <c r="C202" s="84" t="s">
        <v>11</v>
      </c>
      <c r="D202" s="84" t="s">
        <v>18</v>
      </c>
      <c r="E202" s="154">
        <v>3</v>
      </c>
      <c r="F202" s="154">
        <v>0.25242718446601942</v>
      </c>
      <c r="G202" s="154">
        <v>0.22828709999999999</v>
      </c>
      <c r="H202" s="154">
        <v>0.27656730000000002</v>
      </c>
      <c r="I202" s="154" t="s">
        <v>217</v>
      </c>
      <c r="J202" s="154">
        <v>3</v>
      </c>
      <c r="K202" s="154" t="s">
        <v>599</v>
      </c>
      <c r="L202" s="154">
        <v>565</v>
      </c>
      <c r="M202" s="154">
        <v>667</v>
      </c>
      <c r="N202" s="154">
        <v>416</v>
      </c>
    </row>
    <row r="203" spans="1:14" x14ac:dyDescent="0.25">
      <c r="A203" s="86" t="s">
        <v>5</v>
      </c>
      <c r="B203" s="84" t="s">
        <v>15</v>
      </c>
      <c r="C203" s="84" t="s">
        <v>11</v>
      </c>
      <c r="D203" s="84" t="s">
        <v>7</v>
      </c>
      <c r="E203" s="84">
        <v>1</v>
      </c>
      <c r="F203" s="84">
        <v>0.53333333333333333</v>
      </c>
      <c r="G203" s="84">
        <v>0.45331813999999998</v>
      </c>
      <c r="H203" s="84">
        <v>0.61334849999999996</v>
      </c>
      <c r="I203" s="84" t="s">
        <v>217</v>
      </c>
      <c r="J203" s="84">
        <v>3</v>
      </c>
      <c r="K203" s="84" t="s">
        <v>607</v>
      </c>
      <c r="L203" s="84">
        <v>80</v>
      </c>
      <c r="M203" s="84">
        <v>52</v>
      </c>
      <c r="N203" s="84">
        <v>18</v>
      </c>
    </row>
    <row r="204" spans="1:14" x14ac:dyDescent="0.25">
      <c r="A204" s="86" t="s">
        <v>5</v>
      </c>
      <c r="B204" s="84" t="s">
        <v>15</v>
      </c>
      <c r="C204" s="84" t="s">
        <v>11</v>
      </c>
      <c r="D204" s="84" t="s">
        <v>7</v>
      </c>
      <c r="E204" s="84">
        <v>2</v>
      </c>
      <c r="F204" s="84">
        <v>0.34666666666666668</v>
      </c>
      <c r="G204" s="84">
        <v>0.26665147</v>
      </c>
      <c r="H204" s="84">
        <v>0.4266819</v>
      </c>
      <c r="I204" s="84" t="s">
        <v>217</v>
      </c>
      <c r="J204" s="84">
        <v>3</v>
      </c>
      <c r="K204" s="84" t="s">
        <v>607</v>
      </c>
      <c r="L204" s="84">
        <v>80</v>
      </c>
      <c r="M204" s="84">
        <v>52</v>
      </c>
      <c r="N204" s="84">
        <v>18</v>
      </c>
    </row>
    <row r="205" spans="1:14" x14ac:dyDescent="0.25">
      <c r="A205" s="86" t="s">
        <v>5</v>
      </c>
      <c r="B205" s="84" t="s">
        <v>15</v>
      </c>
      <c r="C205" s="84" t="s">
        <v>11</v>
      </c>
      <c r="D205" s="84" t="s">
        <v>7</v>
      </c>
      <c r="E205" s="84">
        <v>3</v>
      </c>
      <c r="F205" s="84">
        <v>0.12</v>
      </c>
      <c r="G205" s="84">
        <v>3.9984810000000003E-2</v>
      </c>
      <c r="H205" s="84">
        <v>0.2000152</v>
      </c>
      <c r="I205" s="84" t="s">
        <v>217</v>
      </c>
      <c r="J205" s="84">
        <v>3</v>
      </c>
      <c r="K205" s="84" t="s">
        <v>607</v>
      </c>
      <c r="L205" s="84">
        <v>80</v>
      </c>
      <c r="M205" s="84">
        <v>52</v>
      </c>
      <c r="N205" s="84">
        <v>18</v>
      </c>
    </row>
    <row r="206" spans="1:14" x14ac:dyDescent="0.25">
      <c r="A206" s="86" t="s">
        <v>5</v>
      </c>
      <c r="B206" s="84" t="s">
        <v>15</v>
      </c>
      <c r="C206" s="84" t="s">
        <v>13</v>
      </c>
      <c r="D206" s="84" t="s">
        <v>18</v>
      </c>
      <c r="E206" s="154">
        <v>1</v>
      </c>
      <c r="F206" s="154">
        <v>0.3428398058252427</v>
      </c>
      <c r="G206" s="154">
        <v>0.31869969999999997</v>
      </c>
      <c r="H206" s="154">
        <v>0.36697990000000003</v>
      </c>
      <c r="I206" s="154" t="s">
        <v>217</v>
      </c>
      <c r="J206" s="154">
        <v>3</v>
      </c>
      <c r="K206" s="154" t="s">
        <v>599</v>
      </c>
      <c r="L206" s="154">
        <v>565</v>
      </c>
      <c r="M206" s="154">
        <v>667</v>
      </c>
      <c r="N206" s="154">
        <v>416</v>
      </c>
    </row>
    <row r="207" spans="1:14" x14ac:dyDescent="0.25">
      <c r="A207" s="86" t="s">
        <v>5</v>
      </c>
      <c r="B207" s="84" t="s">
        <v>15</v>
      </c>
      <c r="C207" s="84" t="s">
        <v>13</v>
      </c>
      <c r="D207" s="84" t="s">
        <v>18</v>
      </c>
      <c r="E207" s="154">
        <v>2</v>
      </c>
      <c r="F207" s="154">
        <v>0.40473300970873788</v>
      </c>
      <c r="G207" s="154">
        <v>0.38059290000000001</v>
      </c>
      <c r="H207" s="154">
        <v>0.42887310000000001</v>
      </c>
      <c r="I207" s="154" t="s">
        <v>217</v>
      </c>
      <c r="J207" s="154">
        <v>3</v>
      </c>
      <c r="K207" s="154" t="s">
        <v>599</v>
      </c>
      <c r="L207" s="154">
        <v>565</v>
      </c>
      <c r="M207" s="154">
        <v>667</v>
      </c>
      <c r="N207" s="154">
        <v>416</v>
      </c>
    </row>
    <row r="208" spans="1:14" x14ac:dyDescent="0.25">
      <c r="A208" s="86" t="s">
        <v>5</v>
      </c>
      <c r="B208" s="84" t="s">
        <v>15</v>
      </c>
      <c r="C208" s="84" t="s">
        <v>13</v>
      </c>
      <c r="D208" s="84" t="s">
        <v>18</v>
      </c>
      <c r="E208" s="154">
        <v>3</v>
      </c>
      <c r="F208" s="154">
        <v>0.25242718446601942</v>
      </c>
      <c r="G208" s="154">
        <v>0.22828709999999999</v>
      </c>
      <c r="H208" s="154">
        <v>0.27656730000000002</v>
      </c>
      <c r="I208" s="154" t="s">
        <v>217</v>
      </c>
      <c r="J208" s="154">
        <v>3</v>
      </c>
      <c r="K208" s="154" t="s">
        <v>599</v>
      </c>
      <c r="L208" s="154">
        <v>565</v>
      </c>
      <c r="M208" s="154">
        <v>667</v>
      </c>
      <c r="N208" s="154">
        <v>416</v>
      </c>
    </row>
    <row r="209" spans="1:17" x14ac:dyDescent="0.25">
      <c r="A209" s="86" t="s">
        <v>5</v>
      </c>
      <c r="B209" s="84" t="s">
        <v>15</v>
      </c>
      <c r="C209" s="84" t="s">
        <v>13</v>
      </c>
      <c r="D209" s="84" t="s">
        <v>7</v>
      </c>
      <c r="E209" s="84">
        <v>1</v>
      </c>
      <c r="F209" s="84">
        <v>0.45424107142857145</v>
      </c>
      <c r="G209" s="84">
        <v>0.42150219999999999</v>
      </c>
      <c r="H209" s="84">
        <v>0.48698000000000002</v>
      </c>
      <c r="I209" s="84" t="s">
        <v>217</v>
      </c>
      <c r="J209" s="84">
        <v>3</v>
      </c>
      <c r="K209" s="84" t="s">
        <v>608</v>
      </c>
      <c r="L209" s="84">
        <v>407</v>
      </c>
      <c r="M209" s="84">
        <v>347</v>
      </c>
      <c r="N209" s="84">
        <v>142</v>
      </c>
    </row>
    <row r="210" spans="1:17" x14ac:dyDescent="0.25">
      <c r="A210" s="86" t="s">
        <v>5</v>
      </c>
      <c r="B210" s="84" t="s">
        <v>15</v>
      </c>
      <c r="C210" s="84" t="s">
        <v>13</v>
      </c>
      <c r="D210" s="84" t="s">
        <v>7</v>
      </c>
      <c r="E210" s="84">
        <v>2</v>
      </c>
      <c r="F210" s="84">
        <v>0.3872767857142857</v>
      </c>
      <c r="G210" s="84">
        <v>0.35453790000000002</v>
      </c>
      <c r="H210" s="84">
        <v>0.42001569999999999</v>
      </c>
      <c r="I210" s="84" t="s">
        <v>217</v>
      </c>
      <c r="J210" s="84">
        <v>3</v>
      </c>
      <c r="K210" s="84" t="s">
        <v>608</v>
      </c>
      <c r="L210" s="84">
        <v>407</v>
      </c>
      <c r="M210" s="84">
        <v>347</v>
      </c>
      <c r="N210" s="84">
        <v>142</v>
      </c>
    </row>
    <row r="211" spans="1:17" x14ac:dyDescent="0.25">
      <c r="A211" s="86" t="s">
        <v>5</v>
      </c>
      <c r="B211" s="84" t="s">
        <v>15</v>
      </c>
      <c r="C211" s="84" t="s">
        <v>13</v>
      </c>
      <c r="D211" s="84" t="s">
        <v>7</v>
      </c>
      <c r="E211" s="84">
        <v>3</v>
      </c>
      <c r="F211" s="84">
        <v>0.15848214285714285</v>
      </c>
      <c r="G211" s="84">
        <v>0.1257432</v>
      </c>
      <c r="H211" s="84">
        <v>0.191221</v>
      </c>
      <c r="I211" s="84" t="s">
        <v>217</v>
      </c>
      <c r="J211" s="84">
        <v>3</v>
      </c>
      <c r="K211" s="84" t="s">
        <v>608</v>
      </c>
      <c r="L211" s="84">
        <v>407</v>
      </c>
      <c r="M211" s="84">
        <v>347</v>
      </c>
      <c r="N211" s="84">
        <v>142</v>
      </c>
    </row>
    <row r="212" spans="1:17" x14ac:dyDescent="0.25">
      <c r="A212" s="86" t="s">
        <v>5</v>
      </c>
      <c r="B212" s="84" t="s">
        <v>15</v>
      </c>
      <c r="C212" s="84" t="s">
        <v>14</v>
      </c>
      <c r="D212" s="84" t="s">
        <v>18</v>
      </c>
      <c r="E212" s="154">
        <v>1</v>
      </c>
      <c r="F212" s="154">
        <v>0.3428398058252427</v>
      </c>
      <c r="G212" s="154">
        <v>0.31869969999999997</v>
      </c>
      <c r="H212" s="154">
        <v>0.36697990000000003</v>
      </c>
      <c r="I212" s="154" t="s">
        <v>217</v>
      </c>
      <c r="J212" s="154">
        <v>3</v>
      </c>
      <c r="K212" s="154" t="s">
        <v>599</v>
      </c>
      <c r="L212" s="154">
        <v>565</v>
      </c>
      <c r="M212" s="154">
        <v>667</v>
      </c>
      <c r="N212" s="154">
        <v>416</v>
      </c>
    </row>
    <row r="213" spans="1:17" x14ac:dyDescent="0.25">
      <c r="A213" s="86" t="s">
        <v>5</v>
      </c>
      <c r="B213" s="84" t="s">
        <v>15</v>
      </c>
      <c r="C213" s="84" t="s">
        <v>14</v>
      </c>
      <c r="D213" s="84" t="s">
        <v>18</v>
      </c>
      <c r="E213" s="154">
        <v>2</v>
      </c>
      <c r="F213" s="154">
        <v>0.40473300970873788</v>
      </c>
      <c r="G213" s="154">
        <v>0.38059290000000001</v>
      </c>
      <c r="H213" s="154">
        <v>0.42887310000000001</v>
      </c>
      <c r="I213" s="154" t="s">
        <v>217</v>
      </c>
      <c r="J213" s="154">
        <v>3</v>
      </c>
      <c r="K213" s="154" t="s">
        <v>599</v>
      </c>
      <c r="L213" s="154">
        <v>565</v>
      </c>
      <c r="M213" s="154">
        <v>667</v>
      </c>
      <c r="N213" s="154">
        <v>416</v>
      </c>
    </row>
    <row r="214" spans="1:17" x14ac:dyDescent="0.25">
      <c r="A214" s="86" t="s">
        <v>5</v>
      </c>
      <c r="B214" s="84" t="s">
        <v>15</v>
      </c>
      <c r="C214" s="84" t="s">
        <v>14</v>
      </c>
      <c r="D214" s="84" t="s">
        <v>18</v>
      </c>
      <c r="E214" s="154">
        <v>3</v>
      </c>
      <c r="F214" s="154">
        <v>0.25242718446601942</v>
      </c>
      <c r="G214" s="154">
        <v>0.22828709999999999</v>
      </c>
      <c r="H214" s="154">
        <v>0.27656730000000002</v>
      </c>
      <c r="I214" s="154" t="s">
        <v>217</v>
      </c>
      <c r="J214" s="154">
        <v>3</v>
      </c>
      <c r="K214" s="154" t="s">
        <v>599</v>
      </c>
      <c r="L214" s="154">
        <v>565</v>
      </c>
      <c r="M214" s="154">
        <v>667</v>
      </c>
      <c r="N214" s="154">
        <v>416</v>
      </c>
    </row>
    <row r="215" spans="1:17" x14ac:dyDescent="0.25">
      <c r="A215" s="86" t="s">
        <v>5</v>
      </c>
      <c r="B215" s="84" t="s">
        <v>15</v>
      </c>
      <c r="C215" s="84" t="s">
        <v>14</v>
      </c>
      <c r="D215" s="84" t="s">
        <v>7</v>
      </c>
      <c r="E215" s="84">
        <v>1</v>
      </c>
      <c r="F215" s="84">
        <v>0.42222222222222222</v>
      </c>
      <c r="G215" s="84">
        <v>0.31892304999999999</v>
      </c>
      <c r="H215" s="84">
        <v>0.52552140000000003</v>
      </c>
      <c r="I215" s="84" t="s">
        <v>217</v>
      </c>
      <c r="J215" s="84">
        <v>3</v>
      </c>
      <c r="K215" s="84" t="s">
        <v>609</v>
      </c>
      <c r="L215" s="84">
        <v>38</v>
      </c>
      <c r="M215" s="84">
        <v>35</v>
      </c>
      <c r="N215" s="84">
        <v>17</v>
      </c>
    </row>
    <row r="216" spans="1:17" x14ac:dyDescent="0.25">
      <c r="A216" s="86" t="s">
        <v>5</v>
      </c>
      <c r="B216" s="84" t="s">
        <v>15</v>
      </c>
      <c r="C216" s="84" t="s">
        <v>14</v>
      </c>
      <c r="D216" s="84" t="s">
        <v>7</v>
      </c>
      <c r="E216" s="84">
        <v>2</v>
      </c>
      <c r="F216" s="84">
        <v>0.3888888888888889</v>
      </c>
      <c r="G216" s="84">
        <v>0.28558971999999999</v>
      </c>
      <c r="H216" s="84">
        <v>0.49218810000000002</v>
      </c>
      <c r="I216" s="84" t="s">
        <v>217</v>
      </c>
      <c r="J216" s="84">
        <v>3</v>
      </c>
      <c r="K216" s="84" t="s">
        <v>609</v>
      </c>
      <c r="L216" s="84">
        <v>38</v>
      </c>
      <c r="M216" s="84">
        <v>35</v>
      </c>
      <c r="N216" s="84">
        <v>17</v>
      </c>
    </row>
    <row r="217" spans="1:17" x14ac:dyDescent="0.25">
      <c r="A217" s="80" t="s">
        <v>5</v>
      </c>
      <c r="B217" s="87" t="s">
        <v>15</v>
      </c>
      <c r="C217" s="87" t="s">
        <v>14</v>
      </c>
      <c r="D217" s="87" t="s">
        <v>7</v>
      </c>
      <c r="E217" s="87">
        <v>3</v>
      </c>
      <c r="F217" s="87">
        <v>0.18888888888888888</v>
      </c>
      <c r="G217" s="87">
        <v>8.5589719999999994E-2</v>
      </c>
      <c r="H217" s="87">
        <v>0.29218810000000001</v>
      </c>
      <c r="I217" s="87" t="s">
        <v>217</v>
      </c>
      <c r="J217" s="87">
        <v>3</v>
      </c>
      <c r="K217" s="87" t="s">
        <v>609</v>
      </c>
      <c r="L217" s="87">
        <v>38</v>
      </c>
      <c r="M217" s="87">
        <v>35</v>
      </c>
      <c r="N217" s="87">
        <v>17</v>
      </c>
      <c r="O217" s="87"/>
      <c r="P217" s="87"/>
      <c r="Q217" s="87"/>
    </row>
    <row r="218" spans="1:17" x14ac:dyDescent="0.25">
      <c r="A218" s="81" t="s">
        <v>0</v>
      </c>
      <c r="B218" s="133" t="s">
        <v>12</v>
      </c>
      <c r="C218" s="133" t="s">
        <v>11</v>
      </c>
      <c r="D218" s="133" t="s">
        <v>18</v>
      </c>
      <c r="E218" s="154">
        <v>1</v>
      </c>
      <c r="F218" s="154">
        <v>0.3428398058252427</v>
      </c>
      <c r="G218" s="154">
        <v>0.31869969999999997</v>
      </c>
      <c r="H218" s="154">
        <v>0.36697990000000003</v>
      </c>
      <c r="I218" s="154" t="s">
        <v>217</v>
      </c>
      <c r="J218" s="154">
        <v>3</v>
      </c>
      <c r="K218" s="154" t="s">
        <v>599</v>
      </c>
      <c r="L218" s="154">
        <v>565</v>
      </c>
      <c r="M218" s="154">
        <v>667</v>
      </c>
      <c r="N218" s="154">
        <v>416</v>
      </c>
      <c r="P218" s="83"/>
    </row>
    <row r="219" spans="1:17" x14ac:dyDescent="0.25">
      <c r="A219" s="81" t="s">
        <v>0</v>
      </c>
      <c r="B219" s="133" t="s">
        <v>12</v>
      </c>
      <c r="C219" s="133" t="s">
        <v>11</v>
      </c>
      <c r="D219" s="133" t="s">
        <v>18</v>
      </c>
      <c r="E219" s="154">
        <v>2</v>
      </c>
      <c r="F219" s="154">
        <v>0.40473300970873788</v>
      </c>
      <c r="G219" s="154">
        <v>0.38059290000000001</v>
      </c>
      <c r="H219" s="154">
        <v>0.42887310000000001</v>
      </c>
      <c r="I219" s="154" t="s">
        <v>217</v>
      </c>
      <c r="J219" s="154">
        <v>3</v>
      </c>
      <c r="K219" s="154" t="s">
        <v>599</v>
      </c>
      <c r="L219" s="154">
        <v>565</v>
      </c>
      <c r="M219" s="154">
        <v>667</v>
      </c>
      <c r="N219" s="154">
        <v>416</v>
      </c>
    </row>
    <row r="220" spans="1:17" x14ac:dyDescent="0.25">
      <c r="A220" s="81" t="s">
        <v>0</v>
      </c>
      <c r="B220" s="133" t="s">
        <v>12</v>
      </c>
      <c r="C220" s="133" t="s">
        <v>11</v>
      </c>
      <c r="D220" s="133" t="s">
        <v>18</v>
      </c>
      <c r="E220" s="154">
        <v>3</v>
      </c>
      <c r="F220" s="154">
        <v>0.25242718446601942</v>
      </c>
      <c r="G220" s="154">
        <v>0.22828709999999999</v>
      </c>
      <c r="H220" s="154">
        <v>0.27656730000000002</v>
      </c>
      <c r="I220" s="154" t="s">
        <v>217</v>
      </c>
      <c r="J220" s="154">
        <v>3</v>
      </c>
      <c r="K220" s="154" t="s">
        <v>599</v>
      </c>
      <c r="L220" s="154">
        <v>565</v>
      </c>
      <c r="M220" s="154">
        <v>667</v>
      </c>
      <c r="N220" s="154">
        <v>416</v>
      </c>
    </row>
    <row r="221" spans="1:17" x14ac:dyDescent="0.25">
      <c r="A221" s="81" t="s">
        <v>0</v>
      </c>
      <c r="B221" s="133" t="s">
        <v>17</v>
      </c>
      <c r="C221" s="133" t="s">
        <v>11</v>
      </c>
      <c r="D221" s="133" t="s">
        <v>8</v>
      </c>
      <c r="E221" s="84">
        <v>1</v>
      </c>
      <c r="F221" s="84">
        <v>0.56831922611850061</v>
      </c>
      <c r="G221" s="84">
        <v>0.53424190999999999</v>
      </c>
      <c r="H221" s="84">
        <v>0.6023965</v>
      </c>
      <c r="I221" s="84" t="s">
        <v>217</v>
      </c>
      <c r="J221" s="84">
        <v>3</v>
      </c>
      <c r="K221" s="84" t="s">
        <v>610</v>
      </c>
      <c r="L221" s="84">
        <v>470</v>
      </c>
      <c r="M221" s="84">
        <v>277</v>
      </c>
      <c r="N221" s="84">
        <v>80</v>
      </c>
    </row>
    <row r="222" spans="1:17" x14ac:dyDescent="0.25">
      <c r="A222" s="81" t="s">
        <v>0</v>
      </c>
      <c r="B222" s="133" t="s">
        <v>17</v>
      </c>
      <c r="C222" s="133" t="s">
        <v>11</v>
      </c>
      <c r="D222" s="133" t="s">
        <v>8</v>
      </c>
      <c r="E222" s="84">
        <v>2</v>
      </c>
      <c r="F222" s="84">
        <v>0.33494558645707379</v>
      </c>
      <c r="G222" s="84">
        <v>0.30086826999999999</v>
      </c>
      <c r="H222" s="84">
        <v>0.36902289999999999</v>
      </c>
      <c r="I222" s="84" t="s">
        <v>217</v>
      </c>
      <c r="J222" s="84">
        <v>3</v>
      </c>
      <c r="K222" s="84" t="s">
        <v>610</v>
      </c>
      <c r="L222" s="84">
        <v>470</v>
      </c>
      <c r="M222" s="84">
        <v>277</v>
      </c>
      <c r="N222" s="84">
        <v>80</v>
      </c>
    </row>
    <row r="223" spans="1:17" x14ac:dyDescent="0.25">
      <c r="A223" s="81" t="s">
        <v>0</v>
      </c>
      <c r="B223" s="133" t="s">
        <v>17</v>
      </c>
      <c r="C223" s="133" t="s">
        <v>11</v>
      </c>
      <c r="D223" s="133" t="s">
        <v>8</v>
      </c>
      <c r="E223" s="84">
        <v>3</v>
      </c>
      <c r="F223" s="84">
        <v>9.6735187424425634E-2</v>
      </c>
      <c r="G223" s="84">
        <v>6.2657870000000004E-2</v>
      </c>
      <c r="H223" s="84">
        <v>0.1308125</v>
      </c>
      <c r="I223" s="84" t="s">
        <v>217</v>
      </c>
      <c r="J223" s="84">
        <v>3</v>
      </c>
      <c r="K223" s="84" t="s">
        <v>610</v>
      </c>
      <c r="L223" s="84">
        <v>470</v>
      </c>
      <c r="M223" s="84">
        <v>277</v>
      </c>
      <c r="N223" s="84">
        <v>80</v>
      </c>
    </row>
    <row r="224" spans="1:17" x14ac:dyDescent="0.25">
      <c r="A224" s="81" t="s">
        <v>0</v>
      </c>
      <c r="B224" s="133" t="s">
        <v>17</v>
      </c>
      <c r="C224" s="133" t="s">
        <v>11</v>
      </c>
      <c r="D224" s="133" t="s">
        <v>29</v>
      </c>
      <c r="E224" s="157">
        <v>1</v>
      </c>
      <c r="F224" s="157">
        <v>0.34299516908212563</v>
      </c>
      <c r="G224" s="157">
        <v>0.29483169999999997</v>
      </c>
      <c r="H224" s="157">
        <v>0.39115870000000003</v>
      </c>
      <c r="I224" s="157" t="s">
        <v>217</v>
      </c>
      <c r="J224" s="157">
        <v>3</v>
      </c>
      <c r="K224" s="157" t="s">
        <v>601</v>
      </c>
      <c r="L224" s="157">
        <v>142</v>
      </c>
      <c r="M224" s="157">
        <v>177</v>
      </c>
      <c r="N224" s="157">
        <v>95</v>
      </c>
    </row>
    <row r="225" spans="1:14" x14ac:dyDescent="0.25">
      <c r="A225" s="81" t="s">
        <v>0</v>
      </c>
      <c r="B225" s="133" t="s">
        <v>17</v>
      </c>
      <c r="C225" s="133" t="s">
        <v>11</v>
      </c>
      <c r="D225" s="133" t="s">
        <v>29</v>
      </c>
      <c r="E225" s="157">
        <v>2</v>
      </c>
      <c r="F225" s="157">
        <v>0.42753623188405798</v>
      </c>
      <c r="G225" s="157">
        <v>0.37937270000000001</v>
      </c>
      <c r="H225" s="157">
        <v>0.4756997</v>
      </c>
      <c r="I225" s="157" t="s">
        <v>217</v>
      </c>
      <c r="J225" s="157">
        <v>3</v>
      </c>
      <c r="K225" s="157" t="s">
        <v>601</v>
      </c>
      <c r="L225" s="157">
        <v>142</v>
      </c>
      <c r="M225" s="157">
        <v>177</v>
      </c>
      <c r="N225" s="157">
        <v>95</v>
      </c>
    </row>
    <row r="226" spans="1:14" x14ac:dyDescent="0.25">
      <c r="A226" s="81" t="s">
        <v>0</v>
      </c>
      <c r="B226" s="133" t="s">
        <v>17</v>
      </c>
      <c r="C226" s="133" t="s">
        <v>11</v>
      </c>
      <c r="D226" s="133" t="s">
        <v>29</v>
      </c>
      <c r="E226" s="157">
        <v>3</v>
      </c>
      <c r="F226" s="157">
        <v>0.22946859903381642</v>
      </c>
      <c r="G226" s="157">
        <v>0.1813051</v>
      </c>
      <c r="H226" s="157">
        <v>0.27763209999999999</v>
      </c>
      <c r="I226" s="157" t="s">
        <v>217</v>
      </c>
      <c r="J226" s="157">
        <v>3</v>
      </c>
      <c r="K226" s="157" t="s">
        <v>601</v>
      </c>
      <c r="L226" s="157">
        <v>142</v>
      </c>
      <c r="M226" s="157">
        <v>177</v>
      </c>
      <c r="N226" s="157">
        <v>95</v>
      </c>
    </row>
    <row r="227" spans="1:14" x14ac:dyDescent="0.25">
      <c r="A227" s="81" t="s">
        <v>0</v>
      </c>
      <c r="B227" s="133" t="s">
        <v>12</v>
      </c>
      <c r="C227" s="133" t="s">
        <v>11</v>
      </c>
      <c r="D227" s="133" t="s">
        <v>7</v>
      </c>
      <c r="E227" s="84">
        <v>1</v>
      </c>
      <c r="F227" s="84">
        <v>0.55223880597014929</v>
      </c>
      <c r="G227" s="84">
        <v>0.43251499999999998</v>
      </c>
      <c r="H227" s="84">
        <v>0.67196270000000002</v>
      </c>
      <c r="I227" s="84" t="s">
        <v>217</v>
      </c>
      <c r="J227" s="84">
        <v>3</v>
      </c>
      <c r="K227" s="84" t="s">
        <v>611</v>
      </c>
      <c r="L227" s="84">
        <v>37</v>
      </c>
      <c r="M227" s="84">
        <v>17</v>
      </c>
      <c r="N227" s="84">
        <v>13</v>
      </c>
    </row>
    <row r="228" spans="1:14" x14ac:dyDescent="0.25">
      <c r="A228" s="81" t="s">
        <v>0</v>
      </c>
      <c r="B228" s="133" t="s">
        <v>12</v>
      </c>
      <c r="C228" s="133" t="s">
        <v>11</v>
      </c>
      <c r="D228" s="133" t="s">
        <v>7</v>
      </c>
      <c r="E228" s="84">
        <v>2</v>
      </c>
      <c r="F228" s="84">
        <v>0.2537313432835821</v>
      </c>
      <c r="G228" s="84">
        <v>0.1340075</v>
      </c>
      <c r="H228" s="84">
        <v>0.37345519999999999</v>
      </c>
      <c r="I228" s="84" t="s">
        <v>217</v>
      </c>
      <c r="J228" s="84">
        <v>3</v>
      </c>
      <c r="K228" s="84" t="s">
        <v>611</v>
      </c>
      <c r="L228" s="84">
        <v>37</v>
      </c>
      <c r="M228" s="84">
        <v>17</v>
      </c>
      <c r="N228" s="84">
        <v>13</v>
      </c>
    </row>
    <row r="229" spans="1:14" x14ac:dyDescent="0.25">
      <c r="A229" s="81" t="s">
        <v>0</v>
      </c>
      <c r="B229" s="133" t="s">
        <v>12</v>
      </c>
      <c r="C229" s="133" t="s">
        <v>11</v>
      </c>
      <c r="D229" s="133" t="s">
        <v>7</v>
      </c>
      <c r="E229" s="84">
        <v>3</v>
      </c>
      <c r="F229" s="84">
        <v>0.19402985074626866</v>
      </c>
      <c r="G229" s="84">
        <v>7.4305999999999997E-2</v>
      </c>
      <c r="H229" s="84">
        <v>0.31375370000000002</v>
      </c>
      <c r="I229" s="84" t="s">
        <v>217</v>
      </c>
      <c r="J229" s="84">
        <v>3</v>
      </c>
      <c r="K229" s="84" t="s">
        <v>611</v>
      </c>
      <c r="L229" s="84">
        <v>37</v>
      </c>
      <c r="M229" s="84">
        <v>17</v>
      </c>
      <c r="N229" s="84">
        <v>13</v>
      </c>
    </row>
    <row r="230" spans="1:14" x14ac:dyDescent="0.25">
      <c r="A230" s="81" t="s">
        <v>0</v>
      </c>
      <c r="B230" s="133" t="s">
        <v>12</v>
      </c>
      <c r="C230" s="133" t="s">
        <v>13</v>
      </c>
      <c r="D230" s="133" t="s">
        <v>18</v>
      </c>
      <c r="E230" s="154">
        <v>1</v>
      </c>
      <c r="F230" s="154">
        <v>0.3428398058252427</v>
      </c>
      <c r="G230" s="154">
        <v>0.31869969999999997</v>
      </c>
      <c r="H230" s="154">
        <v>0.36697990000000003</v>
      </c>
      <c r="I230" s="154" t="s">
        <v>217</v>
      </c>
      <c r="J230" s="154">
        <v>3</v>
      </c>
      <c r="K230" s="154" t="s">
        <v>599</v>
      </c>
      <c r="L230" s="154">
        <v>565</v>
      </c>
      <c r="M230" s="154">
        <v>667</v>
      </c>
      <c r="N230" s="154">
        <v>416</v>
      </c>
    </row>
    <row r="231" spans="1:14" x14ac:dyDescent="0.25">
      <c r="A231" s="81" t="s">
        <v>0</v>
      </c>
      <c r="B231" s="133" t="s">
        <v>12</v>
      </c>
      <c r="C231" s="133" t="s">
        <v>13</v>
      </c>
      <c r="D231" s="133" t="s">
        <v>18</v>
      </c>
      <c r="E231" s="154">
        <v>2</v>
      </c>
      <c r="F231" s="154">
        <v>0.40473300970873788</v>
      </c>
      <c r="G231" s="154">
        <v>0.38059290000000001</v>
      </c>
      <c r="H231" s="154">
        <v>0.42887310000000001</v>
      </c>
      <c r="I231" s="154" t="s">
        <v>217</v>
      </c>
      <c r="J231" s="154">
        <v>3</v>
      </c>
      <c r="K231" s="154" t="s">
        <v>599</v>
      </c>
      <c r="L231" s="154">
        <v>565</v>
      </c>
      <c r="M231" s="154">
        <v>667</v>
      </c>
      <c r="N231" s="154">
        <v>416</v>
      </c>
    </row>
    <row r="232" spans="1:14" x14ac:dyDescent="0.25">
      <c r="A232" s="81" t="s">
        <v>0</v>
      </c>
      <c r="B232" s="133" t="s">
        <v>12</v>
      </c>
      <c r="C232" s="133" t="s">
        <v>13</v>
      </c>
      <c r="D232" s="133" t="s">
        <v>18</v>
      </c>
      <c r="E232" s="154">
        <v>3</v>
      </c>
      <c r="F232" s="154">
        <v>0.25242718446601942</v>
      </c>
      <c r="G232" s="154">
        <v>0.22828709999999999</v>
      </c>
      <c r="H232" s="154">
        <v>0.27656730000000002</v>
      </c>
      <c r="I232" s="154" t="s">
        <v>217</v>
      </c>
      <c r="J232" s="154">
        <v>3</v>
      </c>
      <c r="K232" s="154" t="s">
        <v>599</v>
      </c>
      <c r="L232" s="154">
        <v>565</v>
      </c>
      <c r="M232" s="154">
        <v>667</v>
      </c>
      <c r="N232" s="154">
        <v>416</v>
      </c>
    </row>
    <row r="233" spans="1:14" x14ac:dyDescent="0.25">
      <c r="A233" s="81" t="s">
        <v>0</v>
      </c>
      <c r="B233" s="133" t="s">
        <v>17</v>
      </c>
      <c r="C233" s="133" t="s">
        <v>13</v>
      </c>
      <c r="D233" s="133" t="s">
        <v>8</v>
      </c>
      <c r="E233" s="84">
        <v>1</v>
      </c>
      <c r="F233" s="84">
        <v>0.41538461538461541</v>
      </c>
      <c r="G233" s="84">
        <v>0.36576130000000001</v>
      </c>
      <c r="H233" s="84">
        <v>0.46500789999999997</v>
      </c>
      <c r="I233" s="84" t="s">
        <v>217</v>
      </c>
      <c r="J233" s="84">
        <v>3</v>
      </c>
      <c r="K233" s="84" t="s">
        <v>612</v>
      </c>
      <c r="L233" s="84">
        <v>162</v>
      </c>
      <c r="M233" s="84">
        <v>158</v>
      </c>
      <c r="N233" s="84">
        <v>70</v>
      </c>
    </row>
    <row r="234" spans="1:14" x14ac:dyDescent="0.25">
      <c r="A234" s="81" t="s">
        <v>0</v>
      </c>
      <c r="B234" s="133" t="s">
        <v>17</v>
      </c>
      <c r="C234" s="133" t="s">
        <v>13</v>
      </c>
      <c r="D234" s="133" t="s">
        <v>8</v>
      </c>
      <c r="E234" s="84">
        <v>2</v>
      </c>
      <c r="F234" s="84">
        <v>0.40512820512820513</v>
      </c>
      <c r="G234" s="84">
        <v>0.35550490000000001</v>
      </c>
      <c r="H234" s="84">
        <v>0.45475149999999998</v>
      </c>
      <c r="I234" s="84" t="s">
        <v>217</v>
      </c>
      <c r="J234" s="84">
        <v>3</v>
      </c>
      <c r="K234" s="84" t="s">
        <v>612</v>
      </c>
      <c r="L234" s="84">
        <v>162</v>
      </c>
      <c r="M234" s="84">
        <v>158</v>
      </c>
      <c r="N234" s="84">
        <v>70</v>
      </c>
    </row>
    <row r="235" spans="1:14" x14ac:dyDescent="0.25">
      <c r="A235" s="81" t="s">
        <v>0</v>
      </c>
      <c r="B235" s="133" t="s">
        <v>17</v>
      </c>
      <c r="C235" s="133" t="s">
        <v>13</v>
      </c>
      <c r="D235" s="133" t="s">
        <v>8</v>
      </c>
      <c r="E235" s="84">
        <v>3</v>
      </c>
      <c r="F235" s="84">
        <v>0.17948717948717949</v>
      </c>
      <c r="G235" s="84">
        <v>0.1298639</v>
      </c>
      <c r="H235" s="84">
        <v>0.22911049999999999</v>
      </c>
      <c r="I235" s="84" t="s">
        <v>217</v>
      </c>
      <c r="J235" s="84">
        <v>3</v>
      </c>
      <c r="K235" s="84" t="s">
        <v>612</v>
      </c>
      <c r="L235" s="84">
        <v>162</v>
      </c>
      <c r="M235" s="84">
        <v>158</v>
      </c>
      <c r="N235" s="84">
        <v>70</v>
      </c>
    </row>
    <row r="236" spans="1:14" x14ac:dyDescent="0.25">
      <c r="A236" s="81" t="s">
        <v>0</v>
      </c>
      <c r="B236" s="133" t="s">
        <v>17</v>
      </c>
      <c r="C236" s="133" t="s">
        <v>13</v>
      </c>
      <c r="D236" s="133" t="s">
        <v>29</v>
      </c>
      <c r="E236" s="157">
        <v>1</v>
      </c>
      <c r="F236" s="157">
        <v>0.34299516908212563</v>
      </c>
      <c r="G236" s="157">
        <v>0.29483169999999997</v>
      </c>
      <c r="H236" s="157">
        <v>0.39115870000000003</v>
      </c>
      <c r="I236" s="157" t="s">
        <v>217</v>
      </c>
      <c r="J236" s="157">
        <v>3</v>
      </c>
      <c r="K236" s="157" t="s">
        <v>601</v>
      </c>
      <c r="L236" s="157">
        <v>142</v>
      </c>
      <c r="M236" s="157">
        <v>177</v>
      </c>
      <c r="N236" s="157">
        <v>95</v>
      </c>
    </row>
    <row r="237" spans="1:14" x14ac:dyDescent="0.25">
      <c r="A237" s="81" t="s">
        <v>0</v>
      </c>
      <c r="B237" s="133" t="s">
        <v>17</v>
      </c>
      <c r="C237" s="133" t="s">
        <v>13</v>
      </c>
      <c r="D237" s="133" t="s">
        <v>29</v>
      </c>
      <c r="E237" s="157">
        <v>2</v>
      </c>
      <c r="F237" s="157">
        <v>0.42753623188405798</v>
      </c>
      <c r="G237" s="157">
        <v>0.37937270000000001</v>
      </c>
      <c r="H237" s="157">
        <v>0.4756997</v>
      </c>
      <c r="I237" s="157" t="s">
        <v>217</v>
      </c>
      <c r="J237" s="157">
        <v>3</v>
      </c>
      <c r="K237" s="157" t="s">
        <v>601</v>
      </c>
      <c r="L237" s="157">
        <v>142</v>
      </c>
      <c r="M237" s="157">
        <v>177</v>
      </c>
      <c r="N237" s="157">
        <v>95</v>
      </c>
    </row>
    <row r="238" spans="1:14" x14ac:dyDescent="0.25">
      <c r="A238" s="81" t="s">
        <v>0</v>
      </c>
      <c r="B238" s="133" t="s">
        <v>17</v>
      </c>
      <c r="C238" s="133" t="s">
        <v>13</v>
      </c>
      <c r="D238" s="133" t="s">
        <v>29</v>
      </c>
      <c r="E238" s="157">
        <v>3</v>
      </c>
      <c r="F238" s="157">
        <v>0.22946859903381642</v>
      </c>
      <c r="G238" s="157">
        <v>0.1813051</v>
      </c>
      <c r="H238" s="157">
        <v>0.27763209999999999</v>
      </c>
      <c r="I238" s="157" t="s">
        <v>217</v>
      </c>
      <c r="J238" s="157">
        <v>3</v>
      </c>
      <c r="K238" s="157" t="s">
        <v>601</v>
      </c>
      <c r="L238" s="157">
        <v>142</v>
      </c>
      <c r="M238" s="157">
        <v>177</v>
      </c>
      <c r="N238" s="157">
        <v>95</v>
      </c>
    </row>
    <row r="239" spans="1:14" x14ac:dyDescent="0.25">
      <c r="A239" s="81" t="s">
        <v>0</v>
      </c>
      <c r="B239" s="133" t="s">
        <v>12</v>
      </c>
      <c r="C239" s="133" t="s">
        <v>13</v>
      </c>
      <c r="D239" s="133" t="s">
        <v>7</v>
      </c>
      <c r="E239" s="84">
        <v>1</v>
      </c>
      <c r="F239" s="84">
        <v>0.35567010309278352</v>
      </c>
      <c r="G239" s="84">
        <v>0.3059191</v>
      </c>
      <c r="H239" s="84">
        <v>0.40542119999999998</v>
      </c>
      <c r="I239" s="84" t="s">
        <v>217</v>
      </c>
      <c r="J239" s="84">
        <v>3</v>
      </c>
      <c r="K239" s="84" t="s">
        <v>613</v>
      </c>
      <c r="L239" s="84">
        <v>138</v>
      </c>
      <c r="M239" s="84">
        <v>147</v>
      </c>
      <c r="N239" s="84">
        <v>103</v>
      </c>
    </row>
    <row r="240" spans="1:14" x14ac:dyDescent="0.25">
      <c r="A240" s="81" t="s">
        <v>0</v>
      </c>
      <c r="B240" s="133" t="s">
        <v>12</v>
      </c>
      <c r="C240" s="133" t="s">
        <v>13</v>
      </c>
      <c r="D240" s="133" t="s">
        <v>7</v>
      </c>
      <c r="E240" s="84">
        <v>2</v>
      </c>
      <c r="F240" s="84">
        <v>0.37886597938144329</v>
      </c>
      <c r="G240" s="84">
        <v>0.32911489999999999</v>
      </c>
      <c r="H240" s="84">
        <v>0.42861700000000003</v>
      </c>
      <c r="I240" s="84" t="s">
        <v>217</v>
      </c>
      <c r="J240" s="84">
        <v>3</v>
      </c>
      <c r="K240" s="84" t="s">
        <v>613</v>
      </c>
      <c r="L240" s="84">
        <v>138</v>
      </c>
      <c r="M240" s="84">
        <v>147</v>
      </c>
      <c r="N240" s="84">
        <v>103</v>
      </c>
    </row>
    <row r="241" spans="1:14" x14ac:dyDescent="0.25">
      <c r="A241" s="81" t="s">
        <v>0</v>
      </c>
      <c r="B241" s="133" t="s">
        <v>12</v>
      </c>
      <c r="C241" s="133" t="s">
        <v>13</v>
      </c>
      <c r="D241" s="133" t="s">
        <v>7</v>
      </c>
      <c r="E241" s="84">
        <v>3</v>
      </c>
      <c r="F241" s="84">
        <v>0.2654639175257732</v>
      </c>
      <c r="G241" s="84">
        <v>0.21571290000000001</v>
      </c>
      <c r="H241" s="84">
        <v>0.31521500000000002</v>
      </c>
      <c r="I241" s="84" t="s">
        <v>217</v>
      </c>
      <c r="J241" s="84">
        <v>3</v>
      </c>
      <c r="K241" s="84" t="s">
        <v>613</v>
      </c>
      <c r="L241" s="84">
        <v>138</v>
      </c>
      <c r="M241" s="84">
        <v>147</v>
      </c>
      <c r="N241" s="84">
        <v>103</v>
      </c>
    </row>
    <row r="242" spans="1:14" x14ac:dyDescent="0.25">
      <c r="A242" s="81" t="s">
        <v>0</v>
      </c>
      <c r="B242" s="133" t="s">
        <v>12</v>
      </c>
      <c r="C242" s="133" t="s">
        <v>14</v>
      </c>
      <c r="D242" s="133" t="s">
        <v>18</v>
      </c>
      <c r="E242" s="154">
        <v>1</v>
      </c>
      <c r="F242" s="154">
        <v>0.3428398058252427</v>
      </c>
      <c r="G242" s="154">
        <v>0.31869969999999997</v>
      </c>
      <c r="H242" s="154">
        <v>0.36697990000000003</v>
      </c>
      <c r="I242" s="154" t="s">
        <v>217</v>
      </c>
      <c r="J242" s="154">
        <v>3</v>
      </c>
      <c r="K242" s="154" t="s">
        <v>599</v>
      </c>
      <c r="L242" s="154">
        <v>565</v>
      </c>
      <c r="M242" s="154">
        <v>667</v>
      </c>
      <c r="N242" s="154">
        <v>416</v>
      </c>
    </row>
    <row r="243" spans="1:14" x14ac:dyDescent="0.25">
      <c r="A243" s="81" t="s">
        <v>0</v>
      </c>
      <c r="B243" s="133" t="s">
        <v>12</v>
      </c>
      <c r="C243" s="133" t="s">
        <v>14</v>
      </c>
      <c r="D243" s="133" t="s">
        <v>18</v>
      </c>
      <c r="E243" s="154">
        <v>2</v>
      </c>
      <c r="F243" s="154">
        <v>0.40473300970873788</v>
      </c>
      <c r="G243" s="154">
        <v>0.38059290000000001</v>
      </c>
      <c r="H243" s="154">
        <v>0.42887310000000001</v>
      </c>
      <c r="I243" s="154" t="s">
        <v>217</v>
      </c>
      <c r="J243" s="154">
        <v>3</v>
      </c>
      <c r="K243" s="154" t="s">
        <v>599</v>
      </c>
      <c r="L243" s="154">
        <v>565</v>
      </c>
      <c r="M243" s="154">
        <v>667</v>
      </c>
      <c r="N243" s="154">
        <v>416</v>
      </c>
    </row>
    <row r="244" spans="1:14" x14ac:dyDescent="0.25">
      <c r="A244" s="81" t="s">
        <v>0</v>
      </c>
      <c r="B244" s="133" t="s">
        <v>12</v>
      </c>
      <c r="C244" s="133" t="s">
        <v>14</v>
      </c>
      <c r="D244" s="133" t="s">
        <v>18</v>
      </c>
      <c r="E244" s="154">
        <v>3</v>
      </c>
      <c r="F244" s="154">
        <v>0.25242718446601942</v>
      </c>
      <c r="G244" s="154">
        <v>0.22828709999999999</v>
      </c>
      <c r="H244" s="154">
        <v>0.27656730000000002</v>
      </c>
      <c r="I244" s="154" t="s">
        <v>217</v>
      </c>
      <c r="J244" s="154">
        <v>3</v>
      </c>
      <c r="K244" s="154" t="s">
        <v>599</v>
      </c>
      <c r="L244" s="154">
        <v>565</v>
      </c>
      <c r="M244" s="154">
        <v>667</v>
      </c>
      <c r="N244" s="154">
        <v>416</v>
      </c>
    </row>
    <row r="245" spans="1:14" x14ac:dyDescent="0.25">
      <c r="A245" s="81" t="s">
        <v>0</v>
      </c>
      <c r="B245" s="133" t="s">
        <v>17</v>
      </c>
      <c r="C245" s="133" t="s">
        <v>14</v>
      </c>
      <c r="D245" s="133" t="s">
        <v>8</v>
      </c>
      <c r="E245" s="84">
        <v>1</v>
      </c>
      <c r="F245" s="84">
        <v>0.51796407185628746</v>
      </c>
      <c r="G245" s="84">
        <v>0.46434184000000001</v>
      </c>
      <c r="H245" s="84">
        <v>0.57158629999999999</v>
      </c>
      <c r="I245" s="84" t="s">
        <v>217</v>
      </c>
      <c r="J245" s="84">
        <v>3</v>
      </c>
      <c r="K245" s="84" t="s">
        <v>614</v>
      </c>
      <c r="L245" s="84">
        <v>173</v>
      </c>
      <c r="M245" s="84">
        <v>134</v>
      </c>
      <c r="N245" s="84">
        <v>27</v>
      </c>
    </row>
    <row r="246" spans="1:14" x14ac:dyDescent="0.25">
      <c r="A246" s="81" t="s">
        <v>0</v>
      </c>
      <c r="B246" s="133" t="s">
        <v>17</v>
      </c>
      <c r="C246" s="133" t="s">
        <v>14</v>
      </c>
      <c r="D246" s="133" t="s">
        <v>8</v>
      </c>
      <c r="E246" s="84">
        <v>2</v>
      </c>
      <c r="F246" s="84">
        <v>0.40119760479041916</v>
      </c>
      <c r="G246" s="84">
        <v>0.34757537999999999</v>
      </c>
      <c r="H246" s="84">
        <v>0.4548198</v>
      </c>
      <c r="I246" s="84" t="s">
        <v>217</v>
      </c>
      <c r="J246" s="84">
        <v>3</v>
      </c>
      <c r="K246" s="84" t="s">
        <v>614</v>
      </c>
      <c r="L246" s="84">
        <v>173</v>
      </c>
      <c r="M246" s="84">
        <v>134</v>
      </c>
      <c r="N246" s="84">
        <v>27</v>
      </c>
    </row>
    <row r="247" spans="1:14" x14ac:dyDescent="0.25">
      <c r="A247" s="81" t="s">
        <v>0</v>
      </c>
      <c r="B247" s="133" t="s">
        <v>17</v>
      </c>
      <c r="C247" s="133" t="s">
        <v>14</v>
      </c>
      <c r="D247" s="133" t="s">
        <v>8</v>
      </c>
      <c r="E247" s="84">
        <v>3</v>
      </c>
      <c r="F247" s="84">
        <v>8.0838323353293412E-2</v>
      </c>
      <c r="G247" s="84">
        <v>2.7216089999999998E-2</v>
      </c>
      <c r="H247" s="84">
        <v>0.13446060000000001</v>
      </c>
      <c r="I247" s="84" t="s">
        <v>217</v>
      </c>
      <c r="J247" s="84">
        <v>3</v>
      </c>
      <c r="K247" s="84" t="s">
        <v>614</v>
      </c>
      <c r="L247" s="84">
        <v>173</v>
      </c>
      <c r="M247" s="84">
        <v>134</v>
      </c>
      <c r="N247" s="84">
        <v>27</v>
      </c>
    </row>
    <row r="248" spans="1:14" x14ac:dyDescent="0.25">
      <c r="A248" s="81" t="s">
        <v>0</v>
      </c>
      <c r="B248" s="133" t="s">
        <v>17</v>
      </c>
      <c r="C248" s="133" t="s">
        <v>14</v>
      </c>
      <c r="D248" s="133" t="s">
        <v>29</v>
      </c>
      <c r="E248" s="157">
        <v>1</v>
      </c>
      <c r="F248" s="157">
        <v>0.34299516908212563</v>
      </c>
      <c r="G248" s="157">
        <v>0.29483169999999997</v>
      </c>
      <c r="H248" s="157">
        <v>0.39115870000000003</v>
      </c>
      <c r="I248" s="157" t="s">
        <v>217</v>
      </c>
      <c r="J248" s="157">
        <v>3</v>
      </c>
      <c r="K248" s="157" t="s">
        <v>601</v>
      </c>
      <c r="L248" s="157">
        <v>142</v>
      </c>
      <c r="M248" s="157">
        <v>177</v>
      </c>
      <c r="N248" s="157">
        <v>95</v>
      </c>
    </row>
    <row r="249" spans="1:14" x14ac:dyDescent="0.25">
      <c r="A249" s="81" t="s">
        <v>0</v>
      </c>
      <c r="B249" s="133" t="s">
        <v>17</v>
      </c>
      <c r="C249" s="133" t="s">
        <v>14</v>
      </c>
      <c r="D249" s="133" t="s">
        <v>29</v>
      </c>
      <c r="E249" s="157">
        <v>2</v>
      </c>
      <c r="F249" s="157">
        <v>0.42753623188405798</v>
      </c>
      <c r="G249" s="157">
        <v>0.37937270000000001</v>
      </c>
      <c r="H249" s="157">
        <v>0.4756997</v>
      </c>
      <c r="I249" s="157" t="s">
        <v>217</v>
      </c>
      <c r="J249" s="157">
        <v>3</v>
      </c>
      <c r="K249" s="157" t="s">
        <v>601</v>
      </c>
      <c r="L249" s="157">
        <v>142</v>
      </c>
      <c r="M249" s="157">
        <v>177</v>
      </c>
      <c r="N249" s="157">
        <v>95</v>
      </c>
    </row>
    <row r="250" spans="1:14" x14ac:dyDescent="0.25">
      <c r="A250" s="81" t="s">
        <v>0</v>
      </c>
      <c r="B250" s="133" t="s">
        <v>17</v>
      </c>
      <c r="C250" s="133" t="s">
        <v>14</v>
      </c>
      <c r="D250" s="133" t="s">
        <v>29</v>
      </c>
      <c r="E250" s="157">
        <v>3</v>
      </c>
      <c r="F250" s="157">
        <v>0.22946859903381642</v>
      </c>
      <c r="G250" s="157">
        <v>0.1813051</v>
      </c>
      <c r="H250" s="157">
        <v>0.27763209999999999</v>
      </c>
      <c r="I250" s="157" t="s">
        <v>217</v>
      </c>
      <c r="J250" s="157">
        <v>3</v>
      </c>
      <c r="K250" s="157" t="s">
        <v>601</v>
      </c>
      <c r="L250" s="157">
        <v>142</v>
      </c>
      <c r="M250" s="157">
        <v>177</v>
      </c>
      <c r="N250" s="157">
        <v>95</v>
      </c>
    </row>
    <row r="251" spans="1:14" x14ac:dyDescent="0.25">
      <c r="A251" s="81" t="s">
        <v>0</v>
      </c>
      <c r="B251" s="133" t="s">
        <v>12</v>
      </c>
      <c r="C251" s="133" t="s">
        <v>14</v>
      </c>
      <c r="D251" s="133" t="s">
        <v>7</v>
      </c>
      <c r="E251" s="84">
        <v>1</v>
      </c>
      <c r="F251" s="84">
        <v>0.43968871595330739</v>
      </c>
      <c r="G251" s="84">
        <v>0.37855909999999998</v>
      </c>
      <c r="H251" s="84">
        <v>0.50081830000000005</v>
      </c>
      <c r="I251" s="84" t="s">
        <v>217</v>
      </c>
      <c r="J251" s="84">
        <v>3</v>
      </c>
      <c r="K251" s="84" t="s">
        <v>615</v>
      </c>
      <c r="L251" s="84">
        <v>113</v>
      </c>
      <c r="M251" s="84">
        <v>96</v>
      </c>
      <c r="N251" s="84">
        <v>48</v>
      </c>
    </row>
    <row r="252" spans="1:14" x14ac:dyDescent="0.25">
      <c r="A252" s="81" t="s">
        <v>0</v>
      </c>
      <c r="B252" s="133" t="s">
        <v>12</v>
      </c>
      <c r="C252" s="133" t="s">
        <v>14</v>
      </c>
      <c r="D252" s="133" t="s">
        <v>7</v>
      </c>
      <c r="E252" s="84">
        <v>2</v>
      </c>
      <c r="F252" s="84">
        <v>0.37354085603112841</v>
      </c>
      <c r="G252" s="84">
        <v>0.3124113</v>
      </c>
      <c r="H252" s="84">
        <v>0.43467050000000002</v>
      </c>
      <c r="I252" s="84" t="s">
        <v>217</v>
      </c>
      <c r="J252" s="84">
        <v>3</v>
      </c>
      <c r="K252" s="84" t="s">
        <v>615</v>
      </c>
      <c r="L252" s="84">
        <v>113</v>
      </c>
      <c r="M252" s="84">
        <v>96</v>
      </c>
      <c r="N252" s="84">
        <v>48</v>
      </c>
    </row>
    <row r="253" spans="1:14" x14ac:dyDescent="0.25">
      <c r="A253" s="81" t="s">
        <v>0</v>
      </c>
      <c r="B253" s="133" t="s">
        <v>12</v>
      </c>
      <c r="C253" s="133" t="s">
        <v>14</v>
      </c>
      <c r="D253" s="133" t="s">
        <v>7</v>
      </c>
      <c r="E253" s="84">
        <v>3</v>
      </c>
      <c r="F253" s="84">
        <v>0.1867704280155642</v>
      </c>
      <c r="G253" s="84">
        <v>0.1256408</v>
      </c>
      <c r="H253" s="84">
        <v>0.24790000000000001</v>
      </c>
      <c r="I253" s="84" t="s">
        <v>217</v>
      </c>
      <c r="J253" s="84">
        <v>3</v>
      </c>
      <c r="K253" s="84" t="s">
        <v>615</v>
      </c>
      <c r="L253" s="84">
        <v>113</v>
      </c>
      <c r="M253" s="84">
        <v>96</v>
      </c>
      <c r="N253" s="84">
        <v>48</v>
      </c>
    </row>
    <row r="254" spans="1:14" x14ac:dyDescent="0.25">
      <c r="A254" s="81" t="s">
        <v>0</v>
      </c>
      <c r="B254" s="133" t="s">
        <v>15</v>
      </c>
      <c r="C254" s="133" t="s">
        <v>11</v>
      </c>
      <c r="D254" s="133" t="s">
        <v>18</v>
      </c>
      <c r="E254" s="154">
        <v>1</v>
      </c>
      <c r="F254" s="154">
        <v>0.3428398058252427</v>
      </c>
      <c r="G254" s="154">
        <v>0.31869969999999997</v>
      </c>
      <c r="H254" s="154">
        <v>0.36697990000000003</v>
      </c>
      <c r="I254" s="154" t="s">
        <v>217</v>
      </c>
      <c r="J254" s="154">
        <v>3</v>
      </c>
      <c r="K254" s="154" t="s">
        <v>599</v>
      </c>
      <c r="L254" s="154">
        <v>565</v>
      </c>
      <c r="M254" s="154">
        <v>667</v>
      </c>
      <c r="N254" s="154">
        <v>416</v>
      </c>
    </row>
    <row r="255" spans="1:14" x14ac:dyDescent="0.25">
      <c r="A255" s="81" t="s">
        <v>0</v>
      </c>
      <c r="B255" s="133" t="s">
        <v>15</v>
      </c>
      <c r="C255" s="133" t="s">
        <v>11</v>
      </c>
      <c r="D255" s="133" t="s">
        <v>18</v>
      </c>
      <c r="E255" s="154">
        <v>2</v>
      </c>
      <c r="F255" s="154">
        <v>0.40473300970873788</v>
      </c>
      <c r="G255" s="154">
        <v>0.38059290000000001</v>
      </c>
      <c r="H255" s="154">
        <v>0.42887310000000001</v>
      </c>
      <c r="I255" s="154" t="s">
        <v>217</v>
      </c>
      <c r="J255" s="154">
        <v>3</v>
      </c>
      <c r="K255" s="154" t="s">
        <v>599</v>
      </c>
      <c r="L255" s="154">
        <v>565</v>
      </c>
      <c r="M255" s="154">
        <v>667</v>
      </c>
      <c r="N255" s="154">
        <v>416</v>
      </c>
    </row>
    <row r="256" spans="1:14" x14ac:dyDescent="0.25">
      <c r="A256" s="81" t="s">
        <v>0</v>
      </c>
      <c r="B256" s="133" t="s">
        <v>15</v>
      </c>
      <c r="C256" s="133" t="s">
        <v>11</v>
      </c>
      <c r="D256" s="133" t="s">
        <v>18</v>
      </c>
      <c r="E256" s="154">
        <v>3</v>
      </c>
      <c r="F256" s="154">
        <v>0.25242718446601942</v>
      </c>
      <c r="G256" s="154">
        <v>0.22828709999999999</v>
      </c>
      <c r="H256" s="154">
        <v>0.27656730000000002</v>
      </c>
      <c r="I256" s="154" t="s">
        <v>217</v>
      </c>
      <c r="J256" s="154">
        <v>3</v>
      </c>
      <c r="K256" s="154" t="s">
        <v>599</v>
      </c>
      <c r="L256" s="154">
        <v>565</v>
      </c>
      <c r="M256" s="154">
        <v>667</v>
      </c>
      <c r="N256" s="154">
        <v>416</v>
      </c>
    </row>
    <row r="257" spans="1:17" x14ac:dyDescent="0.25">
      <c r="A257" s="81" t="s">
        <v>0</v>
      </c>
      <c r="B257" s="133" t="s">
        <v>15</v>
      </c>
      <c r="C257" s="133" t="s">
        <v>11</v>
      </c>
      <c r="D257" s="133" t="s">
        <v>7</v>
      </c>
      <c r="E257" s="84">
        <v>1</v>
      </c>
      <c r="F257" s="84">
        <v>0.50724637681159424</v>
      </c>
      <c r="G257" s="84">
        <v>0.38927040000000002</v>
      </c>
      <c r="H257" s="84">
        <v>0.62522230000000001</v>
      </c>
      <c r="I257" s="84" t="s">
        <v>217</v>
      </c>
      <c r="J257" s="84">
        <v>3</v>
      </c>
      <c r="K257" s="84" t="s">
        <v>616</v>
      </c>
      <c r="L257" s="84">
        <v>35</v>
      </c>
      <c r="M257" s="84">
        <v>18</v>
      </c>
      <c r="N257" s="84">
        <v>16</v>
      </c>
    </row>
    <row r="258" spans="1:17" x14ac:dyDescent="0.25">
      <c r="A258" s="81" t="s">
        <v>0</v>
      </c>
      <c r="B258" s="133" t="s">
        <v>15</v>
      </c>
      <c r="C258" s="133" t="s">
        <v>11</v>
      </c>
      <c r="D258" s="133" t="s">
        <v>7</v>
      </c>
      <c r="E258" s="84">
        <v>2</v>
      </c>
      <c r="F258" s="84">
        <v>0.2608695652173913</v>
      </c>
      <c r="G258" s="84">
        <v>0.14289360000000001</v>
      </c>
      <c r="H258" s="84">
        <v>0.3788455</v>
      </c>
      <c r="I258" s="84" t="s">
        <v>217</v>
      </c>
      <c r="J258" s="84">
        <v>3</v>
      </c>
      <c r="K258" s="84" t="s">
        <v>616</v>
      </c>
      <c r="L258" s="84">
        <v>35</v>
      </c>
      <c r="M258" s="84">
        <v>18</v>
      </c>
      <c r="N258" s="84">
        <v>16</v>
      </c>
    </row>
    <row r="259" spans="1:17" x14ac:dyDescent="0.25">
      <c r="A259" s="81" t="s">
        <v>0</v>
      </c>
      <c r="B259" s="133" t="s">
        <v>15</v>
      </c>
      <c r="C259" s="133" t="s">
        <v>11</v>
      </c>
      <c r="D259" s="133" t="s">
        <v>7</v>
      </c>
      <c r="E259" s="84">
        <v>3</v>
      </c>
      <c r="F259" s="84">
        <v>0.2318840579710145</v>
      </c>
      <c r="G259" s="84">
        <v>0.1139081</v>
      </c>
      <c r="H259" s="84">
        <v>0.34986</v>
      </c>
      <c r="I259" s="84" t="s">
        <v>217</v>
      </c>
      <c r="J259" s="84">
        <v>3</v>
      </c>
      <c r="K259" s="84" t="s">
        <v>616</v>
      </c>
      <c r="L259" s="84">
        <v>35</v>
      </c>
      <c r="M259" s="84">
        <v>18</v>
      </c>
      <c r="N259" s="84">
        <v>16</v>
      </c>
    </row>
    <row r="260" spans="1:17" x14ac:dyDescent="0.25">
      <c r="A260" s="81" t="s">
        <v>0</v>
      </c>
      <c r="B260" s="133" t="s">
        <v>15</v>
      </c>
      <c r="C260" s="133" t="s">
        <v>13</v>
      </c>
      <c r="D260" s="133" t="s">
        <v>18</v>
      </c>
      <c r="E260" s="154">
        <v>1</v>
      </c>
      <c r="F260" s="154">
        <v>0.3428398058252427</v>
      </c>
      <c r="G260" s="154">
        <v>0.31869969999999997</v>
      </c>
      <c r="H260" s="154">
        <v>0.36697990000000003</v>
      </c>
      <c r="I260" s="154" t="s">
        <v>217</v>
      </c>
      <c r="J260" s="154">
        <v>3</v>
      </c>
      <c r="K260" s="154" t="s">
        <v>599</v>
      </c>
      <c r="L260" s="154">
        <v>565</v>
      </c>
      <c r="M260" s="154">
        <v>667</v>
      </c>
      <c r="N260" s="154">
        <v>416</v>
      </c>
    </row>
    <row r="261" spans="1:17" x14ac:dyDescent="0.25">
      <c r="A261" s="81" t="s">
        <v>0</v>
      </c>
      <c r="B261" s="133" t="s">
        <v>15</v>
      </c>
      <c r="C261" s="133" t="s">
        <v>13</v>
      </c>
      <c r="D261" s="133" t="s">
        <v>18</v>
      </c>
      <c r="E261" s="154">
        <v>2</v>
      </c>
      <c r="F261" s="154">
        <v>0.40473300970873788</v>
      </c>
      <c r="G261" s="154">
        <v>0.38059290000000001</v>
      </c>
      <c r="H261" s="154">
        <v>0.42887310000000001</v>
      </c>
      <c r="I261" s="154" t="s">
        <v>217</v>
      </c>
      <c r="J261" s="154">
        <v>3</v>
      </c>
      <c r="K261" s="154" t="s">
        <v>599</v>
      </c>
      <c r="L261" s="154">
        <v>565</v>
      </c>
      <c r="M261" s="154">
        <v>667</v>
      </c>
      <c r="N261" s="154">
        <v>416</v>
      </c>
    </row>
    <row r="262" spans="1:17" x14ac:dyDescent="0.25">
      <c r="A262" s="81" t="s">
        <v>0</v>
      </c>
      <c r="B262" s="133" t="s">
        <v>15</v>
      </c>
      <c r="C262" s="133" t="s">
        <v>13</v>
      </c>
      <c r="D262" s="133" t="s">
        <v>18</v>
      </c>
      <c r="E262" s="154">
        <v>3</v>
      </c>
      <c r="F262" s="154">
        <v>0.25242718446601942</v>
      </c>
      <c r="G262" s="154">
        <v>0.22828709999999999</v>
      </c>
      <c r="H262" s="154">
        <v>0.27656730000000002</v>
      </c>
      <c r="I262" s="154" t="s">
        <v>217</v>
      </c>
      <c r="J262" s="154">
        <v>3</v>
      </c>
      <c r="K262" s="154" t="s">
        <v>599</v>
      </c>
      <c r="L262" s="154">
        <v>565</v>
      </c>
      <c r="M262" s="154">
        <v>667</v>
      </c>
      <c r="N262" s="154">
        <v>416</v>
      </c>
    </row>
    <row r="263" spans="1:17" x14ac:dyDescent="0.25">
      <c r="A263" s="81" t="s">
        <v>0</v>
      </c>
      <c r="B263" s="133" t="s">
        <v>15</v>
      </c>
      <c r="C263" s="133" t="s">
        <v>13</v>
      </c>
      <c r="D263" s="133" t="s">
        <v>7</v>
      </c>
      <c r="E263" s="84">
        <v>1</v>
      </c>
      <c r="F263" s="84">
        <v>0.52298850574712641</v>
      </c>
      <c r="G263" s="84">
        <v>0.48584240000000001</v>
      </c>
      <c r="H263" s="84">
        <v>0.56013460000000004</v>
      </c>
      <c r="I263" s="84" t="s">
        <v>217</v>
      </c>
      <c r="J263" s="84">
        <v>3</v>
      </c>
      <c r="K263" s="84" t="s">
        <v>617</v>
      </c>
      <c r="L263" s="84">
        <v>364</v>
      </c>
      <c r="M263" s="84">
        <v>213</v>
      </c>
      <c r="N263" s="84">
        <v>119</v>
      </c>
    </row>
    <row r="264" spans="1:17" x14ac:dyDescent="0.25">
      <c r="A264" s="81" t="s">
        <v>0</v>
      </c>
      <c r="B264" s="133" t="s">
        <v>15</v>
      </c>
      <c r="C264" s="133" t="s">
        <v>13</v>
      </c>
      <c r="D264" s="133" t="s">
        <v>7</v>
      </c>
      <c r="E264" s="84">
        <v>2</v>
      </c>
      <c r="F264" s="84">
        <v>0.30603448275862066</v>
      </c>
      <c r="G264" s="84">
        <v>0.26888840000000003</v>
      </c>
      <c r="H264" s="84">
        <v>0.3431806</v>
      </c>
      <c r="I264" s="84" t="s">
        <v>217</v>
      </c>
      <c r="J264" s="84">
        <v>3</v>
      </c>
      <c r="K264" s="84" t="s">
        <v>617</v>
      </c>
      <c r="L264" s="84">
        <v>364</v>
      </c>
      <c r="M264" s="84">
        <v>213</v>
      </c>
      <c r="N264" s="84">
        <v>119</v>
      </c>
    </row>
    <row r="265" spans="1:17" x14ac:dyDescent="0.25">
      <c r="A265" s="81" t="s">
        <v>0</v>
      </c>
      <c r="B265" s="133" t="s">
        <v>15</v>
      </c>
      <c r="C265" s="133" t="s">
        <v>13</v>
      </c>
      <c r="D265" s="133" t="s">
        <v>7</v>
      </c>
      <c r="E265" s="84">
        <v>3</v>
      </c>
      <c r="F265" s="84">
        <v>0.17097701149425287</v>
      </c>
      <c r="G265" s="84">
        <v>0.1338309</v>
      </c>
      <c r="H265" s="84">
        <v>0.20812310000000001</v>
      </c>
      <c r="I265" s="84" t="s">
        <v>217</v>
      </c>
      <c r="J265" s="84">
        <v>3</v>
      </c>
      <c r="K265" s="84" t="s">
        <v>617</v>
      </c>
      <c r="L265" s="84">
        <v>364</v>
      </c>
      <c r="M265" s="84">
        <v>213</v>
      </c>
      <c r="N265" s="84">
        <v>119</v>
      </c>
    </row>
    <row r="266" spans="1:17" x14ac:dyDescent="0.25">
      <c r="A266" s="81" t="s">
        <v>0</v>
      </c>
      <c r="B266" s="133" t="s">
        <v>15</v>
      </c>
      <c r="C266" s="133" t="s">
        <v>14</v>
      </c>
      <c r="D266" s="133" t="s">
        <v>18</v>
      </c>
      <c r="E266" s="154">
        <v>1</v>
      </c>
      <c r="F266" s="154">
        <v>0.3428398058252427</v>
      </c>
      <c r="G266" s="154">
        <v>0.31869969999999997</v>
      </c>
      <c r="H266" s="154">
        <v>0.36697990000000003</v>
      </c>
      <c r="I266" s="154" t="s">
        <v>217</v>
      </c>
      <c r="J266" s="154">
        <v>3</v>
      </c>
      <c r="K266" s="154" t="s">
        <v>599</v>
      </c>
      <c r="L266" s="154">
        <v>565</v>
      </c>
      <c r="M266" s="154">
        <v>667</v>
      </c>
      <c r="N266" s="154">
        <v>416</v>
      </c>
    </row>
    <row r="267" spans="1:17" x14ac:dyDescent="0.25">
      <c r="A267" s="81" t="s">
        <v>0</v>
      </c>
      <c r="B267" s="133" t="s">
        <v>15</v>
      </c>
      <c r="C267" s="133" t="s">
        <v>14</v>
      </c>
      <c r="D267" s="133" t="s">
        <v>18</v>
      </c>
      <c r="E267" s="154">
        <v>2</v>
      </c>
      <c r="F267" s="154">
        <v>0.40473300970873788</v>
      </c>
      <c r="G267" s="154">
        <v>0.38059290000000001</v>
      </c>
      <c r="H267" s="154">
        <v>0.42887310000000001</v>
      </c>
      <c r="I267" s="154" t="s">
        <v>217</v>
      </c>
      <c r="J267" s="154">
        <v>3</v>
      </c>
      <c r="K267" s="154" t="s">
        <v>599</v>
      </c>
      <c r="L267" s="154">
        <v>565</v>
      </c>
      <c r="M267" s="154">
        <v>667</v>
      </c>
      <c r="N267" s="154">
        <v>416</v>
      </c>
    </row>
    <row r="268" spans="1:17" x14ac:dyDescent="0.25">
      <c r="A268" s="81" t="s">
        <v>0</v>
      </c>
      <c r="B268" s="133" t="s">
        <v>15</v>
      </c>
      <c r="C268" s="133" t="s">
        <v>14</v>
      </c>
      <c r="D268" s="133" t="s">
        <v>18</v>
      </c>
      <c r="E268" s="154">
        <v>3</v>
      </c>
      <c r="F268" s="154">
        <v>0.25242718446601942</v>
      </c>
      <c r="G268" s="154">
        <v>0.22828709999999999</v>
      </c>
      <c r="H268" s="154">
        <v>0.27656730000000002</v>
      </c>
      <c r="I268" s="154" t="s">
        <v>217</v>
      </c>
      <c r="J268" s="154">
        <v>3</v>
      </c>
      <c r="K268" s="154" t="s">
        <v>599</v>
      </c>
      <c r="L268" s="154">
        <v>565</v>
      </c>
      <c r="M268" s="154">
        <v>667</v>
      </c>
      <c r="N268" s="154">
        <v>416</v>
      </c>
    </row>
    <row r="269" spans="1:17" x14ac:dyDescent="0.25">
      <c r="A269" s="86" t="s">
        <v>0</v>
      </c>
      <c r="B269" s="84" t="s">
        <v>15</v>
      </c>
      <c r="C269" s="84" t="s">
        <v>14</v>
      </c>
      <c r="D269" s="84" t="s">
        <v>7</v>
      </c>
      <c r="E269" s="84">
        <v>1</v>
      </c>
      <c r="F269" s="84">
        <v>0.4261744966442953</v>
      </c>
      <c r="G269" s="84">
        <v>0.3694057</v>
      </c>
      <c r="H269" s="84">
        <v>0.48294330000000002</v>
      </c>
      <c r="I269" s="84" t="s">
        <v>217</v>
      </c>
      <c r="J269" s="84">
        <v>3</v>
      </c>
      <c r="K269" s="84" t="s">
        <v>618</v>
      </c>
      <c r="L269" s="84">
        <v>127</v>
      </c>
      <c r="M269" s="84">
        <v>121</v>
      </c>
      <c r="N269" s="84">
        <v>50</v>
      </c>
    </row>
    <row r="270" spans="1:17" x14ac:dyDescent="0.25">
      <c r="A270" s="86" t="s">
        <v>0</v>
      </c>
      <c r="B270" s="84" t="s">
        <v>15</v>
      </c>
      <c r="C270" s="84" t="s">
        <v>14</v>
      </c>
      <c r="D270" s="84" t="s">
        <v>7</v>
      </c>
      <c r="E270" s="84">
        <v>2</v>
      </c>
      <c r="F270" s="83">
        <v>0.40604026845637586</v>
      </c>
      <c r="G270" s="133">
        <v>0.34927140000000001</v>
      </c>
      <c r="H270" s="133">
        <v>0.46280909999999997</v>
      </c>
      <c r="I270" s="83" t="s">
        <v>217</v>
      </c>
      <c r="J270" s="133">
        <v>3</v>
      </c>
      <c r="K270" s="133" t="s">
        <v>618</v>
      </c>
      <c r="L270" s="83">
        <v>127</v>
      </c>
      <c r="M270" s="133">
        <v>121</v>
      </c>
      <c r="N270" s="133">
        <v>50</v>
      </c>
    </row>
    <row r="271" spans="1:17" x14ac:dyDescent="0.25">
      <c r="A271" s="80" t="s">
        <v>0</v>
      </c>
      <c r="B271" s="87" t="s">
        <v>15</v>
      </c>
      <c r="C271" s="87" t="s">
        <v>14</v>
      </c>
      <c r="D271" s="87" t="s">
        <v>7</v>
      </c>
      <c r="E271" s="87">
        <v>3</v>
      </c>
      <c r="F271" s="91">
        <v>0.16778523489932887</v>
      </c>
      <c r="G271" s="87">
        <v>0.1110164</v>
      </c>
      <c r="H271" s="87">
        <v>0.22455410000000001</v>
      </c>
      <c r="I271" s="91" t="s">
        <v>217</v>
      </c>
      <c r="J271" s="87">
        <v>3</v>
      </c>
      <c r="K271" s="87" t="s">
        <v>618</v>
      </c>
      <c r="L271" s="91">
        <v>127</v>
      </c>
      <c r="M271" s="87">
        <v>121</v>
      </c>
      <c r="N271" s="87">
        <v>50</v>
      </c>
      <c r="O271" s="87"/>
      <c r="P271" s="87"/>
      <c r="Q271" s="87"/>
    </row>
    <row r="272" spans="1:17" x14ac:dyDescent="0.25">
      <c r="A272" s="81" t="s">
        <v>6</v>
      </c>
      <c r="B272" s="133" t="s">
        <v>12</v>
      </c>
      <c r="C272" s="133" t="s">
        <v>11</v>
      </c>
      <c r="D272" s="133" t="s">
        <v>18</v>
      </c>
      <c r="E272" s="152">
        <v>1</v>
      </c>
      <c r="F272" s="152">
        <v>0.3428398058252427</v>
      </c>
      <c r="G272" s="152">
        <v>0.31869969999999997</v>
      </c>
      <c r="H272" s="152">
        <v>0.36697990000000003</v>
      </c>
      <c r="I272" s="152" t="s">
        <v>217</v>
      </c>
      <c r="J272" s="152">
        <v>3</v>
      </c>
      <c r="K272" s="152" t="s">
        <v>599</v>
      </c>
      <c r="L272" s="152">
        <v>565</v>
      </c>
      <c r="M272" s="152">
        <v>667</v>
      </c>
      <c r="N272" s="152">
        <v>416</v>
      </c>
    </row>
    <row r="273" spans="1:14" x14ac:dyDescent="0.25">
      <c r="A273" s="81" t="s">
        <v>6</v>
      </c>
      <c r="B273" s="133" t="s">
        <v>12</v>
      </c>
      <c r="C273" s="133" t="s">
        <v>11</v>
      </c>
      <c r="D273" s="133" t="s">
        <v>18</v>
      </c>
      <c r="E273" s="152">
        <v>2</v>
      </c>
      <c r="F273" s="152">
        <v>0.40473300970873788</v>
      </c>
      <c r="G273" s="152">
        <v>0.38059290000000001</v>
      </c>
      <c r="H273" s="152">
        <v>0.42887310000000001</v>
      </c>
      <c r="I273" s="152" t="s">
        <v>217</v>
      </c>
      <c r="J273" s="152">
        <v>3</v>
      </c>
      <c r="K273" s="152" t="s">
        <v>599</v>
      </c>
      <c r="L273" s="152">
        <v>565</v>
      </c>
      <c r="M273" s="152">
        <v>667</v>
      </c>
      <c r="N273" s="152">
        <v>416</v>
      </c>
    </row>
    <row r="274" spans="1:14" x14ac:dyDescent="0.25">
      <c r="A274" s="81" t="s">
        <v>6</v>
      </c>
      <c r="B274" s="133" t="s">
        <v>12</v>
      </c>
      <c r="C274" s="133" t="s">
        <v>11</v>
      </c>
      <c r="D274" s="133" t="s">
        <v>18</v>
      </c>
      <c r="E274" s="152">
        <v>3</v>
      </c>
      <c r="F274" s="152">
        <v>0.25242718446601942</v>
      </c>
      <c r="G274" s="152">
        <v>0.22828709999999999</v>
      </c>
      <c r="H274" s="152">
        <v>0.27656730000000002</v>
      </c>
      <c r="I274" s="152" t="s">
        <v>217</v>
      </c>
      <c r="J274" s="152">
        <v>3</v>
      </c>
      <c r="K274" s="152" t="s">
        <v>599</v>
      </c>
      <c r="L274" s="152">
        <v>565</v>
      </c>
      <c r="M274" s="152">
        <v>667</v>
      </c>
      <c r="N274" s="152">
        <v>416</v>
      </c>
    </row>
    <row r="275" spans="1:14" x14ac:dyDescent="0.25">
      <c r="A275" s="81" t="s">
        <v>6</v>
      </c>
      <c r="B275" s="133" t="s">
        <v>17</v>
      </c>
      <c r="C275" s="133" t="s">
        <v>11</v>
      </c>
      <c r="D275" s="133" t="s">
        <v>8</v>
      </c>
      <c r="E275" s="133">
        <v>1</v>
      </c>
      <c r="F275" s="133">
        <v>0.43252595155709345</v>
      </c>
      <c r="G275" s="133">
        <v>0.39924399999999999</v>
      </c>
      <c r="H275" s="133">
        <v>0.4658079</v>
      </c>
      <c r="I275" s="133" t="s">
        <v>217</v>
      </c>
      <c r="J275" s="133">
        <v>3</v>
      </c>
      <c r="K275" s="133" t="s">
        <v>619</v>
      </c>
      <c r="L275" s="133">
        <v>375</v>
      </c>
      <c r="M275" s="133">
        <v>328</v>
      </c>
      <c r="N275" s="133">
        <v>164</v>
      </c>
    </row>
    <row r="276" spans="1:14" x14ac:dyDescent="0.25">
      <c r="A276" s="81" t="s">
        <v>6</v>
      </c>
      <c r="B276" s="133" t="s">
        <v>17</v>
      </c>
      <c r="C276" s="133" t="s">
        <v>11</v>
      </c>
      <c r="D276" s="133" t="s">
        <v>8</v>
      </c>
      <c r="E276" s="133">
        <v>2</v>
      </c>
      <c r="F276" s="133">
        <v>0.37831603229527105</v>
      </c>
      <c r="G276" s="133">
        <v>0.34503410000000001</v>
      </c>
      <c r="H276" s="133">
        <v>0.41159800000000002</v>
      </c>
      <c r="I276" s="133" t="s">
        <v>217</v>
      </c>
      <c r="J276" s="133">
        <v>3</v>
      </c>
      <c r="K276" s="133" t="s">
        <v>619</v>
      </c>
      <c r="L276" s="133">
        <v>375</v>
      </c>
      <c r="M276" s="133">
        <v>328</v>
      </c>
      <c r="N276" s="133">
        <v>164</v>
      </c>
    </row>
    <row r="277" spans="1:14" x14ac:dyDescent="0.25">
      <c r="A277" s="81" t="s">
        <v>6</v>
      </c>
      <c r="B277" s="133" t="s">
        <v>17</v>
      </c>
      <c r="C277" s="133" t="s">
        <v>11</v>
      </c>
      <c r="D277" s="133" t="s">
        <v>8</v>
      </c>
      <c r="E277" s="133">
        <v>3</v>
      </c>
      <c r="F277" s="133">
        <v>0.18915801614763553</v>
      </c>
      <c r="G277" s="133">
        <v>0.15587609999999999</v>
      </c>
      <c r="H277" s="133">
        <v>0.2224399</v>
      </c>
      <c r="I277" s="133" t="s">
        <v>217</v>
      </c>
      <c r="J277" s="133">
        <v>3</v>
      </c>
      <c r="K277" s="133" t="s">
        <v>619</v>
      </c>
      <c r="L277" s="133">
        <v>375</v>
      </c>
      <c r="M277" s="133">
        <v>328</v>
      </c>
      <c r="N277" s="133">
        <v>164</v>
      </c>
    </row>
    <row r="278" spans="1:14" x14ac:dyDescent="0.25">
      <c r="A278" s="81" t="s">
        <v>6</v>
      </c>
      <c r="B278" s="133" t="s">
        <v>17</v>
      </c>
      <c r="C278" s="133" t="s">
        <v>11</v>
      </c>
      <c r="D278" s="133" t="s">
        <v>29</v>
      </c>
      <c r="E278" s="156">
        <v>1</v>
      </c>
      <c r="F278" s="156">
        <v>0.34299516908212563</v>
      </c>
      <c r="G278" s="156">
        <v>0.29483169999999997</v>
      </c>
      <c r="H278" s="156">
        <v>0.39115870000000003</v>
      </c>
      <c r="I278" s="156" t="s">
        <v>217</v>
      </c>
      <c r="J278" s="156">
        <v>3</v>
      </c>
      <c r="K278" s="156" t="s">
        <v>601</v>
      </c>
      <c r="L278" s="156">
        <v>142</v>
      </c>
      <c r="M278" s="156">
        <v>177</v>
      </c>
      <c r="N278" s="156">
        <v>95</v>
      </c>
    </row>
    <row r="279" spans="1:14" x14ac:dyDescent="0.25">
      <c r="A279" s="81" t="s">
        <v>6</v>
      </c>
      <c r="B279" s="133" t="s">
        <v>17</v>
      </c>
      <c r="C279" s="133" t="s">
        <v>11</v>
      </c>
      <c r="D279" s="133" t="s">
        <v>29</v>
      </c>
      <c r="E279" s="156">
        <v>2</v>
      </c>
      <c r="F279" s="156">
        <v>0.42753623188405798</v>
      </c>
      <c r="G279" s="156">
        <v>0.37937270000000001</v>
      </c>
      <c r="H279" s="156">
        <v>0.4756997</v>
      </c>
      <c r="I279" s="156" t="s">
        <v>217</v>
      </c>
      <c r="J279" s="156">
        <v>3</v>
      </c>
      <c r="K279" s="156" t="s">
        <v>601</v>
      </c>
      <c r="L279" s="156">
        <v>142</v>
      </c>
      <c r="M279" s="156">
        <v>177</v>
      </c>
      <c r="N279" s="156">
        <v>95</v>
      </c>
    </row>
    <row r="280" spans="1:14" x14ac:dyDescent="0.25">
      <c r="A280" s="81" t="s">
        <v>6</v>
      </c>
      <c r="B280" s="133" t="s">
        <v>17</v>
      </c>
      <c r="C280" s="133" t="s">
        <v>11</v>
      </c>
      <c r="D280" s="133" t="s">
        <v>29</v>
      </c>
      <c r="E280" s="156">
        <v>3</v>
      </c>
      <c r="F280" s="156">
        <v>0.22946859903381642</v>
      </c>
      <c r="G280" s="156">
        <v>0.1813051</v>
      </c>
      <c r="H280" s="156">
        <v>0.27763209999999999</v>
      </c>
      <c r="I280" s="156" t="s">
        <v>217</v>
      </c>
      <c r="J280" s="156">
        <v>3</v>
      </c>
      <c r="K280" s="156" t="s">
        <v>601</v>
      </c>
      <c r="L280" s="156">
        <v>142</v>
      </c>
      <c r="M280" s="156">
        <v>177</v>
      </c>
      <c r="N280" s="156">
        <v>95</v>
      </c>
    </row>
    <row r="281" spans="1:14" x14ac:dyDescent="0.25">
      <c r="A281" s="81" t="s">
        <v>6</v>
      </c>
      <c r="B281" s="133" t="s">
        <v>12</v>
      </c>
      <c r="C281" s="133" t="s">
        <v>11</v>
      </c>
      <c r="D281" s="133" t="s">
        <v>7</v>
      </c>
      <c r="E281" s="133">
        <v>1</v>
      </c>
      <c r="F281" s="133">
        <v>0.44554455445544555</v>
      </c>
      <c r="G281" s="133">
        <v>0.34803269999999997</v>
      </c>
      <c r="H281" s="133">
        <v>0.54305639999999999</v>
      </c>
      <c r="I281" s="133" t="s">
        <v>217</v>
      </c>
      <c r="J281" s="133">
        <v>3</v>
      </c>
      <c r="K281" s="133" t="s">
        <v>620</v>
      </c>
      <c r="L281" s="133">
        <v>45</v>
      </c>
      <c r="M281" s="133">
        <v>37</v>
      </c>
      <c r="N281" s="133">
        <v>19</v>
      </c>
    </row>
    <row r="282" spans="1:14" x14ac:dyDescent="0.25">
      <c r="A282" s="81" t="s">
        <v>6</v>
      </c>
      <c r="B282" s="133" t="s">
        <v>12</v>
      </c>
      <c r="C282" s="133" t="s">
        <v>11</v>
      </c>
      <c r="D282" s="133" t="s">
        <v>7</v>
      </c>
      <c r="E282" s="133">
        <v>2</v>
      </c>
      <c r="F282" s="133">
        <v>0.36633663366336633</v>
      </c>
      <c r="G282" s="133">
        <v>0.26882477999999999</v>
      </c>
      <c r="H282" s="133">
        <v>0.4638485</v>
      </c>
      <c r="I282" s="133" t="s">
        <v>217</v>
      </c>
      <c r="J282" s="133">
        <v>3</v>
      </c>
      <c r="K282" s="133" t="s">
        <v>620</v>
      </c>
      <c r="L282" s="133">
        <v>45</v>
      </c>
      <c r="M282" s="133">
        <v>37</v>
      </c>
      <c r="N282" s="133">
        <v>19</v>
      </c>
    </row>
    <row r="283" spans="1:14" x14ac:dyDescent="0.25">
      <c r="A283" s="81" t="s">
        <v>6</v>
      </c>
      <c r="B283" s="133" t="s">
        <v>12</v>
      </c>
      <c r="C283" s="133" t="s">
        <v>11</v>
      </c>
      <c r="D283" s="133" t="s">
        <v>7</v>
      </c>
      <c r="E283" s="133">
        <v>3</v>
      </c>
      <c r="F283" s="133">
        <v>0.18811881188118812</v>
      </c>
      <c r="G283" s="133">
        <v>9.060696E-2</v>
      </c>
      <c r="H283" s="133">
        <v>0.28563070000000002</v>
      </c>
      <c r="I283" s="133" t="s">
        <v>217</v>
      </c>
      <c r="J283" s="133">
        <v>3</v>
      </c>
      <c r="K283" s="133" t="s">
        <v>620</v>
      </c>
      <c r="L283" s="133">
        <v>45</v>
      </c>
      <c r="M283" s="133">
        <v>37</v>
      </c>
      <c r="N283" s="133">
        <v>19</v>
      </c>
    </row>
    <row r="284" spans="1:14" x14ac:dyDescent="0.25">
      <c r="A284" s="81" t="s">
        <v>6</v>
      </c>
      <c r="B284" s="133" t="s">
        <v>12</v>
      </c>
      <c r="C284" s="133" t="s">
        <v>13</v>
      </c>
      <c r="D284" s="133" t="s">
        <v>18</v>
      </c>
      <c r="E284" s="152">
        <v>1</v>
      </c>
      <c r="F284" s="152">
        <v>0.3428398058252427</v>
      </c>
      <c r="G284" s="152">
        <v>0.31869969999999997</v>
      </c>
      <c r="H284" s="152">
        <v>0.36697990000000003</v>
      </c>
      <c r="I284" s="152" t="s">
        <v>217</v>
      </c>
      <c r="J284" s="152">
        <v>3</v>
      </c>
      <c r="K284" s="152" t="s">
        <v>599</v>
      </c>
      <c r="L284" s="152">
        <v>565</v>
      </c>
      <c r="M284" s="152">
        <v>667</v>
      </c>
      <c r="N284" s="152">
        <v>416</v>
      </c>
    </row>
    <row r="285" spans="1:14" x14ac:dyDescent="0.25">
      <c r="A285" s="81" t="s">
        <v>6</v>
      </c>
      <c r="B285" s="133" t="s">
        <v>12</v>
      </c>
      <c r="C285" s="133" t="s">
        <v>13</v>
      </c>
      <c r="D285" s="133" t="s">
        <v>18</v>
      </c>
      <c r="E285" s="152">
        <v>2</v>
      </c>
      <c r="F285" s="152">
        <v>0.40473300970873788</v>
      </c>
      <c r="G285" s="152">
        <v>0.38059290000000001</v>
      </c>
      <c r="H285" s="152">
        <v>0.42887310000000001</v>
      </c>
      <c r="I285" s="152" t="s">
        <v>217</v>
      </c>
      <c r="J285" s="152">
        <v>3</v>
      </c>
      <c r="K285" s="152" t="s">
        <v>599</v>
      </c>
      <c r="L285" s="152">
        <v>565</v>
      </c>
      <c r="M285" s="152">
        <v>667</v>
      </c>
      <c r="N285" s="152">
        <v>416</v>
      </c>
    </row>
    <row r="286" spans="1:14" x14ac:dyDescent="0.25">
      <c r="A286" s="81" t="s">
        <v>6</v>
      </c>
      <c r="B286" s="133" t="s">
        <v>12</v>
      </c>
      <c r="C286" s="133" t="s">
        <v>13</v>
      </c>
      <c r="D286" s="133" t="s">
        <v>18</v>
      </c>
      <c r="E286" s="152">
        <v>3</v>
      </c>
      <c r="F286" s="152">
        <v>0.25242718446601942</v>
      </c>
      <c r="G286" s="152">
        <v>0.22828709999999999</v>
      </c>
      <c r="H286" s="152">
        <v>0.27656730000000002</v>
      </c>
      <c r="I286" s="152" t="s">
        <v>217</v>
      </c>
      <c r="J286" s="152">
        <v>3</v>
      </c>
      <c r="K286" s="152" t="s">
        <v>599</v>
      </c>
      <c r="L286" s="152">
        <v>565</v>
      </c>
      <c r="M286" s="152">
        <v>667</v>
      </c>
      <c r="N286" s="152">
        <v>416</v>
      </c>
    </row>
    <row r="287" spans="1:14" x14ac:dyDescent="0.25">
      <c r="A287" s="81" t="s">
        <v>6</v>
      </c>
      <c r="B287" s="133" t="s">
        <v>17</v>
      </c>
      <c r="C287" s="133" t="s">
        <v>13</v>
      </c>
      <c r="D287" s="133" t="s">
        <v>8</v>
      </c>
      <c r="E287" s="133">
        <v>1</v>
      </c>
      <c r="F287" s="133">
        <v>0.34170854271356782</v>
      </c>
      <c r="G287" s="133">
        <v>0.27223950000000002</v>
      </c>
      <c r="H287" s="133">
        <v>0.41117759999999998</v>
      </c>
      <c r="I287" s="133" t="s">
        <v>217</v>
      </c>
      <c r="J287" s="133">
        <v>3</v>
      </c>
      <c r="K287" s="133" t="s">
        <v>621</v>
      </c>
      <c r="L287" s="133">
        <v>68</v>
      </c>
      <c r="M287" s="133">
        <v>84</v>
      </c>
      <c r="N287" s="133">
        <v>47</v>
      </c>
    </row>
    <row r="288" spans="1:14" x14ac:dyDescent="0.25">
      <c r="A288" s="81" t="s">
        <v>6</v>
      </c>
      <c r="B288" s="133" t="s">
        <v>17</v>
      </c>
      <c r="C288" s="133" t="s">
        <v>13</v>
      </c>
      <c r="D288" s="133" t="s">
        <v>8</v>
      </c>
      <c r="E288" s="133">
        <v>2</v>
      </c>
      <c r="F288" s="133">
        <v>0.42211055276381909</v>
      </c>
      <c r="G288" s="133">
        <v>0.3526415</v>
      </c>
      <c r="H288" s="133">
        <v>0.49157960000000001</v>
      </c>
      <c r="I288" s="133" t="s">
        <v>217</v>
      </c>
      <c r="J288" s="133">
        <v>3</v>
      </c>
      <c r="K288" s="133" t="s">
        <v>621</v>
      </c>
      <c r="L288" s="133">
        <v>68</v>
      </c>
      <c r="M288" s="133">
        <v>84</v>
      </c>
      <c r="N288" s="133">
        <v>47</v>
      </c>
    </row>
    <row r="289" spans="1:14" x14ac:dyDescent="0.25">
      <c r="A289" s="81" t="s">
        <v>6</v>
      </c>
      <c r="B289" s="133" t="s">
        <v>17</v>
      </c>
      <c r="C289" s="133" t="s">
        <v>13</v>
      </c>
      <c r="D289" s="133" t="s">
        <v>8</v>
      </c>
      <c r="E289" s="133">
        <v>3</v>
      </c>
      <c r="F289" s="133">
        <v>0.23618090452261306</v>
      </c>
      <c r="G289" s="133">
        <v>0.16671179999999999</v>
      </c>
      <c r="H289" s="133">
        <v>0.30564999999999998</v>
      </c>
      <c r="I289" s="133" t="s">
        <v>217</v>
      </c>
      <c r="J289" s="133">
        <v>3</v>
      </c>
      <c r="K289" s="133" t="s">
        <v>621</v>
      </c>
      <c r="L289" s="133">
        <v>68</v>
      </c>
      <c r="M289" s="133">
        <v>84</v>
      </c>
      <c r="N289" s="133">
        <v>47</v>
      </c>
    </row>
    <row r="290" spans="1:14" x14ac:dyDescent="0.25">
      <c r="A290" s="81" t="s">
        <v>6</v>
      </c>
      <c r="B290" s="133" t="s">
        <v>17</v>
      </c>
      <c r="C290" s="133" t="s">
        <v>13</v>
      </c>
      <c r="D290" s="133" t="s">
        <v>29</v>
      </c>
      <c r="E290" s="156">
        <v>1</v>
      </c>
      <c r="F290" s="156">
        <v>0.34299516908212563</v>
      </c>
      <c r="G290" s="156">
        <v>0.29483169999999997</v>
      </c>
      <c r="H290" s="156">
        <v>0.39115870000000003</v>
      </c>
      <c r="I290" s="156" t="s">
        <v>217</v>
      </c>
      <c r="J290" s="156">
        <v>3</v>
      </c>
      <c r="K290" s="156" t="s">
        <v>601</v>
      </c>
      <c r="L290" s="156">
        <v>142</v>
      </c>
      <c r="M290" s="156">
        <v>177</v>
      </c>
      <c r="N290" s="156">
        <v>95</v>
      </c>
    </row>
    <row r="291" spans="1:14" x14ac:dyDescent="0.25">
      <c r="A291" s="81" t="s">
        <v>6</v>
      </c>
      <c r="B291" s="133" t="s">
        <v>17</v>
      </c>
      <c r="C291" s="133" t="s">
        <v>13</v>
      </c>
      <c r="D291" s="133" t="s">
        <v>29</v>
      </c>
      <c r="E291" s="156">
        <v>2</v>
      </c>
      <c r="F291" s="156">
        <v>0.42753623188405798</v>
      </c>
      <c r="G291" s="156">
        <v>0.37937270000000001</v>
      </c>
      <c r="H291" s="156">
        <v>0.4756997</v>
      </c>
      <c r="I291" s="156" t="s">
        <v>217</v>
      </c>
      <c r="J291" s="156">
        <v>3</v>
      </c>
      <c r="K291" s="156" t="s">
        <v>601</v>
      </c>
      <c r="L291" s="156">
        <v>142</v>
      </c>
      <c r="M291" s="156">
        <v>177</v>
      </c>
      <c r="N291" s="156">
        <v>95</v>
      </c>
    </row>
    <row r="292" spans="1:14" x14ac:dyDescent="0.25">
      <c r="A292" s="81" t="s">
        <v>6</v>
      </c>
      <c r="B292" s="133" t="s">
        <v>17</v>
      </c>
      <c r="C292" s="133" t="s">
        <v>13</v>
      </c>
      <c r="D292" s="133" t="s">
        <v>29</v>
      </c>
      <c r="E292" s="156">
        <v>3</v>
      </c>
      <c r="F292" s="156">
        <v>0.22946859903381642</v>
      </c>
      <c r="G292" s="156">
        <v>0.1813051</v>
      </c>
      <c r="H292" s="156">
        <v>0.27763209999999999</v>
      </c>
      <c r="I292" s="156" t="s">
        <v>217</v>
      </c>
      <c r="J292" s="156">
        <v>3</v>
      </c>
      <c r="K292" s="156" t="s">
        <v>601</v>
      </c>
      <c r="L292" s="156">
        <v>142</v>
      </c>
      <c r="M292" s="156">
        <v>177</v>
      </c>
      <c r="N292" s="156">
        <v>95</v>
      </c>
    </row>
    <row r="293" spans="1:14" x14ac:dyDescent="0.25">
      <c r="A293" s="81" t="s">
        <v>6</v>
      </c>
      <c r="B293" s="133" t="s">
        <v>12</v>
      </c>
      <c r="C293" s="133" t="s">
        <v>13</v>
      </c>
      <c r="D293" s="133" t="s">
        <v>7</v>
      </c>
      <c r="E293" s="133">
        <v>1</v>
      </c>
      <c r="F293" s="133">
        <v>0.21008403361344538</v>
      </c>
      <c r="G293" s="133">
        <v>0.1202492</v>
      </c>
      <c r="H293" s="133">
        <v>0.29991879999999999</v>
      </c>
      <c r="I293" s="133" t="s">
        <v>217</v>
      </c>
      <c r="J293" s="133">
        <v>3</v>
      </c>
      <c r="K293" s="133" t="s">
        <v>622</v>
      </c>
      <c r="L293" s="133">
        <v>25</v>
      </c>
      <c r="M293" s="133">
        <v>61</v>
      </c>
      <c r="N293" s="133">
        <v>33</v>
      </c>
    </row>
    <row r="294" spans="1:14" x14ac:dyDescent="0.25">
      <c r="A294" s="81" t="s">
        <v>6</v>
      </c>
      <c r="B294" s="133" t="s">
        <v>12</v>
      </c>
      <c r="C294" s="133" t="s">
        <v>13</v>
      </c>
      <c r="D294" s="133" t="s">
        <v>7</v>
      </c>
      <c r="E294" s="133">
        <v>2</v>
      </c>
      <c r="F294" s="133">
        <v>0.51260504201680668</v>
      </c>
      <c r="G294" s="133">
        <v>0.42277019999999998</v>
      </c>
      <c r="H294" s="133">
        <v>0.60243979999999997</v>
      </c>
      <c r="I294" s="133" t="s">
        <v>217</v>
      </c>
      <c r="J294" s="133">
        <v>3</v>
      </c>
      <c r="K294" s="133" t="s">
        <v>622</v>
      </c>
      <c r="L294" s="133">
        <v>25</v>
      </c>
      <c r="M294" s="133">
        <v>61</v>
      </c>
      <c r="N294" s="133">
        <v>33</v>
      </c>
    </row>
    <row r="295" spans="1:14" x14ac:dyDescent="0.25">
      <c r="A295" s="81" t="s">
        <v>6</v>
      </c>
      <c r="B295" s="133" t="s">
        <v>12</v>
      </c>
      <c r="C295" s="133" t="s">
        <v>13</v>
      </c>
      <c r="D295" s="133" t="s">
        <v>7</v>
      </c>
      <c r="E295" s="133">
        <v>3</v>
      </c>
      <c r="F295" s="133">
        <v>0.27731092436974791</v>
      </c>
      <c r="G295" s="133">
        <v>0.18747610000000001</v>
      </c>
      <c r="H295" s="133">
        <v>0.36714570000000002</v>
      </c>
      <c r="I295" s="133" t="s">
        <v>217</v>
      </c>
      <c r="J295" s="133">
        <v>3</v>
      </c>
      <c r="K295" s="133" t="s">
        <v>622</v>
      </c>
      <c r="L295" s="133">
        <v>25</v>
      </c>
      <c r="M295" s="133">
        <v>61</v>
      </c>
      <c r="N295" s="133">
        <v>33</v>
      </c>
    </row>
    <row r="296" spans="1:14" x14ac:dyDescent="0.25">
      <c r="A296" s="81" t="s">
        <v>6</v>
      </c>
      <c r="B296" s="133" t="s">
        <v>12</v>
      </c>
      <c r="C296" s="133" t="s">
        <v>14</v>
      </c>
      <c r="D296" s="133" t="s">
        <v>18</v>
      </c>
      <c r="E296" s="152">
        <v>1</v>
      </c>
      <c r="F296" s="152">
        <v>0.3428398058252427</v>
      </c>
      <c r="G296" s="152">
        <v>0.31869969999999997</v>
      </c>
      <c r="H296" s="152">
        <v>0.36697990000000003</v>
      </c>
      <c r="I296" s="152" t="s">
        <v>217</v>
      </c>
      <c r="J296" s="152">
        <v>3</v>
      </c>
      <c r="K296" s="152" t="s">
        <v>599</v>
      </c>
      <c r="L296" s="152">
        <v>565</v>
      </c>
      <c r="M296" s="152">
        <v>667</v>
      </c>
      <c r="N296" s="152">
        <v>416</v>
      </c>
    </row>
    <row r="297" spans="1:14" x14ac:dyDescent="0.25">
      <c r="A297" s="81" t="s">
        <v>6</v>
      </c>
      <c r="B297" s="133" t="s">
        <v>12</v>
      </c>
      <c r="C297" s="133" t="s">
        <v>14</v>
      </c>
      <c r="D297" s="133" t="s">
        <v>18</v>
      </c>
      <c r="E297" s="152">
        <v>2</v>
      </c>
      <c r="F297" s="152">
        <v>0.40473300970873788</v>
      </c>
      <c r="G297" s="152">
        <v>0.38059290000000001</v>
      </c>
      <c r="H297" s="152">
        <v>0.42887310000000001</v>
      </c>
      <c r="I297" s="152" t="s">
        <v>217</v>
      </c>
      <c r="J297" s="152">
        <v>3</v>
      </c>
      <c r="K297" s="152" t="s">
        <v>599</v>
      </c>
      <c r="L297" s="152">
        <v>565</v>
      </c>
      <c r="M297" s="152">
        <v>667</v>
      </c>
      <c r="N297" s="152">
        <v>416</v>
      </c>
    </row>
    <row r="298" spans="1:14" x14ac:dyDescent="0.25">
      <c r="A298" s="81" t="s">
        <v>6</v>
      </c>
      <c r="B298" s="133" t="s">
        <v>12</v>
      </c>
      <c r="C298" s="133" t="s">
        <v>14</v>
      </c>
      <c r="D298" s="133" t="s">
        <v>18</v>
      </c>
      <c r="E298" s="152">
        <v>3</v>
      </c>
      <c r="F298" s="152">
        <v>0.25242718446601942</v>
      </c>
      <c r="G298" s="152">
        <v>0.22828709999999999</v>
      </c>
      <c r="H298" s="152">
        <v>0.27656730000000002</v>
      </c>
      <c r="I298" s="152" t="s">
        <v>217</v>
      </c>
      <c r="J298" s="152">
        <v>3</v>
      </c>
      <c r="K298" s="152" t="s">
        <v>599</v>
      </c>
      <c r="L298" s="152">
        <v>565</v>
      </c>
      <c r="M298" s="152">
        <v>667</v>
      </c>
      <c r="N298" s="152">
        <v>416</v>
      </c>
    </row>
    <row r="299" spans="1:14" x14ac:dyDescent="0.25">
      <c r="A299" s="81" t="s">
        <v>6</v>
      </c>
      <c r="B299" s="133" t="s">
        <v>17</v>
      </c>
      <c r="C299" s="133" t="s">
        <v>14</v>
      </c>
      <c r="D299" s="133" t="s">
        <v>8</v>
      </c>
      <c r="E299" s="133">
        <v>1</v>
      </c>
      <c r="F299" s="133">
        <v>0.33333333333333331</v>
      </c>
      <c r="G299" s="133">
        <v>0.2793871</v>
      </c>
      <c r="H299" s="133">
        <v>0.3872796</v>
      </c>
      <c r="I299" s="133" t="s">
        <v>217</v>
      </c>
      <c r="J299" s="133">
        <v>3</v>
      </c>
      <c r="K299" s="133" t="s">
        <v>623</v>
      </c>
      <c r="L299" s="133">
        <v>110</v>
      </c>
      <c r="M299" s="133">
        <v>151</v>
      </c>
      <c r="N299" s="133">
        <v>69</v>
      </c>
    </row>
    <row r="300" spans="1:14" x14ac:dyDescent="0.25">
      <c r="A300" s="81" t="s">
        <v>6</v>
      </c>
      <c r="B300" s="133" t="s">
        <v>17</v>
      </c>
      <c r="C300" s="133" t="s">
        <v>14</v>
      </c>
      <c r="D300" s="133" t="s">
        <v>8</v>
      </c>
      <c r="E300" s="133">
        <v>2</v>
      </c>
      <c r="F300" s="133">
        <v>0.45757575757575758</v>
      </c>
      <c r="G300" s="133">
        <v>0.40362949999999997</v>
      </c>
      <c r="H300" s="133">
        <v>0.51152200000000003</v>
      </c>
      <c r="I300" s="133" t="s">
        <v>217</v>
      </c>
      <c r="J300" s="133">
        <v>3</v>
      </c>
      <c r="K300" s="133" t="s">
        <v>623</v>
      </c>
      <c r="L300" s="133">
        <v>110</v>
      </c>
      <c r="M300" s="133">
        <v>151</v>
      </c>
      <c r="N300" s="133">
        <v>69</v>
      </c>
    </row>
    <row r="301" spans="1:14" x14ac:dyDescent="0.25">
      <c r="A301" s="81" t="s">
        <v>6</v>
      </c>
      <c r="B301" s="133" t="s">
        <v>17</v>
      </c>
      <c r="C301" s="133" t="s">
        <v>14</v>
      </c>
      <c r="D301" s="133" t="s">
        <v>8</v>
      </c>
      <c r="E301" s="133">
        <v>3</v>
      </c>
      <c r="F301" s="133">
        <v>0.20909090909090908</v>
      </c>
      <c r="G301" s="133">
        <v>0.1551447</v>
      </c>
      <c r="H301" s="133">
        <v>0.26303710000000002</v>
      </c>
      <c r="I301" s="133" t="s">
        <v>217</v>
      </c>
      <c r="J301" s="133">
        <v>3</v>
      </c>
      <c r="K301" s="133" t="s">
        <v>623</v>
      </c>
      <c r="L301" s="133">
        <v>110</v>
      </c>
      <c r="M301" s="133">
        <v>151</v>
      </c>
      <c r="N301" s="133">
        <v>69</v>
      </c>
    </row>
    <row r="302" spans="1:14" x14ac:dyDescent="0.25">
      <c r="A302" s="81" t="s">
        <v>6</v>
      </c>
      <c r="B302" s="133" t="s">
        <v>17</v>
      </c>
      <c r="C302" s="133" t="s">
        <v>14</v>
      </c>
      <c r="D302" s="133" t="s">
        <v>29</v>
      </c>
      <c r="E302" s="156">
        <v>1</v>
      </c>
      <c r="F302" s="156">
        <v>0.34299516908212563</v>
      </c>
      <c r="G302" s="156">
        <v>0.29483169999999997</v>
      </c>
      <c r="H302" s="156">
        <v>0.39115870000000003</v>
      </c>
      <c r="I302" s="156" t="s">
        <v>217</v>
      </c>
      <c r="J302" s="156">
        <v>3</v>
      </c>
      <c r="K302" s="156" t="s">
        <v>601</v>
      </c>
      <c r="L302" s="156">
        <v>142</v>
      </c>
      <c r="M302" s="156">
        <v>177</v>
      </c>
      <c r="N302" s="156">
        <v>95</v>
      </c>
    </row>
    <row r="303" spans="1:14" x14ac:dyDescent="0.25">
      <c r="A303" s="81" t="s">
        <v>6</v>
      </c>
      <c r="B303" s="133" t="s">
        <v>17</v>
      </c>
      <c r="C303" s="133" t="s">
        <v>14</v>
      </c>
      <c r="D303" s="133" t="s">
        <v>29</v>
      </c>
      <c r="E303" s="156">
        <v>2</v>
      </c>
      <c r="F303" s="156">
        <v>0.42753623188405798</v>
      </c>
      <c r="G303" s="156">
        <v>0.37937270000000001</v>
      </c>
      <c r="H303" s="156">
        <v>0.4756997</v>
      </c>
      <c r="I303" s="156" t="s">
        <v>217</v>
      </c>
      <c r="J303" s="156">
        <v>3</v>
      </c>
      <c r="K303" s="156" t="s">
        <v>601</v>
      </c>
      <c r="L303" s="156">
        <v>142</v>
      </c>
      <c r="M303" s="156">
        <v>177</v>
      </c>
      <c r="N303" s="156">
        <v>95</v>
      </c>
    </row>
    <row r="304" spans="1:14" x14ac:dyDescent="0.25">
      <c r="A304" s="81" t="s">
        <v>6</v>
      </c>
      <c r="B304" s="133" t="s">
        <v>17</v>
      </c>
      <c r="C304" s="133" t="s">
        <v>14</v>
      </c>
      <c r="D304" s="133" t="s">
        <v>29</v>
      </c>
      <c r="E304" s="156">
        <v>3</v>
      </c>
      <c r="F304" s="156">
        <v>0.22946859903381642</v>
      </c>
      <c r="G304" s="156">
        <v>0.1813051</v>
      </c>
      <c r="H304" s="156">
        <v>0.27763209999999999</v>
      </c>
      <c r="I304" s="156" t="s">
        <v>217</v>
      </c>
      <c r="J304" s="156">
        <v>3</v>
      </c>
      <c r="K304" s="156" t="s">
        <v>601</v>
      </c>
      <c r="L304" s="156">
        <v>142</v>
      </c>
      <c r="M304" s="156">
        <v>177</v>
      </c>
      <c r="N304" s="156">
        <v>95</v>
      </c>
    </row>
    <row r="305" spans="1:14" x14ac:dyDescent="0.25">
      <c r="A305" s="81" t="s">
        <v>6</v>
      </c>
      <c r="B305" s="133" t="s">
        <v>12</v>
      </c>
      <c r="C305" s="133" t="s">
        <v>14</v>
      </c>
      <c r="D305" s="133" t="s">
        <v>7</v>
      </c>
      <c r="E305" s="133">
        <v>1</v>
      </c>
      <c r="F305" s="133">
        <v>0.22727272727272727</v>
      </c>
      <c r="G305" s="133">
        <v>0.1066453</v>
      </c>
      <c r="H305" s="133">
        <v>0.34790019999999999</v>
      </c>
      <c r="I305" s="133" t="s">
        <v>217</v>
      </c>
      <c r="J305" s="133">
        <v>3</v>
      </c>
      <c r="K305" s="133" t="s">
        <v>624</v>
      </c>
      <c r="L305" s="133">
        <v>15</v>
      </c>
      <c r="M305" s="133">
        <v>23</v>
      </c>
      <c r="N305" s="133">
        <v>28</v>
      </c>
    </row>
    <row r="306" spans="1:14" x14ac:dyDescent="0.25">
      <c r="A306" s="81" t="s">
        <v>6</v>
      </c>
      <c r="B306" s="133" t="s">
        <v>12</v>
      </c>
      <c r="C306" s="133" t="s">
        <v>14</v>
      </c>
      <c r="D306" s="133" t="s">
        <v>7</v>
      </c>
      <c r="E306" s="133">
        <v>2</v>
      </c>
      <c r="F306" s="133">
        <v>0.34848484848484851</v>
      </c>
      <c r="G306" s="133">
        <v>0.22785739999999999</v>
      </c>
      <c r="H306" s="133">
        <v>0.46911229999999998</v>
      </c>
      <c r="I306" s="133" t="s">
        <v>217</v>
      </c>
      <c r="J306" s="133">
        <v>3</v>
      </c>
      <c r="K306" s="133" t="s">
        <v>624</v>
      </c>
      <c r="L306" s="133">
        <v>15</v>
      </c>
      <c r="M306" s="133">
        <v>23</v>
      </c>
      <c r="N306" s="133">
        <v>28</v>
      </c>
    </row>
    <row r="307" spans="1:14" x14ac:dyDescent="0.25">
      <c r="A307" s="81" t="s">
        <v>6</v>
      </c>
      <c r="B307" s="133" t="s">
        <v>12</v>
      </c>
      <c r="C307" s="133" t="s">
        <v>14</v>
      </c>
      <c r="D307" s="133" t="s">
        <v>7</v>
      </c>
      <c r="E307" s="133">
        <v>3</v>
      </c>
      <c r="F307" s="133">
        <v>0.42424242424242425</v>
      </c>
      <c r="G307" s="133">
        <v>0.30361500000000002</v>
      </c>
      <c r="H307" s="133">
        <v>0.54486990000000002</v>
      </c>
      <c r="I307" s="133" t="s">
        <v>217</v>
      </c>
      <c r="J307" s="133">
        <v>3</v>
      </c>
      <c r="K307" s="133" t="s">
        <v>624</v>
      </c>
      <c r="L307" s="133">
        <v>15</v>
      </c>
      <c r="M307" s="133">
        <v>23</v>
      </c>
      <c r="N307" s="133">
        <v>28</v>
      </c>
    </row>
    <row r="308" spans="1:14" x14ac:dyDescent="0.25">
      <c r="A308" s="81" t="s">
        <v>6</v>
      </c>
      <c r="B308" s="133" t="s">
        <v>15</v>
      </c>
      <c r="C308" s="133" t="s">
        <v>11</v>
      </c>
      <c r="D308" s="133" t="s">
        <v>18</v>
      </c>
      <c r="E308" s="152">
        <v>1</v>
      </c>
      <c r="F308" s="152">
        <v>0.3428398058252427</v>
      </c>
      <c r="G308" s="152">
        <v>0.31869969999999997</v>
      </c>
      <c r="H308" s="152">
        <v>0.36697990000000003</v>
      </c>
      <c r="I308" s="152" t="s">
        <v>217</v>
      </c>
      <c r="J308" s="152">
        <v>3</v>
      </c>
      <c r="K308" s="152" t="s">
        <v>599</v>
      </c>
      <c r="L308" s="152">
        <v>565</v>
      </c>
      <c r="M308" s="152">
        <v>667</v>
      </c>
      <c r="N308" s="152">
        <v>416</v>
      </c>
    </row>
    <row r="309" spans="1:14" x14ac:dyDescent="0.25">
      <c r="A309" s="81" t="s">
        <v>6</v>
      </c>
      <c r="B309" s="133" t="s">
        <v>15</v>
      </c>
      <c r="C309" s="133" t="s">
        <v>11</v>
      </c>
      <c r="D309" s="133" t="s">
        <v>18</v>
      </c>
      <c r="E309" s="152">
        <v>2</v>
      </c>
      <c r="F309" s="152">
        <v>0.40473300970873788</v>
      </c>
      <c r="G309" s="152">
        <v>0.38059290000000001</v>
      </c>
      <c r="H309" s="152">
        <v>0.42887310000000001</v>
      </c>
      <c r="I309" s="152" t="s">
        <v>217</v>
      </c>
      <c r="J309" s="152">
        <v>3</v>
      </c>
      <c r="K309" s="152" t="s">
        <v>599</v>
      </c>
      <c r="L309" s="152">
        <v>565</v>
      </c>
      <c r="M309" s="152">
        <v>667</v>
      </c>
      <c r="N309" s="152">
        <v>416</v>
      </c>
    </row>
    <row r="310" spans="1:14" x14ac:dyDescent="0.25">
      <c r="A310" s="81" t="s">
        <v>6</v>
      </c>
      <c r="B310" s="133" t="s">
        <v>15</v>
      </c>
      <c r="C310" s="133" t="s">
        <v>11</v>
      </c>
      <c r="D310" s="133" t="s">
        <v>18</v>
      </c>
      <c r="E310" s="152">
        <v>3</v>
      </c>
      <c r="F310" s="152">
        <v>0.25242718446601942</v>
      </c>
      <c r="G310" s="152">
        <v>0.22828709999999999</v>
      </c>
      <c r="H310" s="152">
        <v>0.27656730000000002</v>
      </c>
      <c r="I310" s="152" t="s">
        <v>217</v>
      </c>
      <c r="J310" s="152">
        <v>3</v>
      </c>
      <c r="K310" s="152" t="s">
        <v>599</v>
      </c>
      <c r="L310" s="152">
        <v>565</v>
      </c>
      <c r="M310" s="152">
        <v>667</v>
      </c>
      <c r="N310" s="152">
        <v>416</v>
      </c>
    </row>
    <row r="311" spans="1:14" x14ac:dyDescent="0.25">
      <c r="A311" s="81" t="s">
        <v>6</v>
      </c>
      <c r="B311" s="133" t="s">
        <v>15</v>
      </c>
      <c r="C311" s="133" t="s">
        <v>11</v>
      </c>
      <c r="D311" s="133" t="s">
        <v>7</v>
      </c>
      <c r="E311" s="133">
        <v>1</v>
      </c>
      <c r="F311" s="133">
        <v>0.42399999999999999</v>
      </c>
      <c r="G311" s="133">
        <v>0.33634770000000003</v>
      </c>
      <c r="H311" s="133">
        <v>0.51165229999999995</v>
      </c>
      <c r="I311" s="133" t="s">
        <v>217</v>
      </c>
      <c r="J311" s="133">
        <v>3</v>
      </c>
      <c r="K311" s="133" t="s">
        <v>625</v>
      </c>
      <c r="L311" s="133">
        <v>53</v>
      </c>
      <c r="M311" s="133">
        <v>36</v>
      </c>
      <c r="N311" s="133">
        <v>36</v>
      </c>
    </row>
    <row r="312" spans="1:14" x14ac:dyDescent="0.25">
      <c r="A312" s="81" t="s">
        <v>6</v>
      </c>
      <c r="B312" s="133" t="s">
        <v>15</v>
      </c>
      <c r="C312" s="133" t="s">
        <v>11</v>
      </c>
      <c r="D312" s="133" t="s">
        <v>7</v>
      </c>
      <c r="E312" s="133">
        <v>2</v>
      </c>
      <c r="F312" s="133">
        <v>0.28799999999999998</v>
      </c>
      <c r="G312" s="133">
        <v>0.20034769999999999</v>
      </c>
      <c r="H312" s="133">
        <v>0.37565229999999999</v>
      </c>
      <c r="I312" s="133" t="s">
        <v>217</v>
      </c>
      <c r="J312" s="133">
        <v>3</v>
      </c>
      <c r="K312" s="133" t="s">
        <v>625</v>
      </c>
      <c r="L312" s="133">
        <v>53</v>
      </c>
      <c r="M312" s="133">
        <v>36</v>
      </c>
      <c r="N312" s="133">
        <v>36</v>
      </c>
    </row>
    <row r="313" spans="1:14" x14ac:dyDescent="0.25">
      <c r="A313" s="81" t="s">
        <v>6</v>
      </c>
      <c r="B313" s="133" t="s">
        <v>15</v>
      </c>
      <c r="C313" s="133" t="s">
        <v>11</v>
      </c>
      <c r="D313" s="133" t="s">
        <v>7</v>
      </c>
      <c r="E313" s="133">
        <v>3</v>
      </c>
      <c r="F313" s="133">
        <v>0.28799999999999998</v>
      </c>
      <c r="G313" s="133">
        <v>0.20034769999999999</v>
      </c>
      <c r="H313" s="133">
        <v>0.37565229999999999</v>
      </c>
      <c r="I313" s="133" t="s">
        <v>217</v>
      </c>
      <c r="J313" s="133">
        <v>3</v>
      </c>
      <c r="K313" s="133" t="s">
        <v>625</v>
      </c>
      <c r="L313" s="133">
        <v>53</v>
      </c>
      <c r="M313" s="133">
        <v>36</v>
      </c>
      <c r="N313" s="133">
        <v>36</v>
      </c>
    </row>
    <row r="314" spans="1:14" x14ac:dyDescent="0.25">
      <c r="A314" s="81" t="s">
        <v>6</v>
      </c>
      <c r="B314" s="133" t="s">
        <v>15</v>
      </c>
      <c r="C314" s="133" t="s">
        <v>13</v>
      </c>
      <c r="D314" s="133" t="s">
        <v>18</v>
      </c>
      <c r="E314" s="152">
        <v>1</v>
      </c>
      <c r="F314" s="152">
        <v>0.3428398058252427</v>
      </c>
      <c r="G314" s="152">
        <v>0.31869969999999997</v>
      </c>
      <c r="H314" s="152">
        <v>0.36697990000000003</v>
      </c>
      <c r="I314" s="152" t="s">
        <v>217</v>
      </c>
      <c r="J314" s="152">
        <v>3</v>
      </c>
      <c r="K314" s="152" t="s">
        <v>599</v>
      </c>
      <c r="L314" s="152">
        <v>565</v>
      </c>
      <c r="M314" s="152">
        <v>667</v>
      </c>
      <c r="N314" s="152">
        <v>416</v>
      </c>
    </row>
    <row r="315" spans="1:14" x14ac:dyDescent="0.25">
      <c r="A315" s="81" t="s">
        <v>6</v>
      </c>
      <c r="B315" s="133" t="s">
        <v>15</v>
      </c>
      <c r="C315" s="133" t="s">
        <v>13</v>
      </c>
      <c r="D315" s="133" t="s">
        <v>18</v>
      </c>
      <c r="E315" s="152">
        <v>2</v>
      </c>
      <c r="F315" s="152">
        <v>0.40473300970873788</v>
      </c>
      <c r="G315" s="152">
        <v>0.38059290000000001</v>
      </c>
      <c r="H315" s="152">
        <v>0.42887310000000001</v>
      </c>
      <c r="I315" s="152" t="s">
        <v>217</v>
      </c>
      <c r="J315" s="152">
        <v>3</v>
      </c>
      <c r="K315" s="152" t="s">
        <v>599</v>
      </c>
      <c r="L315" s="152">
        <v>565</v>
      </c>
      <c r="M315" s="152">
        <v>667</v>
      </c>
      <c r="N315" s="152">
        <v>416</v>
      </c>
    </row>
    <row r="316" spans="1:14" x14ac:dyDescent="0.25">
      <c r="A316" s="81" t="s">
        <v>6</v>
      </c>
      <c r="B316" s="133" t="s">
        <v>15</v>
      </c>
      <c r="C316" s="133" t="s">
        <v>13</v>
      </c>
      <c r="D316" s="133" t="s">
        <v>18</v>
      </c>
      <c r="E316" s="152">
        <v>3</v>
      </c>
      <c r="F316" s="152">
        <v>0.25242718446601942</v>
      </c>
      <c r="G316" s="152">
        <v>0.22828709999999999</v>
      </c>
      <c r="H316" s="152">
        <v>0.27656730000000002</v>
      </c>
      <c r="I316" s="152" t="s">
        <v>217</v>
      </c>
      <c r="J316" s="152">
        <v>3</v>
      </c>
      <c r="K316" s="152" t="s">
        <v>599</v>
      </c>
      <c r="L316" s="152">
        <v>565</v>
      </c>
      <c r="M316" s="152">
        <v>667</v>
      </c>
      <c r="N316" s="152">
        <v>416</v>
      </c>
    </row>
    <row r="317" spans="1:14" x14ac:dyDescent="0.25">
      <c r="A317" s="81" t="s">
        <v>6</v>
      </c>
      <c r="B317" s="133" t="s">
        <v>15</v>
      </c>
      <c r="C317" s="133" t="s">
        <v>13</v>
      </c>
      <c r="D317" s="133" t="s">
        <v>7</v>
      </c>
      <c r="E317" s="133">
        <v>1</v>
      </c>
      <c r="F317" s="133">
        <v>0.59482758620689657</v>
      </c>
      <c r="G317" s="133">
        <v>0.50383849999999997</v>
      </c>
      <c r="H317" s="133">
        <v>0.6858166</v>
      </c>
      <c r="I317" s="133" t="s">
        <v>217</v>
      </c>
      <c r="J317" s="133">
        <v>3</v>
      </c>
      <c r="K317" s="133" t="s">
        <v>626</v>
      </c>
      <c r="L317" s="133">
        <v>69</v>
      </c>
      <c r="M317" s="133">
        <v>41</v>
      </c>
      <c r="N317" s="133">
        <v>6</v>
      </c>
    </row>
    <row r="318" spans="1:14" x14ac:dyDescent="0.25">
      <c r="A318" s="81" t="s">
        <v>6</v>
      </c>
      <c r="B318" s="133" t="s">
        <v>15</v>
      </c>
      <c r="C318" s="133" t="s">
        <v>13</v>
      </c>
      <c r="D318" s="133" t="s">
        <v>7</v>
      </c>
      <c r="E318" s="133">
        <v>2</v>
      </c>
      <c r="F318" s="133">
        <v>0.35344827586206895</v>
      </c>
      <c r="G318" s="133">
        <v>0.2624592</v>
      </c>
      <c r="H318" s="133">
        <v>0.44443729999999998</v>
      </c>
      <c r="I318" s="133" t="s">
        <v>217</v>
      </c>
      <c r="J318" s="133">
        <v>3</v>
      </c>
      <c r="K318" s="133" t="s">
        <v>626</v>
      </c>
      <c r="L318" s="133">
        <v>69</v>
      </c>
      <c r="M318" s="133">
        <v>41</v>
      </c>
      <c r="N318" s="133">
        <v>6</v>
      </c>
    </row>
    <row r="319" spans="1:14" x14ac:dyDescent="0.25">
      <c r="A319" s="81" t="s">
        <v>6</v>
      </c>
      <c r="B319" s="133" t="s">
        <v>15</v>
      </c>
      <c r="C319" s="133" t="s">
        <v>13</v>
      </c>
      <c r="D319" s="133" t="s">
        <v>7</v>
      </c>
      <c r="E319" s="133">
        <v>3</v>
      </c>
      <c r="F319" s="133">
        <v>5.1724137931034482E-2</v>
      </c>
      <c r="G319" s="133">
        <v>0</v>
      </c>
      <c r="H319" s="133">
        <v>0.14271320000000001</v>
      </c>
      <c r="I319" s="133" t="s">
        <v>217</v>
      </c>
      <c r="J319" s="133">
        <v>3</v>
      </c>
      <c r="K319" s="133" t="s">
        <v>626</v>
      </c>
      <c r="L319" s="133">
        <v>69</v>
      </c>
      <c r="M319" s="133">
        <v>41</v>
      </c>
      <c r="N319" s="133">
        <v>6</v>
      </c>
    </row>
    <row r="320" spans="1:14" x14ac:dyDescent="0.25">
      <c r="A320" s="81" t="s">
        <v>6</v>
      </c>
      <c r="B320" s="133" t="s">
        <v>15</v>
      </c>
      <c r="C320" s="133" t="s">
        <v>14</v>
      </c>
      <c r="D320" s="133" t="s">
        <v>18</v>
      </c>
      <c r="E320" s="152">
        <v>1</v>
      </c>
      <c r="F320" s="154">
        <v>0.3428398058252427</v>
      </c>
      <c r="G320" s="154">
        <v>0.31869969999999997</v>
      </c>
      <c r="H320" s="154">
        <v>0.36697990000000003</v>
      </c>
      <c r="I320" s="152" t="s">
        <v>217</v>
      </c>
      <c r="J320" s="154">
        <v>3</v>
      </c>
      <c r="K320" s="154" t="s">
        <v>599</v>
      </c>
      <c r="L320" s="152">
        <v>565</v>
      </c>
      <c r="M320" s="152">
        <v>667</v>
      </c>
      <c r="N320" s="152">
        <v>416</v>
      </c>
    </row>
    <row r="321" spans="1:14" x14ac:dyDescent="0.25">
      <c r="A321" s="81" t="s">
        <v>6</v>
      </c>
      <c r="B321" s="133" t="s">
        <v>15</v>
      </c>
      <c r="C321" s="133" t="s">
        <v>14</v>
      </c>
      <c r="D321" s="133" t="s">
        <v>18</v>
      </c>
      <c r="E321" s="152">
        <v>2</v>
      </c>
      <c r="F321" s="154">
        <v>0.40473300970873788</v>
      </c>
      <c r="G321" s="154">
        <v>0.38059290000000001</v>
      </c>
      <c r="H321" s="154">
        <v>0.42887310000000001</v>
      </c>
      <c r="I321" s="154" t="s">
        <v>217</v>
      </c>
      <c r="J321" s="154">
        <v>3</v>
      </c>
      <c r="K321" s="154" t="s">
        <v>599</v>
      </c>
      <c r="L321" s="154">
        <v>565</v>
      </c>
      <c r="M321" s="152">
        <v>667</v>
      </c>
      <c r="N321" s="152">
        <v>416</v>
      </c>
    </row>
    <row r="322" spans="1:14" x14ac:dyDescent="0.25">
      <c r="A322" s="86" t="s">
        <v>6</v>
      </c>
      <c r="B322" s="84" t="s">
        <v>15</v>
      </c>
      <c r="C322" s="84" t="s">
        <v>14</v>
      </c>
      <c r="D322" s="84" t="s">
        <v>18</v>
      </c>
      <c r="E322" s="154">
        <v>3</v>
      </c>
      <c r="F322" s="154">
        <v>0.25242718446601942</v>
      </c>
      <c r="G322" s="154">
        <v>0.22828709999999999</v>
      </c>
      <c r="H322" s="154">
        <v>0.27656730000000002</v>
      </c>
      <c r="I322" s="154" t="s">
        <v>217</v>
      </c>
      <c r="J322" s="154">
        <v>3</v>
      </c>
      <c r="K322" s="154" t="s">
        <v>599</v>
      </c>
      <c r="L322" s="154">
        <v>565</v>
      </c>
      <c r="M322" s="154">
        <v>667</v>
      </c>
      <c r="N322" s="154">
        <v>416</v>
      </c>
    </row>
    <row r="323" spans="1:14" x14ac:dyDescent="0.25">
      <c r="A323" s="86" t="s">
        <v>6</v>
      </c>
      <c r="B323" s="84" t="s">
        <v>15</v>
      </c>
      <c r="C323" s="84" t="s">
        <v>14</v>
      </c>
      <c r="D323" s="84" t="s">
        <v>7</v>
      </c>
      <c r="E323" s="84">
        <v>1</v>
      </c>
      <c r="F323" s="84">
        <v>0.42307692307692307</v>
      </c>
      <c r="G323" s="84">
        <v>0.28717787</v>
      </c>
      <c r="H323" s="84">
        <v>0.55897600000000003</v>
      </c>
      <c r="I323" s="84" t="s">
        <v>217</v>
      </c>
      <c r="J323" s="84">
        <v>3</v>
      </c>
      <c r="K323" s="84" t="s">
        <v>627</v>
      </c>
      <c r="L323" s="84">
        <v>22</v>
      </c>
      <c r="M323" s="84">
        <v>21</v>
      </c>
      <c r="N323" s="84">
        <v>9</v>
      </c>
    </row>
    <row r="324" spans="1:14" x14ac:dyDescent="0.25">
      <c r="A324" s="86" t="s">
        <v>6</v>
      </c>
      <c r="B324" s="84" t="s">
        <v>15</v>
      </c>
      <c r="C324" s="84" t="s">
        <v>14</v>
      </c>
      <c r="D324" s="84" t="s">
        <v>7</v>
      </c>
      <c r="E324" s="84">
        <v>2</v>
      </c>
      <c r="F324" s="84">
        <v>0.40384615384615385</v>
      </c>
      <c r="G324" s="84">
        <v>0.26794709999999999</v>
      </c>
      <c r="H324" s="84">
        <v>0.53974520000000004</v>
      </c>
      <c r="I324" s="84" t="s">
        <v>217</v>
      </c>
      <c r="J324" s="84">
        <v>3</v>
      </c>
      <c r="K324" s="84" t="s">
        <v>627</v>
      </c>
      <c r="L324" s="84">
        <v>22</v>
      </c>
      <c r="M324" s="84">
        <v>21</v>
      </c>
      <c r="N324" s="84">
        <v>9</v>
      </c>
    </row>
    <row r="325" spans="1:14" x14ac:dyDescent="0.25">
      <c r="A325" s="86" t="s">
        <v>6</v>
      </c>
      <c r="B325" s="84" t="s">
        <v>15</v>
      </c>
      <c r="C325" s="84" t="s">
        <v>14</v>
      </c>
      <c r="D325" s="84" t="s">
        <v>7</v>
      </c>
      <c r="E325" s="84">
        <v>3</v>
      </c>
      <c r="F325" s="84">
        <v>0.17307692307692307</v>
      </c>
      <c r="G325" s="84">
        <v>3.7177870000000002E-2</v>
      </c>
      <c r="H325" s="84">
        <v>0.30897599999999997</v>
      </c>
      <c r="I325" s="84" t="s">
        <v>217</v>
      </c>
      <c r="J325" s="84">
        <v>3</v>
      </c>
      <c r="K325" s="84" t="s">
        <v>627</v>
      </c>
      <c r="L325" s="84">
        <v>22</v>
      </c>
      <c r="M325" s="84">
        <v>21</v>
      </c>
      <c r="N325" s="84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7"/>
  <sheetViews>
    <sheetView zoomScale="80" zoomScaleNormal="80" workbookViewId="0">
      <selection activeCell="P37" sqref="P37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17</v>
      </c>
      <c r="E2" s="107">
        <v>4.7585832664953642E-4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1788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17</v>
      </c>
      <c r="E3" s="107">
        <v>1.0046774005569858E-3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17</v>
      </c>
      <c r="E4" s="107">
        <v>3.1144958917677101E-3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2</v>
      </c>
      <c r="B5" s="133" t="s">
        <v>15</v>
      </c>
      <c r="C5" s="133" t="s">
        <v>11</v>
      </c>
      <c r="D5" s="133" t="s">
        <v>17</v>
      </c>
      <c r="E5" s="107">
        <v>4.7585832664953642E-4</v>
      </c>
      <c r="F5" s="83" t="s">
        <v>17</v>
      </c>
      <c r="G5" s="8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2</v>
      </c>
      <c r="B6" s="133" t="s">
        <v>15</v>
      </c>
      <c r="C6" s="133" t="s">
        <v>13</v>
      </c>
      <c r="D6" s="133" t="s">
        <v>17</v>
      </c>
      <c r="E6" s="107">
        <v>1.0046774005569858E-3</v>
      </c>
      <c r="F6" s="83" t="s">
        <v>17</v>
      </c>
      <c r="G6" s="8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0" t="s">
        <v>2</v>
      </c>
      <c r="B7" s="87" t="s">
        <v>15</v>
      </c>
      <c r="C7" s="87" t="s">
        <v>14</v>
      </c>
      <c r="D7" s="87" t="s">
        <v>17</v>
      </c>
      <c r="E7" s="109">
        <v>3.1144958917677101E-3</v>
      </c>
      <c r="F7" s="91" t="s">
        <v>17</v>
      </c>
      <c r="G7" s="91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 t="s">
        <v>17</v>
      </c>
      <c r="N7" s="87"/>
      <c r="O7" s="87"/>
      <c r="P7" s="87"/>
    </row>
    <row r="8" spans="1:16" x14ac:dyDescent="0.25">
      <c r="A8" s="81" t="s">
        <v>3</v>
      </c>
      <c r="B8" s="133" t="s">
        <v>12</v>
      </c>
      <c r="C8" s="133" t="s">
        <v>11</v>
      </c>
      <c r="D8" s="133" t="s">
        <v>17</v>
      </c>
      <c r="E8" s="107">
        <v>-4.2386087262835659E-4</v>
      </c>
      <c r="F8" s="83" t="s">
        <v>17</v>
      </c>
      <c r="G8" s="83" t="s">
        <v>17</v>
      </c>
      <c r="H8" s="133" t="s">
        <v>17</v>
      </c>
      <c r="I8" s="133" t="s">
        <v>17</v>
      </c>
      <c r="J8" s="133" t="s">
        <v>17</v>
      </c>
      <c r="K8" s="133" t="s">
        <v>17</v>
      </c>
      <c r="L8" s="133" t="s">
        <v>17</v>
      </c>
      <c r="M8" s="133" t="s">
        <v>17</v>
      </c>
    </row>
    <row r="9" spans="1:16" x14ac:dyDescent="0.25">
      <c r="A9" s="81" t="s">
        <v>3</v>
      </c>
      <c r="B9" s="133" t="s">
        <v>12</v>
      </c>
      <c r="C9" s="133" t="s">
        <v>13</v>
      </c>
      <c r="D9" s="133" t="s">
        <v>17</v>
      </c>
      <c r="E9" s="107">
        <v>6.5832216827166334E-4</v>
      </c>
      <c r="F9" s="83" t="s">
        <v>17</v>
      </c>
      <c r="G9" s="83" t="s">
        <v>17</v>
      </c>
      <c r="H9" s="133" t="s">
        <v>17</v>
      </c>
      <c r="I9" s="133" t="s">
        <v>17</v>
      </c>
      <c r="J9" s="133" t="s">
        <v>17</v>
      </c>
      <c r="K9" s="133" t="s">
        <v>17</v>
      </c>
      <c r="L9" s="133" t="s">
        <v>17</v>
      </c>
      <c r="M9" s="133" t="s">
        <v>17</v>
      </c>
    </row>
    <row r="10" spans="1:16" x14ac:dyDescent="0.25">
      <c r="A10" s="81" t="s">
        <v>3</v>
      </c>
      <c r="B10" s="133" t="s">
        <v>12</v>
      </c>
      <c r="C10" s="133" t="s">
        <v>14</v>
      </c>
      <c r="D10" s="133" t="s">
        <v>17</v>
      </c>
      <c r="E10" s="107">
        <v>1.3878007456211705E-3</v>
      </c>
      <c r="F10" s="83" t="s">
        <v>17</v>
      </c>
      <c r="G10" s="83" t="s">
        <v>17</v>
      </c>
      <c r="H10" s="133" t="s">
        <v>17</v>
      </c>
      <c r="I10" s="133" t="s">
        <v>17</v>
      </c>
      <c r="J10" s="133" t="s">
        <v>17</v>
      </c>
      <c r="K10" s="133" t="s">
        <v>17</v>
      </c>
      <c r="L10" s="133" t="s">
        <v>17</v>
      </c>
      <c r="M10" s="133" t="s">
        <v>17</v>
      </c>
    </row>
    <row r="11" spans="1:16" x14ac:dyDescent="0.25">
      <c r="A11" s="81" t="s">
        <v>3</v>
      </c>
      <c r="B11" s="133" t="s">
        <v>15</v>
      </c>
      <c r="C11" s="133" t="s">
        <v>11</v>
      </c>
      <c r="D11" s="133" t="s">
        <v>17</v>
      </c>
      <c r="E11" s="107">
        <v>-4.8893548420347877E-4</v>
      </c>
      <c r="F11" s="83" t="s">
        <v>17</v>
      </c>
      <c r="G11" s="83" t="s">
        <v>17</v>
      </c>
      <c r="H11" s="133" t="s">
        <v>17</v>
      </c>
      <c r="I11" s="133" t="s">
        <v>17</v>
      </c>
      <c r="J11" s="133" t="s">
        <v>17</v>
      </c>
      <c r="K11" s="133" t="s">
        <v>17</v>
      </c>
      <c r="L11" s="133" t="s">
        <v>17</v>
      </c>
      <c r="M11" s="133" t="s">
        <v>17</v>
      </c>
    </row>
    <row r="12" spans="1:16" x14ac:dyDescent="0.25">
      <c r="A12" s="81" t="s">
        <v>3</v>
      </c>
      <c r="B12" s="133" t="s">
        <v>15</v>
      </c>
      <c r="C12" s="133" t="s">
        <v>13</v>
      </c>
      <c r="D12" s="133" t="s">
        <v>17</v>
      </c>
      <c r="E12" s="107">
        <v>4.5763358662687104E-4</v>
      </c>
      <c r="F12" s="83" t="s">
        <v>17</v>
      </c>
      <c r="G12" s="83" t="s">
        <v>17</v>
      </c>
      <c r="H12" s="133" t="s">
        <v>17</v>
      </c>
      <c r="I12" s="133" t="s">
        <v>17</v>
      </c>
      <c r="J12" s="133" t="s">
        <v>17</v>
      </c>
      <c r="K12" s="133" t="s">
        <v>17</v>
      </c>
      <c r="L12" s="133" t="s">
        <v>17</v>
      </c>
      <c r="M12" s="133" t="s">
        <v>17</v>
      </c>
    </row>
    <row r="13" spans="1:16" x14ac:dyDescent="0.25">
      <c r="A13" s="80" t="s">
        <v>3</v>
      </c>
      <c r="B13" s="87" t="s">
        <v>15</v>
      </c>
      <c r="C13" s="87" t="s">
        <v>14</v>
      </c>
      <c r="D13" s="87" t="s">
        <v>17</v>
      </c>
      <c r="E13" s="109">
        <v>1.5389062164523626E-3</v>
      </c>
      <c r="F13" s="91" t="s">
        <v>17</v>
      </c>
      <c r="G13" s="91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 t="s">
        <v>17</v>
      </c>
      <c r="N13" s="87"/>
      <c r="O13" s="87"/>
      <c r="P13" s="87"/>
    </row>
    <row r="14" spans="1:16" x14ac:dyDescent="0.25">
      <c r="A14" s="81" t="s">
        <v>4</v>
      </c>
      <c r="B14" s="133" t="s">
        <v>12</v>
      </c>
      <c r="C14" s="133" t="s">
        <v>11</v>
      </c>
      <c r="D14" s="133" t="s">
        <v>17</v>
      </c>
      <c r="E14" s="107">
        <v>-3.2497805260278678E-4</v>
      </c>
      <c r="F14" s="83" t="s">
        <v>17</v>
      </c>
      <c r="G14" s="83" t="s">
        <v>17</v>
      </c>
      <c r="H14" s="133" t="s">
        <v>17</v>
      </c>
      <c r="I14" s="133" t="s">
        <v>17</v>
      </c>
      <c r="J14" s="133" t="s">
        <v>17</v>
      </c>
      <c r="K14" s="133" t="s">
        <v>17</v>
      </c>
      <c r="L14" s="133" t="s">
        <v>17</v>
      </c>
      <c r="M14" s="133" t="s">
        <v>17</v>
      </c>
    </row>
    <row r="15" spans="1:16" x14ac:dyDescent="0.25">
      <c r="A15" s="81" t="s">
        <v>4</v>
      </c>
      <c r="B15" s="133" t="s">
        <v>12</v>
      </c>
      <c r="C15" s="133" t="s">
        <v>13</v>
      </c>
      <c r="D15" s="133" t="s">
        <v>17</v>
      </c>
      <c r="E15" s="107">
        <v>-9.3323098373443436E-4</v>
      </c>
      <c r="F15" s="133" t="s">
        <v>17</v>
      </c>
      <c r="G15" s="133" t="s">
        <v>17</v>
      </c>
      <c r="H15" s="133" t="s">
        <v>17</v>
      </c>
      <c r="I15" s="133" t="s">
        <v>17</v>
      </c>
      <c r="J15" s="133" t="s">
        <v>17</v>
      </c>
      <c r="K15" s="133" t="s">
        <v>17</v>
      </c>
      <c r="L15" s="133" t="s">
        <v>17</v>
      </c>
      <c r="M15" s="133" t="s">
        <v>17</v>
      </c>
    </row>
    <row r="16" spans="1:16" x14ac:dyDescent="0.25">
      <c r="A16" s="81" t="s">
        <v>4</v>
      </c>
      <c r="B16" s="133" t="s">
        <v>12</v>
      </c>
      <c r="C16" s="133" t="s">
        <v>14</v>
      </c>
      <c r="D16" s="133" t="s">
        <v>17</v>
      </c>
      <c r="E16" s="107">
        <v>2.2030620544843948E-4</v>
      </c>
      <c r="F16" s="133" t="s">
        <v>17</v>
      </c>
      <c r="G16" s="133" t="s">
        <v>17</v>
      </c>
      <c r="H16" s="133" t="s">
        <v>17</v>
      </c>
      <c r="I16" s="133" t="s">
        <v>17</v>
      </c>
      <c r="J16" s="133" t="s">
        <v>17</v>
      </c>
      <c r="K16" s="133" t="s">
        <v>17</v>
      </c>
      <c r="L16" s="133" t="s">
        <v>17</v>
      </c>
      <c r="M16" s="133" t="s">
        <v>17</v>
      </c>
    </row>
    <row r="17" spans="1:16" x14ac:dyDescent="0.25">
      <c r="A17" s="81" t="s">
        <v>4</v>
      </c>
      <c r="B17" s="133" t="s">
        <v>15</v>
      </c>
      <c r="C17" s="133" t="s">
        <v>11</v>
      </c>
      <c r="D17" s="133" t="s">
        <v>17</v>
      </c>
      <c r="E17" s="107">
        <v>-1.3751890904900588E-4</v>
      </c>
      <c r="F17" s="133" t="s">
        <v>17</v>
      </c>
      <c r="G17" s="13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  <c r="L17" s="133" t="s">
        <v>17</v>
      </c>
      <c r="M17" s="133" t="s">
        <v>17</v>
      </c>
    </row>
    <row r="18" spans="1:16" x14ac:dyDescent="0.25">
      <c r="A18" s="81" t="s">
        <v>4</v>
      </c>
      <c r="B18" s="133" t="s">
        <v>15</v>
      </c>
      <c r="C18" s="133" t="s">
        <v>13</v>
      </c>
      <c r="D18" s="133" t="s">
        <v>17</v>
      </c>
      <c r="E18" s="107">
        <v>-4.1574455045967351E-4</v>
      </c>
      <c r="F18" s="133" t="s">
        <v>17</v>
      </c>
      <c r="G18" s="13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  <c r="L18" s="133" t="s">
        <v>17</v>
      </c>
      <c r="M18" s="133" t="s">
        <v>17</v>
      </c>
    </row>
    <row r="19" spans="1:16" x14ac:dyDescent="0.25">
      <c r="A19" s="80" t="s">
        <v>4</v>
      </c>
      <c r="B19" s="87" t="s">
        <v>15</v>
      </c>
      <c r="C19" s="87" t="s">
        <v>14</v>
      </c>
      <c r="D19" s="87" t="s">
        <v>17</v>
      </c>
      <c r="E19" s="109">
        <v>2.561142628902946E-4</v>
      </c>
      <c r="F19" s="87" t="s">
        <v>17</v>
      </c>
      <c r="G19" s="87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87"/>
      <c r="P19" s="87"/>
    </row>
    <row r="20" spans="1:16" x14ac:dyDescent="0.25">
      <c r="A20" s="81" t="s">
        <v>5</v>
      </c>
      <c r="B20" s="133" t="s">
        <v>12</v>
      </c>
      <c r="C20" s="133" t="s">
        <v>11</v>
      </c>
      <c r="D20" s="133" t="s">
        <v>17</v>
      </c>
      <c r="E20" s="107">
        <v>-6.279939581099736E-4</v>
      </c>
      <c r="F20" s="133" t="s">
        <v>17</v>
      </c>
      <c r="G20" s="13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  <c r="L20" s="133" t="s">
        <v>17</v>
      </c>
      <c r="M20" s="133" t="s">
        <v>17</v>
      </c>
    </row>
    <row r="21" spans="1:16" x14ac:dyDescent="0.25">
      <c r="A21" s="81" t="s">
        <v>5</v>
      </c>
      <c r="B21" s="133" t="s">
        <v>12</v>
      </c>
      <c r="C21" s="133" t="s">
        <v>13</v>
      </c>
      <c r="D21" s="133" t="s">
        <v>17</v>
      </c>
      <c r="E21" s="107">
        <v>1.6290790889161855E-4</v>
      </c>
      <c r="F21" s="133" t="s">
        <v>17</v>
      </c>
      <c r="G21" s="133" t="s">
        <v>17</v>
      </c>
      <c r="H21" s="133" t="s">
        <v>17</v>
      </c>
      <c r="I21" s="133" t="s">
        <v>17</v>
      </c>
      <c r="J21" s="133" t="s">
        <v>17</v>
      </c>
      <c r="K21" s="133" t="s">
        <v>17</v>
      </c>
      <c r="L21" s="133" t="s">
        <v>17</v>
      </c>
      <c r="M21" s="133" t="s">
        <v>17</v>
      </c>
    </row>
    <row r="22" spans="1:16" x14ac:dyDescent="0.25">
      <c r="A22" s="81" t="s">
        <v>5</v>
      </c>
      <c r="B22" s="133" t="s">
        <v>12</v>
      </c>
      <c r="C22" s="133" t="s">
        <v>14</v>
      </c>
      <c r="D22" s="133" t="s">
        <v>17</v>
      </c>
      <c r="E22" s="107">
        <v>9.2636801972800775E-4</v>
      </c>
      <c r="F22" s="133" t="s">
        <v>17</v>
      </c>
      <c r="G22" s="13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  <c r="L22" s="133" t="s">
        <v>17</v>
      </c>
      <c r="M22" s="133" t="s">
        <v>17</v>
      </c>
    </row>
    <row r="23" spans="1:16" x14ac:dyDescent="0.25">
      <c r="A23" s="81" t="s">
        <v>5</v>
      </c>
      <c r="B23" s="133" t="s">
        <v>15</v>
      </c>
      <c r="C23" s="133" t="s">
        <v>11</v>
      </c>
      <c r="D23" s="133" t="s">
        <v>17</v>
      </c>
      <c r="E23" s="107">
        <v>-6.3296119061984069E-4</v>
      </c>
      <c r="F23" s="133" t="s">
        <v>17</v>
      </c>
      <c r="G23" s="13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  <c r="L23" s="133" t="s">
        <v>17</v>
      </c>
      <c r="M23" s="133" t="s">
        <v>17</v>
      </c>
    </row>
    <row r="24" spans="1:16" x14ac:dyDescent="0.25">
      <c r="A24" s="81" t="s">
        <v>5</v>
      </c>
      <c r="B24" s="133" t="s">
        <v>15</v>
      </c>
      <c r="C24" s="133" t="s">
        <v>13</v>
      </c>
      <c r="D24" s="133" t="s">
        <v>17</v>
      </c>
      <c r="E24" s="107">
        <v>2.7780578843783488E-5</v>
      </c>
      <c r="F24" s="133" t="s">
        <v>17</v>
      </c>
      <c r="G24" s="133" t="s">
        <v>17</v>
      </c>
      <c r="H24" s="133" t="s">
        <v>17</v>
      </c>
      <c r="I24" s="133" t="s">
        <v>17</v>
      </c>
      <c r="J24" s="133" t="s">
        <v>17</v>
      </c>
      <c r="K24" s="133" t="s">
        <v>17</v>
      </c>
      <c r="L24" s="133" t="s">
        <v>17</v>
      </c>
      <c r="M24" s="133" t="s">
        <v>17</v>
      </c>
    </row>
    <row r="25" spans="1:16" x14ac:dyDescent="0.25">
      <c r="A25" s="80" t="s">
        <v>5</v>
      </c>
      <c r="B25" s="87" t="s">
        <v>15</v>
      </c>
      <c r="C25" s="87" t="s">
        <v>14</v>
      </c>
      <c r="D25" s="87" t="s">
        <v>17</v>
      </c>
      <c r="E25" s="109">
        <v>8.0460236253210304E-4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 t="s">
        <v>17</v>
      </c>
      <c r="N25" s="87"/>
      <c r="O25" s="87"/>
      <c r="P25" s="87"/>
    </row>
    <row r="26" spans="1:16" x14ac:dyDescent="0.25">
      <c r="A26" s="81" t="s">
        <v>0</v>
      </c>
      <c r="B26" s="133" t="s">
        <v>12</v>
      </c>
      <c r="C26" s="133" t="s">
        <v>11</v>
      </c>
      <c r="D26" s="133" t="s">
        <v>17</v>
      </c>
      <c r="E26" s="315">
        <v>-1.2141202156629172E-4</v>
      </c>
      <c r="F26" s="133" t="s">
        <v>17</v>
      </c>
      <c r="G26" s="133" t="s">
        <v>17</v>
      </c>
      <c r="H26" s="133" t="s">
        <v>17</v>
      </c>
      <c r="I26" s="133" t="s">
        <v>17</v>
      </c>
      <c r="J26" s="133" t="s">
        <v>17</v>
      </c>
      <c r="K26" s="133" t="s">
        <v>17</v>
      </c>
      <c r="L26" s="133" t="s">
        <v>17</v>
      </c>
      <c r="M26" s="133" t="s">
        <v>17</v>
      </c>
    </row>
    <row r="27" spans="1:16" x14ac:dyDescent="0.25">
      <c r="A27" s="81" t="s">
        <v>0</v>
      </c>
      <c r="B27" s="133" t="s">
        <v>12</v>
      </c>
      <c r="C27" s="133" t="s">
        <v>13</v>
      </c>
      <c r="D27" s="133" t="s">
        <v>17</v>
      </c>
      <c r="E27" s="315">
        <v>1.1239920591799013E-4</v>
      </c>
      <c r="F27" s="133" t="s">
        <v>17</v>
      </c>
      <c r="G27" s="133" t="s">
        <v>17</v>
      </c>
      <c r="H27" s="133" t="s">
        <v>17</v>
      </c>
      <c r="I27" s="133" t="s">
        <v>17</v>
      </c>
      <c r="J27" s="133" t="s">
        <v>17</v>
      </c>
      <c r="K27" s="133" t="s">
        <v>17</v>
      </c>
      <c r="L27" s="133" t="s">
        <v>17</v>
      </c>
      <c r="M27" s="133" t="s">
        <v>17</v>
      </c>
    </row>
    <row r="28" spans="1:16" x14ac:dyDescent="0.25">
      <c r="A28" s="81" t="s">
        <v>0</v>
      </c>
      <c r="B28" s="133" t="s">
        <v>12</v>
      </c>
      <c r="C28" s="133" t="s">
        <v>14</v>
      </c>
      <c r="D28" s="133" t="s">
        <v>17</v>
      </c>
      <c r="E28" s="315">
        <v>5.6505491550384868E-4</v>
      </c>
      <c r="F28" s="133" t="s">
        <v>17</v>
      </c>
      <c r="G28" s="133" t="s">
        <v>17</v>
      </c>
      <c r="H28" s="133" t="s">
        <v>17</v>
      </c>
      <c r="I28" s="133" t="s">
        <v>17</v>
      </c>
      <c r="J28" s="133" t="s">
        <v>17</v>
      </c>
      <c r="K28" s="133" t="s">
        <v>17</v>
      </c>
      <c r="L28" s="133" t="s">
        <v>17</v>
      </c>
      <c r="M28" s="133" t="s">
        <v>17</v>
      </c>
    </row>
    <row r="29" spans="1:16" x14ac:dyDescent="0.25">
      <c r="A29" s="81" t="s">
        <v>0</v>
      </c>
      <c r="B29" s="133" t="s">
        <v>15</v>
      </c>
      <c r="C29" s="133" t="s">
        <v>11</v>
      </c>
      <c r="D29" s="133" t="s">
        <v>17</v>
      </c>
      <c r="E29" s="315">
        <v>-9.7783390758110489E-5</v>
      </c>
      <c r="F29" s="133" t="s">
        <v>17</v>
      </c>
      <c r="G29" s="133" t="s">
        <v>17</v>
      </c>
      <c r="H29" s="133" t="s">
        <v>17</v>
      </c>
      <c r="I29" s="133" t="s">
        <v>17</v>
      </c>
      <c r="J29" s="133" t="s">
        <v>17</v>
      </c>
      <c r="K29" s="133" t="s">
        <v>17</v>
      </c>
      <c r="L29" s="133" t="s">
        <v>17</v>
      </c>
      <c r="M29" s="133" t="s">
        <v>17</v>
      </c>
    </row>
    <row r="30" spans="1:16" x14ac:dyDescent="0.25">
      <c r="A30" s="81" t="s">
        <v>0</v>
      </c>
      <c r="B30" s="133" t="s">
        <v>15</v>
      </c>
      <c r="C30" s="133" t="s">
        <v>13</v>
      </c>
      <c r="D30" s="133" t="s">
        <v>17</v>
      </c>
      <c r="E30" s="315">
        <v>8.7131325850031693E-5</v>
      </c>
      <c r="F30" s="133" t="s">
        <v>17</v>
      </c>
      <c r="G30" s="133" t="s">
        <v>17</v>
      </c>
      <c r="H30" s="133" t="s">
        <v>17</v>
      </c>
      <c r="I30" s="133" t="s">
        <v>17</v>
      </c>
      <c r="J30" s="133" t="s">
        <v>17</v>
      </c>
      <c r="K30" s="133" t="s">
        <v>17</v>
      </c>
      <c r="L30" s="133" t="s">
        <v>17</v>
      </c>
      <c r="M30" s="133" t="s">
        <v>17</v>
      </c>
    </row>
    <row r="31" spans="1:16" x14ac:dyDescent="0.25">
      <c r="A31" s="80" t="s">
        <v>0</v>
      </c>
      <c r="B31" s="87" t="s">
        <v>15</v>
      </c>
      <c r="C31" s="87" t="s">
        <v>14</v>
      </c>
      <c r="D31" s="87" t="s">
        <v>17</v>
      </c>
      <c r="E31" s="316">
        <v>5.7838392964826291E-4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 t="s">
        <v>17</v>
      </c>
      <c r="N31" s="87"/>
      <c r="O31" s="87"/>
      <c r="P31" s="87"/>
    </row>
    <row r="32" spans="1:16" x14ac:dyDescent="0.25">
      <c r="A32" s="81" t="s">
        <v>6</v>
      </c>
      <c r="B32" s="133" t="s">
        <v>12</v>
      </c>
      <c r="C32" s="133" t="s">
        <v>11</v>
      </c>
      <c r="D32" s="133" t="s">
        <v>17</v>
      </c>
      <c r="E32" s="107">
        <v>1.9533774611812937E-4</v>
      </c>
      <c r="F32" s="133" t="s">
        <v>17</v>
      </c>
      <c r="G32" s="133" t="s">
        <v>17</v>
      </c>
      <c r="H32" s="133" t="s">
        <v>17</v>
      </c>
      <c r="I32" s="133" t="s">
        <v>17</v>
      </c>
      <c r="J32" s="133" t="s">
        <v>17</v>
      </c>
      <c r="K32" s="133" t="s">
        <v>17</v>
      </c>
      <c r="L32" s="133" t="s">
        <v>17</v>
      </c>
      <c r="M32" s="133" t="s">
        <v>17</v>
      </c>
    </row>
    <row r="33" spans="1:13" x14ac:dyDescent="0.25">
      <c r="A33" s="81" t="s">
        <v>6</v>
      </c>
      <c r="B33" s="133" t="s">
        <v>12</v>
      </c>
      <c r="C33" s="133" t="s">
        <v>13</v>
      </c>
      <c r="D33" s="133" t="s">
        <v>17</v>
      </c>
      <c r="E33" s="107">
        <v>1.0796651233515586E-3</v>
      </c>
      <c r="F33" s="133" t="s">
        <v>17</v>
      </c>
      <c r="G33" s="133" t="s">
        <v>17</v>
      </c>
      <c r="H33" s="133" t="s">
        <v>17</v>
      </c>
      <c r="I33" s="133" t="s">
        <v>17</v>
      </c>
      <c r="J33" s="133" t="s">
        <v>17</v>
      </c>
      <c r="K33" s="133" t="s">
        <v>17</v>
      </c>
      <c r="L33" s="133" t="s">
        <v>17</v>
      </c>
      <c r="M33" s="133" t="s">
        <v>17</v>
      </c>
    </row>
    <row r="34" spans="1:13" x14ac:dyDescent="0.25">
      <c r="A34" s="81" t="s">
        <v>6</v>
      </c>
      <c r="B34" s="133" t="s">
        <v>12</v>
      </c>
      <c r="C34" s="133" t="s">
        <v>14</v>
      </c>
      <c r="D34" s="133" t="s">
        <v>17</v>
      </c>
      <c r="E34" s="107">
        <v>2.2020781127782829E-3</v>
      </c>
      <c r="F34" s="133" t="s">
        <v>17</v>
      </c>
      <c r="G34" s="133" t="s">
        <v>17</v>
      </c>
      <c r="H34" s="133" t="s">
        <v>17</v>
      </c>
      <c r="I34" s="133" t="s">
        <v>17</v>
      </c>
      <c r="J34" s="133" t="s">
        <v>17</v>
      </c>
      <c r="K34" s="133" t="s">
        <v>17</v>
      </c>
      <c r="L34" s="133" t="s">
        <v>17</v>
      </c>
      <c r="M34" s="133" t="s">
        <v>17</v>
      </c>
    </row>
    <row r="35" spans="1:13" x14ac:dyDescent="0.25">
      <c r="A35" s="81" t="s">
        <v>6</v>
      </c>
      <c r="B35" s="133" t="s">
        <v>15</v>
      </c>
      <c r="C35" s="133" t="s">
        <v>11</v>
      </c>
      <c r="D35" s="133" t="s">
        <v>17</v>
      </c>
      <c r="E35" s="107">
        <v>1.3993231139197704E-4</v>
      </c>
      <c r="F35" s="133" t="s">
        <v>17</v>
      </c>
      <c r="G35" s="133" t="s">
        <v>17</v>
      </c>
      <c r="H35" s="133" t="s">
        <v>17</v>
      </c>
      <c r="I35" s="133" t="s">
        <v>17</v>
      </c>
      <c r="J35" s="133" t="s">
        <v>17</v>
      </c>
      <c r="K35" s="133" t="s">
        <v>17</v>
      </c>
      <c r="L35" s="133" t="s">
        <v>17</v>
      </c>
      <c r="M35" s="133" t="s">
        <v>17</v>
      </c>
    </row>
    <row r="36" spans="1:13" x14ac:dyDescent="0.25">
      <c r="A36" s="81" t="s">
        <v>6</v>
      </c>
      <c r="B36" s="133" t="s">
        <v>15</v>
      </c>
      <c r="C36" s="133" t="s">
        <v>13</v>
      </c>
      <c r="D36" s="133" t="s">
        <v>17</v>
      </c>
      <c r="E36" s="107">
        <v>1.1094580984036817E-3</v>
      </c>
      <c r="F36" s="133" t="s">
        <v>17</v>
      </c>
      <c r="G36" s="133" t="s">
        <v>17</v>
      </c>
      <c r="H36" s="133" t="s">
        <v>17</v>
      </c>
      <c r="I36" s="133" t="s">
        <v>17</v>
      </c>
      <c r="J36" s="133" t="s">
        <v>17</v>
      </c>
      <c r="K36" s="133" t="s">
        <v>17</v>
      </c>
      <c r="L36" s="133" t="s">
        <v>17</v>
      </c>
      <c r="M36" s="133" t="s">
        <v>17</v>
      </c>
    </row>
    <row r="37" spans="1:13" x14ac:dyDescent="0.25">
      <c r="A37" s="81" t="s">
        <v>6</v>
      </c>
      <c r="B37" s="133" t="s">
        <v>15</v>
      </c>
      <c r="C37" s="133" t="s">
        <v>14</v>
      </c>
      <c r="D37" s="133" t="s">
        <v>17</v>
      </c>
      <c r="E37" s="107">
        <v>2.3765571001113095E-3</v>
      </c>
      <c r="F37" s="133" t="s">
        <v>17</v>
      </c>
      <c r="G37" s="133" t="s">
        <v>17</v>
      </c>
      <c r="H37" s="133" t="s">
        <v>17</v>
      </c>
      <c r="I37" s="133" t="s">
        <v>17</v>
      </c>
      <c r="J37" s="133" t="s">
        <v>17</v>
      </c>
      <c r="K37" s="133" t="s">
        <v>17</v>
      </c>
      <c r="L37" s="133" t="s">
        <v>17</v>
      </c>
      <c r="M37" s="133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1"/>
  <sheetViews>
    <sheetView zoomScale="80" zoomScaleNormal="80" workbookViewId="0">
      <selection activeCell="K34" sqref="K34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7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63">
        <v>1.0270701542594018E-3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1789</v>
      </c>
    </row>
    <row r="3" spans="1:16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63">
        <v>-4.4189748313883115E-6</v>
      </c>
      <c r="F3" s="83" t="s">
        <v>17</v>
      </c>
      <c r="G3" s="8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</row>
    <row r="4" spans="1:16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63">
        <v>-3.3062228187663578E-5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63">
        <v>5.5523345888719433E-4</v>
      </c>
      <c r="F5" s="133" t="s">
        <v>17</v>
      </c>
      <c r="G5" s="13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317">
        <v>1.2830841157374095E-4</v>
      </c>
      <c r="F6" s="133" t="s">
        <v>17</v>
      </c>
      <c r="G6" s="13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63">
        <v>5.1508078953355074E-4</v>
      </c>
      <c r="F7" s="133" t="s">
        <v>17</v>
      </c>
      <c r="G7" s="133" t="s">
        <v>17</v>
      </c>
      <c r="H7" s="133" t="s">
        <v>17</v>
      </c>
      <c r="I7" s="133" t="s">
        <v>17</v>
      </c>
      <c r="J7" s="133" t="s">
        <v>17</v>
      </c>
      <c r="K7" s="133" t="s">
        <v>17</v>
      </c>
      <c r="L7" s="133" t="s">
        <v>17</v>
      </c>
      <c r="M7" s="133" t="s">
        <v>17</v>
      </c>
    </row>
    <row r="8" spans="1:16" x14ac:dyDescent="0.2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</row>
    <row r="9" spans="1:16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</row>
    <row r="10" spans="1:16" x14ac:dyDescent="0.25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110"/>
  <sheetViews>
    <sheetView topLeftCell="A40" zoomScale="80" zoomScaleNormal="80" workbookViewId="0">
      <selection activeCell="E92" sqref="E92:E109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67.140625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315">
        <v>-9.1500091048119202E-3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53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315">
        <v>5.1767983301472301E-4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  <c r="P3" s="133" t="s">
        <v>762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315">
        <v>8.4398931849975496E-4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315">
        <v>-7.44700320943703E-3</v>
      </c>
      <c r="F5" s="83" t="s">
        <v>17</v>
      </c>
      <c r="G5" s="8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315">
        <v>-3.3138310694341201E-3</v>
      </c>
      <c r="F6" s="83" t="s">
        <v>17</v>
      </c>
      <c r="G6" s="8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6" t="s">
        <v>2</v>
      </c>
      <c r="B7" s="133" t="s">
        <v>12</v>
      </c>
      <c r="C7" s="133" t="s">
        <v>13</v>
      </c>
      <c r="D7" s="133" t="s">
        <v>8</v>
      </c>
      <c r="E7" s="322">
        <v>1.60519933534939E-3</v>
      </c>
      <c r="F7" s="85" t="s">
        <v>17</v>
      </c>
      <c r="G7" s="85" t="s">
        <v>17</v>
      </c>
      <c r="H7" s="84" t="s">
        <v>17</v>
      </c>
      <c r="I7" s="84" t="s">
        <v>17</v>
      </c>
      <c r="J7" s="84" t="s">
        <v>17</v>
      </c>
      <c r="K7" s="84" t="s">
        <v>17</v>
      </c>
      <c r="L7" s="84" t="s">
        <v>17</v>
      </c>
      <c r="M7" s="84" t="s">
        <v>17</v>
      </c>
      <c r="N7" s="84"/>
      <c r="O7" s="84"/>
      <c r="P7" s="84"/>
    </row>
    <row r="8" spans="1:16" x14ac:dyDescent="0.25">
      <c r="A8" s="86" t="s">
        <v>2</v>
      </c>
      <c r="B8" s="133" t="s">
        <v>12</v>
      </c>
      <c r="C8" s="133" t="s">
        <v>13</v>
      </c>
      <c r="D8" s="133" t="s">
        <v>29</v>
      </c>
      <c r="E8" s="323">
        <v>3.8307845393026302E-3</v>
      </c>
      <c r="F8" s="84" t="s">
        <v>17</v>
      </c>
      <c r="G8" s="84" t="s">
        <v>17</v>
      </c>
      <c r="H8" s="84" t="s">
        <v>17</v>
      </c>
      <c r="I8" s="84" t="s">
        <v>17</v>
      </c>
      <c r="J8" s="84" t="s">
        <v>17</v>
      </c>
      <c r="K8" s="84" t="s">
        <v>17</v>
      </c>
      <c r="L8" s="84" t="s">
        <v>17</v>
      </c>
      <c r="M8" s="84" t="s">
        <v>17</v>
      </c>
      <c r="N8" s="84"/>
      <c r="O8" s="84"/>
      <c r="P8" s="57"/>
    </row>
    <row r="9" spans="1:16" x14ac:dyDescent="0.25">
      <c r="A9" s="86" t="s">
        <v>2</v>
      </c>
      <c r="B9" s="133" t="s">
        <v>12</v>
      </c>
      <c r="C9" s="133" t="s">
        <v>13</v>
      </c>
      <c r="D9" s="133" t="s">
        <v>7</v>
      </c>
      <c r="E9" s="323">
        <v>-5.4162760796569096E-4</v>
      </c>
      <c r="F9" s="84" t="s">
        <v>17</v>
      </c>
      <c r="G9" s="84" t="s">
        <v>17</v>
      </c>
      <c r="H9" s="84" t="s">
        <v>17</v>
      </c>
      <c r="I9" s="84" t="s">
        <v>17</v>
      </c>
      <c r="J9" s="84" t="s">
        <v>17</v>
      </c>
      <c r="K9" s="84" t="s">
        <v>17</v>
      </c>
      <c r="L9" s="84" t="s">
        <v>17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133" t="s">
        <v>12</v>
      </c>
      <c r="C10" s="133" t="s">
        <v>14</v>
      </c>
      <c r="D10" s="133" t="s">
        <v>18</v>
      </c>
      <c r="E10" s="323">
        <v>-2.8075230823322202E-3</v>
      </c>
      <c r="F10" s="85" t="s">
        <v>17</v>
      </c>
      <c r="G10" s="85" t="s">
        <v>17</v>
      </c>
      <c r="H10" s="84" t="s">
        <v>17</v>
      </c>
      <c r="I10" s="84" t="s">
        <v>17</v>
      </c>
      <c r="J10" s="84" t="s">
        <v>17</v>
      </c>
      <c r="K10" s="84" t="s">
        <v>17</v>
      </c>
      <c r="L10" s="84" t="s">
        <v>17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133" t="s">
        <v>12</v>
      </c>
      <c r="C11" s="133" t="s">
        <v>14</v>
      </c>
      <c r="D11" s="133" t="s">
        <v>8</v>
      </c>
      <c r="E11" s="323">
        <v>4.6666643832117202E-3</v>
      </c>
      <c r="F11" s="85" t="s">
        <v>17</v>
      </c>
      <c r="G11" s="85" t="s">
        <v>17</v>
      </c>
      <c r="H11" s="84" t="s">
        <v>17</v>
      </c>
      <c r="I11" s="84" t="s">
        <v>17</v>
      </c>
      <c r="J11" s="84" t="s">
        <v>17</v>
      </c>
      <c r="K11" s="84" t="s">
        <v>17</v>
      </c>
      <c r="L11" s="84" t="s">
        <v>17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133" t="s">
        <v>12</v>
      </c>
      <c r="C12" s="133" t="s">
        <v>14</v>
      </c>
      <c r="D12" s="133" t="s">
        <v>29</v>
      </c>
      <c r="E12" s="323">
        <v>5.7533284912237104E-3</v>
      </c>
      <c r="F12" s="85" t="s">
        <v>17</v>
      </c>
      <c r="G12" s="85" t="s">
        <v>17</v>
      </c>
      <c r="H12" s="84" t="s">
        <v>17</v>
      </c>
      <c r="I12" s="84" t="s">
        <v>17</v>
      </c>
      <c r="J12" s="84" t="s">
        <v>17</v>
      </c>
      <c r="K12" s="84" t="s">
        <v>17</v>
      </c>
      <c r="L12" s="84" t="s">
        <v>17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133" t="s">
        <v>12</v>
      </c>
      <c r="C13" s="133" t="s">
        <v>14</v>
      </c>
      <c r="D13" s="133" t="s">
        <v>7</v>
      </c>
      <c r="E13" s="322">
        <v>-3.28553056308744E-4</v>
      </c>
      <c r="F13" s="85" t="s">
        <v>17</v>
      </c>
      <c r="G13" s="85" t="s">
        <v>17</v>
      </c>
      <c r="H13" s="84" t="s">
        <v>17</v>
      </c>
      <c r="I13" s="84" t="s">
        <v>17</v>
      </c>
      <c r="J13" s="84" t="s">
        <v>17</v>
      </c>
      <c r="K13" s="84" t="s">
        <v>17</v>
      </c>
      <c r="L13" s="84" t="s">
        <v>17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133" t="s">
        <v>15</v>
      </c>
      <c r="C14" s="133" t="s">
        <v>11</v>
      </c>
      <c r="D14" s="133" t="s">
        <v>18</v>
      </c>
      <c r="E14" s="323">
        <v>-1.5582757872791999E-2</v>
      </c>
      <c r="F14" s="84" t="s">
        <v>17</v>
      </c>
      <c r="G14" s="84" t="s">
        <v>17</v>
      </c>
      <c r="H14" s="84" t="s">
        <v>17</v>
      </c>
      <c r="I14" s="84" t="s">
        <v>17</v>
      </c>
      <c r="J14" s="84" t="s">
        <v>17</v>
      </c>
      <c r="K14" s="84" t="s">
        <v>17</v>
      </c>
      <c r="L14" s="84" t="s">
        <v>17</v>
      </c>
      <c r="M14" s="84" t="s">
        <v>17</v>
      </c>
      <c r="N14" s="84"/>
      <c r="O14" s="84"/>
      <c r="P14" s="57"/>
    </row>
    <row r="15" spans="1:16" x14ac:dyDescent="0.25">
      <c r="A15" s="86" t="s">
        <v>2</v>
      </c>
      <c r="B15" s="133" t="s">
        <v>15</v>
      </c>
      <c r="C15" s="133" t="s">
        <v>11</v>
      </c>
      <c r="D15" s="133" t="s">
        <v>7</v>
      </c>
      <c r="E15" s="323">
        <v>1.8196136491012701E-4</v>
      </c>
      <c r="F15" s="84" t="s">
        <v>17</v>
      </c>
      <c r="G15" s="84" t="s">
        <v>17</v>
      </c>
      <c r="H15" s="84" t="s">
        <v>17</v>
      </c>
      <c r="I15" s="84" t="s">
        <v>17</v>
      </c>
      <c r="J15" s="84" t="s">
        <v>17</v>
      </c>
      <c r="K15" s="84" t="s">
        <v>17</v>
      </c>
      <c r="L15" s="84" t="s">
        <v>17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133" t="s">
        <v>15</v>
      </c>
      <c r="C16" s="133" t="s">
        <v>13</v>
      </c>
      <c r="D16" s="133" t="s">
        <v>18</v>
      </c>
      <c r="E16" s="323">
        <v>-9.5169439803589103E-3</v>
      </c>
      <c r="F16" s="85" t="s">
        <v>17</v>
      </c>
      <c r="G16" s="85" t="s">
        <v>17</v>
      </c>
      <c r="H16" s="84" t="s">
        <v>17</v>
      </c>
      <c r="I16" s="84" t="s">
        <v>17</v>
      </c>
      <c r="J16" s="84" t="s">
        <v>17</v>
      </c>
      <c r="K16" s="84" t="s">
        <v>17</v>
      </c>
      <c r="L16" s="84" t="s">
        <v>17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315">
        <v>3.39208846867721E-3</v>
      </c>
      <c r="F17" s="83" t="s">
        <v>17</v>
      </c>
      <c r="G17" s="8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  <c r="L17" s="133" t="s">
        <v>17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315">
        <v>-1.0113739341385901E-2</v>
      </c>
      <c r="F18" s="83" t="s">
        <v>17</v>
      </c>
      <c r="G18" s="8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  <c r="L18" s="133" t="s">
        <v>17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324">
        <v>6.9271248954174396E-3</v>
      </c>
      <c r="F19" s="91" t="s">
        <v>17</v>
      </c>
      <c r="G19" s="91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315">
        <v>2.2625513122657599E-3</v>
      </c>
      <c r="F20" s="83" t="s">
        <v>17</v>
      </c>
      <c r="G20" s="8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  <c r="L20" s="133" t="s">
        <v>17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315">
        <v>4.7203621488511403E-3</v>
      </c>
      <c r="F21" s="83" t="s">
        <v>17</v>
      </c>
      <c r="G21" s="83" t="s">
        <v>17</v>
      </c>
      <c r="H21" s="133" t="s">
        <v>17</v>
      </c>
      <c r="I21" s="133" t="s">
        <v>17</v>
      </c>
      <c r="J21" s="133" t="s">
        <v>17</v>
      </c>
      <c r="K21" s="133" t="s">
        <v>17</v>
      </c>
      <c r="L21" s="133" t="s">
        <v>17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315">
        <v>4.3585920304775802E-3</v>
      </c>
      <c r="F22" s="83" t="s">
        <v>17</v>
      </c>
      <c r="G22" s="8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  <c r="L22" s="133" t="s">
        <v>17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315">
        <v>2.5453469793524802E-3</v>
      </c>
      <c r="F23" s="83" t="s">
        <v>17</v>
      </c>
      <c r="G23" s="8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  <c r="L23" s="133" t="s">
        <v>17</v>
      </c>
      <c r="M23" s="133" t="s">
        <v>17</v>
      </c>
    </row>
    <row r="24" spans="1:16" x14ac:dyDescent="0.25">
      <c r="A24" s="86" t="s">
        <v>3</v>
      </c>
      <c r="B24" s="133" t="s">
        <v>12</v>
      </c>
      <c r="C24" s="133" t="s">
        <v>13</v>
      </c>
      <c r="D24" s="133" t="s">
        <v>18</v>
      </c>
      <c r="E24" s="323">
        <v>-7.4841586347438498E-4</v>
      </c>
      <c r="F24" s="85" t="s">
        <v>17</v>
      </c>
      <c r="G24" s="85" t="s">
        <v>17</v>
      </c>
      <c r="H24" s="84" t="s">
        <v>17</v>
      </c>
      <c r="I24" s="84" t="s">
        <v>17</v>
      </c>
      <c r="J24" s="84" t="s">
        <v>17</v>
      </c>
      <c r="K24" s="84" t="s">
        <v>17</v>
      </c>
      <c r="L24" s="84" t="s">
        <v>17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133" t="s">
        <v>12</v>
      </c>
      <c r="C25" s="133" t="s">
        <v>13</v>
      </c>
      <c r="D25" s="133" t="s">
        <v>8</v>
      </c>
      <c r="E25" s="322">
        <v>1.91033271674354E-3</v>
      </c>
      <c r="F25" s="85" t="s">
        <v>17</v>
      </c>
      <c r="G25" s="85" t="s">
        <v>17</v>
      </c>
      <c r="H25" s="84" t="s">
        <v>17</v>
      </c>
      <c r="I25" s="84" t="s">
        <v>17</v>
      </c>
      <c r="J25" s="84" t="s">
        <v>17</v>
      </c>
      <c r="K25" s="84" t="s">
        <v>17</v>
      </c>
      <c r="L25" s="84" t="s">
        <v>17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133" t="s">
        <v>12</v>
      </c>
      <c r="C26" s="133" t="s">
        <v>13</v>
      </c>
      <c r="D26" s="133" t="s">
        <v>29</v>
      </c>
      <c r="E26" s="323">
        <v>1.3868331187670399E-3</v>
      </c>
      <c r="F26" s="85" t="s">
        <v>17</v>
      </c>
      <c r="G26" s="85" t="s">
        <v>17</v>
      </c>
      <c r="H26" s="84" t="s">
        <v>17</v>
      </c>
      <c r="I26" s="84" t="s">
        <v>17</v>
      </c>
      <c r="J26" s="84" t="s">
        <v>17</v>
      </c>
      <c r="K26" s="84" t="s">
        <v>17</v>
      </c>
      <c r="L26" s="84" t="s">
        <v>17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133" t="s">
        <v>12</v>
      </c>
      <c r="C27" s="133" t="s">
        <v>13</v>
      </c>
      <c r="D27" s="133" t="s">
        <v>7</v>
      </c>
      <c r="E27" s="323">
        <v>-4.09311757736538E-4</v>
      </c>
      <c r="F27" s="85" t="s">
        <v>17</v>
      </c>
      <c r="G27" s="85" t="s">
        <v>17</v>
      </c>
      <c r="H27" s="84" t="s">
        <v>17</v>
      </c>
      <c r="I27" s="84" t="s">
        <v>17</v>
      </c>
      <c r="J27" s="84" t="s">
        <v>17</v>
      </c>
      <c r="K27" s="84" t="s">
        <v>17</v>
      </c>
      <c r="L27" s="84" t="s">
        <v>17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133" t="s">
        <v>12</v>
      </c>
      <c r="C28" s="133" t="s">
        <v>14</v>
      </c>
      <c r="D28" s="133" t="s">
        <v>18</v>
      </c>
      <c r="E28" s="323">
        <v>5.81437266455773E-3</v>
      </c>
      <c r="F28" s="85" t="s">
        <v>17</v>
      </c>
      <c r="G28" s="85" t="s">
        <v>17</v>
      </c>
      <c r="H28" s="84" t="s">
        <v>17</v>
      </c>
      <c r="I28" s="84" t="s">
        <v>17</v>
      </c>
      <c r="J28" s="84" t="s">
        <v>17</v>
      </c>
      <c r="K28" s="84" t="s">
        <v>17</v>
      </c>
      <c r="L28" s="84" t="s">
        <v>17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133" t="s">
        <v>12</v>
      </c>
      <c r="C29" s="133" t="s">
        <v>14</v>
      </c>
      <c r="D29" s="133" t="s">
        <v>8</v>
      </c>
      <c r="E29" s="323">
        <v>4.4928474118768099E-3</v>
      </c>
      <c r="F29" s="85" t="s">
        <v>17</v>
      </c>
      <c r="G29" s="85" t="s">
        <v>17</v>
      </c>
      <c r="H29" s="84" t="s">
        <v>17</v>
      </c>
      <c r="I29" s="84" t="s">
        <v>17</v>
      </c>
      <c r="J29" s="84" t="s">
        <v>17</v>
      </c>
      <c r="K29" s="84" t="s">
        <v>17</v>
      </c>
      <c r="L29" s="84" t="s">
        <v>17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133" t="s">
        <v>12</v>
      </c>
      <c r="C30" s="133" t="s">
        <v>14</v>
      </c>
      <c r="D30" s="133" t="s">
        <v>29</v>
      </c>
      <c r="E30" s="323">
        <v>7.4738493727604001E-3</v>
      </c>
      <c r="F30" s="85" t="s">
        <v>17</v>
      </c>
      <c r="G30" s="85" t="s">
        <v>17</v>
      </c>
      <c r="H30" s="84" t="s">
        <v>17</v>
      </c>
      <c r="I30" s="84" t="s">
        <v>17</v>
      </c>
      <c r="J30" s="84" t="s">
        <v>17</v>
      </c>
      <c r="K30" s="84" t="s">
        <v>17</v>
      </c>
      <c r="L30" s="84" t="s">
        <v>17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133" t="s">
        <v>12</v>
      </c>
      <c r="C31" s="133" t="s">
        <v>14</v>
      </c>
      <c r="D31" s="133" t="s">
        <v>7</v>
      </c>
      <c r="E31" s="322">
        <v>4.7400439808246804E-3</v>
      </c>
      <c r="F31" s="85" t="s">
        <v>17</v>
      </c>
      <c r="G31" s="85" t="s">
        <v>17</v>
      </c>
      <c r="H31" s="84" t="s">
        <v>17</v>
      </c>
      <c r="I31" s="84" t="s">
        <v>17</v>
      </c>
      <c r="J31" s="84" t="s">
        <v>17</v>
      </c>
      <c r="K31" s="84" t="s">
        <v>17</v>
      </c>
      <c r="L31" s="84" t="s">
        <v>17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133" t="s">
        <v>15</v>
      </c>
      <c r="C32" s="133" t="s">
        <v>11</v>
      </c>
      <c r="D32" s="133" t="s">
        <v>18</v>
      </c>
      <c r="E32" s="323">
        <v>3.38180774737247E-3</v>
      </c>
      <c r="F32" s="85" t="s">
        <v>17</v>
      </c>
      <c r="G32" s="85" t="s">
        <v>17</v>
      </c>
      <c r="H32" s="84" t="s">
        <v>17</v>
      </c>
      <c r="I32" s="84" t="s">
        <v>17</v>
      </c>
      <c r="J32" s="84" t="s">
        <v>17</v>
      </c>
      <c r="K32" s="84" t="s">
        <v>17</v>
      </c>
      <c r="L32" s="84" t="s">
        <v>17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133" t="s">
        <v>15</v>
      </c>
      <c r="C33" s="133" t="s">
        <v>11</v>
      </c>
      <c r="D33" s="133" t="s">
        <v>7</v>
      </c>
      <c r="E33" s="323">
        <v>6.4209537947833902E-4</v>
      </c>
      <c r="F33" s="85" t="s">
        <v>17</v>
      </c>
      <c r="G33" s="85" t="s">
        <v>17</v>
      </c>
      <c r="H33" s="84" t="s">
        <v>17</v>
      </c>
      <c r="I33" s="84" t="s">
        <v>17</v>
      </c>
      <c r="J33" s="84" t="s">
        <v>17</v>
      </c>
      <c r="K33" s="84" t="s">
        <v>17</v>
      </c>
      <c r="L33" s="84" t="s">
        <v>17</v>
      </c>
      <c r="M33" s="84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315">
        <v>1.2233329139735199E-4</v>
      </c>
      <c r="F34" s="83" t="s">
        <v>17</v>
      </c>
      <c r="G34" s="83" t="s">
        <v>17</v>
      </c>
      <c r="H34" s="133" t="s">
        <v>17</v>
      </c>
      <c r="I34" s="133" t="s">
        <v>17</v>
      </c>
      <c r="J34" s="133" t="s">
        <v>17</v>
      </c>
      <c r="K34" s="133" t="s">
        <v>17</v>
      </c>
      <c r="L34" s="133" t="s">
        <v>17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315">
        <v>5.8732161463042904E-4</v>
      </c>
      <c r="F35" s="83" t="s">
        <v>17</v>
      </c>
      <c r="G35" s="83" t="s">
        <v>17</v>
      </c>
      <c r="H35" s="133" t="s">
        <v>17</v>
      </c>
      <c r="I35" s="133" t="s">
        <v>17</v>
      </c>
      <c r="J35" s="133" t="s">
        <v>17</v>
      </c>
      <c r="K35" s="133" t="s">
        <v>17</v>
      </c>
      <c r="L35" s="133" t="s">
        <v>17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315">
        <v>7.6359161343164204E-3</v>
      </c>
      <c r="F36" s="83" t="s">
        <v>17</v>
      </c>
      <c r="G36" s="83" t="s">
        <v>17</v>
      </c>
      <c r="H36" s="133" t="s">
        <v>17</v>
      </c>
      <c r="I36" s="133" t="s">
        <v>17</v>
      </c>
      <c r="J36" s="133" t="s">
        <v>17</v>
      </c>
      <c r="K36" s="133" t="s">
        <v>17</v>
      </c>
      <c r="L36" s="133" t="s">
        <v>17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324">
        <v>2.0638148625358602E-3</v>
      </c>
      <c r="F37" s="91" t="s">
        <v>17</v>
      </c>
      <c r="G37" s="91" t="s">
        <v>17</v>
      </c>
      <c r="H37" s="87" t="s">
        <v>17</v>
      </c>
      <c r="I37" s="87" t="s">
        <v>17</v>
      </c>
      <c r="J37" s="87" t="s">
        <v>17</v>
      </c>
      <c r="K37" s="87" t="s">
        <v>17</v>
      </c>
      <c r="L37" s="87" t="s">
        <v>17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326">
        <v>1.3202909371823599E-3</v>
      </c>
      <c r="F38" s="133" t="s">
        <v>17</v>
      </c>
      <c r="G38" s="133" t="s">
        <v>17</v>
      </c>
      <c r="H38" s="133" t="s">
        <v>17</v>
      </c>
      <c r="I38" s="133" t="s">
        <v>17</v>
      </c>
      <c r="J38" s="133" t="s">
        <v>17</v>
      </c>
      <c r="K38" s="133" t="s">
        <v>17</v>
      </c>
      <c r="L38" s="133" t="s">
        <v>17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326">
        <v>8.0454194308417096E-4</v>
      </c>
      <c r="F39" s="133" t="s">
        <v>17</v>
      </c>
      <c r="G39" s="133" t="s">
        <v>17</v>
      </c>
      <c r="H39" s="133" t="s">
        <v>17</v>
      </c>
      <c r="I39" s="133" t="s">
        <v>17</v>
      </c>
      <c r="J39" s="133" t="s">
        <v>17</v>
      </c>
      <c r="K39" s="133" t="s">
        <v>17</v>
      </c>
      <c r="L39" s="133" t="s">
        <v>17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326">
        <v>7.0486606519705496E-4</v>
      </c>
      <c r="F40" s="133" t="s">
        <v>17</v>
      </c>
      <c r="G40" s="133" t="s">
        <v>17</v>
      </c>
      <c r="H40" s="133" t="s">
        <v>17</v>
      </c>
      <c r="I40" s="133" t="s">
        <v>17</v>
      </c>
      <c r="J40" s="133" t="s">
        <v>17</v>
      </c>
      <c r="K40" s="133" t="s">
        <v>17</v>
      </c>
      <c r="L40" s="133" t="s">
        <v>17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326">
        <v>1.8954540732015899E-3</v>
      </c>
      <c r="F41" s="133" t="s">
        <v>17</v>
      </c>
      <c r="G41" s="133" t="s">
        <v>17</v>
      </c>
      <c r="H41" s="133" t="s">
        <v>17</v>
      </c>
      <c r="I41" s="133" t="s">
        <v>17</v>
      </c>
      <c r="J41" s="133" t="s">
        <v>17</v>
      </c>
      <c r="K41" s="133" t="s">
        <v>17</v>
      </c>
      <c r="L41" s="133" t="s">
        <v>17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326">
        <v>2.22254299204024E-3</v>
      </c>
      <c r="F42" s="133" t="s">
        <v>17</v>
      </c>
      <c r="G42" s="133" t="s">
        <v>17</v>
      </c>
      <c r="H42" s="133" t="s">
        <v>17</v>
      </c>
      <c r="I42" s="133" t="s">
        <v>17</v>
      </c>
      <c r="J42" s="133" t="s">
        <v>17</v>
      </c>
      <c r="K42" s="133" t="s">
        <v>17</v>
      </c>
      <c r="L42" s="133" t="s">
        <v>17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326">
        <v>1.16599266487821E-3</v>
      </c>
      <c r="F43" s="133" t="s">
        <v>17</v>
      </c>
      <c r="G43" s="133" t="s">
        <v>17</v>
      </c>
      <c r="H43" s="133" t="s">
        <v>17</v>
      </c>
      <c r="I43" s="133" t="s">
        <v>17</v>
      </c>
      <c r="J43" s="133" t="s">
        <v>17</v>
      </c>
      <c r="K43" s="133" t="s">
        <v>17</v>
      </c>
      <c r="L43" s="133" t="s">
        <v>17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326">
        <v>1.68000232956884E-3</v>
      </c>
      <c r="F44" s="133" t="s">
        <v>17</v>
      </c>
      <c r="G44" s="133" t="s">
        <v>17</v>
      </c>
      <c r="H44" s="133" t="s">
        <v>17</v>
      </c>
      <c r="I44" s="133" t="s">
        <v>17</v>
      </c>
      <c r="J44" s="133" t="s">
        <v>17</v>
      </c>
      <c r="K44" s="133" t="s">
        <v>17</v>
      </c>
      <c r="L44" s="133" t="s">
        <v>17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326">
        <v>1.6235592803793199E-3</v>
      </c>
      <c r="F45" s="133" t="s">
        <v>17</v>
      </c>
      <c r="G45" s="133" t="s">
        <v>17</v>
      </c>
      <c r="H45" s="133" t="s">
        <v>17</v>
      </c>
      <c r="I45" s="133" t="s">
        <v>17</v>
      </c>
      <c r="J45" s="133" t="s">
        <v>17</v>
      </c>
      <c r="K45" s="133" t="s">
        <v>17</v>
      </c>
      <c r="L45" s="133" t="s">
        <v>17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326">
        <v>2.17192418946899E-3</v>
      </c>
      <c r="F46" s="133" t="s">
        <v>17</v>
      </c>
      <c r="G46" s="133" t="s">
        <v>17</v>
      </c>
      <c r="H46" s="133" t="s">
        <v>17</v>
      </c>
      <c r="I46" s="133" t="s">
        <v>17</v>
      </c>
      <c r="J46" s="133" t="s">
        <v>17</v>
      </c>
      <c r="K46" s="133" t="s">
        <v>17</v>
      </c>
      <c r="L46" s="133" t="s">
        <v>17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326">
        <v>1.05885821703979E-3</v>
      </c>
      <c r="F47" s="133" t="s">
        <v>17</v>
      </c>
      <c r="G47" s="133" t="s">
        <v>17</v>
      </c>
      <c r="H47" s="133" t="s">
        <v>17</v>
      </c>
      <c r="I47" s="133" t="s">
        <v>17</v>
      </c>
      <c r="J47" s="133" t="s">
        <v>17</v>
      </c>
      <c r="K47" s="133" t="s">
        <v>17</v>
      </c>
      <c r="L47" s="133" t="s">
        <v>17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326">
        <v>1.9513505471828001E-3</v>
      </c>
      <c r="F48" s="133" t="s">
        <v>17</v>
      </c>
      <c r="G48" s="133" t="s">
        <v>17</v>
      </c>
      <c r="H48" s="133" t="s">
        <v>17</v>
      </c>
      <c r="I48" s="133" t="s">
        <v>17</v>
      </c>
      <c r="J48" s="133" t="s">
        <v>17</v>
      </c>
      <c r="K48" s="133" t="s">
        <v>17</v>
      </c>
      <c r="L48" s="133" t="s">
        <v>17</v>
      </c>
      <c r="M48" s="133" t="s">
        <v>17</v>
      </c>
    </row>
    <row r="49" spans="1:17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326">
        <v>1.1147388513436599E-3</v>
      </c>
      <c r="F49" s="133" t="s">
        <v>17</v>
      </c>
      <c r="G49" s="133" t="s">
        <v>17</v>
      </c>
      <c r="H49" s="133" t="s">
        <v>17</v>
      </c>
      <c r="I49" s="133" t="s">
        <v>17</v>
      </c>
      <c r="J49" s="133" t="s">
        <v>17</v>
      </c>
      <c r="K49" s="133" t="s">
        <v>17</v>
      </c>
      <c r="L49" s="133" t="s">
        <v>17</v>
      </c>
      <c r="M49" s="133" t="s">
        <v>17</v>
      </c>
    </row>
    <row r="50" spans="1:17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326">
        <v>-3.1435744433708599E-5</v>
      </c>
      <c r="F50" s="133" t="s">
        <v>17</v>
      </c>
      <c r="G50" s="133" t="s">
        <v>17</v>
      </c>
      <c r="H50" s="133" t="s">
        <v>17</v>
      </c>
      <c r="I50" s="133" t="s">
        <v>17</v>
      </c>
      <c r="J50" s="133" t="s">
        <v>17</v>
      </c>
      <c r="K50" s="133" t="s">
        <v>17</v>
      </c>
      <c r="L50" s="133" t="s">
        <v>17</v>
      </c>
      <c r="M50" s="133" t="s">
        <v>17</v>
      </c>
    </row>
    <row r="51" spans="1:17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326">
        <v>1.00060869748907E-3</v>
      </c>
      <c r="F51" s="133" t="s">
        <v>17</v>
      </c>
      <c r="G51" s="133" t="s">
        <v>17</v>
      </c>
      <c r="H51" s="133" t="s">
        <v>17</v>
      </c>
      <c r="I51" s="133" t="s">
        <v>17</v>
      </c>
      <c r="J51" s="133" t="s">
        <v>17</v>
      </c>
      <c r="K51" s="133" t="s">
        <v>17</v>
      </c>
      <c r="L51" s="133" t="s">
        <v>17</v>
      </c>
      <c r="M51" s="133" t="s">
        <v>17</v>
      </c>
    </row>
    <row r="52" spans="1:17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326">
        <v>7.4193088536696303E-4</v>
      </c>
      <c r="F52" s="133" t="s">
        <v>17</v>
      </c>
      <c r="G52" s="133" t="s">
        <v>17</v>
      </c>
      <c r="H52" s="133" t="s">
        <v>17</v>
      </c>
      <c r="I52" s="133" t="s">
        <v>17</v>
      </c>
      <c r="J52" s="133" t="s">
        <v>17</v>
      </c>
      <c r="K52" s="133" t="s">
        <v>17</v>
      </c>
      <c r="L52" s="133" t="s">
        <v>17</v>
      </c>
      <c r="M52" s="133" t="s">
        <v>17</v>
      </c>
    </row>
    <row r="53" spans="1:17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326">
        <v>7.3007253863278802E-4</v>
      </c>
      <c r="F53" s="133" t="s">
        <v>17</v>
      </c>
      <c r="G53" s="133" t="s">
        <v>17</v>
      </c>
      <c r="H53" s="133" t="s">
        <v>17</v>
      </c>
      <c r="I53" s="133" t="s">
        <v>17</v>
      </c>
      <c r="J53" s="133" t="s">
        <v>17</v>
      </c>
      <c r="K53" s="133" t="s">
        <v>17</v>
      </c>
      <c r="L53" s="133" t="s">
        <v>17</v>
      </c>
      <c r="M53" s="133" t="s">
        <v>17</v>
      </c>
    </row>
    <row r="54" spans="1:17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326">
        <v>7.3541738922612402E-4</v>
      </c>
      <c r="F54" s="133" t="s">
        <v>17</v>
      </c>
      <c r="G54" s="133" t="s">
        <v>17</v>
      </c>
      <c r="H54" s="133" t="s">
        <v>17</v>
      </c>
      <c r="I54" s="133" t="s">
        <v>17</v>
      </c>
      <c r="J54" s="133" t="s">
        <v>17</v>
      </c>
      <c r="K54" s="133" t="s">
        <v>17</v>
      </c>
      <c r="L54" s="133" t="s">
        <v>17</v>
      </c>
      <c r="M54" s="133" t="s">
        <v>17</v>
      </c>
    </row>
    <row r="55" spans="1:17" s="84" customFormat="1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327">
        <v>6.7019111553695597E-4</v>
      </c>
      <c r="F55" s="87" t="s">
        <v>17</v>
      </c>
      <c r="G55" s="87" t="s">
        <v>17</v>
      </c>
      <c r="H55" s="87" t="s">
        <v>17</v>
      </c>
      <c r="I55" s="87" t="s">
        <v>17</v>
      </c>
      <c r="J55" s="87" t="s">
        <v>17</v>
      </c>
      <c r="K55" s="87" t="s">
        <v>17</v>
      </c>
      <c r="L55" s="87" t="s">
        <v>17</v>
      </c>
      <c r="M55" s="87" t="s">
        <v>17</v>
      </c>
      <c r="N55" s="87"/>
      <c r="O55" s="87"/>
      <c r="P55" s="87"/>
    </row>
    <row r="56" spans="1:17" s="84" customFormat="1" x14ac:dyDescent="0.25">
      <c r="A56" s="86" t="s">
        <v>5</v>
      </c>
      <c r="B56" s="84" t="s">
        <v>12</v>
      </c>
      <c r="C56" s="84" t="s">
        <v>11</v>
      </c>
      <c r="D56" s="84" t="s">
        <v>18</v>
      </c>
      <c r="E56" s="331">
        <v>0</v>
      </c>
      <c r="F56" s="84" t="s">
        <v>17</v>
      </c>
      <c r="G56" s="84" t="s">
        <v>17</v>
      </c>
      <c r="H56" s="84" t="s">
        <v>17</v>
      </c>
      <c r="I56" s="84" t="s">
        <v>17</v>
      </c>
      <c r="J56" s="84" t="s">
        <v>17</v>
      </c>
      <c r="K56" s="84" t="s">
        <v>17</v>
      </c>
      <c r="L56" s="84" t="s">
        <v>17</v>
      </c>
      <c r="M56" s="84" t="s">
        <v>17</v>
      </c>
      <c r="N56" s="84">
        <v>-1.6676067455377399E-3</v>
      </c>
      <c r="Q56" s="260"/>
    </row>
    <row r="57" spans="1:17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315">
        <v>4.0078104218321998E-4</v>
      </c>
      <c r="F57" s="133" t="s">
        <v>17</v>
      </c>
      <c r="G57" s="133" t="s">
        <v>17</v>
      </c>
      <c r="H57" s="133" t="s">
        <v>17</v>
      </c>
      <c r="I57" s="133" t="s">
        <v>17</v>
      </c>
      <c r="J57" s="133" t="s">
        <v>17</v>
      </c>
      <c r="K57" s="133" t="s">
        <v>17</v>
      </c>
      <c r="L57" s="133" t="s">
        <v>17</v>
      </c>
      <c r="M57" s="133" t="s">
        <v>17</v>
      </c>
      <c r="N57" s="133">
        <v>4.0078104218321998E-4</v>
      </c>
    </row>
    <row r="58" spans="1:17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332">
        <v>0</v>
      </c>
      <c r="F58" s="133" t="s">
        <v>17</v>
      </c>
      <c r="G58" s="133" t="s">
        <v>17</v>
      </c>
      <c r="H58" s="133" t="s">
        <v>17</v>
      </c>
      <c r="I58" s="133" t="s">
        <v>17</v>
      </c>
      <c r="J58" s="133" t="s">
        <v>17</v>
      </c>
      <c r="K58" s="133" t="s">
        <v>17</v>
      </c>
      <c r="L58" s="133" t="s">
        <v>17</v>
      </c>
      <c r="M58" s="133" t="s">
        <v>17</v>
      </c>
      <c r="N58" s="133">
        <v>-1.9263673071293001E-3</v>
      </c>
    </row>
    <row r="59" spans="1:17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315">
        <v>1.6301861778230799E-4</v>
      </c>
      <c r="F59" s="133" t="s">
        <v>17</v>
      </c>
      <c r="G59" s="133" t="s">
        <v>17</v>
      </c>
      <c r="H59" s="133" t="s">
        <v>17</v>
      </c>
      <c r="I59" s="133" t="s">
        <v>17</v>
      </c>
      <c r="J59" s="133" t="s">
        <v>17</v>
      </c>
      <c r="K59" s="133" t="s">
        <v>17</v>
      </c>
      <c r="L59" s="133" t="s">
        <v>17</v>
      </c>
      <c r="M59" s="133" t="s">
        <v>17</v>
      </c>
      <c r="N59" s="133">
        <v>1.6301861778230799E-4</v>
      </c>
    </row>
    <row r="60" spans="1:17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332">
        <v>0</v>
      </c>
      <c r="F60" s="133" t="s">
        <v>17</v>
      </c>
      <c r="G60" s="133" t="s">
        <v>17</v>
      </c>
      <c r="H60" s="133" t="s">
        <v>17</v>
      </c>
      <c r="I60" s="133" t="s">
        <v>17</v>
      </c>
      <c r="J60" s="133" t="s">
        <v>17</v>
      </c>
      <c r="K60" s="133" t="s">
        <v>17</v>
      </c>
      <c r="L60" s="133" t="s">
        <v>17</v>
      </c>
      <c r="M60" s="133" t="s">
        <v>17</v>
      </c>
      <c r="N60" s="133">
        <v>-1.78037091620121E-3</v>
      </c>
    </row>
    <row r="61" spans="1:17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315">
        <v>-8.8389278461012302E-4</v>
      </c>
      <c r="F61" s="133" t="s">
        <v>17</v>
      </c>
      <c r="G61" s="133" t="s">
        <v>17</v>
      </c>
      <c r="H61" s="133" t="s">
        <v>17</v>
      </c>
      <c r="I61" s="133" t="s">
        <v>17</v>
      </c>
      <c r="J61" s="133" t="s">
        <v>17</v>
      </c>
      <c r="K61" s="133" t="s">
        <v>17</v>
      </c>
      <c r="L61" s="133" t="s">
        <v>17</v>
      </c>
      <c r="M61" s="133" t="s">
        <v>17</v>
      </c>
      <c r="N61" s="133">
        <v>-8.8389278461012302E-4</v>
      </c>
    </row>
    <row r="62" spans="1:17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332">
        <v>0</v>
      </c>
      <c r="F62" s="133" t="s">
        <v>17</v>
      </c>
      <c r="G62" s="133" t="s">
        <v>17</v>
      </c>
      <c r="H62" s="133" t="s">
        <v>17</v>
      </c>
      <c r="I62" s="133" t="s">
        <v>17</v>
      </c>
      <c r="J62" s="133" t="s">
        <v>17</v>
      </c>
      <c r="K62" s="133" t="s">
        <v>17</v>
      </c>
      <c r="L62" s="133" t="s">
        <v>17</v>
      </c>
      <c r="M62" s="133" t="s">
        <v>17</v>
      </c>
      <c r="N62" s="133">
        <v>-2.1321762233239101E-3</v>
      </c>
    </row>
    <row r="63" spans="1:17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315">
        <v>-7.3570340228106804E-4</v>
      </c>
      <c r="F63" s="133" t="s">
        <v>17</v>
      </c>
      <c r="G63" s="133" t="s">
        <v>17</v>
      </c>
      <c r="H63" s="133" t="s">
        <v>17</v>
      </c>
      <c r="I63" s="133" t="s">
        <v>17</v>
      </c>
      <c r="J63" s="133" t="s">
        <v>17</v>
      </c>
      <c r="K63" s="133" t="s">
        <v>17</v>
      </c>
      <c r="L63" s="133" t="s">
        <v>17</v>
      </c>
      <c r="M63" s="133" t="s">
        <v>17</v>
      </c>
      <c r="N63" s="133">
        <v>-7.3570340228106804E-4</v>
      </c>
    </row>
    <row r="64" spans="1:17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332">
        <v>0</v>
      </c>
      <c r="F64" s="133" t="s">
        <v>17</v>
      </c>
      <c r="G64" s="133" t="s">
        <v>17</v>
      </c>
      <c r="H64" s="133" t="s">
        <v>17</v>
      </c>
      <c r="I64" s="133" t="s">
        <v>17</v>
      </c>
      <c r="J64" s="133" t="s">
        <v>17</v>
      </c>
      <c r="K64" s="133" t="s">
        <v>17</v>
      </c>
      <c r="L64" s="133" t="s">
        <v>17</v>
      </c>
      <c r="M64" s="133" t="s">
        <v>17</v>
      </c>
      <c r="N64" s="133">
        <v>-2.5817692752470802E-3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315">
        <v>-1.4521015960784901E-3</v>
      </c>
      <c r="F65" s="133" t="s">
        <v>17</v>
      </c>
      <c r="G65" s="133" t="s">
        <v>17</v>
      </c>
      <c r="H65" s="133" t="s">
        <v>17</v>
      </c>
      <c r="I65" s="133" t="s">
        <v>17</v>
      </c>
      <c r="J65" s="133" t="s">
        <v>17</v>
      </c>
      <c r="K65" s="133" t="s">
        <v>17</v>
      </c>
      <c r="L65" s="133" t="s">
        <v>17</v>
      </c>
      <c r="M65" s="133" t="s">
        <v>17</v>
      </c>
      <c r="N65" s="133">
        <v>-1.4521015960784901E-3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332">
        <v>0</v>
      </c>
      <c r="F66" s="133" t="s">
        <v>17</v>
      </c>
      <c r="G66" s="133" t="s">
        <v>17</v>
      </c>
      <c r="H66" s="133" t="s">
        <v>17</v>
      </c>
      <c r="I66" s="133" t="s">
        <v>17</v>
      </c>
      <c r="J66" s="133" t="s">
        <v>17</v>
      </c>
      <c r="K66" s="133" t="s">
        <v>17</v>
      </c>
      <c r="L66" s="133" t="s">
        <v>17</v>
      </c>
      <c r="M66" s="133" t="s">
        <v>17</v>
      </c>
      <c r="N66" s="133">
        <v>-2.8976975869638199E-3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315">
        <v>-1.30327573097019E-3</v>
      </c>
      <c r="F67" s="133" t="s">
        <v>17</v>
      </c>
      <c r="G67" s="133" t="s">
        <v>17</v>
      </c>
      <c r="H67" s="133" t="s">
        <v>17</v>
      </c>
      <c r="I67" s="133" t="s">
        <v>17</v>
      </c>
      <c r="J67" s="133" t="s">
        <v>17</v>
      </c>
      <c r="K67" s="133" t="s">
        <v>17</v>
      </c>
      <c r="L67" s="133" t="s">
        <v>17</v>
      </c>
      <c r="M67" s="133" t="s">
        <v>17</v>
      </c>
      <c r="N67" s="133">
        <v>-1.30327573097019E-3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332">
        <v>0</v>
      </c>
      <c r="F68" s="133" t="s">
        <v>17</v>
      </c>
      <c r="G68" s="133" t="s">
        <v>17</v>
      </c>
      <c r="H68" s="133" t="s">
        <v>17</v>
      </c>
      <c r="I68" s="133" t="s">
        <v>17</v>
      </c>
      <c r="J68" s="133" t="s">
        <v>17</v>
      </c>
      <c r="K68" s="133" t="s">
        <v>17</v>
      </c>
      <c r="L68" s="133" t="s">
        <v>17</v>
      </c>
      <c r="M68" s="133" t="s">
        <v>17</v>
      </c>
      <c r="N68" s="133">
        <v>-3.8310541239446401E-3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315">
        <v>-2.6175196777968599E-3</v>
      </c>
      <c r="F69" s="133" t="s">
        <v>17</v>
      </c>
      <c r="G69" s="133" t="s">
        <v>17</v>
      </c>
      <c r="H69" s="133" t="s">
        <v>17</v>
      </c>
      <c r="I69" s="133" t="s">
        <v>17</v>
      </c>
      <c r="J69" s="133" t="s">
        <v>17</v>
      </c>
      <c r="K69" s="133" t="s">
        <v>17</v>
      </c>
      <c r="L69" s="133" t="s">
        <v>17</v>
      </c>
      <c r="M69" s="133" t="s">
        <v>17</v>
      </c>
      <c r="N69" s="133">
        <v>-2.6175196777968599E-3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332">
        <v>0</v>
      </c>
      <c r="F70" s="133" t="s">
        <v>17</v>
      </c>
      <c r="G70" s="133" t="s">
        <v>17</v>
      </c>
      <c r="H70" s="133" t="s">
        <v>17</v>
      </c>
      <c r="I70" s="133" t="s">
        <v>17</v>
      </c>
      <c r="J70" s="133" t="s">
        <v>17</v>
      </c>
      <c r="K70" s="133" t="s">
        <v>17</v>
      </c>
      <c r="L70" s="133" t="s">
        <v>17</v>
      </c>
      <c r="M70" s="133" t="s">
        <v>17</v>
      </c>
      <c r="N70" s="133">
        <v>-1.63939091778722E-3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315">
        <v>1.73801262277283E-3</v>
      </c>
      <c r="F71" s="133" t="s">
        <v>17</v>
      </c>
      <c r="G71" s="133" t="s">
        <v>17</v>
      </c>
      <c r="H71" s="133" t="s">
        <v>17</v>
      </c>
      <c r="I71" s="133" t="s">
        <v>17</v>
      </c>
      <c r="J71" s="133" t="s">
        <v>17</v>
      </c>
      <c r="K71" s="133" t="s">
        <v>17</v>
      </c>
      <c r="L71" s="133" t="s">
        <v>17</v>
      </c>
      <c r="M71" s="133" t="s">
        <v>17</v>
      </c>
      <c r="N71" s="133">
        <v>1.73801262277283E-3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332">
        <v>0</v>
      </c>
      <c r="F72" s="133" t="s">
        <v>17</v>
      </c>
      <c r="G72" s="133" t="s">
        <v>17</v>
      </c>
      <c r="H72" s="133" t="s">
        <v>17</v>
      </c>
      <c r="I72" s="133" t="s">
        <v>17</v>
      </c>
      <c r="J72" s="133" t="s">
        <v>17</v>
      </c>
      <c r="K72" s="133" t="s">
        <v>17</v>
      </c>
      <c r="L72" s="133" t="s">
        <v>17</v>
      </c>
      <c r="M72" s="133" t="s">
        <v>17</v>
      </c>
      <c r="N72" s="133">
        <v>-4.9512428289942099E-3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316">
        <v>-3.9543410734122E-3</v>
      </c>
      <c r="F73" s="87" t="s">
        <v>17</v>
      </c>
      <c r="G73" s="87" t="s">
        <v>17</v>
      </c>
      <c r="H73" s="87" t="s">
        <v>17</v>
      </c>
      <c r="I73" s="87" t="s">
        <v>17</v>
      </c>
      <c r="J73" s="87" t="s">
        <v>17</v>
      </c>
      <c r="K73" s="87" t="s">
        <v>17</v>
      </c>
      <c r="L73" s="87" t="s">
        <v>17</v>
      </c>
      <c r="M73" s="87" t="s">
        <v>17</v>
      </c>
      <c r="N73" s="87">
        <v>-3.9543410734122E-3</v>
      </c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333">
        <v>1.24922756069151E-3</v>
      </c>
      <c r="F74" s="133" t="s">
        <v>17</v>
      </c>
      <c r="G74" s="133" t="s">
        <v>17</v>
      </c>
      <c r="H74" s="133" t="s">
        <v>17</v>
      </c>
      <c r="I74" s="133" t="s">
        <v>17</v>
      </c>
      <c r="J74" s="133" t="s">
        <v>17</v>
      </c>
      <c r="K74" s="133" t="s">
        <v>17</v>
      </c>
      <c r="L74" s="133" t="s">
        <v>17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333">
        <v>1.5301684610144E-3</v>
      </c>
      <c r="F75" s="133" t="s">
        <v>17</v>
      </c>
      <c r="G75" s="133" t="s">
        <v>17</v>
      </c>
      <c r="H75" s="133" t="s">
        <v>17</v>
      </c>
      <c r="I75" s="133" t="s">
        <v>17</v>
      </c>
      <c r="J75" s="133" t="s">
        <v>17</v>
      </c>
      <c r="K75" s="133" t="s">
        <v>17</v>
      </c>
      <c r="L75" s="133" t="s">
        <v>17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333">
        <v>1.2505377215190801E-3</v>
      </c>
      <c r="F76" s="133" t="s">
        <v>17</v>
      </c>
      <c r="G76" s="133" t="s">
        <v>17</v>
      </c>
      <c r="H76" s="133" t="s">
        <v>17</v>
      </c>
      <c r="I76" s="133" t="s">
        <v>17</v>
      </c>
      <c r="J76" s="133" t="s">
        <v>17</v>
      </c>
      <c r="K76" s="133" t="s">
        <v>17</v>
      </c>
      <c r="L76" s="133" t="s">
        <v>17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333">
        <v>1.4334767579534599E-3</v>
      </c>
      <c r="F77" s="133" t="s">
        <v>17</v>
      </c>
      <c r="G77" s="133" t="s">
        <v>17</v>
      </c>
      <c r="H77" s="133" t="s">
        <v>17</v>
      </c>
      <c r="I77" s="133" t="s">
        <v>17</v>
      </c>
      <c r="J77" s="133" t="s">
        <v>17</v>
      </c>
      <c r="K77" s="133" t="s">
        <v>17</v>
      </c>
      <c r="L77" s="133" t="s">
        <v>17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333">
        <v>1.1320710182155401E-3</v>
      </c>
      <c r="F78" s="133" t="s">
        <v>17</v>
      </c>
      <c r="G78" s="133" t="s">
        <v>17</v>
      </c>
      <c r="H78" s="133" t="s">
        <v>17</v>
      </c>
      <c r="I78" s="133" t="s">
        <v>17</v>
      </c>
      <c r="J78" s="133" t="s">
        <v>17</v>
      </c>
      <c r="K78" s="133" t="s">
        <v>17</v>
      </c>
      <c r="L78" s="133" t="s">
        <v>17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333">
        <v>1.62024207976037E-3</v>
      </c>
      <c r="F79" s="133" t="s">
        <v>17</v>
      </c>
      <c r="G79" s="133" t="s">
        <v>17</v>
      </c>
      <c r="H79" s="133" t="s">
        <v>17</v>
      </c>
      <c r="I79" s="133" t="s">
        <v>17</v>
      </c>
      <c r="J79" s="133" t="s">
        <v>17</v>
      </c>
      <c r="K79" s="133" t="s">
        <v>17</v>
      </c>
      <c r="L79" s="133" t="s">
        <v>17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333">
        <v>1.2331410387195301E-3</v>
      </c>
      <c r="F80" s="133" t="s">
        <v>17</v>
      </c>
      <c r="G80" s="133" t="s">
        <v>17</v>
      </c>
      <c r="H80" s="133" t="s">
        <v>17</v>
      </c>
      <c r="I80" s="133" t="s">
        <v>17</v>
      </c>
      <c r="J80" s="133" t="s">
        <v>17</v>
      </c>
      <c r="K80" s="133" t="s">
        <v>17</v>
      </c>
      <c r="L80" s="133" t="s">
        <v>17</v>
      </c>
      <c r="M80" s="133" t="s">
        <v>17</v>
      </c>
    </row>
    <row r="81" spans="1:14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333">
        <v>1.4007324385257301E-3</v>
      </c>
      <c r="F81" s="133" t="s">
        <v>17</v>
      </c>
      <c r="G81" s="133" t="s">
        <v>17</v>
      </c>
      <c r="H81" s="133" t="s">
        <v>17</v>
      </c>
      <c r="I81" s="133" t="s">
        <v>17</v>
      </c>
      <c r="J81" s="133" t="s">
        <v>17</v>
      </c>
      <c r="K81" s="133" t="s">
        <v>17</v>
      </c>
      <c r="L81" s="133" t="s">
        <v>17</v>
      </c>
      <c r="M81" s="133" t="s">
        <v>17</v>
      </c>
    </row>
    <row r="82" spans="1:14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333">
        <v>1.1830033877584501E-3</v>
      </c>
      <c r="F82" s="133" t="s">
        <v>17</v>
      </c>
      <c r="G82" s="133" t="s">
        <v>17</v>
      </c>
      <c r="H82" s="133" t="s">
        <v>17</v>
      </c>
      <c r="I82" s="133" t="s">
        <v>17</v>
      </c>
      <c r="J82" s="133" t="s">
        <v>17</v>
      </c>
      <c r="K82" s="133" t="s">
        <v>17</v>
      </c>
      <c r="L82" s="133" t="s">
        <v>17</v>
      </c>
      <c r="M82" s="133" t="s">
        <v>17</v>
      </c>
    </row>
    <row r="83" spans="1:14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333">
        <v>1.49587735845686E-3</v>
      </c>
      <c r="F83" s="133" t="s">
        <v>17</v>
      </c>
      <c r="G83" s="133" t="s">
        <v>17</v>
      </c>
      <c r="H83" s="133" t="s">
        <v>17</v>
      </c>
      <c r="I83" s="133" t="s">
        <v>17</v>
      </c>
      <c r="J83" s="133" t="s">
        <v>17</v>
      </c>
      <c r="K83" s="133" t="s">
        <v>17</v>
      </c>
      <c r="L83" s="133" t="s">
        <v>17</v>
      </c>
      <c r="M83" s="133" t="s">
        <v>17</v>
      </c>
    </row>
    <row r="84" spans="1:14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333">
        <v>1.51301168166068E-3</v>
      </c>
      <c r="F84" s="133" t="s">
        <v>17</v>
      </c>
      <c r="G84" s="133" t="s">
        <v>17</v>
      </c>
      <c r="H84" s="133" t="s">
        <v>17</v>
      </c>
      <c r="I84" s="133" t="s">
        <v>17</v>
      </c>
      <c r="J84" s="133" t="s">
        <v>17</v>
      </c>
      <c r="K84" s="133" t="s">
        <v>17</v>
      </c>
      <c r="L84" s="133" t="s">
        <v>17</v>
      </c>
      <c r="M84" s="133" t="s">
        <v>17</v>
      </c>
    </row>
    <row r="85" spans="1:14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333">
        <v>1.6067822099240299E-3</v>
      </c>
      <c r="F85" s="133" t="s">
        <v>17</v>
      </c>
      <c r="G85" s="133" t="s">
        <v>17</v>
      </c>
      <c r="H85" s="133" t="s">
        <v>17</v>
      </c>
      <c r="I85" s="133" t="s">
        <v>17</v>
      </c>
      <c r="J85" s="133" t="s">
        <v>17</v>
      </c>
      <c r="K85" s="133" t="s">
        <v>17</v>
      </c>
      <c r="L85" s="133" t="s">
        <v>17</v>
      </c>
      <c r="M85" s="133" t="s">
        <v>17</v>
      </c>
    </row>
    <row r="86" spans="1:14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333">
        <v>1.23858157571197E-3</v>
      </c>
      <c r="F86" s="133" t="s">
        <v>17</v>
      </c>
      <c r="G86" s="133" t="s">
        <v>17</v>
      </c>
      <c r="H86" s="133" t="s">
        <v>17</v>
      </c>
      <c r="I86" s="133" t="s">
        <v>17</v>
      </c>
      <c r="J86" s="133" t="s">
        <v>17</v>
      </c>
      <c r="K86" s="133" t="s">
        <v>17</v>
      </c>
      <c r="L86" s="133" t="s">
        <v>17</v>
      </c>
      <c r="M86" s="133" t="s">
        <v>17</v>
      </c>
    </row>
    <row r="87" spans="1:14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333">
        <v>1.48673771336372E-3</v>
      </c>
      <c r="F87" s="133" t="s">
        <v>17</v>
      </c>
      <c r="G87" s="133" t="s">
        <v>17</v>
      </c>
      <c r="H87" s="133" t="s">
        <v>17</v>
      </c>
      <c r="I87" s="133" t="s">
        <v>17</v>
      </c>
      <c r="J87" s="133" t="s">
        <v>17</v>
      </c>
      <c r="K87" s="133" t="s">
        <v>17</v>
      </c>
      <c r="L87" s="133" t="s">
        <v>17</v>
      </c>
      <c r="M87" s="133" t="s">
        <v>17</v>
      </c>
    </row>
    <row r="88" spans="1:14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333">
        <v>1.3013792411563599E-3</v>
      </c>
      <c r="F88" s="133" t="s">
        <v>17</v>
      </c>
      <c r="G88" s="133" t="s">
        <v>17</v>
      </c>
      <c r="H88" s="133" t="s">
        <v>17</v>
      </c>
      <c r="I88" s="133" t="s">
        <v>17</v>
      </c>
      <c r="J88" s="133" t="s">
        <v>17</v>
      </c>
      <c r="K88" s="133" t="s">
        <v>17</v>
      </c>
      <c r="L88" s="133" t="s">
        <v>17</v>
      </c>
      <c r="M88" s="133" t="s">
        <v>17</v>
      </c>
    </row>
    <row r="89" spans="1:14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333">
        <v>1.5062393785552201E-3</v>
      </c>
      <c r="F89" s="133" t="s">
        <v>17</v>
      </c>
      <c r="G89" s="133" t="s">
        <v>17</v>
      </c>
      <c r="H89" s="133" t="s">
        <v>17</v>
      </c>
      <c r="I89" s="133" t="s">
        <v>17</v>
      </c>
      <c r="J89" s="133" t="s">
        <v>17</v>
      </c>
      <c r="K89" s="133" t="s">
        <v>17</v>
      </c>
      <c r="L89" s="133" t="s">
        <v>17</v>
      </c>
      <c r="M89" s="133" t="s">
        <v>17</v>
      </c>
    </row>
    <row r="90" spans="1:14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333">
        <v>1.1259474073579199E-3</v>
      </c>
      <c r="F90" s="133" t="s">
        <v>17</v>
      </c>
      <c r="G90" s="133" t="s">
        <v>17</v>
      </c>
      <c r="H90" s="133" t="s">
        <v>17</v>
      </c>
      <c r="I90" s="133" t="s">
        <v>17</v>
      </c>
      <c r="J90" s="133" t="s">
        <v>17</v>
      </c>
      <c r="K90" s="133" t="s">
        <v>17</v>
      </c>
      <c r="L90" s="133" t="s">
        <v>17</v>
      </c>
      <c r="M90" s="133" t="s">
        <v>17</v>
      </c>
    </row>
    <row r="91" spans="1:14" s="87" customFormat="1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334">
        <v>1.3871068395067E-3</v>
      </c>
      <c r="F91" s="87" t="s">
        <v>17</v>
      </c>
      <c r="G91" s="87" t="s">
        <v>17</v>
      </c>
      <c r="H91" s="87" t="s">
        <v>17</v>
      </c>
      <c r="I91" s="87" t="s">
        <v>17</v>
      </c>
      <c r="J91" s="87" t="s">
        <v>17</v>
      </c>
      <c r="K91" s="87" t="s">
        <v>17</v>
      </c>
      <c r="L91" s="87" t="s">
        <v>17</v>
      </c>
      <c r="M91" s="87" t="s">
        <v>17</v>
      </c>
    </row>
    <row r="92" spans="1:14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33">
        <v>-3.260692810399E-3</v>
      </c>
      <c r="F92" s="133" t="s">
        <v>17</v>
      </c>
      <c r="G92" s="133" t="s">
        <v>17</v>
      </c>
      <c r="H92" s="133" t="s">
        <v>17</v>
      </c>
      <c r="I92" s="133" t="s">
        <v>17</v>
      </c>
      <c r="J92" s="133" t="s">
        <v>17</v>
      </c>
      <c r="K92" s="133" t="s">
        <v>17</v>
      </c>
      <c r="L92" s="133" t="s">
        <v>17</v>
      </c>
      <c r="M92" s="133" t="s">
        <v>17</v>
      </c>
      <c r="N92" s="333">
        <v>-3.0343200084444999E-3</v>
      </c>
    </row>
    <row r="93" spans="1:14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33">
        <f>-0.00387543740119519/1.2</f>
        <v>-3.2295311676626584E-3</v>
      </c>
      <c r="F93" s="133" t="s">
        <v>17</v>
      </c>
      <c r="G93" s="133" t="s">
        <v>17</v>
      </c>
      <c r="H93" s="133" t="s">
        <v>17</v>
      </c>
      <c r="I93" s="133" t="s">
        <v>17</v>
      </c>
      <c r="J93" s="133" t="s">
        <v>17</v>
      </c>
      <c r="K93" s="133" t="s">
        <v>17</v>
      </c>
      <c r="L93" s="133" t="s">
        <v>17</v>
      </c>
      <c r="M93" s="133" t="s">
        <v>17</v>
      </c>
      <c r="N93" s="333">
        <v>-4.1303341652266304E-3</v>
      </c>
    </row>
    <row r="94" spans="1:14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33">
        <v>-2.9537783543428101E-3</v>
      </c>
      <c r="F94" s="133" t="s">
        <v>17</v>
      </c>
      <c r="G94" s="133" t="s">
        <v>17</v>
      </c>
      <c r="H94" s="133" t="s">
        <v>17</v>
      </c>
      <c r="I94" s="133" t="s">
        <v>17</v>
      </c>
      <c r="J94" s="133" t="s">
        <v>17</v>
      </c>
      <c r="K94" s="133" t="s">
        <v>17</v>
      </c>
      <c r="L94" s="133" t="s">
        <v>17</v>
      </c>
      <c r="M94" s="133" t="s">
        <v>17</v>
      </c>
      <c r="N94" s="333">
        <v>-2.4922194076053899E-3</v>
      </c>
    </row>
    <row r="95" spans="1:14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33">
        <f>0.00277280123770214/2</f>
        <v>1.3864006188510701E-3</v>
      </c>
      <c r="F95" s="133" t="s">
        <v>17</v>
      </c>
      <c r="G95" s="133" t="s">
        <v>17</v>
      </c>
      <c r="H95" s="133" t="s">
        <v>17</v>
      </c>
      <c r="I95" s="133" t="s">
        <v>17</v>
      </c>
      <c r="J95" s="133" t="s">
        <v>17</v>
      </c>
      <c r="K95" s="133" t="s">
        <v>17</v>
      </c>
      <c r="L95" s="133" t="s">
        <v>17</v>
      </c>
      <c r="M95" s="133" t="s">
        <v>17</v>
      </c>
      <c r="N95" s="333">
        <v>1.62049226896588E-3</v>
      </c>
    </row>
    <row r="96" spans="1:14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33">
        <v>8.8548311305009203E-4</v>
      </c>
      <c r="F96" s="133" t="s">
        <v>17</v>
      </c>
      <c r="G96" s="133" t="s">
        <v>17</v>
      </c>
      <c r="H96" s="133" t="s">
        <v>17</v>
      </c>
      <c r="I96" s="133" t="s">
        <v>17</v>
      </c>
      <c r="J96" s="133" t="s">
        <v>17</v>
      </c>
      <c r="K96" s="133" t="s">
        <v>17</v>
      </c>
      <c r="L96" s="133" t="s">
        <v>17</v>
      </c>
      <c r="M96" s="133" t="s">
        <v>17</v>
      </c>
      <c r="N96" s="333">
        <v>-4.1151293700495101E-4</v>
      </c>
    </row>
    <row r="97" spans="1:14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33">
        <f>0.00121097511528305/2</f>
        <v>6.0548755764152501E-4</v>
      </c>
      <c r="F97" s="133" t="s">
        <v>17</v>
      </c>
      <c r="G97" s="133" t="s">
        <v>17</v>
      </c>
      <c r="H97" s="133" t="s">
        <v>17</v>
      </c>
      <c r="I97" s="133" t="s">
        <v>17</v>
      </c>
      <c r="J97" s="133" t="s">
        <v>17</v>
      </c>
      <c r="K97" s="133" t="s">
        <v>17</v>
      </c>
      <c r="L97" s="133" t="s">
        <v>17</v>
      </c>
      <c r="M97" s="133" t="s">
        <v>17</v>
      </c>
      <c r="N97" s="333">
        <v>2.9703649092074799E-4</v>
      </c>
    </row>
    <row r="98" spans="1:14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33">
        <v>8.8551405065054808E-3</v>
      </c>
      <c r="F98" s="133" t="s">
        <v>17</v>
      </c>
      <c r="G98" s="133" t="s">
        <v>17</v>
      </c>
      <c r="H98" s="133" t="s">
        <v>17</v>
      </c>
      <c r="I98" s="133" t="s">
        <v>17</v>
      </c>
      <c r="J98" s="133" t="s">
        <v>17</v>
      </c>
      <c r="K98" s="133" t="s">
        <v>17</v>
      </c>
      <c r="L98" s="133" t="s">
        <v>17</v>
      </c>
      <c r="M98" s="133" t="s">
        <v>17</v>
      </c>
      <c r="N98" s="333">
        <v>9.3512348343833106E-3</v>
      </c>
    </row>
    <row r="99" spans="1:14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33">
        <v>1.57147173603788E-3</v>
      </c>
      <c r="F99" s="133" t="s">
        <v>17</v>
      </c>
      <c r="G99" s="133" t="s">
        <v>17</v>
      </c>
      <c r="H99" s="133" t="s">
        <v>17</v>
      </c>
      <c r="I99" s="133" t="s">
        <v>17</v>
      </c>
      <c r="J99" s="133" t="s">
        <v>17</v>
      </c>
      <c r="K99" s="133" t="s">
        <v>17</v>
      </c>
      <c r="L99" s="133" t="s">
        <v>17</v>
      </c>
      <c r="M99" s="133" t="s">
        <v>17</v>
      </c>
      <c r="N99" s="333">
        <v>-6.4922448782898001E-4</v>
      </c>
    </row>
    <row r="100" spans="1:14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33">
        <v>-6.9815612816393998E-4</v>
      </c>
      <c r="F100" s="133" t="s">
        <v>17</v>
      </c>
      <c r="G100" s="133" t="s">
        <v>17</v>
      </c>
      <c r="H100" s="133" t="s">
        <v>17</v>
      </c>
      <c r="I100" s="133" t="s">
        <v>17</v>
      </c>
      <c r="J100" s="133" t="s">
        <v>17</v>
      </c>
      <c r="K100" s="133" t="s">
        <v>17</v>
      </c>
      <c r="L100" s="133" t="s">
        <v>17</v>
      </c>
      <c r="M100" s="133" t="s">
        <v>17</v>
      </c>
      <c r="N100" s="333">
        <v>-2.1474359385863801E-4</v>
      </c>
    </row>
    <row r="101" spans="1:14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33">
        <v>2.43768729978868E-3</v>
      </c>
      <c r="F101" s="133" t="s">
        <v>17</v>
      </c>
      <c r="G101" s="133" t="s">
        <v>17</v>
      </c>
      <c r="H101" s="133" t="s">
        <v>17</v>
      </c>
      <c r="I101" s="133" t="s">
        <v>17</v>
      </c>
      <c r="J101" s="133" t="s">
        <v>17</v>
      </c>
      <c r="K101" s="133" t="s">
        <v>17</v>
      </c>
      <c r="L101" s="133" t="s">
        <v>17</v>
      </c>
      <c r="M101" s="133" t="s">
        <v>17</v>
      </c>
      <c r="N101" s="333">
        <v>2.3029870562007899E-3</v>
      </c>
    </row>
    <row r="102" spans="1:14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33">
        <v>3.3841184872728798E-3</v>
      </c>
      <c r="F102" s="133" t="s">
        <v>17</v>
      </c>
      <c r="G102" s="133" t="s">
        <v>17</v>
      </c>
      <c r="H102" s="133" t="s">
        <v>17</v>
      </c>
      <c r="I102" s="133" t="s">
        <v>17</v>
      </c>
      <c r="J102" s="133" t="s">
        <v>17</v>
      </c>
      <c r="K102" s="133" t="s">
        <v>17</v>
      </c>
      <c r="L102" s="133" t="s">
        <v>17</v>
      </c>
      <c r="M102" s="133" t="s">
        <v>17</v>
      </c>
      <c r="N102" s="333">
        <v>4.3010045273624902E-3</v>
      </c>
    </row>
    <row r="103" spans="1:14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33">
        <v>4.0564902972256497E-3</v>
      </c>
      <c r="F103" s="133" t="s">
        <v>17</v>
      </c>
      <c r="G103" s="133" t="s">
        <v>17</v>
      </c>
      <c r="H103" s="133" t="s">
        <v>17</v>
      </c>
      <c r="I103" s="133" t="s">
        <v>17</v>
      </c>
      <c r="J103" s="133" t="s">
        <v>17</v>
      </c>
      <c r="K103" s="133" t="s">
        <v>17</v>
      </c>
      <c r="L103" s="133" t="s">
        <v>17</v>
      </c>
      <c r="M103" s="133" t="s">
        <v>17</v>
      </c>
      <c r="N103" s="333">
        <v>3.86030201796333E-3</v>
      </c>
    </row>
    <row r="104" spans="1:14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33">
        <v>-4.4275653260226304E-3</v>
      </c>
      <c r="F104" s="133" t="s">
        <v>17</v>
      </c>
      <c r="G104" s="133" t="s">
        <v>17</v>
      </c>
      <c r="H104" s="133" t="s">
        <v>17</v>
      </c>
      <c r="I104" s="133" t="s">
        <v>17</v>
      </c>
      <c r="J104" s="133" t="s">
        <v>17</v>
      </c>
      <c r="K104" s="133" t="s">
        <v>17</v>
      </c>
      <c r="L104" s="133" t="s">
        <v>17</v>
      </c>
      <c r="M104" s="133" t="s">
        <v>17</v>
      </c>
      <c r="N104" s="333">
        <v>-3.4494133266109901E-3</v>
      </c>
    </row>
    <row r="105" spans="1:14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33">
        <v>-4.4413771767216701E-3</v>
      </c>
      <c r="F105" s="133" t="s">
        <v>17</v>
      </c>
      <c r="G105" s="133" t="s">
        <v>17</v>
      </c>
      <c r="H105" s="133" t="s">
        <v>17</v>
      </c>
      <c r="I105" s="133" t="s">
        <v>17</v>
      </c>
      <c r="J105" s="133" t="s">
        <v>17</v>
      </c>
      <c r="K105" s="133" t="s">
        <v>17</v>
      </c>
      <c r="L105" s="133" t="s">
        <v>17</v>
      </c>
      <c r="M105" s="133" t="s">
        <v>17</v>
      </c>
      <c r="N105" s="333">
        <v>-5.5258502143008198E-3</v>
      </c>
    </row>
    <row r="106" spans="1:14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33">
        <v>-8.20161645199609E-3</v>
      </c>
      <c r="F106" s="133" t="s">
        <v>17</v>
      </c>
      <c r="G106" s="133" t="s">
        <v>17</v>
      </c>
      <c r="H106" s="133" t="s">
        <v>17</v>
      </c>
      <c r="I106" s="133" t="s">
        <v>17</v>
      </c>
      <c r="J106" s="133" t="s">
        <v>17</v>
      </c>
      <c r="K106" s="133" t="s">
        <v>17</v>
      </c>
      <c r="L106" s="133" t="s">
        <v>17</v>
      </c>
      <c r="M106" s="133" t="s">
        <v>17</v>
      </c>
      <c r="N106" s="333">
        <v>-8.2855143398098095E-3</v>
      </c>
    </row>
    <row r="107" spans="1:14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35">
        <v>4.5320087764650499E-3</v>
      </c>
      <c r="F107" s="84" t="s">
        <v>17</v>
      </c>
      <c r="G107" s="84" t="s">
        <v>17</v>
      </c>
      <c r="H107" s="84" t="s">
        <v>17</v>
      </c>
      <c r="I107" s="84" t="s">
        <v>17</v>
      </c>
      <c r="J107" s="84" t="s">
        <v>17</v>
      </c>
      <c r="K107" s="84" t="s">
        <v>17</v>
      </c>
      <c r="L107" s="84" t="s">
        <v>17</v>
      </c>
      <c r="M107" s="84" t="s">
        <v>17</v>
      </c>
      <c r="N107" s="335">
        <v>2.7458458455152999E-3</v>
      </c>
    </row>
    <row r="108" spans="1:14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35">
        <v>-5.4293244258758096E-3</v>
      </c>
      <c r="F108" s="84" t="s">
        <v>17</v>
      </c>
      <c r="G108" s="84" t="s">
        <v>17</v>
      </c>
      <c r="H108" s="84" t="s">
        <v>17</v>
      </c>
      <c r="I108" s="84" t="s">
        <v>17</v>
      </c>
      <c r="J108" s="84" t="s">
        <v>17</v>
      </c>
      <c r="K108" s="84" t="s">
        <v>17</v>
      </c>
      <c r="L108" s="84" t="s">
        <v>17</v>
      </c>
      <c r="M108" s="84" t="s">
        <v>17</v>
      </c>
      <c r="N108" s="335">
        <v>-2.3964572001237E-3</v>
      </c>
    </row>
    <row r="109" spans="1:14" x14ac:dyDescent="0.25">
      <c r="A109" s="81" t="s">
        <v>6</v>
      </c>
      <c r="B109" s="84" t="s">
        <v>15</v>
      </c>
      <c r="C109" s="84" t="s">
        <v>14</v>
      </c>
      <c r="D109" s="84" t="s">
        <v>7</v>
      </c>
      <c r="E109" s="335">
        <v>6.1489728796350202E-3</v>
      </c>
      <c r="F109" s="84" t="s">
        <v>17</v>
      </c>
      <c r="G109" s="84" t="s">
        <v>17</v>
      </c>
      <c r="H109" s="84" t="s">
        <v>17</v>
      </c>
      <c r="I109" s="84" t="s">
        <v>17</v>
      </c>
      <c r="J109" s="84" t="s">
        <v>17</v>
      </c>
      <c r="K109" s="84" t="s">
        <v>17</v>
      </c>
      <c r="L109" s="84" t="s">
        <v>17</v>
      </c>
      <c r="M109" s="84" t="s">
        <v>17</v>
      </c>
      <c r="N109" s="335">
        <v>5.4736868775124197E-3</v>
      </c>
    </row>
    <row r="110" spans="1:14" x14ac:dyDescent="0.25">
      <c r="B110" s="84"/>
      <c r="C110" s="84"/>
      <c r="D110" s="8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37"/>
  <sheetViews>
    <sheetView zoomScale="80" zoomScaleNormal="80" workbookViewId="0">
      <selection activeCell="Q7" sqref="Q7"/>
    </sheetView>
  </sheetViews>
  <sheetFormatPr defaultRowHeight="15" x14ac:dyDescent="0.25"/>
  <cols>
    <col min="4" max="4" width="10.5703125" customWidth="1"/>
    <col min="5" max="5" width="11.28515625" customWidth="1"/>
    <col min="6" max="13" width="11.28515625" style="79" customWidth="1"/>
    <col min="14" max="14" width="12.5703125" customWidth="1"/>
    <col min="15" max="15" width="77.28515625" customWidth="1"/>
    <col min="16" max="19" width="12.42578125" customWidth="1"/>
  </cols>
  <sheetData>
    <row r="1" spans="1:19" x14ac:dyDescent="0.25">
      <c r="A1" s="33" t="s">
        <v>1</v>
      </c>
      <c r="B1" s="33" t="s">
        <v>9</v>
      </c>
      <c r="C1" s="33" t="s">
        <v>10</v>
      </c>
      <c r="D1" s="33" t="s">
        <v>133</v>
      </c>
      <c r="E1" s="33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33" t="s">
        <v>21</v>
      </c>
      <c r="O1" s="33" t="s">
        <v>25</v>
      </c>
      <c r="P1" s="24"/>
      <c r="Q1" s="24"/>
      <c r="R1" s="24"/>
      <c r="S1" s="24"/>
    </row>
    <row r="2" spans="1:19" x14ac:dyDescent="0.25">
      <c r="A2" s="24" t="s">
        <v>2</v>
      </c>
      <c r="B2" s="32" t="s">
        <v>12</v>
      </c>
      <c r="C2" s="32" t="s">
        <v>11</v>
      </c>
      <c r="D2" s="83">
        <v>1001882</v>
      </c>
      <c r="E2" t="s">
        <v>17</v>
      </c>
      <c r="F2" s="79" t="s">
        <v>17</v>
      </c>
      <c r="G2" s="79" t="s">
        <v>17</v>
      </c>
      <c r="H2" s="79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N2" s="45" t="s">
        <v>24</v>
      </c>
      <c r="O2" s="83" t="s">
        <v>1683</v>
      </c>
      <c r="P2" s="30"/>
      <c r="Q2" s="30"/>
      <c r="R2" s="30"/>
      <c r="S2" s="30"/>
    </row>
    <row r="3" spans="1:19" x14ac:dyDescent="0.25">
      <c r="A3" s="24" t="s">
        <v>2</v>
      </c>
      <c r="B3" s="32" t="s">
        <v>12</v>
      </c>
      <c r="C3" s="32" t="s">
        <v>13</v>
      </c>
      <c r="D3" s="83">
        <v>544963</v>
      </c>
      <c r="E3" t="s">
        <v>17</v>
      </c>
      <c r="F3" s="79" t="s">
        <v>17</v>
      </c>
      <c r="G3" s="79" t="s">
        <v>17</v>
      </c>
      <c r="H3" s="79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N3" s="30"/>
      <c r="O3" s="30"/>
      <c r="P3" s="30"/>
      <c r="Q3" s="30"/>
      <c r="R3" s="30"/>
      <c r="S3" s="30"/>
    </row>
    <row r="4" spans="1:19" x14ac:dyDescent="0.25">
      <c r="A4" s="24" t="s">
        <v>2</v>
      </c>
      <c r="B4" s="32" t="s">
        <v>12</v>
      </c>
      <c r="C4" s="32" t="s">
        <v>14</v>
      </c>
      <c r="D4" s="83">
        <v>196778</v>
      </c>
      <c r="E4" t="s">
        <v>17</v>
      </c>
      <c r="F4" s="79" t="s">
        <v>17</v>
      </c>
      <c r="G4" s="79" t="s">
        <v>17</v>
      </c>
      <c r="H4" s="79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N4" s="30"/>
      <c r="O4" s="30"/>
      <c r="P4" s="30"/>
      <c r="Q4" s="30"/>
      <c r="R4" s="30"/>
      <c r="S4" s="30"/>
    </row>
    <row r="5" spans="1:19" x14ac:dyDescent="0.25">
      <c r="A5" s="24" t="s">
        <v>2</v>
      </c>
      <c r="B5" s="32" t="s">
        <v>15</v>
      </c>
      <c r="C5" s="32" t="s">
        <v>11</v>
      </c>
      <c r="D5" s="83">
        <v>1023316</v>
      </c>
      <c r="E5" t="s">
        <v>17</v>
      </c>
      <c r="F5" s="79" t="s">
        <v>17</v>
      </c>
      <c r="G5" s="79" t="s">
        <v>17</v>
      </c>
      <c r="H5" s="79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N5" s="30"/>
      <c r="O5" s="30"/>
      <c r="P5" s="30"/>
      <c r="Q5" s="30"/>
      <c r="R5" s="30"/>
      <c r="S5" s="30"/>
    </row>
    <row r="6" spans="1:19" x14ac:dyDescent="0.25">
      <c r="A6" s="24" t="s">
        <v>2</v>
      </c>
      <c r="B6" s="32" t="s">
        <v>15</v>
      </c>
      <c r="C6" s="32" t="s">
        <v>13</v>
      </c>
      <c r="D6" s="83">
        <v>653952</v>
      </c>
      <c r="E6" t="s">
        <v>17</v>
      </c>
      <c r="F6" s="79" t="s">
        <v>17</v>
      </c>
      <c r="G6" s="79" t="s">
        <v>17</v>
      </c>
      <c r="H6" s="79" t="s">
        <v>17</v>
      </c>
      <c r="I6" s="79" t="s">
        <v>17</v>
      </c>
      <c r="J6" s="79" t="s">
        <v>17</v>
      </c>
      <c r="K6" s="79" t="s">
        <v>17</v>
      </c>
      <c r="L6" s="79" t="s">
        <v>17</v>
      </c>
      <c r="N6" s="30"/>
      <c r="O6" s="30"/>
      <c r="P6" s="30"/>
      <c r="Q6" s="30"/>
      <c r="R6" s="30"/>
      <c r="S6" s="30"/>
    </row>
    <row r="7" spans="1:19" x14ac:dyDescent="0.25">
      <c r="A7" s="33" t="s">
        <v>2</v>
      </c>
      <c r="B7" s="37" t="s">
        <v>15</v>
      </c>
      <c r="C7" s="37" t="s">
        <v>14</v>
      </c>
      <c r="D7" s="91">
        <v>165362</v>
      </c>
      <c r="E7" s="34" t="s">
        <v>17</v>
      </c>
      <c r="F7" s="87" t="s">
        <v>17</v>
      </c>
      <c r="G7" s="87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/>
      <c r="N7" s="35"/>
      <c r="O7" s="35"/>
      <c r="P7" s="30"/>
      <c r="Q7" s="30">
        <f>SUM(D2:D7)</f>
        <v>3586253</v>
      </c>
      <c r="R7" s="30"/>
      <c r="S7" s="30"/>
    </row>
    <row r="8" spans="1:19" x14ac:dyDescent="0.25">
      <c r="A8" s="24" t="s">
        <v>3</v>
      </c>
      <c r="B8" s="32" t="s">
        <v>12</v>
      </c>
      <c r="C8" s="32" t="s">
        <v>11</v>
      </c>
      <c r="D8" s="83">
        <v>614706</v>
      </c>
      <c r="E8" t="s">
        <v>17</v>
      </c>
      <c r="F8" s="79" t="s">
        <v>17</v>
      </c>
      <c r="G8" s="79" t="s">
        <v>17</v>
      </c>
      <c r="H8" s="79" t="s">
        <v>17</v>
      </c>
      <c r="I8" s="79" t="s">
        <v>17</v>
      </c>
      <c r="J8" s="79" t="s">
        <v>17</v>
      </c>
      <c r="K8" s="79" t="s">
        <v>17</v>
      </c>
      <c r="L8" s="79" t="s">
        <v>17</v>
      </c>
      <c r="N8" s="30"/>
      <c r="O8" s="30" t="s">
        <v>1683</v>
      </c>
      <c r="P8" s="30"/>
      <c r="Q8" s="30"/>
      <c r="R8" s="30"/>
      <c r="S8" s="30"/>
    </row>
    <row r="9" spans="1:19" x14ac:dyDescent="0.25">
      <c r="A9" s="24" t="s">
        <v>3</v>
      </c>
      <c r="B9" s="32" t="s">
        <v>12</v>
      </c>
      <c r="C9" s="32" t="s">
        <v>13</v>
      </c>
      <c r="D9" s="83">
        <v>246414</v>
      </c>
      <c r="E9" t="s">
        <v>17</v>
      </c>
      <c r="F9" s="79" t="s">
        <v>17</v>
      </c>
      <c r="G9" s="79" t="s">
        <v>17</v>
      </c>
      <c r="H9" s="79" t="s">
        <v>17</v>
      </c>
      <c r="I9" s="79" t="s">
        <v>17</v>
      </c>
      <c r="J9" s="79" t="s">
        <v>17</v>
      </c>
      <c r="K9" s="79" t="s">
        <v>17</v>
      </c>
      <c r="L9" s="79" t="s">
        <v>17</v>
      </c>
      <c r="N9" s="30"/>
      <c r="O9" s="30"/>
      <c r="P9" s="30"/>
      <c r="Q9" s="30"/>
      <c r="R9" s="30"/>
      <c r="S9" s="30"/>
    </row>
    <row r="10" spans="1:19" x14ac:dyDescent="0.25">
      <c r="A10" s="24" t="s">
        <v>3</v>
      </c>
      <c r="B10" s="32" t="s">
        <v>12</v>
      </c>
      <c r="C10" s="32" t="s">
        <v>14</v>
      </c>
      <c r="D10" s="83">
        <v>47900</v>
      </c>
      <c r="E10" t="s">
        <v>17</v>
      </c>
      <c r="F10" s="79" t="s">
        <v>17</v>
      </c>
      <c r="G10" s="79" t="s">
        <v>17</v>
      </c>
      <c r="H10" s="79" t="s">
        <v>17</v>
      </c>
      <c r="I10" s="79" t="s">
        <v>17</v>
      </c>
      <c r="J10" s="79" t="s">
        <v>17</v>
      </c>
      <c r="K10" s="79" t="s">
        <v>17</v>
      </c>
      <c r="L10" s="79" t="s">
        <v>17</v>
      </c>
      <c r="N10" s="30"/>
      <c r="O10" s="30"/>
      <c r="P10" s="30"/>
      <c r="Q10" s="30"/>
      <c r="R10" s="30"/>
      <c r="S10" s="30"/>
    </row>
    <row r="11" spans="1:19" x14ac:dyDescent="0.25">
      <c r="A11" s="24" t="s">
        <v>3</v>
      </c>
      <c r="B11" s="32" t="s">
        <v>15</v>
      </c>
      <c r="C11" s="32" t="s">
        <v>11</v>
      </c>
      <c r="D11" s="83">
        <v>630020</v>
      </c>
      <c r="E11" t="s">
        <v>17</v>
      </c>
      <c r="F11" s="79" t="s">
        <v>17</v>
      </c>
      <c r="G11" s="79" t="s">
        <v>17</v>
      </c>
      <c r="H11" s="79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</row>
    <row r="12" spans="1:19" x14ac:dyDescent="0.25">
      <c r="A12" s="24" t="s">
        <v>3</v>
      </c>
      <c r="B12" s="32" t="s">
        <v>15</v>
      </c>
      <c r="C12" s="32" t="s">
        <v>13</v>
      </c>
      <c r="D12" s="83">
        <v>291857</v>
      </c>
      <c r="E12" t="s">
        <v>17</v>
      </c>
      <c r="F12" s="79" t="s">
        <v>17</v>
      </c>
      <c r="G12" s="79" t="s">
        <v>17</v>
      </c>
      <c r="H12" s="79" t="s">
        <v>17</v>
      </c>
      <c r="I12" s="79" t="s">
        <v>17</v>
      </c>
      <c r="J12" s="79" t="s">
        <v>17</v>
      </c>
      <c r="K12" s="79" t="s">
        <v>17</v>
      </c>
      <c r="L12" s="79" t="s">
        <v>17</v>
      </c>
    </row>
    <row r="13" spans="1:19" x14ac:dyDescent="0.25">
      <c r="A13" s="33" t="s">
        <v>3</v>
      </c>
      <c r="B13" s="37" t="s">
        <v>15</v>
      </c>
      <c r="C13" s="37" t="s">
        <v>14</v>
      </c>
      <c r="D13" s="91">
        <v>40915</v>
      </c>
      <c r="E13" s="34" t="s">
        <v>17</v>
      </c>
      <c r="F13" s="87" t="s">
        <v>17</v>
      </c>
      <c r="G13" s="87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/>
      <c r="N13" s="34"/>
      <c r="O13" s="34"/>
      <c r="Q13" s="83">
        <f>SUM(D8:D13)</f>
        <v>1871812</v>
      </c>
    </row>
    <row r="14" spans="1:19" x14ac:dyDescent="0.25">
      <c r="A14" s="24" t="s">
        <v>4</v>
      </c>
      <c r="B14" s="32" t="s">
        <v>12</v>
      </c>
      <c r="C14" s="32" t="s">
        <v>11</v>
      </c>
      <c r="D14" s="83">
        <v>1510443</v>
      </c>
      <c r="E14" t="s">
        <v>17</v>
      </c>
      <c r="F14" s="79" t="s">
        <v>17</v>
      </c>
      <c r="G14" s="79" t="s">
        <v>17</v>
      </c>
      <c r="H14" s="79" t="s">
        <v>17</v>
      </c>
      <c r="I14" s="79" t="s">
        <v>17</v>
      </c>
      <c r="J14" s="79" t="s">
        <v>17</v>
      </c>
      <c r="K14" s="79" t="s">
        <v>17</v>
      </c>
      <c r="L14" s="79" t="s">
        <v>17</v>
      </c>
      <c r="O14" t="s">
        <v>1683</v>
      </c>
    </row>
    <row r="15" spans="1:19" x14ac:dyDescent="0.25">
      <c r="A15" s="24" t="s">
        <v>4</v>
      </c>
      <c r="B15" s="32" t="s">
        <v>12</v>
      </c>
      <c r="C15" s="32" t="s">
        <v>13</v>
      </c>
      <c r="D15" s="83">
        <v>270452</v>
      </c>
      <c r="E15" t="s">
        <v>17</v>
      </c>
      <c r="F15" s="79" t="s">
        <v>17</v>
      </c>
      <c r="G15" s="79" t="s">
        <v>17</v>
      </c>
      <c r="H15" s="79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</row>
    <row r="16" spans="1:19" x14ac:dyDescent="0.25">
      <c r="A16" s="24" t="s">
        <v>4</v>
      </c>
      <c r="B16" s="32" t="s">
        <v>12</v>
      </c>
      <c r="C16" s="32" t="s">
        <v>14</v>
      </c>
      <c r="D16" s="83">
        <v>1631092</v>
      </c>
      <c r="E16" t="s">
        <v>17</v>
      </c>
      <c r="F16" s="79" t="s">
        <v>17</v>
      </c>
      <c r="G16" s="79" t="s">
        <v>17</v>
      </c>
      <c r="H16" s="79" t="s">
        <v>17</v>
      </c>
      <c r="I16" s="79" t="s">
        <v>17</v>
      </c>
      <c r="J16" s="79" t="s">
        <v>17</v>
      </c>
      <c r="K16" s="79" t="s">
        <v>17</v>
      </c>
      <c r="L16" s="79" t="s">
        <v>17</v>
      </c>
    </row>
    <row r="17" spans="1:17" x14ac:dyDescent="0.25">
      <c r="A17" s="24" t="s">
        <v>4</v>
      </c>
      <c r="B17" s="32" t="s">
        <v>15</v>
      </c>
      <c r="C17" s="32" t="s">
        <v>11</v>
      </c>
      <c r="D17" s="83">
        <v>1524030</v>
      </c>
      <c r="E17" t="s">
        <v>17</v>
      </c>
      <c r="F17" s="79" t="s">
        <v>17</v>
      </c>
      <c r="G17" s="79" t="s">
        <v>17</v>
      </c>
      <c r="H17" s="79" t="s">
        <v>17</v>
      </c>
      <c r="I17" s="79" t="s">
        <v>17</v>
      </c>
      <c r="J17" s="79" t="s">
        <v>17</v>
      </c>
      <c r="K17" s="79" t="s">
        <v>17</v>
      </c>
      <c r="L17" s="79" t="s">
        <v>17</v>
      </c>
    </row>
    <row r="18" spans="1:17" x14ac:dyDescent="0.25">
      <c r="A18" s="24" t="s">
        <v>4</v>
      </c>
      <c r="B18" s="32" t="s">
        <v>15</v>
      </c>
      <c r="C18" s="32" t="s">
        <v>13</v>
      </c>
      <c r="D18" s="83">
        <v>304915</v>
      </c>
      <c r="E18" t="s">
        <v>17</v>
      </c>
      <c r="F18" s="79" t="s">
        <v>17</v>
      </c>
      <c r="G18" s="79" t="s">
        <v>17</v>
      </c>
      <c r="H18" s="79" t="s">
        <v>17</v>
      </c>
      <c r="I18" s="79" t="s">
        <v>17</v>
      </c>
      <c r="J18" s="79" t="s">
        <v>17</v>
      </c>
      <c r="K18" s="79" t="s">
        <v>17</v>
      </c>
      <c r="L18" s="79" t="s">
        <v>17</v>
      </c>
    </row>
    <row r="19" spans="1:17" x14ac:dyDescent="0.25">
      <c r="A19" s="33" t="s">
        <v>4</v>
      </c>
      <c r="B19" s="37" t="s">
        <v>15</v>
      </c>
      <c r="C19" s="37" t="s">
        <v>14</v>
      </c>
      <c r="D19" s="91">
        <v>1609446</v>
      </c>
      <c r="E19" s="34" t="s">
        <v>17</v>
      </c>
      <c r="F19" s="87" t="s">
        <v>17</v>
      </c>
      <c r="G19" s="87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/>
      <c r="N19" s="34"/>
      <c r="O19" s="34"/>
      <c r="Q19" s="83">
        <f>SUM(D14:D19)</f>
        <v>6850378</v>
      </c>
    </row>
    <row r="20" spans="1:17" x14ac:dyDescent="0.25">
      <c r="A20" s="24" t="s">
        <v>5</v>
      </c>
      <c r="B20" s="32" t="s">
        <v>12</v>
      </c>
      <c r="C20" s="32" t="s">
        <v>11</v>
      </c>
      <c r="D20" s="83">
        <v>159015</v>
      </c>
      <c r="E20" t="s">
        <v>17</v>
      </c>
      <c r="F20" s="79" t="s">
        <v>17</v>
      </c>
      <c r="G20" s="79" t="s">
        <v>17</v>
      </c>
      <c r="H20" s="79" t="s">
        <v>17</v>
      </c>
      <c r="I20" s="79" t="s">
        <v>17</v>
      </c>
      <c r="J20" s="79" t="s">
        <v>17</v>
      </c>
      <c r="K20" s="79" t="s">
        <v>17</v>
      </c>
      <c r="L20" s="79" t="s">
        <v>17</v>
      </c>
      <c r="O20" t="s">
        <v>1683</v>
      </c>
    </row>
    <row r="21" spans="1:17" x14ac:dyDescent="0.25">
      <c r="A21" s="24" t="s">
        <v>5</v>
      </c>
      <c r="B21" s="32" t="s">
        <v>12</v>
      </c>
      <c r="C21" s="32" t="s">
        <v>13</v>
      </c>
      <c r="D21" s="83">
        <v>144764</v>
      </c>
      <c r="E21" t="s">
        <v>17</v>
      </c>
      <c r="F21" s="79" t="s">
        <v>17</v>
      </c>
      <c r="G21" s="79" t="s">
        <v>17</v>
      </c>
      <c r="H21" s="79" t="s">
        <v>17</v>
      </c>
      <c r="I21" s="79" t="s">
        <v>17</v>
      </c>
      <c r="J21" s="79" t="s">
        <v>17</v>
      </c>
      <c r="K21" s="79" t="s">
        <v>17</v>
      </c>
      <c r="L21" s="79" t="s">
        <v>17</v>
      </c>
    </row>
    <row r="22" spans="1:17" x14ac:dyDescent="0.25">
      <c r="A22" s="24" t="s">
        <v>5</v>
      </c>
      <c r="B22" s="32" t="s">
        <v>12</v>
      </c>
      <c r="C22" s="32" t="s">
        <v>14</v>
      </c>
      <c r="D22" s="83">
        <v>563207</v>
      </c>
      <c r="E22" t="s">
        <v>17</v>
      </c>
      <c r="F22" s="79" t="s">
        <v>17</v>
      </c>
      <c r="G22" s="79" t="s">
        <v>17</v>
      </c>
      <c r="H22" s="79" t="s">
        <v>17</v>
      </c>
      <c r="I22" s="79" t="s">
        <v>17</v>
      </c>
      <c r="J22" s="79" t="s">
        <v>17</v>
      </c>
      <c r="K22" s="79" t="s">
        <v>17</v>
      </c>
      <c r="L22" s="79" t="s">
        <v>17</v>
      </c>
    </row>
    <row r="23" spans="1:17" x14ac:dyDescent="0.25">
      <c r="A23" s="24" t="s">
        <v>5</v>
      </c>
      <c r="B23" s="32" t="s">
        <v>15</v>
      </c>
      <c r="C23" s="32" t="s">
        <v>11</v>
      </c>
      <c r="D23" s="83">
        <v>146700</v>
      </c>
      <c r="E23" t="s">
        <v>17</v>
      </c>
      <c r="F23" s="79" t="s">
        <v>17</v>
      </c>
      <c r="G23" s="79" t="s">
        <v>17</v>
      </c>
      <c r="H23" s="79" t="s">
        <v>17</v>
      </c>
      <c r="I23" s="79" t="s">
        <v>17</v>
      </c>
      <c r="J23" s="79" t="s">
        <v>17</v>
      </c>
      <c r="K23" s="79" t="s">
        <v>17</v>
      </c>
      <c r="L23" s="79" t="s">
        <v>17</v>
      </c>
    </row>
    <row r="24" spans="1:17" x14ac:dyDescent="0.25">
      <c r="A24" s="24" t="s">
        <v>5</v>
      </c>
      <c r="B24" s="32" t="s">
        <v>15</v>
      </c>
      <c r="C24" s="32" t="s">
        <v>13</v>
      </c>
      <c r="D24" s="83">
        <v>158779</v>
      </c>
      <c r="E24" t="s">
        <v>17</v>
      </c>
      <c r="F24" s="79" t="s">
        <v>17</v>
      </c>
      <c r="G24" s="79" t="s">
        <v>17</v>
      </c>
      <c r="H24" s="79" t="s">
        <v>17</v>
      </c>
      <c r="I24" s="79" t="s">
        <v>17</v>
      </c>
      <c r="J24" s="79" t="s">
        <v>17</v>
      </c>
      <c r="K24" s="79" t="s">
        <v>17</v>
      </c>
      <c r="L24" s="79" t="s">
        <v>17</v>
      </c>
    </row>
    <row r="25" spans="1:17" x14ac:dyDescent="0.25">
      <c r="A25" s="33" t="s">
        <v>5</v>
      </c>
      <c r="B25" s="37" t="s">
        <v>15</v>
      </c>
      <c r="C25" s="37" t="s">
        <v>14</v>
      </c>
      <c r="D25" s="91">
        <v>583567</v>
      </c>
      <c r="E25" s="34" t="s">
        <v>17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/>
      <c r="N25" s="34"/>
      <c r="O25" s="34"/>
      <c r="Q25" s="83">
        <f>SUM(D20:D25)</f>
        <v>1756032</v>
      </c>
    </row>
    <row r="26" spans="1:17" x14ac:dyDescent="0.25">
      <c r="A26" s="24" t="s">
        <v>0</v>
      </c>
      <c r="B26" s="32" t="s">
        <v>12</v>
      </c>
      <c r="C26" s="32" t="s">
        <v>11</v>
      </c>
      <c r="D26" s="83">
        <v>1375503</v>
      </c>
      <c r="E26" t="s">
        <v>17</v>
      </c>
      <c r="F26" s="79" t="s">
        <v>17</v>
      </c>
      <c r="G26" s="79" t="s">
        <v>17</v>
      </c>
      <c r="H26" s="79" t="s">
        <v>17</v>
      </c>
      <c r="I26" s="79" t="s">
        <v>17</v>
      </c>
      <c r="J26" s="79" t="s">
        <v>17</v>
      </c>
      <c r="K26" s="79" t="s">
        <v>17</v>
      </c>
      <c r="L26" s="79" t="s">
        <v>17</v>
      </c>
      <c r="O26" s="38" t="s">
        <v>42</v>
      </c>
    </row>
    <row r="27" spans="1:17" x14ac:dyDescent="0.25">
      <c r="A27" s="24" t="s">
        <v>0</v>
      </c>
      <c r="B27" s="32" t="s">
        <v>12</v>
      </c>
      <c r="C27" s="32" t="s">
        <v>13</v>
      </c>
      <c r="D27" s="83">
        <v>594494</v>
      </c>
      <c r="E27" t="s">
        <v>17</v>
      </c>
      <c r="F27" s="79" t="s">
        <v>17</v>
      </c>
      <c r="G27" s="79" t="s">
        <v>17</v>
      </c>
      <c r="H27" s="79" t="s">
        <v>17</v>
      </c>
      <c r="I27" s="79" t="s">
        <v>17</v>
      </c>
      <c r="J27" s="79" t="s">
        <v>17</v>
      </c>
      <c r="K27" s="79" t="s">
        <v>17</v>
      </c>
      <c r="L27" s="79" t="s">
        <v>17</v>
      </c>
      <c r="O27" s="26" t="s">
        <v>43</v>
      </c>
    </row>
    <row r="28" spans="1:17" x14ac:dyDescent="0.25">
      <c r="A28" s="24" t="s">
        <v>0</v>
      </c>
      <c r="B28" s="32" t="s">
        <v>12</v>
      </c>
      <c r="C28" s="32" t="s">
        <v>14</v>
      </c>
      <c r="D28" s="83">
        <v>807832</v>
      </c>
      <c r="E28" t="s">
        <v>17</v>
      </c>
      <c r="F28" s="79" t="s">
        <v>17</v>
      </c>
      <c r="G28" s="79" t="s">
        <v>17</v>
      </c>
      <c r="H28" s="79" t="s">
        <v>17</v>
      </c>
      <c r="I28" s="79" t="s">
        <v>17</v>
      </c>
      <c r="J28" s="79" t="s">
        <v>17</v>
      </c>
      <c r="K28" s="79" t="s">
        <v>17</v>
      </c>
      <c r="L28" s="79" t="s">
        <v>17</v>
      </c>
      <c r="O28" t="s">
        <v>1683</v>
      </c>
    </row>
    <row r="29" spans="1:17" x14ac:dyDescent="0.25">
      <c r="A29" s="24" t="s">
        <v>0</v>
      </c>
      <c r="B29" s="32" t="s">
        <v>15</v>
      </c>
      <c r="C29" s="32" t="s">
        <v>11</v>
      </c>
      <c r="D29" s="83">
        <v>1437166</v>
      </c>
      <c r="E29" t="s">
        <v>17</v>
      </c>
      <c r="F29" s="79" t="s">
        <v>17</v>
      </c>
      <c r="G29" s="79" t="s">
        <v>17</v>
      </c>
      <c r="H29" s="79" t="s">
        <v>17</v>
      </c>
      <c r="I29" s="79" t="s">
        <v>17</v>
      </c>
      <c r="J29" s="79" t="s">
        <v>17</v>
      </c>
      <c r="K29" s="79" t="s">
        <v>17</v>
      </c>
      <c r="L29" s="79" t="s">
        <v>17</v>
      </c>
    </row>
    <row r="30" spans="1:17" x14ac:dyDescent="0.25">
      <c r="A30" s="24" t="s">
        <v>0</v>
      </c>
      <c r="B30" s="32" t="s">
        <v>15</v>
      </c>
      <c r="C30" s="32" t="s">
        <v>13</v>
      </c>
      <c r="D30" s="83">
        <v>728632</v>
      </c>
      <c r="E30" t="s">
        <v>17</v>
      </c>
      <c r="F30" s="79" t="s">
        <v>17</v>
      </c>
      <c r="G30" s="79" t="s">
        <v>17</v>
      </c>
      <c r="H30" s="79" t="s">
        <v>17</v>
      </c>
      <c r="I30" s="79" t="s">
        <v>17</v>
      </c>
      <c r="J30" s="79" t="s">
        <v>17</v>
      </c>
      <c r="K30" s="79" t="s">
        <v>17</v>
      </c>
      <c r="L30" s="79" t="s">
        <v>17</v>
      </c>
    </row>
    <row r="31" spans="1:17" x14ac:dyDescent="0.25">
      <c r="A31" s="80" t="s">
        <v>0</v>
      </c>
      <c r="B31" s="37" t="s">
        <v>15</v>
      </c>
      <c r="C31" s="37" t="s">
        <v>14</v>
      </c>
      <c r="D31" s="91">
        <v>843387</v>
      </c>
      <c r="E31" s="87" t="s">
        <v>17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/>
      <c r="N31" s="87"/>
      <c r="O31" s="87"/>
      <c r="Q31" s="83">
        <f>SUM(D26:D31)</f>
        <v>5787014</v>
      </c>
    </row>
    <row r="32" spans="1:17" x14ac:dyDescent="0.25">
      <c r="A32" s="24" t="s">
        <v>6</v>
      </c>
      <c r="B32" s="32" t="s">
        <v>12</v>
      </c>
      <c r="C32" s="32" t="s">
        <v>11</v>
      </c>
      <c r="D32">
        <v>599277</v>
      </c>
      <c r="E32" t="s">
        <v>17</v>
      </c>
      <c r="F32" s="79" t="s">
        <v>17</v>
      </c>
      <c r="G32" s="79" t="s">
        <v>17</v>
      </c>
      <c r="H32" s="79" t="s">
        <v>17</v>
      </c>
      <c r="I32" s="79" t="s">
        <v>17</v>
      </c>
      <c r="J32" s="79" t="s">
        <v>17</v>
      </c>
      <c r="K32" s="79" t="s">
        <v>17</v>
      </c>
      <c r="L32" s="79" t="s">
        <v>17</v>
      </c>
      <c r="O32" t="s">
        <v>1683</v>
      </c>
    </row>
    <row r="33" spans="1:17" x14ac:dyDescent="0.25">
      <c r="A33" s="24" t="s">
        <v>6</v>
      </c>
      <c r="B33" s="32" t="s">
        <v>12</v>
      </c>
      <c r="C33" s="32" t="s">
        <v>13</v>
      </c>
      <c r="D33">
        <v>44744</v>
      </c>
      <c r="E33" t="s">
        <v>17</v>
      </c>
      <c r="F33" s="79" t="s">
        <v>17</v>
      </c>
      <c r="G33" s="79" t="s">
        <v>17</v>
      </c>
      <c r="H33" s="79" t="s">
        <v>17</v>
      </c>
      <c r="I33" s="79" t="s">
        <v>17</v>
      </c>
      <c r="J33" s="79" t="s">
        <v>17</v>
      </c>
      <c r="K33" s="79" t="s">
        <v>17</v>
      </c>
      <c r="L33" s="79" t="s">
        <v>17</v>
      </c>
    </row>
    <row r="34" spans="1:17" x14ac:dyDescent="0.25">
      <c r="A34" s="24" t="s">
        <v>6</v>
      </c>
      <c r="B34" s="32" t="s">
        <v>12</v>
      </c>
      <c r="C34" s="32" t="s">
        <v>14</v>
      </c>
      <c r="D34">
        <v>64281</v>
      </c>
      <c r="E34" t="s">
        <v>17</v>
      </c>
      <c r="F34" s="79" t="s">
        <v>17</v>
      </c>
      <c r="G34" s="79" t="s">
        <v>17</v>
      </c>
      <c r="H34" s="79" t="s">
        <v>17</v>
      </c>
      <c r="I34" s="79" t="s">
        <v>17</v>
      </c>
      <c r="J34" s="79" t="s">
        <v>17</v>
      </c>
      <c r="K34" s="79" t="s">
        <v>17</v>
      </c>
      <c r="L34" s="79" t="s">
        <v>17</v>
      </c>
    </row>
    <row r="35" spans="1:17" x14ac:dyDescent="0.25">
      <c r="A35" s="24" t="s">
        <v>6</v>
      </c>
      <c r="B35" s="32" t="s">
        <v>15</v>
      </c>
      <c r="C35" s="32" t="s">
        <v>11</v>
      </c>
      <c r="D35">
        <v>596730</v>
      </c>
      <c r="E35" t="s">
        <v>17</v>
      </c>
      <c r="F35" s="79" t="s">
        <v>17</v>
      </c>
      <c r="G35" s="79" t="s">
        <v>17</v>
      </c>
      <c r="H35" s="79" t="s">
        <v>17</v>
      </c>
      <c r="I35" s="79" t="s">
        <v>17</v>
      </c>
      <c r="J35" s="79" t="s">
        <v>17</v>
      </c>
      <c r="K35" s="79" t="s">
        <v>17</v>
      </c>
      <c r="L35" s="79" t="s">
        <v>17</v>
      </c>
    </row>
    <row r="36" spans="1:17" x14ac:dyDescent="0.25">
      <c r="A36" s="24" t="s">
        <v>6</v>
      </c>
      <c r="B36" s="32" t="s">
        <v>15</v>
      </c>
      <c r="C36" s="32" t="s">
        <v>13</v>
      </c>
      <c r="D36">
        <v>41095</v>
      </c>
      <c r="E36" t="s">
        <v>17</v>
      </c>
      <c r="F36" s="79" t="s">
        <v>17</v>
      </c>
      <c r="G36" s="79" t="s">
        <v>17</v>
      </c>
      <c r="H36" s="79" t="s">
        <v>17</v>
      </c>
      <c r="I36" s="79" t="s">
        <v>17</v>
      </c>
      <c r="J36" s="79" t="s">
        <v>17</v>
      </c>
      <c r="K36" s="79" t="s">
        <v>17</v>
      </c>
      <c r="L36" s="79" t="s">
        <v>17</v>
      </c>
    </row>
    <row r="37" spans="1:17" x14ac:dyDescent="0.25">
      <c r="A37" s="24" t="s">
        <v>6</v>
      </c>
      <c r="B37" s="32" t="s">
        <v>15</v>
      </c>
      <c r="C37" s="32" t="s">
        <v>14</v>
      </c>
      <c r="D37">
        <v>55473</v>
      </c>
      <c r="E37" t="s">
        <v>17</v>
      </c>
      <c r="F37" s="79" t="s">
        <v>17</v>
      </c>
      <c r="G37" s="79" t="s">
        <v>17</v>
      </c>
      <c r="H37" s="79" t="s">
        <v>17</v>
      </c>
      <c r="I37" s="79" t="s">
        <v>17</v>
      </c>
      <c r="J37" s="79" t="s">
        <v>17</v>
      </c>
      <c r="K37" s="79" t="s">
        <v>17</v>
      </c>
      <c r="L37" s="79" t="s">
        <v>17</v>
      </c>
      <c r="Q37" s="83">
        <f>SUM(D32:D37)</f>
        <v>1401600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7"/>
  <sheetViews>
    <sheetView zoomScale="80" zoomScaleNormal="80" workbookViewId="0">
      <selection activeCell="K45" sqref="K45"/>
    </sheetView>
  </sheetViews>
  <sheetFormatPr defaultRowHeight="15" x14ac:dyDescent="0.25"/>
  <cols>
    <col min="1" max="1" width="7.140625" style="133" customWidth="1"/>
    <col min="2" max="3" width="9.140625" style="133"/>
    <col min="4" max="4" width="7.5703125" style="133" customWidth="1"/>
    <col min="5" max="13" width="11.28515625" style="133" customWidth="1"/>
    <col min="14" max="15" width="12.42578125" style="133" customWidth="1"/>
    <col min="16" max="16" width="47" style="133" customWidth="1"/>
    <col min="17" max="19" width="12.42578125" style="133" customWidth="1"/>
    <col min="20" max="20" width="9.140625" style="133"/>
    <col min="21" max="29" width="10.5703125" style="133" customWidth="1"/>
    <col min="30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17</v>
      </c>
      <c r="E2" s="107">
        <v>9.288934837061246E-4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L2" s="133" t="s">
        <v>17</v>
      </c>
      <c r="M2" s="133" t="s">
        <v>17</v>
      </c>
      <c r="O2" s="133" t="s">
        <v>24</v>
      </c>
      <c r="P2" s="82" t="s">
        <v>1781</v>
      </c>
    </row>
    <row r="3" spans="1:16" x14ac:dyDescent="0.25">
      <c r="A3" s="81" t="s">
        <v>2</v>
      </c>
      <c r="B3" s="133" t="s">
        <v>12</v>
      </c>
      <c r="C3" s="133" t="s">
        <v>13</v>
      </c>
      <c r="D3" s="133" t="s">
        <v>17</v>
      </c>
      <c r="E3" s="107">
        <v>9.288934837061246E-4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  <c r="P3" s="133" t="s">
        <v>1782</v>
      </c>
    </row>
    <row r="4" spans="1:16" x14ac:dyDescent="0.25">
      <c r="A4" s="81" t="s">
        <v>2</v>
      </c>
      <c r="B4" s="133" t="s">
        <v>12</v>
      </c>
      <c r="C4" s="133" t="s">
        <v>14</v>
      </c>
      <c r="D4" s="133" t="s">
        <v>17</v>
      </c>
      <c r="E4" s="107">
        <v>9.288934837061246E-4</v>
      </c>
      <c r="F4" s="83" t="s">
        <v>17</v>
      </c>
      <c r="G4" s="8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2</v>
      </c>
      <c r="B5" s="133" t="s">
        <v>15</v>
      </c>
      <c r="C5" s="133" t="s">
        <v>11</v>
      </c>
      <c r="D5" s="133" t="s">
        <v>17</v>
      </c>
      <c r="E5" s="107">
        <v>9.288934837061246E-4</v>
      </c>
      <c r="F5" s="83" t="s">
        <v>17</v>
      </c>
      <c r="G5" s="8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2</v>
      </c>
      <c r="B6" s="133" t="s">
        <v>15</v>
      </c>
      <c r="C6" s="133" t="s">
        <v>13</v>
      </c>
      <c r="D6" s="133" t="s">
        <v>17</v>
      </c>
      <c r="E6" s="107">
        <v>9.288934837061246E-4</v>
      </c>
      <c r="F6" s="83" t="s">
        <v>17</v>
      </c>
      <c r="G6" s="8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0" t="s">
        <v>2</v>
      </c>
      <c r="B7" s="87" t="s">
        <v>15</v>
      </c>
      <c r="C7" s="87" t="s">
        <v>14</v>
      </c>
      <c r="D7" s="87" t="s">
        <v>17</v>
      </c>
      <c r="E7" s="109">
        <v>9.288934837061246E-4</v>
      </c>
      <c r="F7" s="91" t="s">
        <v>17</v>
      </c>
      <c r="G7" s="91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 t="s">
        <v>17</v>
      </c>
      <c r="N7" s="87"/>
      <c r="O7" s="87"/>
      <c r="P7" s="87"/>
    </row>
    <row r="8" spans="1:16" x14ac:dyDescent="0.25">
      <c r="A8" s="81" t="s">
        <v>3</v>
      </c>
      <c r="B8" s="133" t="s">
        <v>12</v>
      </c>
      <c r="C8" s="133" t="s">
        <v>11</v>
      </c>
      <c r="D8" s="133" t="s">
        <v>17</v>
      </c>
      <c r="E8" s="107">
        <v>2.0947981331741815E-3</v>
      </c>
      <c r="F8" s="83" t="s">
        <v>17</v>
      </c>
      <c r="G8" s="83" t="s">
        <v>17</v>
      </c>
      <c r="H8" s="133" t="s">
        <v>17</v>
      </c>
      <c r="I8" s="133" t="s">
        <v>17</v>
      </c>
      <c r="J8" s="133" t="s">
        <v>17</v>
      </c>
      <c r="K8" s="133" t="s">
        <v>17</v>
      </c>
      <c r="L8" s="133" t="s">
        <v>17</v>
      </c>
      <c r="M8" s="133" t="s">
        <v>17</v>
      </c>
      <c r="P8" s="133" t="s">
        <v>1783</v>
      </c>
    </row>
    <row r="9" spans="1:16" x14ac:dyDescent="0.25">
      <c r="A9" s="81" t="s">
        <v>3</v>
      </c>
      <c r="B9" s="133" t="s">
        <v>12</v>
      </c>
      <c r="C9" s="133" t="s">
        <v>13</v>
      </c>
      <c r="D9" s="133" t="s">
        <v>17</v>
      </c>
      <c r="E9" s="107">
        <v>1.8396908150400057E-3</v>
      </c>
      <c r="F9" s="83" t="s">
        <v>17</v>
      </c>
      <c r="G9" s="83" t="s">
        <v>17</v>
      </c>
      <c r="H9" s="133" t="s">
        <v>17</v>
      </c>
      <c r="I9" s="133" t="s">
        <v>17</v>
      </c>
      <c r="J9" s="133" t="s">
        <v>17</v>
      </c>
      <c r="K9" s="133" t="s">
        <v>17</v>
      </c>
      <c r="L9" s="133" t="s">
        <v>17</v>
      </c>
      <c r="M9" s="133" t="s">
        <v>17</v>
      </c>
    </row>
    <row r="10" spans="1:16" x14ac:dyDescent="0.25">
      <c r="A10" s="81" t="s">
        <v>3</v>
      </c>
      <c r="B10" s="133" t="s">
        <v>12</v>
      </c>
      <c r="C10" s="133" t="s">
        <v>14</v>
      </c>
      <c r="D10" s="133" t="s">
        <v>17</v>
      </c>
      <c r="E10" s="107">
        <v>1.0399235570140481E-3</v>
      </c>
      <c r="F10" s="83" t="s">
        <v>17</v>
      </c>
      <c r="G10" s="83" t="s">
        <v>17</v>
      </c>
      <c r="H10" s="133" t="s">
        <v>17</v>
      </c>
      <c r="I10" s="133" t="s">
        <v>17</v>
      </c>
      <c r="J10" s="133" t="s">
        <v>17</v>
      </c>
      <c r="K10" s="133" t="s">
        <v>17</v>
      </c>
      <c r="L10" s="133" t="s">
        <v>17</v>
      </c>
      <c r="M10" s="133" t="s">
        <v>17</v>
      </c>
    </row>
    <row r="11" spans="1:16" x14ac:dyDescent="0.25">
      <c r="A11" s="81" t="s">
        <v>3</v>
      </c>
      <c r="B11" s="133" t="s">
        <v>15</v>
      </c>
      <c r="C11" s="133" t="s">
        <v>11</v>
      </c>
      <c r="D11" s="133" t="s">
        <v>17</v>
      </c>
      <c r="E11" s="107">
        <v>1.500164726138304E-3</v>
      </c>
      <c r="F11" s="83" t="s">
        <v>17</v>
      </c>
      <c r="G11" s="83" t="s">
        <v>17</v>
      </c>
      <c r="H11" s="133" t="s">
        <v>17</v>
      </c>
      <c r="I11" s="133" t="s">
        <v>17</v>
      </c>
      <c r="J11" s="133" t="s">
        <v>17</v>
      </c>
      <c r="K11" s="133" t="s">
        <v>17</v>
      </c>
      <c r="L11" s="133" t="s">
        <v>17</v>
      </c>
      <c r="M11" s="133" t="s">
        <v>17</v>
      </c>
    </row>
    <row r="12" spans="1:16" x14ac:dyDescent="0.25">
      <c r="A12" s="81" t="s">
        <v>3</v>
      </c>
      <c r="B12" s="133" t="s">
        <v>15</v>
      </c>
      <c r="C12" s="133" t="s">
        <v>13</v>
      </c>
      <c r="D12" s="133" t="s">
        <v>17</v>
      </c>
      <c r="E12" s="107">
        <v>1.4064410357649863E-3</v>
      </c>
      <c r="F12" s="83" t="s">
        <v>17</v>
      </c>
      <c r="G12" s="83" t="s">
        <v>17</v>
      </c>
      <c r="H12" s="133" t="s">
        <v>17</v>
      </c>
      <c r="I12" s="133" t="s">
        <v>17</v>
      </c>
      <c r="J12" s="133" t="s">
        <v>17</v>
      </c>
      <c r="K12" s="133" t="s">
        <v>17</v>
      </c>
      <c r="L12" s="133" t="s">
        <v>17</v>
      </c>
      <c r="M12" s="133" t="s">
        <v>17</v>
      </c>
    </row>
    <row r="13" spans="1:16" x14ac:dyDescent="0.25">
      <c r="A13" s="80" t="s">
        <v>3</v>
      </c>
      <c r="B13" s="87" t="s">
        <v>15</v>
      </c>
      <c r="C13" s="87" t="s">
        <v>14</v>
      </c>
      <c r="D13" s="87" t="s">
        <v>17</v>
      </c>
      <c r="E13" s="109">
        <v>1.0561396644466505E-3</v>
      </c>
      <c r="F13" s="91" t="s">
        <v>17</v>
      </c>
      <c r="G13" s="91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 t="s">
        <v>17</v>
      </c>
      <c r="N13" s="87"/>
      <c r="O13" s="87"/>
      <c r="P13" s="87"/>
    </row>
    <row r="14" spans="1:16" x14ac:dyDescent="0.25">
      <c r="A14" s="81" t="s">
        <v>4</v>
      </c>
      <c r="B14" s="133" t="s">
        <v>12</v>
      </c>
      <c r="C14" s="133" t="s">
        <v>11</v>
      </c>
      <c r="D14" s="133" t="s">
        <v>17</v>
      </c>
      <c r="E14" s="107">
        <v>1.4292385968310911E-3</v>
      </c>
      <c r="F14" s="83" t="s">
        <v>17</v>
      </c>
      <c r="G14" s="83" t="s">
        <v>17</v>
      </c>
      <c r="H14" s="133" t="s">
        <v>17</v>
      </c>
      <c r="I14" s="133" t="s">
        <v>17</v>
      </c>
      <c r="J14" s="133" t="s">
        <v>17</v>
      </c>
      <c r="K14" s="133" t="s">
        <v>17</v>
      </c>
      <c r="L14" s="133" t="s">
        <v>17</v>
      </c>
      <c r="M14" s="133" t="s">
        <v>17</v>
      </c>
      <c r="P14" s="133" t="s">
        <v>1784</v>
      </c>
    </row>
    <row r="15" spans="1:16" x14ac:dyDescent="0.25">
      <c r="A15" s="81" t="s">
        <v>4</v>
      </c>
      <c r="B15" s="133" t="s">
        <v>12</v>
      </c>
      <c r="C15" s="133" t="s">
        <v>13</v>
      </c>
      <c r="D15" s="133" t="s">
        <v>17</v>
      </c>
      <c r="E15" s="107">
        <v>1.4292385968310911E-3</v>
      </c>
      <c r="F15" s="133" t="s">
        <v>17</v>
      </c>
      <c r="G15" s="133" t="s">
        <v>17</v>
      </c>
      <c r="H15" s="133" t="s">
        <v>17</v>
      </c>
      <c r="I15" s="133" t="s">
        <v>17</v>
      </c>
      <c r="J15" s="133" t="s">
        <v>17</v>
      </c>
      <c r="K15" s="133" t="s">
        <v>17</v>
      </c>
      <c r="L15" s="133" t="s">
        <v>17</v>
      </c>
      <c r="M15" s="133" t="s">
        <v>17</v>
      </c>
    </row>
    <row r="16" spans="1:16" x14ac:dyDescent="0.25">
      <c r="A16" s="81" t="s">
        <v>4</v>
      </c>
      <c r="B16" s="133" t="s">
        <v>12</v>
      </c>
      <c r="C16" s="133" t="s">
        <v>14</v>
      </c>
      <c r="D16" s="133" t="s">
        <v>17</v>
      </c>
      <c r="E16" s="107">
        <v>1.4292385968310911E-3</v>
      </c>
      <c r="F16" s="133" t="s">
        <v>17</v>
      </c>
      <c r="G16" s="133" t="s">
        <v>17</v>
      </c>
      <c r="H16" s="133" t="s">
        <v>17</v>
      </c>
      <c r="I16" s="133" t="s">
        <v>17</v>
      </c>
      <c r="J16" s="133" t="s">
        <v>17</v>
      </c>
      <c r="K16" s="133" t="s">
        <v>17</v>
      </c>
      <c r="L16" s="133" t="s">
        <v>17</v>
      </c>
      <c r="M16" s="133" t="s">
        <v>17</v>
      </c>
    </row>
    <row r="17" spans="1:16" x14ac:dyDescent="0.25">
      <c r="A17" s="81" t="s">
        <v>4</v>
      </c>
      <c r="B17" s="133" t="s">
        <v>15</v>
      </c>
      <c r="C17" s="133" t="s">
        <v>11</v>
      </c>
      <c r="D17" s="133" t="s">
        <v>17</v>
      </c>
      <c r="E17" s="107">
        <v>1.532584670834773E-3</v>
      </c>
      <c r="F17" s="133" t="s">
        <v>17</v>
      </c>
      <c r="G17" s="13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  <c r="L17" s="133" t="s">
        <v>17</v>
      </c>
      <c r="M17" s="133" t="s">
        <v>17</v>
      </c>
    </row>
    <row r="18" spans="1:16" x14ac:dyDescent="0.25">
      <c r="A18" s="81" t="s">
        <v>4</v>
      </c>
      <c r="B18" s="133" t="s">
        <v>15</v>
      </c>
      <c r="C18" s="133" t="s">
        <v>13</v>
      </c>
      <c r="D18" s="133" t="s">
        <v>17</v>
      </c>
      <c r="E18" s="107">
        <v>1.532584670834773E-3</v>
      </c>
      <c r="F18" s="133" t="s">
        <v>17</v>
      </c>
      <c r="G18" s="13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  <c r="L18" s="133" t="s">
        <v>17</v>
      </c>
      <c r="M18" s="133" t="s">
        <v>17</v>
      </c>
    </row>
    <row r="19" spans="1:16" x14ac:dyDescent="0.25">
      <c r="A19" s="80" t="s">
        <v>4</v>
      </c>
      <c r="B19" s="87" t="s">
        <v>15</v>
      </c>
      <c r="C19" s="87" t="s">
        <v>14</v>
      </c>
      <c r="D19" s="87" t="s">
        <v>17</v>
      </c>
      <c r="E19" s="109">
        <v>1.532584670834773E-3</v>
      </c>
      <c r="F19" s="87" t="s">
        <v>17</v>
      </c>
      <c r="G19" s="87" t="s">
        <v>17</v>
      </c>
      <c r="H19" s="87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87"/>
      <c r="P19" s="87"/>
    </row>
    <row r="20" spans="1:16" x14ac:dyDescent="0.25">
      <c r="A20" s="81" t="s">
        <v>5</v>
      </c>
      <c r="B20" s="133" t="s">
        <v>12</v>
      </c>
      <c r="C20" s="133" t="s">
        <v>11</v>
      </c>
      <c r="D20" s="133" t="s">
        <v>17</v>
      </c>
      <c r="E20" s="107">
        <v>1.6363941170686538E-3</v>
      </c>
      <c r="F20" s="133" t="s">
        <v>17</v>
      </c>
      <c r="G20" s="13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  <c r="L20" s="133" t="s">
        <v>17</v>
      </c>
      <c r="M20" s="133" t="s">
        <v>17</v>
      </c>
      <c r="P20" s="133" t="s">
        <v>1785</v>
      </c>
    </row>
    <row r="21" spans="1:16" x14ac:dyDescent="0.25">
      <c r="A21" s="81" t="s">
        <v>5</v>
      </c>
      <c r="B21" s="133" t="s">
        <v>12</v>
      </c>
      <c r="C21" s="133" t="s">
        <v>13</v>
      </c>
      <c r="D21" s="133" t="s">
        <v>17</v>
      </c>
      <c r="E21" s="107">
        <v>1.6363941170686538E-3</v>
      </c>
      <c r="F21" s="133" t="s">
        <v>17</v>
      </c>
      <c r="G21" s="133" t="s">
        <v>17</v>
      </c>
      <c r="H21" s="133" t="s">
        <v>17</v>
      </c>
      <c r="I21" s="133" t="s">
        <v>17</v>
      </c>
      <c r="J21" s="133" t="s">
        <v>17</v>
      </c>
      <c r="K21" s="133" t="s">
        <v>17</v>
      </c>
      <c r="L21" s="133" t="s">
        <v>17</v>
      </c>
      <c r="M21" s="133" t="s">
        <v>17</v>
      </c>
    </row>
    <row r="22" spans="1:16" x14ac:dyDescent="0.25">
      <c r="A22" s="81" t="s">
        <v>5</v>
      </c>
      <c r="B22" s="133" t="s">
        <v>12</v>
      </c>
      <c r="C22" s="133" t="s">
        <v>14</v>
      </c>
      <c r="D22" s="133" t="s">
        <v>17</v>
      </c>
      <c r="E22" s="107">
        <v>1.6363941170686538E-3</v>
      </c>
      <c r="F22" s="133" t="s">
        <v>17</v>
      </c>
      <c r="G22" s="13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  <c r="L22" s="133" t="s">
        <v>17</v>
      </c>
      <c r="M22" s="133" t="s">
        <v>17</v>
      </c>
    </row>
    <row r="23" spans="1:16" x14ac:dyDescent="0.25">
      <c r="A23" s="81" t="s">
        <v>5</v>
      </c>
      <c r="B23" s="133" t="s">
        <v>15</v>
      </c>
      <c r="C23" s="133" t="s">
        <v>11</v>
      </c>
      <c r="D23" s="133" t="s">
        <v>17</v>
      </c>
      <c r="E23" s="107">
        <v>1.6363941170686538E-3</v>
      </c>
      <c r="F23" s="133" t="s">
        <v>17</v>
      </c>
      <c r="G23" s="13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  <c r="L23" s="133" t="s">
        <v>17</v>
      </c>
      <c r="M23" s="133" t="s">
        <v>17</v>
      </c>
    </row>
    <row r="24" spans="1:16" x14ac:dyDescent="0.25">
      <c r="A24" s="81" t="s">
        <v>5</v>
      </c>
      <c r="B24" s="133" t="s">
        <v>15</v>
      </c>
      <c r="C24" s="133" t="s">
        <v>13</v>
      </c>
      <c r="D24" s="133" t="s">
        <v>17</v>
      </c>
      <c r="E24" s="107">
        <v>1.6363941170686538E-3</v>
      </c>
      <c r="F24" s="133" t="s">
        <v>17</v>
      </c>
      <c r="G24" s="133" t="s">
        <v>17</v>
      </c>
      <c r="H24" s="133" t="s">
        <v>17</v>
      </c>
      <c r="I24" s="133" t="s">
        <v>17</v>
      </c>
      <c r="J24" s="133" t="s">
        <v>17</v>
      </c>
      <c r="K24" s="133" t="s">
        <v>17</v>
      </c>
      <c r="L24" s="133" t="s">
        <v>17</v>
      </c>
      <c r="M24" s="133" t="s">
        <v>17</v>
      </c>
    </row>
    <row r="25" spans="1:16" x14ac:dyDescent="0.25">
      <c r="A25" s="80" t="s">
        <v>5</v>
      </c>
      <c r="B25" s="87" t="s">
        <v>15</v>
      </c>
      <c r="C25" s="87" t="s">
        <v>14</v>
      </c>
      <c r="D25" s="87" t="s">
        <v>17</v>
      </c>
      <c r="E25" s="109">
        <v>1.6363941170686538E-3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 t="s">
        <v>17</v>
      </c>
      <c r="N25" s="87"/>
      <c r="O25" s="87"/>
      <c r="P25" s="87"/>
    </row>
    <row r="26" spans="1:16" x14ac:dyDescent="0.25">
      <c r="A26" s="81" t="s">
        <v>0</v>
      </c>
      <c r="B26" s="133" t="s">
        <v>12</v>
      </c>
      <c r="C26" s="133" t="s">
        <v>11</v>
      </c>
      <c r="D26" s="133" t="s">
        <v>17</v>
      </c>
      <c r="E26" s="107">
        <v>2.3174896585560416E-3</v>
      </c>
      <c r="F26" s="133" t="s">
        <v>17</v>
      </c>
      <c r="G26" s="133" t="s">
        <v>17</v>
      </c>
      <c r="H26" s="133" t="s">
        <v>17</v>
      </c>
      <c r="I26" s="133" t="s">
        <v>17</v>
      </c>
      <c r="J26" s="133" t="s">
        <v>17</v>
      </c>
      <c r="K26" s="133" t="s">
        <v>17</v>
      </c>
      <c r="L26" s="133" t="s">
        <v>17</v>
      </c>
      <c r="M26" s="133" t="s">
        <v>17</v>
      </c>
      <c r="P26" s="133" t="s">
        <v>1786</v>
      </c>
    </row>
    <row r="27" spans="1:16" x14ac:dyDescent="0.25">
      <c r="A27" s="81" t="s">
        <v>0</v>
      </c>
      <c r="B27" s="133" t="s">
        <v>12</v>
      </c>
      <c r="C27" s="133" t="s">
        <v>13</v>
      </c>
      <c r="D27" s="133" t="s">
        <v>17</v>
      </c>
      <c r="E27" s="107">
        <v>2.183125348531695E-3</v>
      </c>
      <c r="F27" s="133" t="s">
        <v>17</v>
      </c>
      <c r="G27" s="133" t="s">
        <v>17</v>
      </c>
      <c r="H27" s="133" t="s">
        <v>17</v>
      </c>
      <c r="I27" s="133" t="s">
        <v>17</v>
      </c>
      <c r="J27" s="133" t="s">
        <v>17</v>
      </c>
      <c r="K27" s="133" t="s">
        <v>17</v>
      </c>
      <c r="L27" s="133" t="s">
        <v>17</v>
      </c>
      <c r="M27" s="133" t="s">
        <v>17</v>
      </c>
    </row>
    <row r="28" spans="1:16" x14ac:dyDescent="0.25">
      <c r="A28" s="81" t="s">
        <v>0</v>
      </c>
      <c r="B28" s="133" t="s">
        <v>12</v>
      </c>
      <c r="C28" s="133" t="s">
        <v>14</v>
      </c>
      <c r="D28" s="133" t="s">
        <v>17</v>
      </c>
      <c r="E28" s="107">
        <v>1.8282369360099341E-3</v>
      </c>
      <c r="F28" s="133" t="s">
        <v>17</v>
      </c>
      <c r="G28" s="133" t="s">
        <v>17</v>
      </c>
      <c r="H28" s="133" t="s">
        <v>17</v>
      </c>
      <c r="I28" s="133" t="s">
        <v>17</v>
      </c>
      <c r="J28" s="133" t="s">
        <v>17</v>
      </c>
      <c r="K28" s="133" t="s">
        <v>17</v>
      </c>
      <c r="L28" s="133" t="s">
        <v>17</v>
      </c>
      <c r="M28" s="133" t="s">
        <v>17</v>
      </c>
    </row>
    <row r="29" spans="1:16" x14ac:dyDescent="0.25">
      <c r="A29" s="81" t="s">
        <v>0</v>
      </c>
      <c r="B29" s="133" t="s">
        <v>15</v>
      </c>
      <c r="C29" s="133" t="s">
        <v>11</v>
      </c>
      <c r="D29" s="133" t="s">
        <v>17</v>
      </c>
      <c r="E29" s="107">
        <v>2.1213134560092366E-3</v>
      </c>
      <c r="F29" s="133" t="s">
        <v>17</v>
      </c>
      <c r="G29" s="133" t="s">
        <v>17</v>
      </c>
      <c r="H29" s="133" t="s">
        <v>17</v>
      </c>
      <c r="I29" s="133" t="s">
        <v>17</v>
      </c>
      <c r="J29" s="133" t="s">
        <v>17</v>
      </c>
      <c r="K29" s="133" t="s">
        <v>17</v>
      </c>
      <c r="L29" s="133" t="s">
        <v>17</v>
      </c>
      <c r="M29" s="133" t="s">
        <v>17</v>
      </c>
    </row>
    <row r="30" spans="1:16" x14ac:dyDescent="0.25">
      <c r="A30" s="81" t="s">
        <v>0</v>
      </c>
      <c r="B30" s="133" t="s">
        <v>15</v>
      </c>
      <c r="C30" s="133" t="s">
        <v>13</v>
      </c>
      <c r="D30" s="133" t="s">
        <v>17</v>
      </c>
      <c r="E30" s="107">
        <v>1.7732400377921947E-3</v>
      </c>
      <c r="F30" s="133" t="s">
        <v>17</v>
      </c>
      <c r="G30" s="133" t="s">
        <v>17</v>
      </c>
      <c r="H30" s="133" t="s">
        <v>17</v>
      </c>
      <c r="I30" s="133" t="s">
        <v>17</v>
      </c>
      <c r="J30" s="133" t="s">
        <v>17</v>
      </c>
      <c r="K30" s="133" t="s">
        <v>17</v>
      </c>
      <c r="L30" s="133" t="s">
        <v>17</v>
      </c>
      <c r="M30" s="133" t="s">
        <v>17</v>
      </c>
    </row>
    <row r="31" spans="1:16" x14ac:dyDescent="0.25">
      <c r="A31" s="80" t="s">
        <v>0</v>
      </c>
      <c r="B31" s="87" t="s">
        <v>15</v>
      </c>
      <c r="C31" s="87" t="s">
        <v>14</v>
      </c>
      <c r="D31" s="87" t="s">
        <v>17</v>
      </c>
      <c r="E31" s="109">
        <v>1.9921815888732548E-3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 t="s">
        <v>17</v>
      </c>
      <c r="N31" s="87"/>
      <c r="O31" s="87"/>
      <c r="P31" s="87"/>
    </row>
    <row r="32" spans="1:16" x14ac:dyDescent="0.25">
      <c r="A32" s="81" t="s">
        <v>6</v>
      </c>
      <c r="B32" s="133" t="s">
        <v>12</v>
      </c>
      <c r="C32" s="133" t="s">
        <v>11</v>
      </c>
      <c r="D32" s="133" t="s">
        <v>17</v>
      </c>
      <c r="E32" s="107">
        <v>1.2519652890141629E-3</v>
      </c>
      <c r="F32" s="133" t="s">
        <v>17</v>
      </c>
      <c r="G32" s="133" t="s">
        <v>17</v>
      </c>
      <c r="H32" s="133" t="s">
        <v>17</v>
      </c>
      <c r="I32" s="133" t="s">
        <v>17</v>
      </c>
      <c r="J32" s="133" t="s">
        <v>17</v>
      </c>
      <c r="K32" s="133" t="s">
        <v>17</v>
      </c>
      <c r="L32" s="133" t="s">
        <v>17</v>
      </c>
      <c r="M32" s="133" t="s">
        <v>17</v>
      </c>
      <c r="P32" s="133" t="s">
        <v>1787</v>
      </c>
    </row>
    <row r="33" spans="1:13" x14ac:dyDescent="0.25">
      <c r="A33" s="81" t="s">
        <v>6</v>
      </c>
      <c r="B33" s="133" t="s">
        <v>12</v>
      </c>
      <c r="C33" s="133" t="s">
        <v>13</v>
      </c>
      <c r="D33" s="133" t="s">
        <v>17</v>
      </c>
      <c r="E33" s="107">
        <v>1.2519652890141629E-3</v>
      </c>
      <c r="F33" s="133" t="s">
        <v>17</v>
      </c>
      <c r="G33" s="133" t="s">
        <v>17</v>
      </c>
      <c r="H33" s="133" t="s">
        <v>17</v>
      </c>
      <c r="I33" s="133" t="s">
        <v>17</v>
      </c>
      <c r="J33" s="133" t="s">
        <v>17</v>
      </c>
      <c r="K33" s="133" t="s">
        <v>17</v>
      </c>
      <c r="L33" s="133" t="s">
        <v>17</v>
      </c>
      <c r="M33" s="133" t="s">
        <v>17</v>
      </c>
    </row>
    <row r="34" spans="1:13" x14ac:dyDescent="0.25">
      <c r="A34" s="81" t="s">
        <v>6</v>
      </c>
      <c r="B34" s="133" t="s">
        <v>12</v>
      </c>
      <c r="C34" s="133" t="s">
        <v>14</v>
      </c>
      <c r="D34" s="133" t="s">
        <v>17</v>
      </c>
      <c r="E34" s="107">
        <v>1.2519652890141629E-3</v>
      </c>
      <c r="F34" s="133" t="s">
        <v>17</v>
      </c>
      <c r="G34" s="133" t="s">
        <v>17</v>
      </c>
      <c r="H34" s="133" t="s">
        <v>17</v>
      </c>
      <c r="I34" s="133" t="s">
        <v>17</v>
      </c>
      <c r="J34" s="133" t="s">
        <v>17</v>
      </c>
      <c r="K34" s="133" t="s">
        <v>17</v>
      </c>
      <c r="L34" s="133" t="s">
        <v>17</v>
      </c>
      <c r="M34" s="133" t="s">
        <v>17</v>
      </c>
    </row>
    <row r="35" spans="1:13" x14ac:dyDescent="0.25">
      <c r="A35" s="81" t="s">
        <v>6</v>
      </c>
      <c r="B35" s="133" t="s">
        <v>15</v>
      </c>
      <c r="C35" s="133" t="s">
        <v>11</v>
      </c>
      <c r="D35" s="133" t="s">
        <v>17</v>
      </c>
      <c r="E35" s="107">
        <v>1.2519652890141629E-3</v>
      </c>
      <c r="F35" s="133" t="s">
        <v>17</v>
      </c>
      <c r="G35" s="133" t="s">
        <v>17</v>
      </c>
      <c r="H35" s="133" t="s">
        <v>17</v>
      </c>
      <c r="I35" s="133" t="s">
        <v>17</v>
      </c>
      <c r="J35" s="133" t="s">
        <v>17</v>
      </c>
      <c r="K35" s="133" t="s">
        <v>17</v>
      </c>
      <c r="L35" s="133" t="s">
        <v>17</v>
      </c>
      <c r="M35" s="133" t="s">
        <v>17</v>
      </c>
    </row>
    <row r="36" spans="1:13" x14ac:dyDescent="0.25">
      <c r="A36" s="81" t="s">
        <v>6</v>
      </c>
      <c r="B36" s="133" t="s">
        <v>15</v>
      </c>
      <c r="C36" s="133" t="s">
        <v>13</v>
      </c>
      <c r="D36" s="133" t="s">
        <v>17</v>
      </c>
      <c r="E36" s="107">
        <v>1.2519652890141629E-3</v>
      </c>
      <c r="F36" s="133" t="s">
        <v>17</v>
      </c>
      <c r="G36" s="133" t="s">
        <v>17</v>
      </c>
      <c r="H36" s="133" t="s">
        <v>17</v>
      </c>
      <c r="I36" s="133" t="s">
        <v>17</v>
      </c>
      <c r="J36" s="133" t="s">
        <v>17</v>
      </c>
      <c r="K36" s="133" t="s">
        <v>17</v>
      </c>
      <c r="L36" s="133" t="s">
        <v>17</v>
      </c>
      <c r="M36" s="133" t="s">
        <v>17</v>
      </c>
    </row>
    <row r="37" spans="1:13" x14ac:dyDescent="0.25">
      <c r="A37" s="81" t="s">
        <v>6</v>
      </c>
      <c r="B37" s="133" t="s">
        <v>15</v>
      </c>
      <c r="C37" s="133" t="s">
        <v>14</v>
      </c>
      <c r="D37" s="133" t="s">
        <v>17</v>
      </c>
      <c r="E37" s="107">
        <v>1.2519652890141629E-3</v>
      </c>
      <c r="F37" s="133" t="s">
        <v>17</v>
      </c>
      <c r="G37" s="133" t="s">
        <v>17</v>
      </c>
      <c r="H37" s="133" t="s">
        <v>17</v>
      </c>
      <c r="I37" s="133" t="s">
        <v>17</v>
      </c>
      <c r="J37" s="133" t="s">
        <v>17</v>
      </c>
      <c r="K37" s="133" t="s">
        <v>17</v>
      </c>
      <c r="L37" s="133" t="s">
        <v>17</v>
      </c>
      <c r="M37" s="133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2" activePane="bottomLeft" state="frozen"/>
      <selection pane="bottomLeft" activeCell="J33" sqref="J33"/>
    </sheetView>
  </sheetViews>
  <sheetFormatPr defaultRowHeight="15" x14ac:dyDescent="0.25"/>
  <cols>
    <col min="1" max="1" width="6.140625" style="24" customWidth="1"/>
    <col min="4" max="4" width="7.85546875" customWidth="1"/>
    <col min="5" max="5" width="12.140625" customWidth="1"/>
    <col min="6" max="8" width="10.28515625" customWidth="1"/>
    <col min="9" max="13" width="10.28515625" style="79" customWidth="1"/>
    <col min="14" max="14" width="12.140625" style="79" customWidth="1"/>
    <col min="15" max="15" width="13.5703125" customWidth="1"/>
    <col min="16" max="16" width="81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18</v>
      </c>
      <c r="E2" s="160">
        <v>1.2999999999999999E-3</v>
      </c>
      <c r="F2" t="s">
        <v>17</v>
      </c>
      <c r="G2" t="s">
        <v>17</v>
      </c>
      <c r="H2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M2" s="79" t="s">
        <v>17</v>
      </c>
      <c r="O2" t="s">
        <v>24</v>
      </c>
      <c r="P2" s="39" t="s">
        <v>748</v>
      </c>
    </row>
    <row r="3" spans="1:16" x14ac:dyDescent="0.25">
      <c r="A3" s="24" t="s">
        <v>2</v>
      </c>
      <c r="B3" t="s">
        <v>12</v>
      </c>
      <c r="C3" t="s">
        <v>11</v>
      </c>
      <c r="D3" t="s">
        <v>8</v>
      </c>
      <c r="E3" s="176">
        <v>2.9050000000000001E-4</v>
      </c>
      <c r="F3" t="s">
        <v>17</v>
      </c>
      <c r="G3" t="s">
        <v>17</v>
      </c>
      <c r="H3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M3" s="79" t="s">
        <v>17</v>
      </c>
      <c r="P3" s="83" t="s">
        <v>958</v>
      </c>
    </row>
    <row r="4" spans="1:16" x14ac:dyDescent="0.25">
      <c r="A4" s="24" t="s">
        <v>2</v>
      </c>
      <c r="B4" t="s">
        <v>12</v>
      </c>
      <c r="C4" t="s">
        <v>11</v>
      </c>
      <c r="D4" t="s">
        <v>29</v>
      </c>
      <c r="E4" s="107">
        <f>AVERAGE(E2:E3)</f>
        <v>7.9524999999999995E-4</v>
      </c>
      <c r="F4" s="30" t="s">
        <v>17</v>
      </c>
      <c r="G4" s="30" t="s">
        <v>17</v>
      </c>
      <c r="H4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M4" s="79" t="s">
        <v>17</v>
      </c>
      <c r="P4" s="127" t="s">
        <v>1780</v>
      </c>
    </row>
    <row r="5" spans="1:16" x14ac:dyDescent="0.25">
      <c r="A5" s="24" t="s">
        <v>2</v>
      </c>
      <c r="B5" t="s">
        <v>12</v>
      </c>
      <c r="C5" t="s">
        <v>11</v>
      </c>
      <c r="D5" t="s">
        <v>7</v>
      </c>
      <c r="E5" s="176">
        <v>2.9050000000000001E-4</v>
      </c>
      <c r="F5" s="30" t="s">
        <v>17</v>
      </c>
      <c r="G5" s="30" t="s">
        <v>17</v>
      </c>
      <c r="H5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M5" s="79" t="s">
        <v>17</v>
      </c>
      <c r="P5" s="82"/>
    </row>
    <row r="6" spans="1:16" x14ac:dyDescent="0.25">
      <c r="A6" s="24" t="s">
        <v>2</v>
      </c>
      <c r="B6" t="s">
        <v>12</v>
      </c>
      <c r="C6" t="s">
        <v>13</v>
      </c>
      <c r="D6" t="s">
        <v>18</v>
      </c>
      <c r="E6" s="312">
        <v>1.2999999999999999E-3</v>
      </c>
      <c r="F6" s="31" t="s">
        <v>17</v>
      </c>
      <c r="G6" s="31" t="s">
        <v>17</v>
      </c>
      <c r="H6" s="27" t="s">
        <v>17</v>
      </c>
      <c r="I6" s="84" t="s">
        <v>17</v>
      </c>
      <c r="J6" s="84" t="s">
        <v>17</v>
      </c>
      <c r="K6" s="84" t="s">
        <v>17</v>
      </c>
      <c r="L6" s="84" t="s">
        <v>17</v>
      </c>
      <c r="M6" s="84" t="s">
        <v>17</v>
      </c>
      <c r="N6" s="84"/>
      <c r="O6" s="27"/>
    </row>
    <row r="7" spans="1:16" x14ac:dyDescent="0.25">
      <c r="A7" s="24" t="s">
        <v>2</v>
      </c>
      <c r="B7" t="s">
        <v>12</v>
      </c>
      <c r="C7" t="s">
        <v>13</v>
      </c>
      <c r="D7" t="s">
        <v>8</v>
      </c>
      <c r="E7" s="313">
        <v>3.6316666666666669E-4</v>
      </c>
      <c r="F7" s="31" t="s">
        <v>17</v>
      </c>
      <c r="G7" s="31" t="s">
        <v>17</v>
      </c>
      <c r="H7" s="27" t="s">
        <v>17</v>
      </c>
      <c r="I7" s="84" t="s">
        <v>17</v>
      </c>
      <c r="J7" s="84" t="s">
        <v>17</v>
      </c>
      <c r="K7" s="84" t="s">
        <v>17</v>
      </c>
      <c r="L7" s="84" t="s">
        <v>17</v>
      </c>
      <c r="M7" s="84" t="s">
        <v>17</v>
      </c>
      <c r="N7" s="84"/>
      <c r="O7" s="27"/>
      <c r="P7" s="27"/>
    </row>
    <row r="8" spans="1:16" x14ac:dyDescent="0.25">
      <c r="A8" s="29" t="s">
        <v>2</v>
      </c>
      <c r="B8" s="27" t="s">
        <v>12</v>
      </c>
      <c r="C8" s="27" t="s">
        <v>13</v>
      </c>
      <c r="D8" s="27" t="s">
        <v>29</v>
      </c>
      <c r="E8" s="159">
        <f>AVERAGE(E6:E7)</f>
        <v>8.3158333333333326E-4</v>
      </c>
      <c r="F8" s="31" t="s">
        <v>17</v>
      </c>
      <c r="G8" s="31" t="s">
        <v>17</v>
      </c>
      <c r="H8" s="27" t="s">
        <v>17</v>
      </c>
      <c r="I8" s="84" t="s">
        <v>17</v>
      </c>
      <c r="J8" s="84" t="s">
        <v>17</v>
      </c>
      <c r="K8" s="84" t="s">
        <v>17</v>
      </c>
      <c r="L8" s="84" t="s">
        <v>17</v>
      </c>
      <c r="M8" s="84" t="s">
        <v>17</v>
      </c>
      <c r="N8" s="84"/>
      <c r="O8" s="27"/>
      <c r="P8" s="27"/>
    </row>
    <row r="9" spans="1:16" x14ac:dyDescent="0.25">
      <c r="A9" s="29" t="s">
        <v>2</v>
      </c>
      <c r="B9" s="27" t="s">
        <v>12</v>
      </c>
      <c r="C9" s="27" t="s">
        <v>13</v>
      </c>
      <c r="D9" s="27" t="s">
        <v>7</v>
      </c>
      <c r="E9" s="313">
        <v>3.6316666666666669E-4</v>
      </c>
      <c r="F9" s="31" t="s">
        <v>17</v>
      </c>
      <c r="G9" s="31" t="s">
        <v>17</v>
      </c>
      <c r="H9" s="27" t="s">
        <v>17</v>
      </c>
      <c r="I9" s="84" t="s">
        <v>17</v>
      </c>
      <c r="J9" s="84" t="s">
        <v>17</v>
      </c>
      <c r="K9" s="84" t="s">
        <v>17</v>
      </c>
      <c r="L9" s="84" t="s">
        <v>17</v>
      </c>
      <c r="M9" s="84" t="s">
        <v>17</v>
      </c>
      <c r="N9" s="84"/>
      <c r="O9" s="27"/>
      <c r="P9" s="27"/>
    </row>
    <row r="10" spans="1:16" x14ac:dyDescent="0.25">
      <c r="A10" s="24" t="s">
        <v>2</v>
      </c>
      <c r="B10" t="s">
        <v>12</v>
      </c>
      <c r="C10" t="s">
        <v>14</v>
      </c>
      <c r="D10" t="s">
        <v>18</v>
      </c>
      <c r="E10" s="312">
        <v>1.2999999999999999E-3</v>
      </c>
      <c r="F10" s="31" t="s">
        <v>17</v>
      </c>
      <c r="G10" s="31" t="s">
        <v>17</v>
      </c>
      <c r="H10" s="27" t="s">
        <v>17</v>
      </c>
      <c r="I10" s="84" t="s">
        <v>17</v>
      </c>
      <c r="J10" s="84" t="s">
        <v>17</v>
      </c>
      <c r="K10" s="84" t="s">
        <v>17</v>
      </c>
      <c r="L10" s="84" t="s">
        <v>17</v>
      </c>
      <c r="M10" s="84" t="s">
        <v>17</v>
      </c>
      <c r="N10" s="84"/>
      <c r="O10" s="27"/>
      <c r="P10" s="27"/>
    </row>
    <row r="11" spans="1:16" x14ac:dyDescent="0.25">
      <c r="A11" s="24" t="s">
        <v>2</v>
      </c>
      <c r="B11" t="s">
        <v>12</v>
      </c>
      <c r="C11" t="s">
        <v>14</v>
      </c>
      <c r="D11" t="s">
        <v>8</v>
      </c>
      <c r="E11" s="313">
        <v>8.708333333333334E-5</v>
      </c>
      <c r="F11" s="31" t="s">
        <v>17</v>
      </c>
      <c r="G11" s="31" t="s">
        <v>17</v>
      </c>
      <c r="H11" s="27" t="s">
        <v>17</v>
      </c>
      <c r="I11" s="84" t="s">
        <v>17</v>
      </c>
      <c r="J11" s="84" t="s">
        <v>17</v>
      </c>
      <c r="K11" s="84" t="s">
        <v>17</v>
      </c>
      <c r="L11" s="84" t="s">
        <v>17</v>
      </c>
      <c r="M11" s="84" t="s">
        <v>17</v>
      </c>
      <c r="N11" s="84"/>
      <c r="O11" s="27"/>
      <c r="P11" s="27"/>
    </row>
    <row r="12" spans="1:16" x14ac:dyDescent="0.25">
      <c r="A12" s="24" t="s">
        <v>2</v>
      </c>
      <c r="B12" t="s">
        <v>12</v>
      </c>
      <c r="C12" t="s">
        <v>14</v>
      </c>
      <c r="D12" t="s">
        <v>29</v>
      </c>
      <c r="E12" s="159">
        <f>AVERAGE(E10:E11)</f>
        <v>6.9354166666666663E-4</v>
      </c>
      <c r="F12" s="31" t="s">
        <v>17</v>
      </c>
      <c r="G12" s="31" t="s">
        <v>17</v>
      </c>
      <c r="H12" s="27" t="s">
        <v>17</v>
      </c>
      <c r="I12" s="84" t="s">
        <v>17</v>
      </c>
      <c r="J12" s="84" t="s">
        <v>17</v>
      </c>
      <c r="K12" s="84" t="s">
        <v>17</v>
      </c>
      <c r="L12" s="84" t="s">
        <v>17</v>
      </c>
      <c r="M12" s="84" t="s">
        <v>17</v>
      </c>
      <c r="N12" s="84"/>
      <c r="O12" s="27"/>
      <c r="P12" s="27"/>
    </row>
    <row r="13" spans="1:16" x14ac:dyDescent="0.25">
      <c r="A13" s="24" t="s">
        <v>2</v>
      </c>
      <c r="B13" t="s">
        <v>12</v>
      </c>
      <c r="C13" t="s">
        <v>14</v>
      </c>
      <c r="D13" t="s">
        <v>7</v>
      </c>
      <c r="E13" s="313">
        <v>8.708333333333334E-5</v>
      </c>
      <c r="F13" s="31" t="s">
        <v>17</v>
      </c>
      <c r="G13" s="31" t="s">
        <v>17</v>
      </c>
      <c r="H13" s="27" t="s">
        <v>17</v>
      </c>
      <c r="I13" s="84" t="s">
        <v>17</v>
      </c>
      <c r="J13" s="84" t="s">
        <v>17</v>
      </c>
      <c r="K13" s="84" t="s">
        <v>17</v>
      </c>
      <c r="L13" s="84" t="s">
        <v>17</v>
      </c>
      <c r="M13" s="84" t="s">
        <v>17</v>
      </c>
      <c r="N13" s="84"/>
      <c r="O13" s="27"/>
      <c r="P13" s="27"/>
    </row>
    <row r="14" spans="1:16" x14ac:dyDescent="0.25">
      <c r="A14" s="24" t="s">
        <v>2</v>
      </c>
      <c r="B14" t="s">
        <v>15</v>
      </c>
      <c r="C14" t="s">
        <v>11</v>
      </c>
      <c r="D14" t="s">
        <v>18</v>
      </c>
      <c r="E14" s="312">
        <v>1.2999999999999999E-3</v>
      </c>
      <c r="F14" s="31" t="s">
        <v>17</v>
      </c>
      <c r="G14" s="31" t="s">
        <v>17</v>
      </c>
      <c r="H14" s="27" t="s">
        <v>17</v>
      </c>
      <c r="I14" s="84" t="s">
        <v>17</v>
      </c>
      <c r="J14" s="84" t="s">
        <v>17</v>
      </c>
      <c r="K14" s="84" t="s">
        <v>17</v>
      </c>
      <c r="L14" s="84" t="s">
        <v>17</v>
      </c>
      <c r="M14" s="84" t="s">
        <v>17</v>
      </c>
      <c r="N14" s="84"/>
      <c r="O14" s="27"/>
      <c r="P14" s="27"/>
    </row>
    <row r="15" spans="1:16" x14ac:dyDescent="0.25">
      <c r="A15" s="24" t="s">
        <v>2</v>
      </c>
      <c r="B15" t="s">
        <v>15</v>
      </c>
      <c r="C15" t="s">
        <v>11</v>
      </c>
      <c r="D15" t="s">
        <v>7</v>
      </c>
      <c r="E15" s="159">
        <v>1.7775000000000001E-4</v>
      </c>
      <c r="F15" s="27" t="s">
        <v>17</v>
      </c>
      <c r="G15" s="27" t="s">
        <v>17</v>
      </c>
      <c r="H15" s="27" t="s">
        <v>17</v>
      </c>
      <c r="I15" s="84" t="s">
        <v>17</v>
      </c>
      <c r="J15" s="84" t="s">
        <v>17</v>
      </c>
      <c r="K15" s="84" t="s">
        <v>17</v>
      </c>
      <c r="L15" s="84" t="s">
        <v>17</v>
      </c>
      <c r="M15" s="84" t="s">
        <v>17</v>
      </c>
      <c r="N15" s="84"/>
      <c r="O15" s="27"/>
      <c r="P15" s="27"/>
    </row>
    <row r="16" spans="1:16" x14ac:dyDescent="0.25">
      <c r="A16" s="24" t="s">
        <v>2</v>
      </c>
      <c r="B16" t="s">
        <v>15</v>
      </c>
      <c r="C16" t="s">
        <v>13</v>
      </c>
      <c r="D16" t="s">
        <v>18</v>
      </c>
      <c r="E16" s="312">
        <v>1.2999999999999999E-3</v>
      </c>
      <c r="F16" s="27" t="s">
        <v>17</v>
      </c>
      <c r="G16" s="27" t="s">
        <v>17</v>
      </c>
      <c r="H16" s="27" t="s">
        <v>17</v>
      </c>
      <c r="I16" s="84" t="s">
        <v>17</v>
      </c>
      <c r="J16" s="84" t="s">
        <v>17</v>
      </c>
      <c r="K16" s="84" t="s">
        <v>17</v>
      </c>
      <c r="L16" s="84" t="s">
        <v>17</v>
      </c>
      <c r="M16" s="84" t="s">
        <v>17</v>
      </c>
      <c r="N16" s="84"/>
      <c r="O16" s="27"/>
      <c r="P16" s="27"/>
    </row>
    <row r="17" spans="1:16" x14ac:dyDescent="0.25">
      <c r="A17" s="24" t="s">
        <v>2</v>
      </c>
      <c r="B17" t="s">
        <v>15</v>
      </c>
      <c r="C17" t="s">
        <v>13</v>
      </c>
      <c r="D17" t="s">
        <v>7</v>
      </c>
      <c r="E17" s="159">
        <v>2.1158333333333334E-4</v>
      </c>
      <c r="F17" s="27" t="s">
        <v>17</v>
      </c>
      <c r="G17" s="27" t="s">
        <v>17</v>
      </c>
      <c r="H17" s="27" t="s">
        <v>17</v>
      </c>
      <c r="I17" s="84" t="s">
        <v>17</v>
      </c>
      <c r="J17" s="84" t="s">
        <v>17</v>
      </c>
      <c r="K17" s="84" t="s">
        <v>17</v>
      </c>
      <c r="L17" s="84" t="s">
        <v>17</v>
      </c>
      <c r="M17" s="84" t="s">
        <v>17</v>
      </c>
      <c r="N17" s="84"/>
      <c r="O17" s="27"/>
      <c r="P17" s="27"/>
    </row>
    <row r="18" spans="1:16" x14ac:dyDescent="0.25">
      <c r="A18" s="24" t="s">
        <v>2</v>
      </c>
      <c r="B18" t="s">
        <v>15</v>
      </c>
      <c r="C18" t="s">
        <v>14</v>
      </c>
      <c r="D18" t="s">
        <v>18</v>
      </c>
      <c r="E18" s="312">
        <v>1.2999999999999999E-3</v>
      </c>
      <c r="F18" s="27" t="s">
        <v>17</v>
      </c>
      <c r="G18" s="27" t="s">
        <v>17</v>
      </c>
      <c r="H18" s="27" t="s">
        <v>17</v>
      </c>
      <c r="I18" s="84" t="s">
        <v>17</v>
      </c>
      <c r="J18" s="84" t="s">
        <v>17</v>
      </c>
      <c r="K18" s="84" t="s">
        <v>17</v>
      </c>
      <c r="L18" s="84" t="s">
        <v>17</v>
      </c>
      <c r="M18" s="84" t="s">
        <v>17</v>
      </c>
      <c r="N18" s="84"/>
      <c r="O18" s="27"/>
      <c r="P18" s="27"/>
    </row>
    <row r="19" spans="1:16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109">
        <v>4.7250000000000003E-5</v>
      </c>
      <c r="F19" s="34" t="s">
        <v>17</v>
      </c>
      <c r="G19" s="34" t="s">
        <v>17</v>
      </c>
      <c r="H19" s="34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34"/>
      <c r="P19" s="34"/>
    </row>
    <row r="20" spans="1:16" x14ac:dyDescent="0.25">
      <c r="A20" s="29" t="s">
        <v>3</v>
      </c>
      <c r="B20" s="27" t="s">
        <v>12</v>
      </c>
      <c r="C20" s="27" t="s">
        <v>11</v>
      </c>
      <c r="D20" s="27" t="s">
        <v>18</v>
      </c>
      <c r="E20" s="312">
        <v>1.2999999999999999E-3</v>
      </c>
      <c r="F20" s="27" t="s">
        <v>17</v>
      </c>
      <c r="G20" s="27" t="s">
        <v>17</v>
      </c>
      <c r="H20" s="27" t="s">
        <v>17</v>
      </c>
      <c r="I20" s="84" t="s">
        <v>17</v>
      </c>
      <c r="J20" s="84" t="s">
        <v>17</v>
      </c>
      <c r="K20" s="84" t="s">
        <v>17</v>
      </c>
      <c r="L20" s="84" t="s">
        <v>17</v>
      </c>
      <c r="M20" s="84" t="s">
        <v>17</v>
      </c>
      <c r="N20" s="84"/>
      <c r="O20" s="27"/>
      <c r="P20" s="27"/>
    </row>
    <row r="21" spans="1:16" x14ac:dyDescent="0.25">
      <c r="A21" s="29" t="s">
        <v>3</v>
      </c>
      <c r="B21" s="27" t="s">
        <v>12</v>
      </c>
      <c r="C21" s="27" t="s">
        <v>11</v>
      </c>
      <c r="D21" s="27" t="s">
        <v>8</v>
      </c>
      <c r="E21" s="313">
        <v>7.4533126035385068E-4</v>
      </c>
      <c r="F21" s="27" t="s">
        <v>17</v>
      </c>
      <c r="G21" s="27" t="s">
        <v>17</v>
      </c>
      <c r="H21" s="27" t="s">
        <v>17</v>
      </c>
      <c r="I21" s="84" t="s">
        <v>17</v>
      </c>
      <c r="J21" s="84" t="s">
        <v>17</v>
      </c>
      <c r="K21" s="84" t="s">
        <v>17</v>
      </c>
      <c r="L21" s="84" t="s">
        <v>17</v>
      </c>
      <c r="M21" s="84" t="s">
        <v>17</v>
      </c>
      <c r="N21" s="84"/>
      <c r="O21" s="27"/>
      <c r="P21" s="27"/>
    </row>
    <row r="22" spans="1:16" x14ac:dyDescent="0.25">
      <c r="A22" s="29" t="s">
        <v>3</v>
      </c>
      <c r="B22" s="27" t="s">
        <v>12</v>
      </c>
      <c r="C22" s="27" t="s">
        <v>11</v>
      </c>
      <c r="D22" s="27" t="s">
        <v>29</v>
      </c>
      <c r="E22" s="159">
        <f>AVERAGE(E20:E21)</f>
        <v>1.0226656301769253E-3</v>
      </c>
      <c r="F22" s="27" t="s">
        <v>17</v>
      </c>
      <c r="G22" s="27" t="s">
        <v>17</v>
      </c>
      <c r="H22" s="27" t="s">
        <v>17</v>
      </c>
      <c r="I22" s="79" t="s">
        <v>17</v>
      </c>
      <c r="J22" s="84" t="s">
        <v>17</v>
      </c>
      <c r="K22" s="84" t="s">
        <v>17</v>
      </c>
      <c r="L22" s="84" t="s">
        <v>17</v>
      </c>
      <c r="M22" s="84" t="s">
        <v>17</v>
      </c>
      <c r="N22" s="84"/>
      <c r="O22" s="27"/>
      <c r="P22" s="27"/>
    </row>
    <row r="23" spans="1:16" x14ac:dyDescent="0.25">
      <c r="A23" s="29" t="s">
        <v>3</v>
      </c>
      <c r="B23" s="27" t="s">
        <v>12</v>
      </c>
      <c r="C23" s="27" t="s">
        <v>11</v>
      </c>
      <c r="D23" s="27" t="s">
        <v>7</v>
      </c>
      <c r="E23" s="313">
        <v>7.4533126035385068E-4</v>
      </c>
      <c r="F23" s="27" t="s">
        <v>17</v>
      </c>
      <c r="G23" s="27" t="s">
        <v>17</v>
      </c>
      <c r="H23" s="27" t="s">
        <v>17</v>
      </c>
      <c r="I23" s="84" t="s">
        <v>17</v>
      </c>
      <c r="J23" s="84" t="s">
        <v>17</v>
      </c>
      <c r="K23" s="84" t="s">
        <v>17</v>
      </c>
      <c r="L23" s="84" t="s">
        <v>17</v>
      </c>
      <c r="M23" s="84" t="s">
        <v>17</v>
      </c>
      <c r="N23" s="84"/>
      <c r="O23" s="27"/>
      <c r="P23" s="27"/>
    </row>
    <row r="24" spans="1:16" x14ac:dyDescent="0.25">
      <c r="A24" s="29" t="s">
        <v>3</v>
      </c>
      <c r="B24" s="27" t="s">
        <v>12</v>
      </c>
      <c r="C24" s="27" t="s">
        <v>13</v>
      </c>
      <c r="D24" s="27" t="s">
        <v>18</v>
      </c>
      <c r="E24" s="312">
        <v>1.2999999999999999E-3</v>
      </c>
      <c r="F24" s="27" t="s">
        <v>17</v>
      </c>
      <c r="G24" s="27" t="s">
        <v>17</v>
      </c>
      <c r="H24" s="27" t="s">
        <v>17</v>
      </c>
      <c r="I24" s="84" t="s">
        <v>17</v>
      </c>
      <c r="J24" s="84" t="s">
        <v>17</v>
      </c>
      <c r="K24" s="84" t="s">
        <v>17</v>
      </c>
      <c r="L24" s="84" t="s">
        <v>17</v>
      </c>
      <c r="M24" s="84" t="s">
        <v>17</v>
      </c>
      <c r="N24" s="84"/>
      <c r="O24" s="27"/>
      <c r="P24" s="27"/>
    </row>
    <row r="25" spans="1:16" x14ac:dyDescent="0.25">
      <c r="A25" s="29" t="s">
        <v>3</v>
      </c>
      <c r="B25" s="27" t="s">
        <v>12</v>
      </c>
      <c r="C25" s="27" t="s">
        <v>13</v>
      </c>
      <c r="D25" s="27" t="s">
        <v>8</v>
      </c>
      <c r="E25" s="313">
        <v>1.1147532498948392E-3</v>
      </c>
      <c r="F25" s="27" t="s">
        <v>17</v>
      </c>
      <c r="G25" s="27" t="s">
        <v>17</v>
      </c>
      <c r="H25" s="27" t="s">
        <v>17</v>
      </c>
      <c r="I25" s="84" t="s">
        <v>17</v>
      </c>
      <c r="J25" s="84" t="s">
        <v>17</v>
      </c>
      <c r="K25" s="84" t="s">
        <v>17</v>
      </c>
      <c r="L25" s="84" t="s">
        <v>17</v>
      </c>
      <c r="M25" s="84" t="s">
        <v>17</v>
      </c>
      <c r="N25" s="84"/>
      <c r="O25" s="27"/>
      <c r="P25" s="27"/>
    </row>
    <row r="26" spans="1:16" x14ac:dyDescent="0.25">
      <c r="A26" s="29" t="s">
        <v>3</v>
      </c>
      <c r="B26" s="27" t="s">
        <v>12</v>
      </c>
      <c r="C26" s="27" t="s">
        <v>13</v>
      </c>
      <c r="D26" s="27" t="s">
        <v>29</v>
      </c>
      <c r="E26" s="159">
        <f>AVERAGE(E24:E25)</f>
        <v>1.2073766249474196E-3</v>
      </c>
      <c r="F26" s="27" t="s">
        <v>17</v>
      </c>
      <c r="G26" s="27" t="s">
        <v>17</v>
      </c>
      <c r="H26" s="27" t="s">
        <v>17</v>
      </c>
      <c r="I26" s="79" t="s">
        <v>17</v>
      </c>
      <c r="J26" s="84" t="s">
        <v>17</v>
      </c>
      <c r="K26" s="84" t="s">
        <v>17</v>
      </c>
      <c r="L26" s="84" t="s">
        <v>17</v>
      </c>
      <c r="M26" s="84" t="s">
        <v>17</v>
      </c>
      <c r="N26" s="84"/>
      <c r="O26" s="27"/>
      <c r="P26" s="27"/>
    </row>
    <row r="27" spans="1:16" x14ac:dyDescent="0.25">
      <c r="A27" s="29" t="s">
        <v>3</v>
      </c>
      <c r="B27" s="27" t="s">
        <v>12</v>
      </c>
      <c r="C27" s="27" t="s">
        <v>13</v>
      </c>
      <c r="D27" s="27" t="s">
        <v>7</v>
      </c>
      <c r="E27" s="313">
        <v>1.1147532498948392E-3</v>
      </c>
      <c r="F27" s="27" t="s">
        <v>17</v>
      </c>
      <c r="G27" s="27" t="s">
        <v>17</v>
      </c>
      <c r="H27" s="27" t="s">
        <v>17</v>
      </c>
      <c r="I27" s="84" t="s">
        <v>17</v>
      </c>
      <c r="J27" s="84" t="s">
        <v>17</v>
      </c>
      <c r="K27" s="84" t="s">
        <v>17</v>
      </c>
      <c r="L27" s="84" t="s">
        <v>17</v>
      </c>
      <c r="M27" s="84" t="s">
        <v>17</v>
      </c>
      <c r="N27" s="84"/>
      <c r="O27" s="27"/>
      <c r="P27" s="27"/>
    </row>
    <row r="28" spans="1:16" x14ac:dyDescent="0.25">
      <c r="A28" s="29" t="s">
        <v>3</v>
      </c>
      <c r="B28" s="27" t="s">
        <v>12</v>
      </c>
      <c r="C28" s="27" t="s">
        <v>14</v>
      </c>
      <c r="D28" s="27" t="s">
        <v>18</v>
      </c>
      <c r="E28" s="312">
        <v>1.2999999999999999E-3</v>
      </c>
      <c r="F28" s="27" t="s">
        <v>17</v>
      </c>
      <c r="G28" s="27" t="s">
        <v>17</v>
      </c>
      <c r="H28" s="27" t="s">
        <v>17</v>
      </c>
      <c r="I28" s="84" t="s">
        <v>17</v>
      </c>
      <c r="J28" s="84" t="s">
        <v>17</v>
      </c>
      <c r="K28" s="84" t="s">
        <v>17</v>
      </c>
      <c r="L28" s="84" t="s">
        <v>17</v>
      </c>
      <c r="M28" s="84" t="s">
        <v>17</v>
      </c>
      <c r="N28" s="84"/>
      <c r="O28" s="27"/>
      <c r="P28" s="27"/>
    </row>
    <row r="29" spans="1:16" x14ac:dyDescent="0.25">
      <c r="A29" s="29" t="s">
        <v>3</v>
      </c>
      <c r="B29" s="27" t="s">
        <v>12</v>
      </c>
      <c r="C29" s="27" t="s">
        <v>14</v>
      </c>
      <c r="D29" s="27" t="s">
        <v>8</v>
      </c>
      <c r="E29" s="313">
        <v>4.1091586328825586E-4</v>
      </c>
      <c r="F29" s="27" t="s">
        <v>17</v>
      </c>
      <c r="G29" s="27" t="s">
        <v>17</v>
      </c>
      <c r="H29" s="27" t="s">
        <v>17</v>
      </c>
      <c r="I29" s="84" t="s">
        <v>17</v>
      </c>
      <c r="J29" s="84" t="s">
        <v>17</v>
      </c>
      <c r="K29" s="84" t="s">
        <v>17</v>
      </c>
      <c r="L29" s="84" t="s">
        <v>17</v>
      </c>
      <c r="M29" s="84" t="s">
        <v>17</v>
      </c>
      <c r="N29" s="84"/>
      <c r="O29" s="27"/>
      <c r="P29" s="27"/>
    </row>
    <row r="30" spans="1:16" x14ac:dyDescent="0.25">
      <c r="A30" s="29" t="s">
        <v>3</v>
      </c>
      <c r="B30" s="27" t="s">
        <v>12</v>
      </c>
      <c r="C30" s="27" t="s">
        <v>14</v>
      </c>
      <c r="D30" s="27" t="s">
        <v>29</v>
      </c>
      <c r="E30" s="159">
        <f>AVERAGE(E28:E29)</f>
        <v>8.5545793164412795E-4</v>
      </c>
      <c r="F30" s="27" t="s">
        <v>17</v>
      </c>
      <c r="G30" s="27" t="s">
        <v>17</v>
      </c>
      <c r="H30" s="27" t="s">
        <v>17</v>
      </c>
      <c r="I30" s="79" t="s">
        <v>17</v>
      </c>
      <c r="J30" s="84" t="s">
        <v>17</v>
      </c>
      <c r="K30" s="84" t="s">
        <v>17</v>
      </c>
      <c r="L30" s="84" t="s">
        <v>17</v>
      </c>
      <c r="M30" s="84" t="s">
        <v>17</v>
      </c>
      <c r="N30" s="84"/>
      <c r="O30" s="27"/>
      <c r="P30" s="27"/>
    </row>
    <row r="31" spans="1:16" x14ac:dyDescent="0.25">
      <c r="A31" s="29" t="s">
        <v>3</v>
      </c>
      <c r="B31" s="27" t="s">
        <v>12</v>
      </c>
      <c r="C31" s="27" t="s">
        <v>14</v>
      </c>
      <c r="D31" s="27" t="s">
        <v>7</v>
      </c>
      <c r="E31" s="313">
        <v>4.1091586328825586E-4</v>
      </c>
      <c r="F31" s="27" t="s">
        <v>17</v>
      </c>
      <c r="G31" s="27" t="s">
        <v>17</v>
      </c>
      <c r="H31" s="27" t="s">
        <v>17</v>
      </c>
      <c r="I31" s="84" t="s">
        <v>17</v>
      </c>
      <c r="J31" s="84" t="s">
        <v>17</v>
      </c>
      <c r="K31" s="84" t="s">
        <v>17</v>
      </c>
      <c r="L31" s="84" t="s">
        <v>17</v>
      </c>
      <c r="M31" s="84" t="s">
        <v>17</v>
      </c>
      <c r="N31" s="84"/>
      <c r="O31" s="27"/>
      <c r="P31" s="27"/>
    </row>
    <row r="32" spans="1:16" x14ac:dyDescent="0.25">
      <c r="A32" s="29" t="s">
        <v>3</v>
      </c>
      <c r="B32" s="27" t="s">
        <v>15</v>
      </c>
      <c r="C32" s="27" t="s">
        <v>11</v>
      </c>
      <c r="D32" s="27" t="s">
        <v>18</v>
      </c>
      <c r="E32" s="312">
        <v>1.2999999999999999E-3</v>
      </c>
      <c r="F32" s="27" t="s">
        <v>17</v>
      </c>
      <c r="G32" s="27" t="s">
        <v>17</v>
      </c>
      <c r="H32" s="27" t="s">
        <v>17</v>
      </c>
      <c r="I32" s="79" t="s">
        <v>17</v>
      </c>
      <c r="J32" s="84" t="s">
        <v>17</v>
      </c>
      <c r="K32" s="84" t="s">
        <v>17</v>
      </c>
      <c r="L32" s="84" t="s">
        <v>17</v>
      </c>
      <c r="M32" s="84" t="s">
        <v>17</v>
      </c>
      <c r="N32" s="84"/>
      <c r="O32" s="27"/>
      <c r="P32" s="27"/>
    </row>
    <row r="33" spans="1:16" x14ac:dyDescent="0.25">
      <c r="A33" s="29" t="s">
        <v>3</v>
      </c>
      <c r="B33" s="27" t="s">
        <v>15</v>
      </c>
      <c r="C33" s="27" t="s">
        <v>11</v>
      </c>
      <c r="D33" s="27" t="s">
        <v>7</v>
      </c>
      <c r="E33" s="159">
        <v>4.6980811968162783E-4</v>
      </c>
      <c r="F33" s="27" t="s">
        <v>17</v>
      </c>
      <c r="G33" s="27" t="s">
        <v>17</v>
      </c>
      <c r="H33" s="27" t="s">
        <v>17</v>
      </c>
      <c r="I33" s="84" t="s">
        <v>17</v>
      </c>
      <c r="J33" s="84" t="s">
        <v>17</v>
      </c>
      <c r="K33" s="84" t="s">
        <v>17</v>
      </c>
      <c r="L33" s="84" t="s">
        <v>17</v>
      </c>
      <c r="M33" s="84" t="s">
        <v>17</v>
      </c>
      <c r="N33" s="84"/>
      <c r="O33" s="27"/>
      <c r="P33" s="27"/>
    </row>
    <row r="34" spans="1:16" x14ac:dyDescent="0.25">
      <c r="A34" s="29" t="s">
        <v>3</v>
      </c>
      <c r="B34" s="27" t="s">
        <v>15</v>
      </c>
      <c r="C34" s="27" t="s">
        <v>13</v>
      </c>
      <c r="D34" s="27" t="s">
        <v>18</v>
      </c>
      <c r="E34" s="312">
        <v>1.2999999999999999E-3</v>
      </c>
      <c r="F34" s="27" t="s">
        <v>17</v>
      </c>
      <c r="G34" s="27" t="s">
        <v>17</v>
      </c>
      <c r="H34" s="27" t="s">
        <v>17</v>
      </c>
      <c r="I34" s="79" t="s">
        <v>17</v>
      </c>
      <c r="J34" s="84" t="s">
        <v>17</v>
      </c>
      <c r="K34" s="84" t="s">
        <v>17</v>
      </c>
      <c r="L34" s="84" t="s">
        <v>17</v>
      </c>
      <c r="M34" s="84" t="s">
        <v>17</v>
      </c>
      <c r="N34" s="84"/>
      <c r="O34" s="27"/>
      <c r="P34" s="27"/>
    </row>
    <row r="35" spans="1:16" x14ac:dyDescent="0.25">
      <c r="A35" s="29" t="s">
        <v>3</v>
      </c>
      <c r="B35" s="27" t="s">
        <v>15</v>
      </c>
      <c r="C35" s="27" t="s">
        <v>13</v>
      </c>
      <c r="D35" s="27" t="s">
        <v>7</v>
      </c>
      <c r="E35" s="159">
        <v>7.3384311529065189E-4</v>
      </c>
      <c r="F35" s="27" t="s">
        <v>17</v>
      </c>
      <c r="G35" s="27" t="s">
        <v>17</v>
      </c>
      <c r="H35" s="27" t="s">
        <v>17</v>
      </c>
      <c r="I35" s="84" t="s">
        <v>17</v>
      </c>
      <c r="J35" s="84" t="s">
        <v>17</v>
      </c>
      <c r="K35" s="84" t="s">
        <v>17</v>
      </c>
      <c r="L35" s="84" t="s">
        <v>17</v>
      </c>
      <c r="M35" s="84" t="s">
        <v>17</v>
      </c>
      <c r="N35" s="84"/>
      <c r="O35" s="27"/>
      <c r="P35" s="27"/>
    </row>
    <row r="36" spans="1:16" x14ac:dyDescent="0.25">
      <c r="A36" s="29" t="s">
        <v>3</v>
      </c>
      <c r="B36" s="27" t="s">
        <v>15</v>
      </c>
      <c r="C36" s="27" t="s">
        <v>14</v>
      </c>
      <c r="D36" s="27" t="s">
        <v>18</v>
      </c>
      <c r="E36" s="312">
        <v>1.2999999999999999E-3</v>
      </c>
      <c r="F36" s="27" t="s">
        <v>17</v>
      </c>
      <c r="G36" s="27" t="s">
        <v>17</v>
      </c>
      <c r="H36" s="27" t="s">
        <v>17</v>
      </c>
      <c r="I36" s="79" t="s">
        <v>17</v>
      </c>
      <c r="J36" s="84" t="s">
        <v>17</v>
      </c>
      <c r="K36" s="84" t="s">
        <v>17</v>
      </c>
      <c r="L36" s="84" t="s">
        <v>17</v>
      </c>
      <c r="M36" s="84" t="s">
        <v>17</v>
      </c>
      <c r="N36" s="84"/>
      <c r="O36" s="27"/>
      <c r="P36" s="27"/>
    </row>
    <row r="37" spans="1:16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109">
        <v>2.6293047590632745E-4</v>
      </c>
      <c r="F37" s="34" t="s">
        <v>17</v>
      </c>
      <c r="G37" s="34" t="s">
        <v>17</v>
      </c>
      <c r="H37" s="34" t="s">
        <v>17</v>
      </c>
      <c r="I37" s="87" t="s">
        <v>17</v>
      </c>
      <c r="J37" s="87" t="s">
        <v>17</v>
      </c>
      <c r="K37" s="87" t="s">
        <v>17</v>
      </c>
      <c r="L37" s="87" t="s">
        <v>17</v>
      </c>
      <c r="M37" s="87" t="s">
        <v>17</v>
      </c>
      <c r="N37" s="87"/>
      <c r="O37" s="34"/>
      <c r="P37" s="34"/>
    </row>
    <row r="38" spans="1:16" x14ac:dyDescent="0.25">
      <c r="A38" s="29" t="s">
        <v>4</v>
      </c>
      <c r="B38" s="27" t="s">
        <v>12</v>
      </c>
      <c r="C38" s="27" t="s">
        <v>11</v>
      </c>
      <c r="D38" s="27" t="s">
        <v>18</v>
      </c>
      <c r="E38" s="160">
        <v>1.2999999999999999E-3</v>
      </c>
      <c r="F38" s="27" t="s">
        <v>17</v>
      </c>
      <c r="G38" s="27" t="s">
        <v>17</v>
      </c>
      <c r="H38" s="27" t="s">
        <v>17</v>
      </c>
      <c r="I38" s="84" t="s">
        <v>17</v>
      </c>
      <c r="J38" s="84" t="s">
        <v>17</v>
      </c>
      <c r="K38" s="84" t="s">
        <v>17</v>
      </c>
      <c r="L38" s="84" t="s">
        <v>17</v>
      </c>
      <c r="M38" s="84" t="s">
        <v>17</v>
      </c>
      <c r="N38" s="84"/>
      <c r="O38" s="27"/>
      <c r="P38" s="133"/>
    </row>
    <row r="39" spans="1:16" x14ac:dyDescent="0.25">
      <c r="A39" s="29" t="s">
        <v>4</v>
      </c>
      <c r="B39" s="27" t="s">
        <v>12</v>
      </c>
      <c r="C39" s="27" t="s">
        <v>11</v>
      </c>
      <c r="D39" s="27" t="s">
        <v>8</v>
      </c>
      <c r="E39" s="313">
        <v>2.7114593489929582E-4</v>
      </c>
      <c r="F39" s="27" t="s">
        <v>17</v>
      </c>
      <c r="G39" s="27" t="s">
        <v>17</v>
      </c>
      <c r="H39" s="27" t="s">
        <v>17</v>
      </c>
      <c r="I39" s="84" t="s">
        <v>17</v>
      </c>
      <c r="J39" s="84" t="s">
        <v>17</v>
      </c>
      <c r="K39" s="84" t="s">
        <v>17</v>
      </c>
      <c r="L39" s="84" t="s">
        <v>17</v>
      </c>
      <c r="M39" s="84" t="s">
        <v>17</v>
      </c>
      <c r="N39" s="84"/>
      <c r="O39" s="27"/>
      <c r="P39" s="85"/>
    </row>
    <row r="40" spans="1:16" x14ac:dyDescent="0.25">
      <c r="A40" s="29" t="s">
        <v>4</v>
      </c>
      <c r="B40" s="27" t="s">
        <v>12</v>
      </c>
      <c r="C40" s="27" t="s">
        <v>11</v>
      </c>
      <c r="D40" s="27" t="s">
        <v>29</v>
      </c>
      <c r="E40" s="314">
        <f>AVERAGE(E38:E39)</f>
        <v>7.8557296744964785E-4</v>
      </c>
      <c r="F40" s="27" t="s">
        <v>17</v>
      </c>
      <c r="G40" s="27" t="s">
        <v>17</v>
      </c>
      <c r="H40" s="27" t="s">
        <v>17</v>
      </c>
      <c r="I40" s="84" t="s">
        <v>17</v>
      </c>
      <c r="J40" s="84" t="s">
        <v>17</v>
      </c>
      <c r="K40" s="84" t="s">
        <v>17</v>
      </c>
      <c r="L40" s="84" t="s">
        <v>17</v>
      </c>
      <c r="M40" s="84" t="s">
        <v>17</v>
      </c>
      <c r="N40" s="84"/>
      <c r="O40" s="27"/>
      <c r="P40" s="27"/>
    </row>
    <row r="41" spans="1:16" x14ac:dyDescent="0.25">
      <c r="A41" s="29" t="s">
        <v>4</v>
      </c>
      <c r="B41" s="27" t="s">
        <v>12</v>
      </c>
      <c r="C41" s="27" t="s">
        <v>11</v>
      </c>
      <c r="D41" s="27" t="s">
        <v>7</v>
      </c>
      <c r="E41" s="313">
        <v>2.7114593489929582E-4</v>
      </c>
      <c r="F41" s="27" t="s">
        <v>17</v>
      </c>
      <c r="G41" s="27" t="s">
        <v>17</v>
      </c>
      <c r="H41" s="27" t="s">
        <v>17</v>
      </c>
      <c r="I41" s="84" t="s">
        <v>17</v>
      </c>
      <c r="J41" s="84" t="s">
        <v>17</v>
      </c>
      <c r="K41" s="84" t="s">
        <v>17</v>
      </c>
      <c r="L41" s="84" t="s">
        <v>17</v>
      </c>
      <c r="M41" s="84" t="s">
        <v>17</v>
      </c>
      <c r="P41" s="27"/>
    </row>
    <row r="42" spans="1:16" x14ac:dyDescent="0.25">
      <c r="A42" s="29" t="s">
        <v>4</v>
      </c>
      <c r="B42" s="27" t="s">
        <v>12</v>
      </c>
      <c r="C42" s="27" t="s">
        <v>13</v>
      </c>
      <c r="D42" s="27" t="s">
        <v>18</v>
      </c>
      <c r="E42" s="160">
        <v>1.2999999999999999E-3</v>
      </c>
      <c r="F42" s="27" t="s">
        <v>17</v>
      </c>
      <c r="G42" s="27" t="s">
        <v>17</v>
      </c>
      <c r="H42" s="27" t="s">
        <v>17</v>
      </c>
      <c r="I42" s="84" t="s">
        <v>17</v>
      </c>
      <c r="J42" s="84" t="s">
        <v>17</v>
      </c>
      <c r="K42" s="84" t="s">
        <v>17</v>
      </c>
      <c r="L42" s="84" t="s">
        <v>17</v>
      </c>
      <c r="M42" s="84" t="s">
        <v>17</v>
      </c>
      <c r="N42" s="84"/>
      <c r="P42" s="27"/>
    </row>
    <row r="43" spans="1:16" x14ac:dyDescent="0.25">
      <c r="A43" s="29" t="s">
        <v>4</v>
      </c>
      <c r="B43" s="27" t="s">
        <v>12</v>
      </c>
      <c r="C43" s="27" t="s">
        <v>13</v>
      </c>
      <c r="D43" s="27" t="s">
        <v>8</v>
      </c>
      <c r="E43" s="313">
        <v>4.8516666666666673E-4</v>
      </c>
      <c r="F43" s="27" t="s">
        <v>17</v>
      </c>
      <c r="G43" s="27" t="s">
        <v>17</v>
      </c>
      <c r="H43" s="27" t="s">
        <v>17</v>
      </c>
      <c r="I43" s="84" t="s">
        <v>17</v>
      </c>
      <c r="J43" s="84" t="s">
        <v>17</v>
      </c>
      <c r="K43" s="84" t="s">
        <v>17</v>
      </c>
      <c r="L43" s="84" t="s">
        <v>17</v>
      </c>
      <c r="M43" s="84" t="s">
        <v>17</v>
      </c>
      <c r="N43" s="84"/>
      <c r="P43" s="27"/>
    </row>
    <row r="44" spans="1:16" x14ac:dyDescent="0.25">
      <c r="A44" s="29" t="s">
        <v>4</v>
      </c>
      <c r="B44" s="27" t="s">
        <v>12</v>
      </c>
      <c r="C44" s="27" t="s">
        <v>13</v>
      </c>
      <c r="D44" s="27" t="s">
        <v>29</v>
      </c>
      <c r="E44" s="314">
        <f>AVERAGE(E42:E43)</f>
        <v>8.9258333333333334E-4</v>
      </c>
      <c r="F44" s="27" t="s">
        <v>17</v>
      </c>
      <c r="G44" s="27" t="s">
        <v>17</v>
      </c>
      <c r="H44" s="27" t="s">
        <v>17</v>
      </c>
      <c r="I44" s="84" t="s">
        <v>17</v>
      </c>
      <c r="J44" s="84" t="s">
        <v>17</v>
      </c>
      <c r="K44" s="84" t="s">
        <v>17</v>
      </c>
      <c r="L44" s="84" t="s">
        <v>17</v>
      </c>
      <c r="M44" s="84" t="s">
        <v>17</v>
      </c>
      <c r="N44" s="84"/>
      <c r="P44" s="27"/>
    </row>
    <row r="45" spans="1:16" x14ac:dyDescent="0.25">
      <c r="A45" s="29" t="s">
        <v>4</v>
      </c>
      <c r="B45" s="27" t="s">
        <v>12</v>
      </c>
      <c r="C45" s="27" t="s">
        <v>13</v>
      </c>
      <c r="D45" s="27" t="s">
        <v>7</v>
      </c>
      <c r="E45" s="313">
        <v>4.8516666666666673E-4</v>
      </c>
      <c r="F45" t="s">
        <v>17</v>
      </c>
      <c r="G45" t="s">
        <v>17</v>
      </c>
      <c r="H45" t="s">
        <v>17</v>
      </c>
      <c r="I45" s="79" t="s">
        <v>17</v>
      </c>
      <c r="J45" s="79" t="s">
        <v>17</v>
      </c>
      <c r="K45" s="79" t="s">
        <v>17</v>
      </c>
      <c r="L45" s="79" t="s">
        <v>17</v>
      </c>
      <c r="M45" s="79" t="s">
        <v>17</v>
      </c>
    </row>
    <row r="46" spans="1:16" x14ac:dyDescent="0.25">
      <c r="A46" s="29" t="s">
        <v>4</v>
      </c>
      <c r="B46" s="27" t="s">
        <v>12</v>
      </c>
      <c r="C46" s="27" t="s">
        <v>14</v>
      </c>
      <c r="D46" s="27" t="s">
        <v>18</v>
      </c>
      <c r="E46" s="160">
        <v>1.2999999999999999E-3</v>
      </c>
      <c r="F46" t="s">
        <v>17</v>
      </c>
      <c r="G46" t="s">
        <v>17</v>
      </c>
      <c r="H46" t="s">
        <v>17</v>
      </c>
      <c r="I46" s="79" t="s">
        <v>17</v>
      </c>
      <c r="J46" s="79" t="s">
        <v>17</v>
      </c>
      <c r="K46" s="79" t="s">
        <v>17</v>
      </c>
      <c r="L46" s="79" t="s">
        <v>17</v>
      </c>
      <c r="M46" s="79" t="s">
        <v>17</v>
      </c>
    </row>
    <row r="47" spans="1:16" x14ac:dyDescent="0.25">
      <c r="A47" s="29" t="s">
        <v>4</v>
      </c>
      <c r="B47" s="27" t="s">
        <v>12</v>
      </c>
      <c r="C47" s="27" t="s">
        <v>14</v>
      </c>
      <c r="D47" s="27" t="s">
        <v>8</v>
      </c>
      <c r="E47" s="313">
        <v>1.7783333333333334E-4</v>
      </c>
      <c r="F47" t="s">
        <v>17</v>
      </c>
      <c r="G47" t="s">
        <v>17</v>
      </c>
      <c r="H47" t="s">
        <v>17</v>
      </c>
      <c r="I47" s="79" t="s">
        <v>17</v>
      </c>
      <c r="J47" s="79" t="s">
        <v>17</v>
      </c>
      <c r="K47" s="79" t="s">
        <v>17</v>
      </c>
      <c r="L47" s="79" t="s">
        <v>17</v>
      </c>
      <c r="M47" s="79" t="s">
        <v>17</v>
      </c>
    </row>
    <row r="48" spans="1:16" x14ac:dyDescent="0.25">
      <c r="A48" s="29" t="s">
        <v>4</v>
      </c>
      <c r="B48" s="27" t="s">
        <v>12</v>
      </c>
      <c r="C48" s="27" t="s">
        <v>14</v>
      </c>
      <c r="D48" s="27" t="s">
        <v>29</v>
      </c>
      <c r="E48" s="314">
        <f>AVERAGE(E46:E47)</f>
        <v>7.3891666666666658E-4</v>
      </c>
      <c r="F48" t="s">
        <v>17</v>
      </c>
      <c r="G48" t="s">
        <v>17</v>
      </c>
      <c r="H48" t="s">
        <v>17</v>
      </c>
      <c r="I48" s="79" t="s">
        <v>17</v>
      </c>
      <c r="J48" s="79" t="s">
        <v>17</v>
      </c>
      <c r="K48" s="79" t="s">
        <v>17</v>
      </c>
      <c r="L48" s="79" t="s">
        <v>17</v>
      </c>
      <c r="M48" s="79" t="s">
        <v>17</v>
      </c>
    </row>
    <row r="49" spans="1:16" x14ac:dyDescent="0.25">
      <c r="A49" s="24" t="s">
        <v>4</v>
      </c>
      <c r="B49" t="s">
        <v>12</v>
      </c>
      <c r="C49" t="s">
        <v>14</v>
      </c>
      <c r="D49" t="s">
        <v>7</v>
      </c>
      <c r="E49" s="313">
        <v>1.7783333333333334E-4</v>
      </c>
      <c r="F49" t="s">
        <v>17</v>
      </c>
      <c r="G49" t="s">
        <v>17</v>
      </c>
      <c r="H49" t="s">
        <v>17</v>
      </c>
      <c r="I49" s="79" t="s">
        <v>17</v>
      </c>
      <c r="J49" s="79" t="s">
        <v>17</v>
      </c>
      <c r="K49" s="79" t="s">
        <v>17</v>
      </c>
      <c r="L49" s="79" t="s">
        <v>17</v>
      </c>
      <c r="M49" s="79" t="s">
        <v>17</v>
      </c>
    </row>
    <row r="50" spans="1:16" x14ac:dyDescent="0.25">
      <c r="A50" s="24" t="s">
        <v>4</v>
      </c>
      <c r="B50" t="s">
        <v>15</v>
      </c>
      <c r="C50" t="s">
        <v>11</v>
      </c>
      <c r="D50" t="s">
        <v>18</v>
      </c>
      <c r="E50" s="160">
        <v>1.2999999999999999E-3</v>
      </c>
      <c r="F50" t="s">
        <v>17</v>
      </c>
      <c r="G50" t="s">
        <v>17</v>
      </c>
      <c r="H50" t="s">
        <v>17</v>
      </c>
      <c r="I50" s="79" t="s">
        <v>17</v>
      </c>
      <c r="J50" s="79" t="s">
        <v>17</v>
      </c>
      <c r="K50" s="79" t="s">
        <v>17</v>
      </c>
      <c r="L50" s="79" t="s">
        <v>17</v>
      </c>
      <c r="M50" s="79" t="s">
        <v>17</v>
      </c>
    </row>
    <row r="51" spans="1:16" x14ac:dyDescent="0.25">
      <c r="A51" s="24" t="s">
        <v>4</v>
      </c>
      <c r="B51" t="s">
        <v>15</v>
      </c>
      <c r="C51" t="s">
        <v>11</v>
      </c>
      <c r="D51" t="s">
        <v>7</v>
      </c>
      <c r="E51" s="158">
        <v>1.6132430659670163E-4</v>
      </c>
      <c r="F51" t="s">
        <v>17</v>
      </c>
      <c r="G51" t="s">
        <v>17</v>
      </c>
      <c r="H51" t="s">
        <v>17</v>
      </c>
      <c r="I51" s="79" t="s">
        <v>17</v>
      </c>
      <c r="J51" s="79" t="s">
        <v>17</v>
      </c>
      <c r="K51" s="79" t="s">
        <v>17</v>
      </c>
      <c r="L51" s="79" t="s">
        <v>17</v>
      </c>
      <c r="M51" s="79" t="s">
        <v>17</v>
      </c>
    </row>
    <row r="52" spans="1:16" x14ac:dyDescent="0.25">
      <c r="A52" s="24" t="s">
        <v>4</v>
      </c>
      <c r="B52" t="s">
        <v>15</v>
      </c>
      <c r="C52" t="s">
        <v>13</v>
      </c>
      <c r="D52" t="s">
        <v>18</v>
      </c>
      <c r="E52" s="160">
        <v>1.2999999999999999E-3</v>
      </c>
      <c r="F52" t="s">
        <v>17</v>
      </c>
      <c r="G52" t="s">
        <v>17</v>
      </c>
      <c r="H52" t="s">
        <v>17</v>
      </c>
      <c r="I52" s="79" t="s">
        <v>17</v>
      </c>
      <c r="J52" s="79" t="s">
        <v>17</v>
      </c>
      <c r="K52" s="79" t="s">
        <v>17</v>
      </c>
      <c r="L52" s="79" t="s">
        <v>17</v>
      </c>
      <c r="M52" s="79" t="s">
        <v>17</v>
      </c>
    </row>
    <row r="53" spans="1:16" x14ac:dyDescent="0.25">
      <c r="A53" s="24" t="s">
        <v>4</v>
      </c>
      <c r="B53" t="s">
        <v>15</v>
      </c>
      <c r="C53" t="s">
        <v>13</v>
      </c>
      <c r="D53" t="s">
        <v>7</v>
      </c>
      <c r="E53" s="158">
        <v>2.9316666666666667E-4</v>
      </c>
      <c r="F53" t="s">
        <v>17</v>
      </c>
      <c r="G53" t="s">
        <v>17</v>
      </c>
      <c r="H53" t="s">
        <v>17</v>
      </c>
      <c r="I53" s="79" t="s">
        <v>17</v>
      </c>
      <c r="J53" s="79" t="s">
        <v>17</v>
      </c>
      <c r="K53" s="79" t="s">
        <v>17</v>
      </c>
      <c r="L53" s="79" t="s">
        <v>17</v>
      </c>
      <c r="M53" s="79" t="s">
        <v>17</v>
      </c>
    </row>
    <row r="54" spans="1:16" x14ac:dyDescent="0.25">
      <c r="A54" s="24" t="s">
        <v>4</v>
      </c>
      <c r="B54" t="s">
        <v>15</v>
      </c>
      <c r="C54" t="s">
        <v>14</v>
      </c>
      <c r="D54" t="s">
        <v>18</v>
      </c>
      <c r="E54" s="160">
        <v>1.2999999999999999E-3</v>
      </c>
      <c r="F54" t="s">
        <v>17</v>
      </c>
      <c r="G54" t="s">
        <v>17</v>
      </c>
      <c r="H54" t="s">
        <v>17</v>
      </c>
      <c r="I54" s="79" t="s">
        <v>17</v>
      </c>
      <c r="J54" s="79" t="s">
        <v>17</v>
      </c>
      <c r="K54" s="79" t="s">
        <v>17</v>
      </c>
      <c r="L54" s="79" t="s">
        <v>17</v>
      </c>
      <c r="M54" s="79" t="s">
        <v>17</v>
      </c>
    </row>
    <row r="55" spans="1:16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108">
        <v>9.3666666666666662E-5</v>
      </c>
      <c r="F55" s="34" t="s">
        <v>17</v>
      </c>
      <c r="G55" s="34" t="s">
        <v>17</v>
      </c>
      <c r="H55" s="34" t="s">
        <v>17</v>
      </c>
      <c r="I55" s="87" t="s">
        <v>17</v>
      </c>
      <c r="J55" s="87" t="s">
        <v>17</v>
      </c>
      <c r="K55" s="87" t="s">
        <v>17</v>
      </c>
      <c r="L55" s="87" t="s">
        <v>17</v>
      </c>
      <c r="M55" s="87" t="s">
        <v>17</v>
      </c>
      <c r="N55" s="87"/>
      <c r="O55" s="34"/>
      <c r="P55" s="34"/>
    </row>
    <row r="56" spans="1:16" x14ac:dyDescent="0.25">
      <c r="A56" s="24" t="s">
        <v>5</v>
      </c>
      <c r="B56" t="s">
        <v>12</v>
      </c>
      <c r="C56" t="s">
        <v>11</v>
      </c>
      <c r="D56" t="s">
        <v>18</v>
      </c>
      <c r="E56" s="160">
        <v>1.2999999999999999E-3</v>
      </c>
      <c r="F56" t="s">
        <v>17</v>
      </c>
      <c r="G56" t="s">
        <v>17</v>
      </c>
      <c r="H56" t="s">
        <v>17</v>
      </c>
      <c r="I56" s="79" t="s">
        <v>17</v>
      </c>
      <c r="J56" s="79" t="s">
        <v>17</v>
      </c>
      <c r="K56" s="79" t="s">
        <v>17</v>
      </c>
      <c r="L56" s="79" t="s">
        <v>17</v>
      </c>
      <c r="M56" s="79" t="s">
        <v>17</v>
      </c>
      <c r="P56" t="s">
        <v>68</v>
      </c>
    </row>
    <row r="57" spans="1:16" x14ac:dyDescent="0.25">
      <c r="A57" s="24" t="s">
        <v>5</v>
      </c>
      <c r="B57" t="s">
        <v>12</v>
      </c>
      <c r="C57" t="s">
        <v>11</v>
      </c>
      <c r="D57" t="s">
        <v>8</v>
      </c>
      <c r="E57" s="176">
        <v>2.2102681591216306E-4</v>
      </c>
      <c r="F57" t="s">
        <v>17</v>
      </c>
      <c r="G57" t="s">
        <v>17</v>
      </c>
      <c r="H57" t="s">
        <v>17</v>
      </c>
      <c r="I57" s="79" t="s">
        <v>17</v>
      </c>
      <c r="J57" s="79" t="s">
        <v>17</v>
      </c>
      <c r="K57" s="79" t="s">
        <v>17</v>
      </c>
      <c r="L57" s="79" t="s">
        <v>17</v>
      </c>
      <c r="M57" s="79" t="s">
        <v>17</v>
      </c>
    </row>
    <row r="58" spans="1:16" x14ac:dyDescent="0.25">
      <c r="A58" s="24" t="s">
        <v>5</v>
      </c>
      <c r="B58" t="s">
        <v>12</v>
      </c>
      <c r="C58" t="s">
        <v>11</v>
      </c>
      <c r="D58" t="s">
        <v>29</v>
      </c>
      <c r="E58" s="107">
        <f>AVERAGE(E56:E57)</f>
        <v>7.6051340795608145E-4</v>
      </c>
      <c r="F58" t="s">
        <v>17</v>
      </c>
      <c r="G58" t="s">
        <v>17</v>
      </c>
      <c r="H58" t="s">
        <v>17</v>
      </c>
      <c r="I58" s="79" t="s">
        <v>17</v>
      </c>
      <c r="J58" s="79" t="s">
        <v>17</v>
      </c>
      <c r="K58" s="79" t="s">
        <v>17</v>
      </c>
      <c r="L58" s="79" t="s">
        <v>17</v>
      </c>
      <c r="M58" s="79" t="s">
        <v>17</v>
      </c>
    </row>
    <row r="59" spans="1:16" x14ac:dyDescent="0.25">
      <c r="A59" s="24" t="s">
        <v>5</v>
      </c>
      <c r="B59" t="s">
        <v>12</v>
      </c>
      <c r="C59" t="s">
        <v>11</v>
      </c>
      <c r="D59" t="s">
        <v>7</v>
      </c>
      <c r="E59" s="176">
        <v>2.2102681591216306E-4</v>
      </c>
      <c r="F59" t="s">
        <v>17</v>
      </c>
      <c r="G59" t="s">
        <v>17</v>
      </c>
      <c r="H59" t="s">
        <v>17</v>
      </c>
      <c r="I59" s="79" t="s">
        <v>17</v>
      </c>
      <c r="J59" s="79" t="s">
        <v>17</v>
      </c>
      <c r="K59" s="79" t="s">
        <v>17</v>
      </c>
      <c r="L59" s="79" t="s">
        <v>17</v>
      </c>
      <c r="M59" s="79" t="s">
        <v>17</v>
      </c>
    </row>
    <row r="60" spans="1:16" x14ac:dyDescent="0.25">
      <c r="A60" s="24" t="s">
        <v>5</v>
      </c>
      <c r="B60" t="s">
        <v>12</v>
      </c>
      <c r="C60" t="s">
        <v>13</v>
      </c>
      <c r="D60" t="s">
        <v>18</v>
      </c>
      <c r="E60" s="160">
        <v>1.2999999999999999E-3</v>
      </c>
      <c r="F60" t="s">
        <v>17</v>
      </c>
      <c r="G60" t="s">
        <v>17</v>
      </c>
      <c r="H60" t="s">
        <v>17</v>
      </c>
      <c r="I60" s="79" t="s">
        <v>17</v>
      </c>
      <c r="J60" s="79" t="s">
        <v>17</v>
      </c>
      <c r="K60" s="79" t="s">
        <v>17</v>
      </c>
      <c r="L60" s="79" t="s">
        <v>17</v>
      </c>
      <c r="M60" s="79" t="s">
        <v>17</v>
      </c>
    </row>
    <row r="61" spans="1:16" x14ac:dyDescent="0.25">
      <c r="A61" s="24" t="s">
        <v>5</v>
      </c>
      <c r="B61" t="s">
        <v>12</v>
      </c>
      <c r="C61" t="s">
        <v>13</v>
      </c>
      <c r="D61" t="s">
        <v>8</v>
      </c>
      <c r="E61" s="176">
        <v>4.4242335098899276E-4</v>
      </c>
      <c r="F61" t="s">
        <v>17</v>
      </c>
      <c r="G61" t="s">
        <v>17</v>
      </c>
      <c r="H61" t="s">
        <v>17</v>
      </c>
      <c r="I61" s="79" t="s">
        <v>17</v>
      </c>
      <c r="J61" s="79" t="s">
        <v>17</v>
      </c>
      <c r="K61" s="79" t="s">
        <v>17</v>
      </c>
      <c r="L61" s="79" t="s">
        <v>17</v>
      </c>
      <c r="M61" s="79" t="s">
        <v>17</v>
      </c>
    </row>
    <row r="62" spans="1:16" x14ac:dyDescent="0.25">
      <c r="A62" s="24" t="s">
        <v>5</v>
      </c>
      <c r="B62" t="s">
        <v>12</v>
      </c>
      <c r="C62" t="s">
        <v>13</v>
      </c>
      <c r="D62" t="s">
        <v>29</v>
      </c>
      <c r="E62" s="107">
        <f>AVERAGE(E60:E61)</f>
        <v>8.7121167549449637E-4</v>
      </c>
      <c r="F62" t="s">
        <v>17</v>
      </c>
      <c r="G62" t="s">
        <v>17</v>
      </c>
      <c r="H62" t="s">
        <v>17</v>
      </c>
      <c r="I62" s="79" t="s">
        <v>17</v>
      </c>
      <c r="J62" s="79" t="s">
        <v>17</v>
      </c>
      <c r="K62" s="79" t="s">
        <v>17</v>
      </c>
      <c r="L62" s="79" t="s">
        <v>17</v>
      </c>
      <c r="M62" s="79" t="s">
        <v>17</v>
      </c>
    </row>
    <row r="63" spans="1:16" x14ac:dyDescent="0.25">
      <c r="A63" s="24" t="s">
        <v>5</v>
      </c>
      <c r="B63" t="s">
        <v>12</v>
      </c>
      <c r="C63" t="s">
        <v>13</v>
      </c>
      <c r="D63" t="s">
        <v>7</v>
      </c>
      <c r="E63" s="176">
        <v>4.4242335098899276E-4</v>
      </c>
      <c r="F63" t="s">
        <v>17</v>
      </c>
      <c r="G63" t="s">
        <v>17</v>
      </c>
      <c r="H63" t="s">
        <v>17</v>
      </c>
      <c r="I63" s="79" t="s">
        <v>17</v>
      </c>
      <c r="J63" s="79" t="s">
        <v>17</v>
      </c>
      <c r="K63" s="79" t="s">
        <v>17</v>
      </c>
      <c r="L63" s="79" t="s">
        <v>17</v>
      </c>
      <c r="M63" s="79" t="s">
        <v>17</v>
      </c>
    </row>
    <row r="64" spans="1:16" x14ac:dyDescent="0.25">
      <c r="A64" s="24" t="s">
        <v>5</v>
      </c>
      <c r="B64" t="s">
        <v>12</v>
      </c>
      <c r="C64" t="s">
        <v>14</v>
      </c>
      <c r="D64" t="s">
        <v>18</v>
      </c>
      <c r="E64" s="160">
        <v>1.2999999999999999E-3</v>
      </c>
      <c r="F64" t="s">
        <v>17</v>
      </c>
      <c r="G64" t="s">
        <v>17</v>
      </c>
      <c r="H64" t="s">
        <v>17</v>
      </c>
      <c r="I64" s="79" t="s">
        <v>17</v>
      </c>
      <c r="J64" s="79" t="s">
        <v>17</v>
      </c>
      <c r="K64" s="79" t="s">
        <v>17</v>
      </c>
      <c r="L64" s="79" t="s">
        <v>17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 s="176">
        <v>1.9740828574581369E-4</v>
      </c>
      <c r="F65" t="s">
        <v>17</v>
      </c>
      <c r="G65" t="s">
        <v>17</v>
      </c>
      <c r="H65" t="s">
        <v>17</v>
      </c>
      <c r="I65" s="79" t="s">
        <v>17</v>
      </c>
      <c r="J65" s="79" t="s">
        <v>17</v>
      </c>
      <c r="K65" s="79" t="s">
        <v>17</v>
      </c>
      <c r="L65" s="79" t="s">
        <v>17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 s="107">
        <f>AVERAGE(E64:E65)</f>
        <v>7.4870414287290686E-4</v>
      </c>
      <c r="F66" t="s">
        <v>17</v>
      </c>
      <c r="G66" t="s">
        <v>17</v>
      </c>
      <c r="H66" t="s">
        <v>17</v>
      </c>
      <c r="I66" s="79" t="s">
        <v>17</v>
      </c>
      <c r="J66" s="79" t="s">
        <v>17</v>
      </c>
      <c r="K66" s="79" t="s">
        <v>17</v>
      </c>
      <c r="L66" s="79" t="s">
        <v>17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 s="176">
        <v>1.9740828574581369E-4</v>
      </c>
      <c r="F67" t="s">
        <v>17</v>
      </c>
      <c r="G67" t="s">
        <v>17</v>
      </c>
      <c r="H67" t="s">
        <v>17</v>
      </c>
      <c r="I67" s="79" t="s">
        <v>17</v>
      </c>
      <c r="J67" s="79" t="s">
        <v>17</v>
      </c>
      <c r="K67" s="79" t="s">
        <v>17</v>
      </c>
      <c r="L67" s="79" t="s">
        <v>17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 s="160">
        <v>1.2999999999999999E-3</v>
      </c>
      <c r="F68" t="s">
        <v>17</v>
      </c>
      <c r="G68" t="s">
        <v>17</v>
      </c>
      <c r="H68" t="s">
        <v>17</v>
      </c>
      <c r="I68" s="79" t="s">
        <v>17</v>
      </c>
      <c r="J68" s="79" t="s">
        <v>17</v>
      </c>
      <c r="K68" s="79" t="s">
        <v>17</v>
      </c>
      <c r="L68" s="79" t="s">
        <v>17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 s="107">
        <v>1.1902953598719964E-4</v>
      </c>
      <c r="F69" t="s">
        <v>17</v>
      </c>
      <c r="G69" t="s">
        <v>17</v>
      </c>
      <c r="H69" t="s">
        <v>17</v>
      </c>
      <c r="I69" s="79" t="s">
        <v>17</v>
      </c>
      <c r="J69" s="79" t="s">
        <v>17</v>
      </c>
      <c r="K69" s="79" t="s">
        <v>17</v>
      </c>
      <c r="L69" s="79" t="s">
        <v>17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 s="160">
        <v>1.2999999999999999E-3</v>
      </c>
      <c r="F70" t="s">
        <v>17</v>
      </c>
      <c r="G70" t="s">
        <v>17</v>
      </c>
      <c r="H70" t="s">
        <v>17</v>
      </c>
      <c r="I70" s="79" t="s">
        <v>17</v>
      </c>
      <c r="J70" s="79" t="s">
        <v>17</v>
      </c>
      <c r="K70" s="79" t="s">
        <v>17</v>
      </c>
      <c r="L70" s="79" t="s">
        <v>17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 s="107">
        <v>2.3825817677729038E-4</v>
      </c>
      <c r="F71" t="s">
        <v>17</v>
      </c>
      <c r="G71" t="s">
        <v>17</v>
      </c>
      <c r="H71" t="s">
        <v>17</v>
      </c>
      <c r="I71" s="79" t="s">
        <v>17</v>
      </c>
      <c r="J71" s="79" t="s">
        <v>17</v>
      </c>
      <c r="K71" s="79" t="s">
        <v>17</v>
      </c>
      <c r="L71" s="79" t="s">
        <v>17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 s="160">
        <v>1.2999999999999999E-3</v>
      </c>
      <c r="F72" t="s">
        <v>17</v>
      </c>
      <c r="G72" t="s">
        <v>17</v>
      </c>
      <c r="H72" t="s">
        <v>17</v>
      </c>
      <c r="I72" s="79" t="s">
        <v>17</v>
      </c>
      <c r="J72" s="79" t="s">
        <v>17</v>
      </c>
      <c r="K72" s="79" t="s">
        <v>17</v>
      </c>
      <c r="L72" s="79" t="s">
        <v>17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109">
        <v>1.0631025269662612E-4</v>
      </c>
      <c r="F73" s="34" t="s">
        <v>17</v>
      </c>
      <c r="G73" s="34" t="s">
        <v>17</v>
      </c>
      <c r="H73" s="34" t="s">
        <v>17</v>
      </c>
      <c r="I73" s="87" t="s">
        <v>17</v>
      </c>
      <c r="J73" s="87" t="s">
        <v>17</v>
      </c>
      <c r="K73" s="87" t="s">
        <v>17</v>
      </c>
      <c r="L73" s="87" t="s">
        <v>17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 s="160">
        <v>1.2999999999999999E-3</v>
      </c>
      <c r="F74" t="s">
        <v>17</v>
      </c>
      <c r="G74" t="s">
        <v>17</v>
      </c>
      <c r="H74" t="s">
        <v>17</v>
      </c>
      <c r="I74" s="79" t="s">
        <v>17</v>
      </c>
      <c r="J74" s="79" t="s">
        <v>17</v>
      </c>
      <c r="K74" s="79" t="s">
        <v>17</v>
      </c>
      <c r="L74" s="79" t="s">
        <v>17</v>
      </c>
      <c r="M74" s="79" t="s">
        <v>17</v>
      </c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 s="176">
        <v>2.2522493072092733E-4</v>
      </c>
      <c r="F75" t="s">
        <v>17</v>
      </c>
      <c r="G75" t="s">
        <v>17</v>
      </c>
      <c r="H75" t="s">
        <v>17</v>
      </c>
      <c r="I75" s="79" t="s">
        <v>17</v>
      </c>
      <c r="J75" s="79" t="s">
        <v>17</v>
      </c>
      <c r="K75" s="79" t="s">
        <v>17</v>
      </c>
      <c r="L75" s="79" t="s">
        <v>17</v>
      </c>
      <c r="M75" s="79" t="s">
        <v>17</v>
      </c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 s="107">
        <f>AVERAGE(E74:E75)</f>
        <v>7.6261246536046367E-4</v>
      </c>
      <c r="F76" t="s">
        <v>17</v>
      </c>
      <c r="G76" t="s">
        <v>17</v>
      </c>
      <c r="H76" t="s">
        <v>17</v>
      </c>
      <c r="I76" s="79" t="s">
        <v>17</v>
      </c>
      <c r="J76" s="79" t="s">
        <v>17</v>
      </c>
      <c r="K76" s="79" t="s">
        <v>17</v>
      </c>
      <c r="L76" s="79" t="s">
        <v>17</v>
      </c>
      <c r="M76" s="79" t="s">
        <v>17</v>
      </c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 s="176">
        <v>2.2522493072092733E-4</v>
      </c>
      <c r="F77" t="s">
        <v>17</v>
      </c>
      <c r="G77" t="s">
        <v>17</v>
      </c>
      <c r="H77" t="s">
        <v>17</v>
      </c>
      <c r="I77" s="79" t="s">
        <v>17</v>
      </c>
      <c r="J77" s="79" t="s">
        <v>17</v>
      </c>
      <c r="K77" s="79" t="s">
        <v>17</v>
      </c>
      <c r="L77" s="79" t="s">
        <v>17</v>
      </c>
      <c r="M77" s="79" t="s">
        <v>17</v>
      </c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 s="160">
        <v>1.2999999999999999E-3</v>
      </c>
      <c r="F78" t="s">
        <v>17</v>
      </c>
      <c r="G78" t="s">
        <v>17</v>
      </c>
      <c r="H78" t="s">
        <v>17</v>
      </c>
      <c r="I78" s="79" t="s">
        <v>17</v>
      </c>
      <c r="J78" s="79" t="s">
        <v>17</v>
      </c>
      <c r="K78" s="79" t="s">
        <v>17</v>
      </c>
      <c r="L78" s="79" t="s">
        <v>17</v>
      </c>
      <c r="M78" s="79" t="s">
        <v>17</v>
      </c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 s="176">
        <v>4.2674447317492573E-4</v>
      </c>
      <c r="F79" t="s">
        <v>17</v>
      </c>
      <c r="G79" t="s">
        <v>17</v>
      </c>
      <c r="H79" t="s">
        <v>17</v>
      </c>
      <c r="I79" s="79" t="s">
        <v>17</v>
      </c>
      <c r="J79" s="79" t="s">
        <v>17</v>
      </c>
      <c r="K79" s="79" t="s">
        <v>17</v>
      </c>
      <c r="L79" s="79" t="s">
        <v>17</v>
      </c>
      <c r="M79" s="79" t="s">
        <v>17</v>
      </c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 s="107">
        <f>AVERAGE(E78,E79)</f>
        <v>8.6337223658746278E-4</v>
      </c>
      <c r="F80" t="s">
        <v>17</v>
      </c>
      <c r="G80" t="s">
        <v>17</v>
      </c>
      <c r="H80" t="s">
        <v>17</v>
      </c>
      <c r="I80" s="79" t="s">
        <v>17</v>
      </c>
      <c r="J80" s="79" t="s">
        <v>17</v>
      </c>
      <c r="K80" s="79" t="s">
        <v>17</v>
      </c>
      <c r="L80" s="79" t="s">
        <v>17</v>
      </c>
      <c r="M80" s="79" t="s">
        <v>17</v>
      </c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 s="176">
        <v>4.2674447317492573E-4</v>
      </c>
      <c r="F81" t="s">
        <v>17</v>
      </c>
      <c r="G81" t="s">
        <v>17</v>
      </c>
      <c r="H81" t="s">
        <v>17</v>
      </c>
      <c r="I81" s="79" t="s">
        <v>17</v>
      </c>
      <c r="J81" s="79" t="s">
        <v>17</v>
      </c>
      <c r="K81" s="79" t="s">
        <v>17</v>
      </c>
      <c r="L81" s="79" t="s">
        <v>17</v>
      </c>
      <c r="M81" s="79" t="s">
        <v>17</v>
      </c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 s="160">
        <v>1.2999999999999999E-3</v>
      </c>
      <c r="F82" t="s">
        <v>17</v>
      </c>
      <c r="G82" t="s">
        <v>17</v>
      </c>
      <c r="H82" t="s">
        <v>17</v>
      </c>
      <c r="I82" s="79" t="s">
        <v>17</v>
      </c>
      <c r="J82" s="79" t="s">
        <v>17</v>
      </c>
      <c r="K82" s="79" t="s">
        <v>17</v>
      </c>
      <c r="L82" s="79" t="s">
        <v>17</v>
      </c>
      <c r="M82" s="79" t="s">
        <v>17</v>
      </c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 s="176">
        <v>2.044442948620436E-4</v>
      </c>
      <c r="F83" t="s">
        <v>17</v>
      </c>
      <c r="G83" t="s">
        <v>17</v>
      </c>
      <c r="H83" t="s">
        <v>17</v>
      </c>
      <c r="I83" s="79" t="s">
        <v>17</v>
      </c>
      <c r="J83" s="79" t="s">
        <v>17</v>
      </c>
      <c r="K83" s="79" t="s">
        <v>17</v>
      </c>
      <c r="L83" s="79" t="s">
        <v>17</v>
      </c>
      <c r="M83" s="79" t="s">
        <v>17</v>
      </c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 s="107">
        <f>AVERAGE(E82:E83)</f>
        <v>7.522221474310218E-4</v>
      </c>
      <c r="F84" t="s">
        <v>17</v>
      </c>
      <c r="G84" t="s">
        <v>17</v>
      </c>
      <c r="H84" t="s">
        <v>17</v>
      </c>
      <c r="I84" s="79" t="s">
        <v>17</v>
      </c>
      <c r="J84" s="79" t="s">
        <v>17</v>
      </c>
      <c r="K84" s="79" t="s">
        <v>17</v>
      </c>
      <c r="L84" s="79" t="s">
        <v>17</v>
      </c>
      <c r="M84" s="79" t="s">
        <v>17</v>
      </c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 s="176">
        <v>2.044442948620436E-4</v>
      </c>
      <c r="F85" t="s">
        <v>17</v>
      </c>
      <c r="G85" t="s">
        <v>17</v>
      </c>
      <c r="H85" t="s">
        <v>17</v>
      </c>
      <c r="I85" s="79" t="s">
        <v>17</v>
      </c>
      <c r="J85" s="79" t="s">
        <v>17</v>
      </c>
      <c r="K85" s="79" t="s">
        <v>17</v>
      </c>
      <c r="L85" s="79" t="s">
        <v>17</v>
      </c>
      <c r="M85" s="79" t="s">
        <v>17</v>
      </c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 s="160">
        <v>1.2999999999999999E-3</v>
      </c>
      <c r="F86" t="s">
        <v>17</v>
      </c>
      <c r="G86" t="s">
        <v>17</v>
      </c>
      <c r="H86" t="s">
        <v>17</v>
      </c>
      <c r="I86" s="79" t="s">
        <v>17</v>
      </c>
      <c r="J86" s="79" t="s">
        <v>17</v>
      </c>
      <c r="K86" s="79" t="s">
        <v>17</v>
      </c>
      <c r="L86" s="79" t="s">
        <v>17</v>
      </c>
      <c r="M86" s="79" t="s">
        <v>17</v>
      </c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 s="107">
        <v>1.3402123456520977E-4</v>
      </c>
      <c r="F87" t="s">
        <v>17</v>
      </c>
      <c r="G87" t="s">
        <v>17</v>
      </c>
      <c r="H87" t="s">
        <v>17</v>
      </c>
      <c r="I87" s="79" t="s">
        <v>17</v>
      </c>
      <c r="J87" s="79" t="s">
        <v>17</v>
      </c>
      <c r="K87" s="79" t="s">
        <v>17</v>
      </c>
      <c r="L87" s="79" t="s">
        <v>17</v>
      </c>
      <c r="M87" s="79" t="s">
        <v>17</v>
      </c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 s="160">
        <v>1.2999999999999999E-3</v>
      </c>
      <c r="F88" t="s">
        <v>17</v>
      </c>
      <c r="G88" t="s">
        <v>17</v>
      </c>
      <c r="H88" t="s">
        <v>17</v>
      </c>
      <c r="I88" s="79" t="s">
        <v>17</v>
      </c>
      <c r="J88" s="79" t="s">
        <v>17</v>
      </c>
      <c r="K88" s="79" t="s">
        <v>17</v>
      </c>
      <c r="L88" s="79" t="s">
        <v>17</v>
      </c>
      <c r="M88" s="79" t="s">
        <v>17</v>
      </c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 s="107">
        <v>2.1917480687763487E-4</v>
      </c>
      <c r="F89" t="s">
        <v>17</v>
      </c>
      <c r="G89" t="s">
        <v>17</v>
      </c>
      <c r="H89" t="s">
        <v>17</v>
      </c>
      <c r="I89" s="79" t="s">
        <v>17</v>
      </c>
      <c r="J89" s="79" t="s">
        <v>17</v>
      </c>
      <c r="K89" s="79" t="s">
        <v>17</v>
      </c>
      <c r="L89" s="79" t="s">
        <v>17</v>
      </c>
      <c r="M89" s="79" t="s">
        <v>17</v>
      </c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 s="160">
        <v>1.2999999999999999E-3</v>
      </c>
      <c r="F90" t="s">
        <v>17</v>
      </c>
      <c r="G90" t="s">
        <v>17</v>
      </c>
      <c r="H90" t="s">
        <v>17</v>
      </c>
      <c r="I90" s="79" t="s">
        <v>17</v>
      </c>
      <c r="J90" s="79" t="s">
        <v>17</v>
      </c>
      <c r="K90" s="79" t="s">
        <v>17</v>
      </c>
      <c r="L90" s="79" t="s">
        <v>17</v>
      </c>
      <c r="M90" s="79" t="s">
        <v>17</v>
      </c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109">
        <v>1.2215712931010328E-4</v>
      </c>
      <c r="F91" s="34" t="s">
        <v>17</v>
      </c>
      <c r="G91" s="34" t="s">
        <v>17</v>
      </c>
      <c r="H91" s="34" t="s">
        <v>17</v>
      </c>
      <c r="I91" s="87" t="s">
        <v>17</v>
      </c>
      <c r="J91" s="87" t="s">
        <v>17</v>
      </c>
      <c r="K91" s="87" t="s">
        <v>17</v>
      </c>
      <c r="L91" s="87" t="s">
        <v>17</v>
      </c>
      <c r="M91" s="87" t="s">
        <v>17</v>
      </c>
      <c r="N91" s="87"/>
      <c r="O91" s="34"/>
      <c r="P91" s="34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160">
        <v>1.2999999999999999E-3</v>
      </c>
      <c r="F92" t="s">
        <v>17</v>
      </c>
      <c r="G92" t="s">
        <v>17</v>
      </c>
      <c r="H92" t="s">
        <v>17</v>
      </c>
      <c r="I92" s="79" t="s">
        <v>17</v>
      </c>
      <c r="J92" s="79" t="s">
        <v>17</v>
      </c>
      <c r="K92" s="79" t="s">
        <v>17</v>
      </c>
      <c r="L92" s="79" t="s">
        <v>17</v>
      </c>
      <c r="M92" s="79" t="s">
        <v>17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176">
        <v>2.2438317192354968E-4</v>
      </c>
      <c r="F93" t="s">
        <v>17</v>
      </c>
      <c r="G93" t="s">
        <v>17</v>
      </c>
      <c r="H93" t="s">
        <v>17</v>
      </c>
      <c r="I93" s="79" t="s">
        <v>17</v>
      </c>
      <c r="J93" s="79" t="s">
        <v>17</v>
      </c>
      <c r="K93" s="79" t="s">
        <v>17</v>
      </c>
      <c r="L93" s="79" t="s">
        <v>17</v>
      </c>
      <c r="M93" s="79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107">
        <f>AVERAGE(E92,E93)</f>
        <v>7.6219158596177482E-4</v>
      </c>
      <c r="F94" t="s">
        <v>17</v>
      </c>
      <c r="G94" t="s">
        <v>17</v>
      </c>
      <c r="H94" t="s">
        <v>17</v>
      </c>
      <c r="I94" s="79" t="s">
        <v>17</v>
      </c>
      <c r="J94" s="79" t="s">
        <v>17</v>
      </c>
      <c r="K94" s="79" t="s">
        <v>17</v>
      </c>
      <c r="L94" s="79" t="s">
        <v>17</v>
      </c>
      <c r="M94" s="79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176">
        <v>2.2438317192354968E-4</v>
      </c>
      <c r="F95" t="s">
        <v>17</v>
      </c>
      <c r="G95" t="s">
        <v>17</v>
      </c>
      <c r="H95" t="s">
        <v>17</v>
      </c>
      <c r="I95" s="79" t="s">
        <v>17</v>
      </c>
      <c r="J95" s="79" t="s">
        <v>17</v>
      </c>
      <c r="K95" s="79" t="s">
        <v>17</v>
      </c>
      <c r="L95" s="79" t="s">
        <v>17</v>
      </c>
      <c r="M95" s="79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160">
        <v>1.2999999999999999E-3</v>
      </c>
      <c r="F96" t="s">
        <v>17</v>
      </c>
      <c r="G96" t="s">
        <v>17</v>
      </c>
      <c r="H96" t="s">
        <v>17</v>
      </c>
      <c r="I96" s="79" t="s">
        <v>17</v>
      </c>
      <c r="J96" s="79" t="s">
        <v>17</v>
      </c>
      <c r="K96" s="79" t="s">
        <v>17</v>
      </c>
      <c r="L96" s="79" t="s">
        <v>17</v>
      </c>
      <c r="M96" s="79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176">
        <v>1.8692787902935387E-4</v>
      </c>
      <c r="F97" t="s">
        <v>17</v>
      </c>
      <c r="G97" t="s">
        <v>17</v>
      </c>
      <c r="H97" t="s">
        <v>17</v>
      </c>
      <c r="I97" s="79" t="s">
        <v>17</v>
      </c>
      <c r="J97" s="79" t="s">
        <v>17</v>
      </c>
      <c r="K97" s="79" t="s">
        <v>17</v>
      </c>
      <c r="L97" s="79" t="s">
        <v>17</v>
      </c>
      <c r="M97" s="79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107">
        <f>AVERAGE(E96:E97)</f>
        <v>7.4346393951467687E-4</v>
      </c>
      <c r="F98" t="s">
        <v>17</v>
      </c>
      <c r="G98" t="s">
        <v>17</v>
      </c>
      <c r="H98" t="s">
        <v>17</v>
      </c>
      <c r="I98" s="79" t="s">
        <v>17</v>
      </c>
      <c r="J98" s="79" t="s">
        <v>17</v>
      </c>
      <c r="K98" s="79" t="s">
        <v>17</v>
      </c>
      <c r="L98" s="79" t="s">
        <v>17</v>
      </c>
      <c r="M98" s="79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176">
        <v>1.8692787902935387E-4</v>
      </c>
      <c r="F99" t="s">
        <v>17</v>
      </c>
      <c r="G99" t="s">
        <v>17</v>
      </c>
      <c r="H99" t="s">
        <v>17</v>
      </c>
      <c r="I99" s="79" t="s">
        <v>17</v>
      </c>
      <c r="J99" s="79" t="s">
        <v>17</v>
      </c>
      <c r="K99" s="79" t="s">
        <v>17</v>
      </c>
      <c r="L99" s="79" t="s">
        <v>17</v>
      </c>
      <c r="M99" s="79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160">
        <v>1.2999999999999999E-3</v>
      </c>
      <c r="F100" t="s">
        <v>17</v>
      </c>
      <c r="G100" t="s">
        <v>17</v>
      </c>
      <c r="H100" t="s">
        <v>17</v>
      </c>
      <c r="I100" s="79" t="s">
        <v>17</v>
      </c>
      <c r="J100" s="79" t="s">
        <v>17</v>
      </c>
      <c r="K100" s="79" t="s">
        <v>17</v>
      </c>
      <c r="L100" s="79" t="s">
        <v>17</v>
      </c>
      <c r="M100" s="79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176">
        <v>4.9356268938563002E-5</v>
      </c>
      <c r="F101" t="s">
        <v>17</v>
      </c>
      <c r="G101" t="s">
        <v>17</v>
      </c>
      <c r="H101" t="s">
        <v>17</v>
      </c>
      <c r="I101" s="79" t="s">
        <v>17</v>
      </c>
      <c r="J101" s="79" t="s">
        <v>17</v>
      </c>
      <c r="K101" s="79" t="s">
        <v>17</v>
      </c>
      <c r="L101" s="79" t="s">
        <v>17</v>
      </c>
      <c r="M101" s="79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107">
        <f>AVERAGE(E100:E101)</f>
        <v>6.7467813446928147E-4</v>
      </c>
      <c r="F102" t="s">
        <v>17</v>
      </c>
      <c r="G102" t="s">
        <v>17</v>
      </c>
      <c r="H102" t="s">
        <v>17</v>
      </c>
      <c r="I102" s="79" t="s">
        <v>17</v>
      </c>
      <c r="J102" s="79" t="s">
        <v>17</v>
      </c>
      <c r="K102" s="79" t="s">
        <v>17</v>
      </c>
      <c r="L102" s="79" t="s">
        <v>17</v>
      </c>
      <c r="M102" s="79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176">
        <v>4.9356268938563002E-5</v>
      </c>
      <c r="F103" t="s">
        <v>17</v>
      </c>
      <c r="G103" t="s">
        <v>17</v>
      </c>
      <c r="H103" t="s">
        <v>17</v>
      </c>
      <c r="I103" s="79" t="s">
        <v>17</v>
      </c>
      <c r="J103" s="79" t="s">
        <v>17</v>
      </c>
      <c r="K103" s="79" t="s">
        <v>17</v>
      </c>
      <c r="L103" s="79" t="s">
        <v>17</v>
      </c>
      <c r="M103" s="79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160">
        <v>1.2999999999999999E-3</v>
      </c>
      <c r="F104" t="s">
        <v>17</v>
      </c>
      <c r="G104" t="s">
        <v>17</v>
      </c>
      <c r="H104" t="s">
        <v>17</v>
      </c>
      <c r="I104" s="79" t="s">
        <v>17</v>
      </c>
      <c r="J104" s="79" t="s">
        <v>17</v>
      </c>
      <c r="K104" s="79" t="s">
        <v>17</v>
      </c>
      <c r="L104" s="79" t="s">
        <v>17</v>
      </c>
      <c r="M104" s="79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107">
        <v>1.6236826422433284E-4</v>
      </c>
      <c r="F105" t="s">
        <v>17</v>
      </c>
      <c r="G105" t="s">
        <v>17</v>
      </c>
      <c r="H105" t="s">
        <v>17</v>
      </c>
      <c r="I105" s="79" t="s">
        <v>17</v>
      </c>
      <c r="J105" s="79" t="s">
        <v>17</v>
      </c>
      <c r="K105" s="79" t="s">
        <v>17</v>
      </c>
      <c r="L105" s="79" t="s">
        <v>17</v>
      </c>
      <c r="M105" s="79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160">
        <v>1.2999999999999999E-3</v>
      </c>
      <c r="F106" t="s">
        <v>17</v>
      </c>
      <c r="G106" t="s">
        <v>17</v>
      </c>
      <c r="H106" t="s">
        <v>17</v>
      </c>
      <c r="I106" s="79" t="s">
        <v>17</v>
      </c>
      <c r="J106" s="79" t="s">
        <v>17</v>
      </c>
      <c r="K106" s="79" t="s">
        <v>17</v>
      </c>
      <c r="L106" s="79" t="s">
        <v>17</v>
      </c>
      <c r="M106" s="79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107">
        <v>1.4689467214470283E-4</v>
      </c>
      <c r="F107" t="s">
        <v>17</v>
      </c>
      <c r="G107" t="s">
        <v>17</v>
      </c>
      <c r="H107" t="s">
        <v>17</v>
      </c>
      <c r="I107" s="79" t="s">
        <v>17</v>
      </c>
      <c r="J107" s="79" t="s">
        <v>17</v>
      </c>
      <c r="K107" s="79" t="s">
        <v>17</v>
      </c>
      <c r="L107" s="79" t="s">
        <v>17</v>
      </c>
      <c r="M107" s="79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160">
        <v>1.2999999999999999E-3</v>
      </c>
      <c r="F108" t="s">
        <v>17</v>
      </c>
      <c r="G108" t="s">
        <v>17</v>
      </c>
      <c r="H108" t="s">
        <v>17</v>
      </c>
      <c r="I108" s="79" t="s">
        <v>17</v>
      </c>
      <c r="J108" s="79" t="s">
        <v>17</v>
      </c>
      <c r="K108" s="79" t="s">
        <v>17</v>
      </c>
      <c r="L108" s="79" t="s">
        <v>17</v>
      </c>
      <c r="M108" s="79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107">
        <v>4.0488248199954237E-5</v>
      </c>
      <c r="F109" t="s">
        <v>17</v>
      </c>
      <c r="G109" t="s">
        <v>17</v>
      </c>
      <c r="H109" t="s">
        <v>17</v>
      </c>
      <c r="I109" s="79" t="s">
        <v>17</v>
      </c>
      <c r="J109" s="79" t="s">
        <v>17</v>
      </c>
      <c r="K109" s="79" t="s">
        <v>17</v>
      </c>
      <c r="L109" s="79" t="s">
        <v>17</v>
      </c>
      <c r="M109" s="79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4"/>
  <sheetViews>
    <sheetView zoomScale="80" zoomScaleNormal="80" workbookViewId="0">
      <pane ySplit="1" topLeftCell="A2" activePane="bottomLeft" state="frozen"/>
      <selection pane="bottomLeft" activeCell="I29" sqref="I29"/>
    </sheetView>
  </sheetViews>
  <sheetFormatPr defaultRowHeight="15" x14ac:dyDescent="0.25"/>
  <cols>
    <col min="1" max="1" width="9.140625" style="81"/>
    <col min="2" max="4" width="9.140625" style="133"/>
    <col min="5" max="7" width="8.140625" style="133" customWidth="1"/>
    <col min="8" max="8" width="6.7109375" style="133" customWidth="1"/>
    <col min="9" max="9" width="7.140625" style="133" customWidth="1"/>
    <col min="10" max="10" width="20.7109375" style="133" customWidth="1"/>
    <col min="11" max="13" width="8.42578125" style="133" customWidth="1"/>
    <col min="14" max="14" width="5.85546875" style="133" customWidth="1"/>
    <col min="15" max="15" width="13.5703125" style="133" customWidth="1"/>
    <col min="16" max="16" width="227.5703125" style="133" customWidth="1"/>
    <col min="17" max="25" width="14" style="133" customWidth="1"/>
    <col min="26" max="26" width="9.140625" style="133"/>
    <col min="27" max="27" width="10.5703125" style="133" customWidth="1"/>
    <col min="28" max="16384" width="9.140625" style="133"/>
  </cols>
  <sheetData>
    <row r="1" spans="1:25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86"/>
      <c r="R1" s="86"/>
      <c r="S1" s="86"/>
      <c r="T1" s="86"/>
      <c r="U1" s="86"/>
      <c r="V1" s="86"/>
      <c r="W1" s="86"/>
      <c r="X1" s="86"/>
      <c r="Y1" s="86"/>
    </row>
    <row r="2" spans="1:25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41">
        <v>6.3928719999999995E-4</v>
      </c>
      <c r="F2" s="102">
        <v>3.0550887821112482E-4</v>
      </c>
      <c r="G2" s="102">
        <v>4.6765308179149701E-3</v>
      </c>
      <c r="H2" s="133" t="s">
        <v>141</v>
      </c>
      <c r="I2" s="133">
        <v>2</v>
      </c>
      <c r="J2" s="133" t="str">
        <f>"Beta 4 ("&amp;ROUND(K2,3)&amp;", "&amp;ROUND(L2,3)&amp;")"</f>
        <v>Beta 4 (1.126, 4.024)</v>
      </c>
      <c r="K2" s="88">
        <v>1.1259170000000001</v>
      </c>
      <c r="L2" s="88">
        <v>4.0239779999999996</v>
      </c>
      <c r="M2" s="133" t="s">
        <v>17</v>
      </c>
      <c r="O2" s="133" t="s">
        <v>24</v>
      </c>
      <c r="P2" s="139" t="s">
        <v>753</v>
      </c>
      <c r="Q2" s="82"/>
      <c r="R2" s="82"/>
      <c r="S2" s="82"/>
      <c r="T2" s="82"/>
      <c r="U2" s="82"/>
      <c r="V2" s="82"/>
      <c r="W2" s="82"/>
      <c r="X2" s="82"/>
      <c r="Y2" s="82"/>
    </row>
    <row r="52" spans="17:25" x14ac:dyDescent="0.25">
      <c r="Q52" s="84"/>
      <c r="R52" s="84"/>
      <c r="S52" s="84"/>
      <c r="T52" s="84"/>
      <c r="U52" s="84"/>
      <c r="V52" s="84"/>
      <c r="W52" s="84"/>
      <c r="X52" s="84"/>
      <c r="Y52" s="84"/>
    </row>
    <row r="53" spans="17:25" x14ac:dyDescent="0.25">
      <c r="Q53" s="84"/>
      <c r="R53" s="84"/>
      <c r="S53" s="84"/>
      <c r="T53" s="84"/>
      <c r="U53" s="84"/>
      <c r="V53" s="84"/>
      <c r="W53" s="84"/>
      <c r="X53" s="84"/>
      <c r="Y53" s="84"/>
    </row>
    <row r="54" spans="17:25" x14ac:dyDescent="0.25">
      <c r="Q54" s="84"/>
      <c r="R54" s="84"/>
      <c r="S54" s="84"/>
      <c r="T54" s="84"/>
      <c r="U54" s="84"/>
      <c r="V54" s="84"/>
      <c r="W54" s="84"/>
      <c r="X54" s="84"/>
      <c r="Y54" s="8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4"/>
  <sheetViews>
    <sheetView zoomScale="80" zoomScaleNormal="80" workbookViewId="0">
      <pane ySplit="1" topLeftCell="A2" activePane="bottomLeft" state="frozen"/>
      <selection pane="bottomLeft" activeCell="AH30" sqref="AH30"/>
    </sheetView>
  </sheetViews>
  <sheetFormatPr defaultRowHeight="15" x14ac:dyDescent="0.25"/>
  <cols>
    <col min="1" max="1" width="6.85546875" style="81" customWidth="1"/>
    <col min="2" max="3" width="9.140625" style="133"/>
    <col min="4" max="4" width="7.140625" style="133" customWidth="1"/>
    <col min="5" max="5" width="8.42578125" style="133" customWidth="1"/>
    <col min="6" max="6" width="8.5703125" style="133" customWidth="1"/>
    <col min="7" max="7" width="9.28515625" style="133" customWidth="1"/>
    <col min="8" max="8" width="6.5703125" style="133" customWidth="1"/>
    <col min="9" max="9" width="7" style="133" customWidth="1"/>
    <col min="10" max="10" width="19" style="133" customWidth="1"/>
    <col min="11" max="13" width="8.7109375" style="133" customWidth="1"/>
    <col min="14" max="14" width="12.140625" style="133" customWidth="1"/>
    <col min="15" max="15" width="13.5703125" style="133" customWidth="1"/>
    <col min="16" max="16" width="163.7109375" style="133" customWidth="1"/>
    <col min="17" max="25" width="14" style="133" customWidth="1"/>
    <col min="26" max="26" width="9.140625" style="133"/>
    <col min="27" max="27" width="10.5703125" style="133" customWidth="1"/>
    <col min="28" max="16384" width="9.140625" style="133"/>
  </cols>
  <sheetData>
    <row r="1" spans="1:25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86"/>
      <c r="R1" s="86"/>
      <c r="S1" s="86"/>
      <c r="T1" s="86"/>
      <c r="U1" s="86"/>
      <c r="V1" s="86"/>
      <c r="W1" s="86"/>
      <c r="X1" s="86"/>
      <c r="Y1" s="86"/>
    </row>
    <row r="2" spans="1:25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02">
        <v>7.1617316953980215E-3</v>
      </c>
      <c r="F2" s="102">
        <v>3.7996536583640699E-3</v>
      </c>
      <c r="G2" s="102">
        <v>1.2833604540990029E-2</v>
      </c>
      <c r="H2" s="133" t="s">
        <v>141</v>
      </c>
      <c r="I2" s="133">
        <v>2</v>
      </c>
      <c r="J2" s="133" t="str">
        <f>"Beta4 ("&amp;ROUND(K2,3)&amp;", "&amp;ROUND(L2,3)&amp;")"</f>
        <v>Beta4 (3.21, 4.529)</v>
      </c>
      <c r="K2" s="88">
        <v>3.2096849999999999</v>
      </c>
      <c r="L2" s="88">
        <v>4.5288000000000004</v>
      </c>
      <c r="M2" s="133" t="s">
        <v>17</v>
      </c>
      <c r="O2" s="133" t="s">
        <v>24</v>
      </c>
      <c r="P2" s="82" t="s">
        <v>752</v>
      </c>
      <c r="Q2" s="82"/>
      <c r="R2" s="82"/>
      <c r="S2" s="82"/>
      <c r="T2" s="82"/>
      <c r="U2" s="82"/>
      <c r="V2" s="82"/>
      <c r="W2" s="82"/>
      <c r="X2" s="82"/>
      <c r="Y2" s="82"/>
    </row>
    <row r="52" spans="17:25" x14ac:dyDescent="0.25">
      <c r="Q52" s="84"/>
      <c r="R52" s="84"/>
      <c r="S52" s="84"/>
      <c r="T52" s="84"/>
      <c r="U52" s="84"/>
      <c r="V52" s="84"/>
      <c r="W52" s="84"/>
      <c r="X52" s="84"/>
      <c r="Y52" s="84"/>
    </row>
    <row r="53" spans="17:25" x14ac:dyDescent="0.25">
      <c r="Q53" s="84"/>
      <c r="R53" s="84"/>
      <c r="S53" s="84"/>
      <c r="T53" s="84"/>
      <c r="U53" s="84"/>
      <c r="V53" s="84"/>
      <c r="W53" s="84"/>
      <c r="X53" s="84"/>
      <c r="Y53" s="84"/>
    </row>
    <row r="54" spans="17:25" x14ac:dyDescent="0.25">
      <c r="Q54" s="84"/>
      <c r="R54" s="84"/>
      <c r="S54" s="84"/>
      <c r="T54" s="84"/>
      <c r="U54" s="84"/>
      <c r="V54" s="84"/>
      <c r="W54" s="84"/>
      <c r="X54" s="84"/>
      <c r="Y54" s="8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74" activePane="bottomLeft" state="frozen"/>
      <selection pane="bottomLeft" activeCell="M103" sqref="M103"/>
    </sheetView>
  </sheetViews>
  <sheetFormatPr defaultRowHeight="15" x14ac:dyDescent="0.25"/>
  <cols>
    <col min="1" max="1" width="9.140625" style="81"/>
    <col min="2" max="4" width="9.140625" style="133"/>
    <col min="5" max="7" width="11" style="133" customWidth="1"/>
    <col min="8" max="8" width="5.85546875" style="133" customWidth="1"/>
    <col min="9" max="9" width="7.5703125" style="133" customWidth="1"/>
    <col min="10" max="10" width="29.5703125" style="133" customWidth="1"/>
    <col min="11" max="13" width="11" style="133" customWidth="1"/>
    <col min="14" max="14" width="12.140625" style="133" customWidth="1"/>
    <col min="15" max="15" width="13.5703125" style="133" customWidth="1"/>
    <col min="16" max="16" width="54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8.6804202894400894E-4</v>
      </c>
      <c r="F2" s="133">
        <v>5.4357604671838831E-4</v>
      </c>
      <c r="G2" s="133">
        <v>1.4177735282049429E-3</v>
      </c>
      <c r="H2" s="133" t="s">
        <v>202</v>
      </c>
      <c r="I2" s="133">
        <v>2</v>
      </c>
      <c r="J2" s="133" t="s">
        <v>1024</v>
      </c>
      <c r="K2" s="133">
        <v>-7.0492704240337494</v>
      </c>
      <c r="L2" s="133">
        <v>0.24455953190615221</v>
      </c>
      <c r="M2" s="133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3.028520574867732E-4</v>
      </c>
      <c r="F3" s="133">
        <v>2.1183816940716915E-4</v>
      </c>
      <c r="G3" s="133">
        <v>4.3657187657179157E-4</v>
      </c>
      <c r="H3" s="133" t="s">
        <v>202</v>
      </c>
      <c r="I3" s="133">
        <v>2</v>
      </c>
      <c r="J3" s="133" t="s">
        <v>1025</v>
      </c>
      <c r="K3" s="133">
        <v>-8.1022661308117634</v>
      </c>
      <c r="L3" s="133">
        <v>0.18447203981932578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3">
        <v>6.9301409084056439E-4</v>
      </c>
      <c r="F4" s="83">
        <v>4.3564026609464615E-4</v>
      </c>
      <c r="G4" s="83">
        <v>1.1018663426560283E-3</v>
      </c>
      <c r="H4" s="83" t="s">
        <v>202</v>
      </c>
      <c r="I4" s="83">
        <v>2</v>
      </c>
      <c r="J4" s="83" t="s">
        <v>1026</v>
      </c>
      <c r="K4" s="83">
        <v>-7.2744602258778182</v>
      </c>
      <c r="L4" s="83">
        <v>0.23672037530116929</v>
      </c>
      <c r="M4" s="8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3">
        <v>3.7955597964312574E-4</v>
      </c>
      <c r="F5" s="83">
        <v>2.4428131039906675E-4</v>
      </c>
      <c r="G5" s="83">
        <v>6.1063437931181339E-4</v>
      </c>
      <c r="H5" s="83" t="s">
        <v>202</v>
      </c>
      <c r="I5" s="83">
        <v>2</v>
      </c>
      <c r="J5" s="83" t="s">
        <v>1027</v>
      </c>
      <c r="K5" s="83">
        <v>-7.876508463065921</v>
      </c>
      <c r="L5" s="83">
        <v>0.23371885464016862</v>
      </c>
      <c r="M5" s="8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5">
        <v>7.5930136460137989E-4</v>
      </c>
      <c r="F6" s="85">
        <v>5.1098842750237896E-4</v>
      </c>
      <c r="G6" s="85">
        <v>1.1361703531296346E-3</v>
      </c>
      <c r="H6" s="85" t="s">
        <v>202</v>
      </c>
      <c r="I6" s="85">
        <v>2</v>
      </c>
      <c r="J6" s="85" t="s">
        <v>1028</v>
      </c>
      <c r="K6" s="85">
        <v>-7.1831118045632687</v>
      </c>
      <c r="L6" s="85">
        <v>0.2038447968363275</v>
      </c>
      <c r="M6" s="85" t="s">
        <v>17</v>
      </c>
      <c r="N6" s="84"/>
      <c r="O6" s="84"/>
      <c r="P6" s="84"/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5">
        <v>2.645484448367103E-4</v>
      </c>
      <c r="F7" s="85">
        <v>1.8089452022580419E-4</v>
      </c>
      <c r="G7" s="85">
        <v>3.9247824782728791E-4</v>
      </c>
      <c r="H7" s="85" t="s">
        <v>202</v>
      </c>
      <c r="I7" s="85">
        <v>2</v>
      </c>
      <c r="J7" s="85" t="s">
        <v>1029</v>
      </c>
      <c r="K7" s="85">
        <v>-8.2374861671545254</v>
      </c>
      <c r="L7" s="85">
        <v>0.19759362651206785</v>
      </c>
      <c r="M7" s="85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13</v>
      </c>
      <c r="D8" s="84" t="s">
        <v>29</v>
      </c>
      <c r="E8" s="85">
        <v>6.0572378968309915E-4</v>
      </c>
      <c r="F8" s="85">
        <v>3.7495233907251731E-4</v>
      </c>
      <c r="G8" s="85">
        <v>9.9005868548696389E-4</v>
      </c>
      <c r="H8" s="85" t="s">
        <v>202</v>
      </c>
      <c r="I8" s="85">
        <v>2</v>
      </c>
      <c r="J8" s="85" t="s">
        <v>1030</v>
      </c>
      <c r="K8" s="85">
        <v>-7.409086468402128</v>
      </c>
      <c r="L8" s="85">
        <v>0.24769522896810586</v>
      </c>
      <c r="M8" s="85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85">
        <v>3.3188222046701176E-4</v>
      </c>
      <c r="F9" s="85">
        <v>2.2088794116055483E-4</v>
      </c>
      <c r="G9" s="85">
        <v>4.9639429892326813E-4</v>
      </c>
      <c r="H9" s="85" t="s">
        <v>202</v>
      </c>
      <c r="I9" s="85">
        <v>2</v>
      </c>
      <c r="J9" s="85" t="s">
        <v>1031</v>
      </c>
      <c r="K9" s="85">
        <v>-8.0107304096186418</v>
      </c>
      <c r="L9" s="85">
        <v>0.20655996149736952</v>
      </c>
      <c r="M9" s="85" t="s">
        <v>17</v>
      </c>
      <c r="N9" s="84"/>
      <c r="O9" s="84"/>
      <c r="P9" s="84"/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85">
        <v>4.3943639599418246E-4</v>
      </c>
      <c r="F10" s="85">
        <v>2.6542516359533624E-4</v>
      </c>
      <c r="G10" s="85">
        <v>7.7047276500073509E-4</v>
      </c>
      <c r="H10" s="85" t="s">
        <v>202</v>
      </c>
      <c r="I10" s="85">
        <v>2</v>
      </c>
      <c r="J10" s="85" t="s">
        <v>1032</v>
      </c>
      <c r="K10" s="85">
        <v>-7.7300175703239482</v>
      </c>
      <c r="L10" s="85">
        <v>0.27185494278249783</v>
      </c>
      <c r="M10" s="85" t="s">
        <v>17</v>
      </c>
      <c r="N10" s="84"/>
      <c r="O10" s="84"/>
      <c r="P10" s="84"/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85">
        <v>1.532166433503946E-4</v>
      </c>
      <c r="F11" s="85">
        <v>8.903921184641919E-5</v>
      </c>
      <c r="G11" s="85">
        <v>2.5183815040471179E-4</v>
      </c>
      <c r="H11" s="85" t="s">
        <v>202</v>
      </c>
      <c r="I11" s="85">
        <v>2</v>
      </c>
      <c r="J11" s="85" t="s">
        <v>1033</v>
      </c>
      <c r="K11" s="85">
        <v>-8.7836576685010641</v>
      </c>
      <c r="L11" s="85">
        <v>0.26523208306810642</v>
      </c>
      <c r="M11" s="85" t="s">
        <v>17</v>
      </c>
      <c r="N11" s="84"/>
      <c r="O11" s="84"/>
      <c r="P11" s="84"/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85">
        <v>3.5056303738535791E-4</v>
      </c>
      <c r="F12" s="85">
        <v>1.889165695152226E-4</v>
      </c>
      <c r="G12" s="85">
        <v>6.4857977852849822E-4</v>
      </c>
      <c r="H12" s="85" t="s">
        <v>202</v>
      </c>
      <c r="I12" s="85">
        <v>2</v>
      </c>
      <c r="J12" s="85" t="s">
        <v>1034</v>
      </c>
      <c r="K12" s="85">
        <v>-7.9559700177737831</v>
      </c>
      <c r="L12" s="85">
        <v>0.31466314536135342</v>
      </c>
      <c r="M12" s="85" t="s">
        <v>17</v>
      </c>
      <c r="N12" s="84"/>
      <c r="O12" s="84"/>
      <c r="P12" s="84"/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85">
        <v>1.9217684985088312E-4</v>
      </c>
      <c r="F13" s="85">
        <v>1.1004372735137313E-4</v>
      </c>
      <c r="G13" s="85">
        <v>3.4933926497902797E-4</v>
      </c>
      <c r="H13" s="85" t="s">
        <v>202</v>
      </c>
      <c r="I13" s="85">
        <v>2</v>
      </c>
      <c r="J13" s="85" t="s">
        <v>1035</v>
      </c>
      <c r="K13" s="85">
        <v>-8.5570945169089665</v>
      </c>
      <c r="L13" s="85">
        <v>0.29468513974302846</v>
      </c>
      <c r="M13" s="85" t="s">
        <v>17</v>
      </c>
      <c r="N13" s="84"/>
      <c r="O13" s="84"/>
      <c r="P13" s="84"/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85">
        <v>6.7260806790056375E-4</v>
      </c>
      <c r="F14" s="85">
        <v>4.0968807930429318E-4</v>
      </c>
      <c r="G14" s="85">
        <v>1.1678823230720286E-3</v>
      </c>
      <c r="H14" s="85" t="s">
        <v>202</v>
      </c>
      <c r="I14" s="85">
        <v>2</v>
      </c>
      <c r="J14" s="85" t="s">
        <v>1036</v>
      </c>
      <c r="K14" s="85">
        <v>-7.3043477636355405</v>
      </c>
      <c r="L14" s="85">
        <v>0.26723247947599454</v>
      </c>
      <c r="M14" s="85" t="s">
        <v>17</v>
      </c>
      <c r="N14" s="84"/>
      <c r="O14" s="84"/>
      <c r="P14" s="84"/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84">
        <v>2.9435732140450205E-4</v>
      </c>
      <c r="F15" s="84">
        <v>1.9448538135496382E-4</v>
      </c>
      <c r="G15" s="84">
        <v>4.8213962281118416E-4</v>
      </c>
      <c r="H15" s="84" t="s">
        <v>202</v>
      </c>
      <c r="I15" s="84">
        <v>2</v>
      </c>
      <c r="J15" s="84" t="s">
        <v>1037</v>
      </c>
      <c r="K15" s="84">
        <v>-8.1307161496737965</v>
      </c>
      <c r="L15" s="84">
        <v>0.23160121068373202</v>
      </c>
      <c r="M15" s="84" t="s">
        <v>17</v>
      </c>
      <c r="N15" s="84"/>
      <c r="O15" s="84"/>
      <c r="P15" s="84"/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84">
        <v>5.8742368882470821E-4</v>
      </c>
      <c r="F16" s="84">
        <v>3.7670775324329532E-4</v>
      </c>
      <c r="G16" s="84">
        <v>8.8128612134603706E-4</v>
      </c>
      <c r="H16" s="84" t="s">
        <v>202</v>
      </c>
      <c r="I16" s="84">
        <v>2</v>
      </c>
      <c r="J16" s="84" t="s">
        <v>1038</v>
      </c>
      <c r="K16" s="84">
        <v>-7.4397642117447722</v>
      </c>
      <c r="L16" s="84">
        <v>0.21681445039576364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84">
        <v>2.5685759945704876E-4</v>
      </c>
      <c r="F17" s="84">
        <v>1.828874198332124E-4</v>
      </c>
      <c r="G17" s="84">
        <v>3.732664821906447E-4</v>
      </c>
      <c r="H17" s="84" t="s">
        <v>202</v>
      </c>
      <c r="I17" s="84">
        <v>2</v>
      </c>
      <c r="J17" s="84" t="s">
        <v>1039</v>
      </c>
      <c r="K17" s="84">
        <v>-8.2669887143481446</v>
      </c>
      <c r="L17" s="84">
        <v>0.18199536292379317</v>
      </c>
      <c r="M17" s="84" t="s">
        <v>17</v>
      </c>
      <c r="N17" s="84"/>
      <c r="O17" s="84"/>
      <c r="P17" s="84"/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84">
        <v>3.4073045937111295E-4</v>
      </c>
      <c r="F18" s="84">
        <v>2.017363286430256E-4</v>
      </c>
      <c r="G18" s="84">
        <v>6.2739619694238439E-4</v>
      </c>
      <c r="H18" s="84" t="s">
        <v>202</v>
      </c>
      <c r="I18" s="84">
        <v>2</v>
      </c>
      <c r="J18" s="84" t="s">
        <v>1040</v>
      </c>
      <c r="K18" s="84">
        <v>-7.9844188349714802</v>
      </c>
      <c r="L18" s="84">
        <v>0.28944303395913629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1.49136681432588E-4</v>
      </c>
      <c r="F19" s="87">
        <v>8.7806753129663552E-5</v>
      </c>
      <c r="G19" s="87">
        <v>2.5659649559897179E-4</v>
      </c>
      <c r="H19" s="87" t="s">
        <v>202</v>
      </c>
      <c r="I19" s="87">
        <v>2</v>
      </c>
      <c r="J19" s="87" t="s">
        <v>1041</v>
      </c>
      <c r="K19" s="87">
        <v>-8.8106473474533846</v>
      </c>
      <c r="L19" s="87">
        <v>0.27356285266091263</v>
      </c>
      <c r="M19" s="87" t="s">
        <v>17</v>
      </c>
      <c r="N19" s="87"/>
      <c r="O19" s="87"/>
      <c r="P19" s="87"/>
    </row>
    <row r="20" spans="1:16" x14ac:dyDescent="0.25">
      <c r="A20" s="86" t="s">
        <v>3</v>
      </c>
      <c r="B20" s="84" t="s">
        <v>12</v>
      </c>
      <c r="C20" s="84" t="s">
        <v>11</v>
      </c>
      <c r="D20" s="84" t="s">
        <v>18</v>
      </c>
      <c r="E20" s="84">
        <v>7.9790821471447261E-4</v>
      </c>
      <c r="F20" s="84">
        <v>4.9130687033262569E-4</v>
      </c>
      <c r="G20" s="84">
        <v>1.2868057882447943E-3</v>
      </c>
      <c r="H20" s="84" t="s">
        <v>202</v>
      </c>
      <c r="I20" s="84">
        <v>2</v>
      </c>
      <c r="J20" s="84" t="s">
        <v>1006</v>
      </c>
      <c r="K20" s="84">
        <v>-7.1335169862844721</v>
      </c>
      <c r="L20" s="84">
        <v>0.24562483940332333</v>
      </c>
      <c r="M20" s="84" t="s">
        <v>17</v>
      </c>
      <c r="N20" s="84"/>
      <c r="O20" s="84"/>
      <c r="P20" s="84"/>
    </row>
    <row r="21" spans="1:16" x14ac:dyDescent="0.25">
      <c r="A21" s="86" t="s">
        <v>3</v>
      </c>
      <c r="B21" s="84" t="s">
        <v>12</v>
      </c>
      <c r="C21" s="84" t="s">
        <v>11</v>
      </c>
      <c r="D21" s="84" t="s">
        <v>8</v>
      </c>
      <c r="E21" s="84">
        <v>2.7693502150128298E-4</v>
      </c>
      <c r="F21" s="84">
        <v>2.0323764046949877E-4</v>
      </c>
      <c r="G21" s="84">
        <v>3.9093502990617549E-4</v>
      </c>
      <c r="H21" s="84" t="s">
        <v>202</v>
      </c>
      <c r="I21" s="84">
        <v>2</v>
      </c>
      <c r="J21" s="84" t="s">
        <v>1007</v>
      </c>
      <c r="K21" s="84">
        <v>-8.1917276587127414</v>
      </c>
      <c r="L21" s="84">
        <v>0.16687894009566323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11</v>
      </c>
      <c r="D22" s="84" t="s">
        <v>29</v>
      </c>
      <c r="E22" s="84">
        <v>6.3559979396918796E-4</v>
      </c>
      <c r="F22" s="84">
        <v>4.0576717436422051E-4</v>
      </c>
      <c r="G22" s="84">
        <v>9.6365502876382021E-4</v>
      </c>
      <c r="H22" s="84" t="s">
        <v>202</v>
      </c>
      <c r="I22" s="84">
        <v>2</v>
      </c>
      <c r="J22" s="84" t="s">
        <v>1008</v>
      </c>
      <c r="K22" s="84">
        <v>-7.3609414474534525</v>
      </c>
      <c r="L22" s="84">
        <v>0.22065149072289889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12</v>
      </c>
      <c r="C23" s="84" t="s">
        <v>11</v>
      </c>
      <c r="D23" s="84" t="s">
        <v>7</v>
      </c>
      <c r="E23" s="84">
        <v>3.4788113567290707E-4</v>
      </c>
      <c r="F23" s="84">
        <v>2.2085943375966402E-4</v>
      </c>
      <c r="G23" s="84">
        <v>5.5813760815310502E-4</v>
      </c>
      <c r="H23" s="84" t="s">
        <v>202</v>
      </c>
      <c r="I23" s="84">
        <v>2</v>
      </c>
      <c r="J23" s="84" t="s">
        <v>1009</v>
      </c>
      <c r="K23" s="84">
        <v>-7.963649700694436</v>
      </c>
      <c r="L23" s="84">
        <v>0.23649976753914176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12</v>
      </c>
      <c r="C24" s="84" t="s">
        <v>13</v>
      </c>
      <c r="D24" s="84" t="s">
        <v>18</v>
      </c>
      <c r="E24" s="84">
        <v>6.987916292404315E-4</v>
      </c>
      <c r="F24" s="84">
        <v>4.6310195024184148E-4</v>
      </c>
      <c r="G24" s="84">
        <v>1.029701159723713E-3</v>
      </c>
      <c r="H24" s="84" t="s">
        <v>202</v>
      </c>
      <c r="I24" s="84">
        <v>2</v>
      </c>
      <c r="J24" s="84" t="s">
        <v>1010</v>
      </c>
      <c r="K24" s="84">
        <v>-7.2661579585390959</v>
      </c>
      <c r="L24" s="84">
        <v>0.20384609137290452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12</v>
      </c>
      <c r="C25" s="84" t="s">
        <v>13</v>
      </c>
      <c r="D25" s="84" t="s">
        <v>8</v>
      </c>
      <c r="E25" s="84">
        <v>2.4241000555719916E-4</v>
      </c>
      <c r="F25" s="84">
        <v>1.6522901646374294E-4</v>
      </c>
      <c r="G25" s="84">
        <v>3.5241005812196205E-4</v>
      </c>
      <c r="H25" s="84" t="s">
        <v>202</v>
      </c>
      <c r="I25" s="84">
        <v>2</v>
      </c>
      <c r="J25" s="84" t="s">
        <v>1011</v>
      </c>
      <c r="K25" s="84">
        <v>-8.3248800275698365</v>
      </c>
      <c r="L25" s="84">
        <v>0.19323034319238563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13</v>
      </c>
      <c r="D26" s="84" t="s">
        <v>29</v>
      </c>
      <c r="E26" s="84">
        <v>5.5645601839636038E-4</v>
      </c>
      <c r="F26" s="84">
        <v>3.5123805709544553E-4</v>
      </c>
      <c r="G26" s="84">
        <v>9.1220140654942375E-4</v>
      </c>
      <c r="H26" s="84" t="s">
        <v>202</v>
      </c>
      <c r="I26" s="84">
        <v>2</v>
      </c>
      <c r="J26" s="84" t="s">
        <v>1012</v>
      </c>
      <c r="K26" s="84">
        <v>-7.4939224229031582</v>
      </c>
      <c r="L26" s="84">
        <v>0.24346851716561893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84">
        <v>3.046490457045648E-4</v>
      </c>
      <c r="F27" s="84">
        <v>2.0379084245813843E-4</v>
      </c>
      <c r="G27" s="84">
        <v>4.5369803655989931E-4</v>
      </c>
      <c r="H27" s="84" t="s">
        <v>202</v>
      </c>
      <c r="I27" s="84">
        <v>2</v>
      </c>
      <c r="J27" s="84" t="s">
        <v>1013</v>
      </c>
      <c r="K27" s="84">
        <v>-8.0963501137067642</v>
      </c>
      <c r="L27" s="84">
        <v>0.20416777378262574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84">
        <v>4.0312744555133869E-4</v>
      </c>
      <c r="F28" s="84">
        <v>2.3363835914750093E-4</v>
      </c>
      <c r="G28" s="84">
        <v>6.8491316494368858E-4</v>
      </c>
      <c r="H28" s="84" t="s">
        <v>202</v>
      </c>
      <c r="I28" s="84">
        <v>2</v>
      </c>
      <c r="J28" s="84" t="s">
        <v>1014</v>
      </c>
      <c r="K28" s="84">
        <v>-7.8162578039486972</v>
      </c>
      <c r="L28" s="84">
        <v>0.27436673917562121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12</v>
      </c>
      <c r="C29" s="84" t="s">
        <v>14</v>
      </c>
      <c r="D29" s="84" t="s">
        <v>8</v>
      </c>
      <c r="E29" s="84">
        <v>1.3986764125910873E-4</v>
      </c>
      <c r="F29" s="84">
        <v>9.0132064422600416E-5</v>
      </c>
      <c r="G29" s="84">
        <v>2.2050462299805533E-4</v>
      </c>
      <c r="H29" s="84" t="s">
        <v>202</v>
      </c>
      <c r="I29" s="84">
        <v>2</v>
      </c>
      <c r="J29" s="84" t="s">
        <v>1015</v>
      </c>
      <c r="K29" s="84">
        <v>-8.8748140021237312</v>
      </c>
      <c r="L29" s="84">
        <v>0.2282251743353863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12</v>
      </c>
      <c r="C30" s="84" t="s">
        <v>14</v>
      </c>
      <c r="D30" s="84" t="s">
        <v>29</v>
      </c>
      <c r="E30" s="84">
        <v>3.2090645224482745E-4</v>
      </c>
      <c r="F30" s="84">
        <v>1.8484855082348412E-4</v>
      </c>
      <c r="G30" s="84">
        <v>5.851380415130092E-4</v>
      </c>
      <c r="H30" s="84" t="s">
        <v>202</v>
      </c>
      <c r="I30" s="84">
        <v>2</v>
      </c>
      <c r="J30" s="84" t="s">
        <v>1016</v>
      </c>
      <c r="K30" s="84">
        <v>-8.0443609033356509</v>
      </c>
      <c r="L30" s="84">
        <v>0.29395687300643131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84">
        <v>1.7583706412410431E-4</v>
      </c>
      <c r="F31" s="84">
        <v>1.0530759375473967E-4</v>
      </c>
      <c r="G31" s="84">
        <v>2.9847862234721936E-4</v>
      </c>
      <c r="H31" s="84" t="s">
        <v>202</v>
      </c>
      <c r="I31" s="84">
        <v>2</v>
      </c>
      <c r="J31" s="84" t="s">
        <v>1017</v>
      </c>
      <c r="K31" s="84">
        <v>-8.6459527637398388</v>
      </c>
      <c r="L31" s="84">
        <v>0.26576856667638793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84">
        <v>6.1598011548266815E-4</v>
      </c>
      <c r="F32" s="84">
        <v>3.8762689094837158E-4</v>
      </c>
      <c r="G32" s="84">
        <v>9.9822612639576566E-4</v>
      </c>
      <c r="H32" s="84" t="s">
        <v>202</v>
      </c>
      <c r="I32" s="84">
        <v>2</v>
      </c>
      <c r="J32" s="84" t="s">
        <v>1018</v>
      </c>
      <c r="K32" s="84">
        <v>-7.39229587501237</v>
      </c>
      <c r="L32" s="84">
        <v>0.24131035063755915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84">
        <v>2.6858969628704567E-4</v>
      </c>
      <c r="F33" s="84">
        <v>1.719164101974926E-4</v>
      </c>
      <c r="G33" s="84">
        <v>4.2038637330648975E-4</v>
      </c>
      <c r="H33" s="84" t="s">
        <v>202</v>
      </c>
      <c r="I33" s="84">
        <v>2</v>
      </c>
      <c r="J33" s="84" t="s">
        <v>1019</v>
      </c>
      <c r="K33" s="84">
        <v>-8.2223256354186542</v>
      </c>
      <c r="L33" s="84">
        <v>0.22810353402544123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84">
        <v>5.3914818682483049E-4</v>
      </c>
      <c r="F34" s="84">
        <v>3.5444703522742127E-4</v>
      </c>
      <c r="G34" s="84">
        <v>8.6099845204724574E-4</v>
      </c>
      <c r="H34" s="84" t="s">
        <v>202</v>
      </c>
      <c r="I34" s="84">
        <v>2</v>
      </c>
      <c r="J34" s="84" t="s">
        <v>1020</v>
      </c>
      <c r="K34" s="84">
        <v>-7.5255200956672939</v>
      </c>
      <c r="L34" s="84">
        <v>0.22641167824912406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84">
        <v>2.3502095495026614E-4</v>
      </c>
      <c r="F35" s="84">
        <v>1.5826842903284404E-4</v>
      </c>
      <c r="G35" s="84">
        <v>3.3345988856465565E-4</v>
      </c>
      <c r="H35" s="84" t="s">
        <v>202</v>
      </c>
      <c r="I35" s="84">
        <v>2</v>
      </c>
      <c r="J35" s="84" t="s">
        <v>1021</v>
      </c>
      <c r="K35" s="84">
        <v>-8.3558358777943909</v>
      </c>
      <c r="L35" s="84">
        <v>0.19010971288914724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84">
        <v>3.1130581275416866E-4</v>
      </c>
      <c r="F36" s="84">
        <v>1.8659502887049883E-4</v>
      </c>
      <c r="G36" s="84">
        <v>5.7353009879501562E-4</v>
      </c>
      <c r="H36" s="84" t="s">
        <v>202</v>
      </c>
      <c r="I36" s="84">
        <v>2</v>
      </c>
      <c r="J36" s="84" t="s">
        <v>1022</v>
      </c>
      <c r="K36" s="84">
        <v>-8.0747348081752399</v>
      </c>
      <c r="L36" s="84">
        <v>0.28644636998494138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1.3579403741672272E-4</v>
      </c>
      <c r="F37" s="87">
        <v>8.3984013872842681E-5</v>
      </c>
      <c r="G37" s="87">
        <v>2.247257504295154E-4</v>
      </c>
      <c r="H37" s="87" t="s">
        <v>202</v>
      </c>
      <c r="I37" s="87">
        <v>2</v>
      </c>
      <c r="J37" s="87" t="s">
        <v>1023</v>
      </c>
      <c r="K37" s="87">
        <v>-8.9043712508969755</v>
      </c>
      <c r="L37" s="87">
        <v>0.25108528114369688</v>
      </c>
      <c r="M37" s="87" t="s">
        <v>17</v>
      </c>
      <c r="N37" s="87"/>
      <c r="O37" s="87"/>
      <c r="P37" s="87"/>
    </row>
    <row r="38" spans="1:16" x14ac:dyDescent="0.25">
      <c r="A38" s="86" t="s">
        <v>4</v>
      </c>
      <c r="B38" s="84" t="s">
        <v>12</v>
      </c>
      <c r="C38" s="84" t="s">
        <v>11</v>
      </c>
      <c r="D38" s="84" t="s">
        <v>18</v>
      </c>
      <c r="E38" s="133">
        <v>7.8555145809465748E-4</v>
      </c>
      <c r="F38" s="133">
        <v>4.4326828222676005E-4</v>
      </c>
      <c r="G38" s="133">
        <v>1.3709302933156023E-3</v>
      </c>
      <c r="H38" s="84" t="s">
        <v>202</v>
      </c>
      <c r="I38" s="84">
        <v>2</v>
      </c>
      <c r="J38" s="84" t="s">
        <v>1042</v>
      </c>
      <c r="K38" s="84">
        <v>-7.1491245924274507</v>
      </c>
      <c r="L38" s="84">
        <v>0.28802797056841567</v>
      </c>
      <c r="M38" s="84" t="s">
        <v>17</v>
      </c>
      <c r="N38" s="84"/>
      <c r="O38" s="84"/>
      <c r="P38" s="84"/>
    </row>
    <row r="39" spans="1:16" x14ac:dyDescent="0.25">
      <c r="A39" s="86" t="s">
        <v>4</v>
      </c>
      <c r="B39" s="84" t="s">
        <v>12</v>
      </c>
      <c r="C39" s="84" t="s">
        <v>11</v>
      </c>
      <c r="D39" s="84" t="s">
        <v>8</v>
      </c>
      <c r="E39" s="133">
        <v>2.726508239851885E-4</v>
      </c>
      <c r="F39" s="133">
        <v>1.8819222775089115E-4</v>
      </c>
      <c r="G39" s="133">
        <v>4.0589612999908993E-4</v>
      </c>
      <c r="H39" s="84" t="s">
        <v>202</v>
      </c>
      <c r="I39" s="84">
        <v>2</v>
      </c>
      <c r="J39" s="84" t="s">
        <v>1043</v>
      </c>
      <c r="K39" s="84">
        <v>-8.2073186144614745</v>
      </c>
      <c r="L39" s="84">
        <v>0.19607993901717266</v>
      </c>
      <c r="M39" s="84" t="s">
        <v>17</v>
      </c>
      <c r="N39" s="84"/>
      <c r="O39" s="84"/>
      <c r="P39" s="84"/>
    </row>
    <row r="40" spans="1:16" x14ac:dyDescent="0.25">
      <c r="A40" s="86" t="s">
        <v>4</v>
      </c>
      <c r="B40" s="84" t="s">
        <v>12</v>
      </c>
      <c r="C40" s="84" t="s">
        <v>11</v>
      </c>
      <c r="D40" s="84" t="s">
        <v>29</v>
      </c>
      <c r="E40" s="133">
        <v>6.2512222507611376E-4</v>
      </c>
      <c r="F40" s="133">
        <v>3.9342180519203233E-4</v>
      </c>
      <c r="G40" s="133">
        <v>1.0112611133707605E-3</v>
      </c>
      <c r="H40" s="84" t="s">
        <v>202</v>
      </c>
      <c r="I40" s="84">
        <v>2</v>
      </c>
      <c r="J40" s="84" t="s">
        <v>1044</v>
      </c>
      <c r="K40" s="84">
        <v>-7.3775633672254788</v>
      </c>
      <c r="L40" s="84">
        <v>0.24083447094266194</v>
      </c>
      <c r="M40" s="84" t="s">
        <v>17</v>
      </c>
      <c r="N40" s="84"/>
      <c r="O40" s="84"/>
      <c r="P40" s="84"/>
    </row>
    <row r="41" spans="1:16" x14ac:dyDescent="0.25">
      <c r="A41" s="86" t="s">
        <v>4</v>
      </c>
      <c r="B41" s="84" t="s">
        <v>12</v>
      </c>
      <c r="C41" s="84" t="s">
        <v>11</v>
      </c>
      <c r="D41" s="84" t="s">
        <v>7</v>
      </c>
      <c r="E41" s="83">
        <v>3.4299389196545157E-4</v>
      </c>
      <c r="F41" s="83">
        <v>1.9222721966141279E-4</v>
      </c>
      <c r="G41" s="83">
        <v>5.7279557794685289E-4</v>
      </c>
      <c r="H41" s="85" t="s">
        <v>202</v>
      </c>
      <c r="I41" s="84">
        <v>2</v>
      </c>
      <c r="J41" s="84" t="s">
        <v>1045</v>
      </c>
      <c r="K41" s="84">
        <v>-7.9777979186377923</v>
      </c>
      <c r="L41" s="84">
        <v>0.27853336415703162</v>
      </c>
      <c r="M41" s="84" t="s">
        <v>17</v>
      </c>
      <c r="N41" s="84"/>
      <c r="O41" s="84"/>
      <c r="P41" s="84"/>
    </row>
    <row r="42" spans="1:16" x14ac:dyDescent="0.25">
      <c r="A42" s="86" t="s">
        <v>4</v>
      </c>
      <c r="B42" s="84" t="s">
        <v>12</v>
      </c>
      <c r="C42" s="84" t="s">
        <v>13</v>
      </c>
      <c r="D42" s="84" t="s">
        <v>18</v>
      </c>
      <c r="E42" s="83">
        <v>6.8833799399853996E-4</v>
      </c>
      <c r="F42" s="83">
        <v>4.1562279710270035E-4</v>
      </c>
      <c r="G42" s="83">
        <v>1.1994372185520222E-3</v>
      </c>
      <c r="H42" s="85" t="s">
        <v>202</v>
      </c>
      <c r="I42" s="84">
        <v>2</v>
      </c>
      <c r="J42" s="84" t="s">
        <v>1046</v>
      </c>
      <c r="K42" s="84">
        <v>-7.2812305703179847</v>
      </c>
      <c r="L42" s="84">
        <v>0.27036470153990355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12</v>
      </c>
      <c r="C43" s="84" t="s">
        <v>13</v>
      </c>
      <c r="D43" s="84" t="s">
        <v>8</v>
      </c>
      <c r="E43" s="83">
        <v>2.388459369793459E-4</v>
      </c>
      <c r="F43" s="83">
        <v>1.4982723615555025E-4</v>
      </c>
      <c r="G43" s="83">
        <v>3.906177082752657E-4</v>
      </c>
      <c r="H43" s="85" t="s">
        <v>202</v>
      </c>
      <c r="I43" s="84">
        <v>2</v>
      </c>
      <c r="J43" s="84" t="s">
        <v>1047</v>
      </c>
      <c r="K43" s="84">
        <v>-8.3396918290356172</v>
      </c>
      <c r="L43" s="84">
        <v>0.24445063320202656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13</v>
      </c>
      <c r="D44" s="84" t="s">
        <v>29</v>
      </c>
      <c r="E44" s="85">
        <v>5.4762822534192338E-4</v>
      </c>
      <c r="F44" s="85">
        <v>3.2811870822555672E-4</v>
      </c>
      <c r="G44" s="85">
        <v>9.7281903178936572E-4</v>
      </c>
      <c r="H44" s="85" t="s">
        <v>202</v>
      </c>
      <c r="I44" s="84">
        <v>2</v>
      </c>
      <c r="J44" s="84" t="s">
        <v>1048</v>
      </c>
      <c r="K44" s="84">
        <v>-7.5099139221567572</v>
      </c>
      <c r="L44" s="84">
        <v>0.27725066753018746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7</v>
      </c>
      <c r="E45" s="85">
        <v>3.0056856505606403E-4</v>
      </c>
      <c r="F45" s="85">
        <v>1.829712484707509E-4</v>
      </c>
      <c r="G45" s="85">
        <v>5.0028261039492146E-4</v>
      </c>
      <c r="H45" s="85" t="s">
        <v>202</v>
      </c>
      <c r="I45" s="84">
        <v>2</v>
      </c>
      <c r="J45" s="84" t="s">
        <v>1049</v>
      </c>
      <c r="K45" s="84">
        <v>-8.1098346601120976</v>
      </c>
      <c r="L45" s="84">
        <v>0.25659289061699209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18</v>
      </c>
      <c r="E46" s="85">
        <v>3.9754327455822434E-4</v>
      </c>
      <c r="F46" s="85">
        <v>2.2356881572552161E-4</v>
      </c>
      <c r="G46" s="85">
        <v>7.019429611751501E-4</v>
      </c>
      <c r="H46" s="85" t="s">
        <v>202</v>
      </c>
      <c r="I46" s="84">
        <v>2</v>
      </c>
      <c r="J46" s="84" t="s">
        <v>1050</v>
      </c>
      <c r="K46" s="84">
        <v>-7.8302067629823062</v>
      </c>
      <c r="L46" s="84">
        <v>0.29187063312181116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83">
        <v>1.3788159797662708E-4</v>
      </c>
      <c r="F47" s="83">
        <v>7.720762889183487E-5</v>
      </c>
      <c r="G47" s="83">
        <v>2.4279354038528894E-4</v>
      </c>
      <c r="H47" s="85" t="s">
        <v>202</v>
      </c>
      <c r="I47" s="84">
        <v>2</v>
      </c>
      <c r="J47" s="84" t="s">
        <v>1051</v>
      </c>
      <c r="K47" s="84">
        <v>-8.8891152267640638</v>
      </c>
      <c r="L47" s="84">
        <v>0.2922737709610207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83">
        <v>3.1602053071410182E-4</v>
      </c>
      <c r="F48" s="83">
        <v>1.6347207307348461E-4</v>
      </c>
      <c r="G48" s="83">
        <v>6.1973421290152046E-4</v>
      </c>
      <c r="H48" s="85" t="s">
        <v>202</v>
      </c>
      <c r="I48" s="84">
        <v>2</v>
      </c>
      <c r="J48" s="84" t="s">
        <v>1052</v>
      </c>
      <c r="K48" s="84">
        <v>-8.0597033758736139</v>
      </c>
      <c r="L48" s="84">
        <v>0.33996135928549315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83">
        <v>1.7366415347896638E-4</v>
      </c>
      <c r="F49" s="83">
        <v>9.2884532260699261E-5</v>
      </c>
      <c r="G49" s="83">
        <v>3.3502906742455523E-4</v>
      </c>
      <c r="H49" s="85" t="s">
        <v>202</v>
      </c>
      <c r="I49" s="84">
        <v>2</v>
      </c>
      <c r="J49" s="84" t="s">
        <v>1053</v>
      </c>
      <c r="K49" s="84">
        <v>-8.6583872763140555</v>
      </c>
      <c r="L49" s="84">
        <v>0.32726024575089013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85">
        <v>6.057971598163606E-4</v>
      </c>
      <c r="F50" s="85">
        <v>3.4787632128649546E-4</v>
      </c>
      <c r="G50" s="85">
        <v>1.0754768552130524E-3</v>
      </c>
      <c r="H50" s="85" t="s">
        <v>202</v>
      </c>
      <c r="I50" s="84">
        <v>2</v>
      </c>
      <c r="J50" s="84" t="s">
        <v>1054</v>
      </c>
      <c r="K50" s="84">
        <v>-7.4089653477011099</v>
      </c>
      <c r="L50" s="84">
        <v>0.28792663531830864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85">
        <v>2.6445205311212617E-4</v>
      </c>
      <c r="F51" s="85">
        <v>1.6095245154356338E-4</v>
      </c>
      <c r="G51" s="85">
        <v>4.5121728825565238E-4</v>
      </c>
      <c r="H51" s="85" t="s">
        <v>202</v>
      </c>
      <c r="I51" s="84">
        <v>2</v>
      </c>
      <c r="J51" s="84" t="s">
        <v>1055</v>
      </c>
      <c r="K51" s="84">
        <v>-8.2378505967761413</v>
      </c>
      <c r="L51" s="84">
        <v>0.26296939445954892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85">
        <v>5.3070003318846733E-4</v>
      </c>
      <c r="F52" s="85">
        <v>3.0653281323360246E-4</v>
      </c>
      <c r="G52" s="85">
        <v>9.2615386342961425E-4</v>
      </c>
      <c r="H52" s="85" t="s">
        <v>202</v>
      </c>
      <c r="I52" s="84">
        <v>2</v>
      </c>
      <c r="J52" s="84" t="s">
        <v>1056</v>
      </c>
      <c r="K52" s="84">
        <v>-7.541313605593273</v>
      </c>
      <c r="L52" s="84">
        <v>0.28207029911992909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85">
        <v>2.3164715859094327E-4</v>
      </c>
      <c r="F53" s="85">
        <v>1.3866932436179909E-4</v>
      </c>
      <c r="G53" s="85">
        <v>3.9150217958564009E-4</v>
      </c>
      <c r="H53" s="85" t="s">
        <v>202</v>
      </c>
      <c r="I53" s="84">
        <v>2</v>
      </c>
      <c r="J53" s="84" t="s">
        <v>1057</v>
      </c>
      <c r="K53" s="84">
        <v>-8.3702952121343515</v>
      </c>
      <c r="L53" s="84">
        <v>0.26477013908259295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85">
        <v>3.066503631348244E-4</v>
      </c>
      <c r="F54" s="85">
        <v>1.6524542466970075E-4</v>
      </c>
      <c r="G54" s="85">
        <v>5.7492882422862583E-4</v>
      </c>
      <c r="H54" s="85" t="s">
        <v>202</v>
      </c>
      <c r="I54" s="84">
        <v>2</v>
      </c>
      <c r="J54" s="84" t="s">
        <v>1058</v>
      </c>
      <c r="K54" s="84">
        <v>-8.0898023416933267</v>
      </c>
      <c r="L54" s="84">
        <v>0.3180649127961287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91">
        <v>1.339177061078963E-4</v>
      </c>
      <c r="F55" s="91">
        <v>7.6328972189805959E-5</v>
      </c>
      <c r="G55" s="91">
        <v>2.4964575933071479E-4</v>
      </c>
      <c r="H55" s="91" t="s">
        <v>202</v>
      </c>
      <c r="I55" s="87">
        <v>2</v>
      </c>
      <c r="J55" s="87" t="s">
        <v>1059</v>
      </c>
      <c r="K55" s="87">
        <v>-8.9182850801937619</v>
      </c>
      <c r="L55" s="87">
        <v>0.30229346172826987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8.6804202894400894E-4</v>
      </c>
      <c r="F56" s="133">
        <v>5.4357604671838831E-4</v>
      </c>
      <c r="G56" s="133">
        <v>1.4177735282049429E-3</v>
      </c>
      <c r="H56" s="133" t="s">
        <v>202</v>
      </c>
      <c r="I56" s="133">
        <v>2</v>
      </c>
      <c r="J56" s="133" t="s">
        <v>1024</v>
      </c>
      <c r="K56" s="133">
        <v>-7.0492704240337494</v>
      </c>
      <c r="L56" s="133">
        <v>0.24455953190615221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3.028520574867732E-4</v>
      </c>
      <c r="F57" s="133">
        <v>2.1183816940716915E-4</v>
      </c>
      <c r="G57" s="133">
        <v>4.3657187657179157E-4</v>
      </c>
      <c r="H57" s="133" t="s">
        <v>202</v>
      </c>
      <c r="I57" s="133">
        <v>2</v>
      </c>
      <c r="J57" s="133" t="s">
        <v>1025</v>
      </c>
      <c r="K57" s="133">
        <v>-8.1022661308117634</v>
      </c>
      <c r="L57" s="133">
        <v>0.18447203981932578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6.9301409084056439E-4</v>
      </c>
      <c r="F58" s="133">
        <v>4.3564026609464615E-4</v>
      </c>
      <c r="G58" s="133">
        <v>1.1018663426560283E-3</v>
      </c>
      <c r="H58" s="133" t="s">
        <v>202</v>
      </c>
      <c r="I58" s="133">
        <v>2</v>
      </c>
      <c r="J58" s="133" t="s">
        <v>1026</v>
      </c>
      <c r="K58" s="133">
        <v>-7.2744602258778182</v>
      </c>
      <c r="L58" s="133">
        <v>0.23672037530116929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3.7955597964312574E-4</v>
      </c>
      <c r="F59" s="133">
        <v>2.4428131039906675E-4</v>
      </c>
      <c r="G59" s="133">
        <v>6.1063437931181339E-4</v>
      </c>
      <c r="H59" s="133" t="s">
        <v>202</v>
      </c>
      <c r="I59" s="133">
        <v>2</v>
      </c>
      <c r="J59" s="133" t="s">
        <v>1027</v>
      </c>
      <c r="K59" s="133">
        <v>-7.876508463065921</v>
      </c>
      <c r="L59" s="133">
        <v>0.23371885464016862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7.5930136460137989E-4</v>
      </c>
      <c r="F60" s="133">
        <v>5.1098842750237896E-4</v>
      </c>
      <c r="G60" s="133">
        <v>1.1361703531296346E-3</v>
      </c>
      <c r="H60" s="133" t="s">
        <v>202</v>
      </c>
      <c r="I60" s="133">
        <v>2</v>
      </c>
      <c r="J60" s="133" t="s">
        <v>1028</v>
      </c>
      <c r="K60" s="133">
        <v>-7.1831118045632687</v>
      </c>
      <c r="L60" s="133">
        <v>0.2038447968363275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2.645484448367103E-4</v>
      </c>
      <c r="F61" s="133">
        <v>1.8089452022580419E-4</v>
      </c>
      <c r="G61" s="133">
        <v>3.9247824782728791E-4</v>
      </c>
      <c r="H61" s="133" t="s">
        <v>202</v>
      </c>
      <c r="I61" s="133">
        <v>2</v>
      </c>
      <c r="J61" s="133" t="s">
        <v>1029</v>
      </c>
      <c r="K61" s="133">
        <v>-8.2374861671545254</v>
      </c>
      <c r="L61" s="133">
        <v>0.19759362651206785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6.0572378968309915E-4</v>
      </c>
      <c r="F62" s="133">
        <v>3.7495233907251731E-4</v>
      </c>
      <c r="G62" s="133">
        <v>9.9005868548696389E-4</v>
      </c>
      <c r="H62" s="133" t="s">
        <v>202</v>
      </c>
      <c r="I62" s="133">
        <v>2</v>
      </c>
      <c r="J62" s="133" t="s">
        <v>1030</v>
      </c>
      <c r="K62" s="133">
        <v>-7.409086468402128</v>
      </c>
      <c r="L62" s="133">
        <v>0.24769522896810586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3.3188222046701176E-4</v>
      </c>
      <c r="F63" s="133">
        <v>2.2088794116055483E-4</v>
      </c>
      <c r="G63" s="133">
        <v>4.9639429892326813E-4</v>
      </c>
      <c r="H63" s="133" t="s">
        <v>202</v>
      </c>
      <c r="I63" s="133">
        <v>2</v>
      </c>
      <c r="J63" s="133" t="s">
        <v>1031</v>
      </c>
      <c r="K63" s="133">
        <v>-8.0107304096186418</v>
      </c>
      <c r="L63" s="133">
        <v>0.20655996149736952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4.3943639599418246E-4</v>
      </c>
      <c r="F64" s="133">
        <v>2.6542516359533624E-4</v>
      </c>
      <c r="G64" s="133">
        <v>7.7047276500073509E-4</v>
      </c>
      <c r="H64" s="133" t="s">
        <v>202</v>
      </c>
      <c r="I64" s="133">
        <v>2</v>
      </c>
      <c r="J64" s="133" t="s">
        <v>1032</v>
      </c>
      <c r="K64" s="133">
        <v>-7.7300175703239482</v>
      </c>
      <c r="L64" s="133">
        <v>0.27185494278249783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1.532166433503946E-4</v>
      </c>
      <c r="F65" s="133">
        <v>8.903921184641919E-5</v>
      </c>
      <c r="G65" s="133">
        <v>2.5183815040471179E-4</v>
      </c>
      <c r="H65" s="133" t="s">
        <v>202</v>
      </c>
      <c r="I65" s="133">
        <v>2</v>
      </c>
      <c r="J65" s="133" t="s">
        <v>1033</v>
      </c>
      <c r="K65" s="133">
        <v>-8.7836576685010641</v>
      </c>
      <c r="L65" s="133">
        <v>0.26523208306810642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3.5056303738535791E-4</v>
      </c>
      <c r="F66" s="133">
        <v>1.889165695152226E-4</v>
      </c>
      <c r="G66" s="133">
        <v>6.4857977852849822E-4</v>
      </c>
      <c r="H66" s="133" t="s">
        <v>202</v>
      </c>
      <c r="I66" s="133">
        <v>2</v>
      </c>
      <c r="J66" s="133" t="s">
        <v>1034</v>
      </c>
      <c r="K66" s="133">
        <v>-7.9559700177737831</v>
      </c>
      <c r="L66" s="133">
        <v>0.31466314536135342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1.9217684985088312E-4</v>
      </c>
      <c r="F67" s="133">
        <v>1.1004372735137313E-4</v>
      </c>
      <c r="G67" s="133">
        <v>3.4933926497902797E-4</v>
      </c>
      <c r="H67" s="133" t="s">
        <v>202</v>
      </c>
      <c r="I67" s="133">
        <v>2</v>
      </c>
      <c r="J67" s="133" t="s">
        <v>1035</v>
      </c>
      <c r="K67" s="133">
        <v>-8.5570945169089665</v>
      </c>
      <c r="L67" s="133">
        <v>0.29468513974302846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6.7260806790056375E-4</v>
      </c>
      <c r="F68" s="133">
        <v>4.0968807930429318E-4</v>
      </c>
      <c r="G68" s="133">
        <v>1.1678823230720286E-3</v>
      </c>
      <c r="H68" s="133" t="s">
        <v>202</v>
      </c>
      <c r="I68" s="133">
        <v>2</v>
      </c>
      <c r="J68" s="133" t="s">
        <v>1036</v>
      </c>
      <c r="K68" s="133">
        <v>-7.3043477636355405</v>
      </c>
      <c r="L68" s="133">
        <v>0.26723247947599454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2.9435732140450205E-4</v>
      </c>
      <c r="F69" s="133">
        <v>1.9448538135496382E-4</v>
      </c>
      <c r="G69" s="133">
        <v>4.8213962281118416E-4</v>
      </c>
      <c r="H69" s="133" t="s">
        <v>202</v>
      </c>
      <c r="I69" s="133">
        <v>2</v>
      </c>
      <c r="J69" s="133" t="s">
        <v>1037</v>
      </c>
      <c r="K69" s="133">
        <v>-8.1307161496737965</v>
      </c>
      <c r="L69" s="133">
        <v>0.23160121068373202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5.8742368882470821E-4</v>
      </c>
      <c r="F70" s="133">
        <v>3.7670775324329532E-4</v>
      </c>
      <c r="G70" s="133">
        <v>8.8128612134603706E-4</v>
      </c>
      <c r="H70" s="133" t="s">
        <v>202</v>
      </c>
      <c r="I70" s="133">
        <v>2</v>
      </c>
      <c r="J70" s="133" t="s">
        <v>1038</v>
      </c>
      <c r="K70" s="133">
        <v>-7.4397642117447722</v>
      </c>
      <c r="L70" s="133">
        <v>0.21681445039576364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2.5685759945704876E-4</v>
      </c>
      <c r="F71" s="133">
        <v>1.828874198332124E-4</v>
      </c>
      <c r="G71" s="133">
        <v>3.732664821906447E-4</v>
      </c>
      <c r="H71" s="133" t="s">
        <v>202</v>
      </c>
      <c r="I71" s="133">
        <v>2</v>
      </c>
      <c r="J71" s="133" t="s">
        <v>1039</v>
      </c>
      <c r="K71" s="133">
        <v>-8.2669887143481446</v>
      </c>
      <c r="L71" s="133">
        <v>0.18199536292379317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3.4073045937111295E-4</v>
      </c>
      <c r="F72" s="133">
        <v>2.017363286430256E-4</v>
      </c>
      <c r="G72" s="133">
        <v>6.2739619694238439E-4</v>
      </c>
      <c r="H72" s="133" t="s">
        <v>202</v>
      </c>
      <c r="I72" s="133">
        <v>2</v>
      </c>
      <c r="J72" s="133" t="s">
        <v>1040</v>
      </c>
      <c r="K72" s="133">
        <v>-7.9844188349714802</v>
      </c>
      <c r="L72" s="133">
        <v>0.28944303395913629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1.49136681432588E-4</v>
      </c>
      <c r="F73" s="87">
        <v>8.7806753129663552E-5</v>
      </c>
      <c r="G73" s="87">
        <v>2.5659649559897179E-4</v>
      </c>
      <c r="H73" s="87" t="s">
        <v>202</v>
      </c>
      <c r="I73" s="87">
        <v>2</v>
      </c>
      <c r="J73" s="87" t="s">
        <v>1041</v>
      </c>
      <c r="K73" s="87">
        <v>-8.8106473474533846</v>
      </c>
      <c r="L73" s="87">
        <v>0.27356285266091263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7.9790821471447261E-4</v>
      </c>
      <c r="F74" s="133">
        <v>4.9130687033262569E-4</v>
      </c>
      <c r="G74" s="133">
        <v>1.2868057882447943E-3</v>
      </c>
      <c r="H74" s="133" t="s">
        <v>202</v>
      </c>
      <c r="I74" s="133">
        <v>2</v>
      </c>
      <c r="J74" s="133" t="s">
        <v>1006</v>
      </c>
      <c r="K74" s="133">
        <v>-7.1335169862844721</v>
      </c>
      <c r="L74" s="133">
        <v>0.24562483940332333</v>
      </c>
      <c r="M74" s="133" t="s">
        <v>17</v>
      </c>
      <c r="P74" s="83"/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2.7693502150128298E-4</v>
      </c>
      <c r="F75" s="133">
        <v>2.0323764046949877E-4</v>
      </c>
      <c r="G75" s="133">
        <v>3.9093502990617549E-4</v>
      </c>
      <c r="H75" s="133" t="s">
        <v>202</v>
      </c>
      <c r="I75" s="133">
        <v>2</v>
      </c>
      <c r="J75" s="133" t="s">
        <v>1007</v>
      </c>
      <c r="K75" s="133">
        <v>-8.1917276587127414</v>
      </c>
      <c r="L75" s="133">
        <v>0.16687894009566323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6.3559979396918796E-4</v>
      </c>
      <c r="F76" s="133">
        <v>4.0576717436422051E-4</v>
      </c>
      <c r="G76" s="133">
        <v>9.6365502876382021E-4</v>
      </c>
      <c r="H76" s="133" t="s">
        <v>202</v>
      </c>
      <c r="I76" s="133">
        <v>2</v>
      </c>
      <c r="J76" s="133" t="s">
        <v>1008</v>
      </c>
      <c r="K76" s="133">
        <v>-7.3609414474534525</v>
      </c>
      <c r="L76" s="133">
        <v>0.22065149072289889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3.4788113567290707E-4</v>
      </c>
      <c r="F77" s="133">
        <v>2.2085943375966402E-4</v>
      </c>
      <c r="G77" s="133">
        <v>5.5813760815310502E-4</v>
      </c>
      <c r="H77" s="133" t="s">
        <v>202</v>
      </c>
      <c r="I77" s="133">
        <v>2</v>
      </c>
      <c r="J77" s="133" t="s">
        <v>1009</v>
      </c>
      <c r="K77" s="133">
        <v>-7.963649700694436</v>
      </c>
      <c r="L77" s="133">
        <v>0.23649976753914176</v>
      </c>
      <c r="M77" s="133" t="s">
        <v>17</v>
      </c>
      <c r="N77" s="83"/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6.987916292404315E-4</v>
      </c>
      <c r="F78" s="133">
        <v>4.6310195024184148E-4</v>
      </c>
      <c r="G78" s="133">
        <v>1.029701159723713E-3</v>
      </c>
      <c r="H78" s="133" t="s">
        <v>202</v>
      </c>
      <c r="I78" s="133">
        <v>2</v>
      </c>
      <c r="J78" s="133" t="s">
        <v>1010</v>
      </c>
      <c r="K78" s="133">
        <v>-7.2661579585390959</v>
      </c>
      <c r="L78" s="133">
        <v>0.20384609137290452</v>
      </c>
      <c r="M78" s="133" t="s">
        <v>17</v>
      </c>
      <c r="N78" s="83"/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2.4241000555719916E-4</v>
      </c>
      <c r="F79" s="133">
        <v>1.6522901646374294E-4</v>
      </c>
      <c r="G79" s="133">
        <v>3.5241005812196205E-4</v>
      </c>
      <c r="H79" s="133" t="s">
        <v>202</v>
      </c>
      <c r="I79" s="133">
        <v>2</v>
      </c>
      <c r="J79" s="133" t="s">
        <v>1011</v>
      </c>
      <c r="K79" s="133">
        <v>-8.3248800275698365</v>
      </c>
      <c r="L79" s="133">
        <v>0.19323034319238563</v>
      </c>
      <c r="M79" s="133" t="s">
        <v>17</v>
      </c>
      <c r="N79" s="83"/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5.5645601839636038E-4</v>
      </c>
      <c r="F80" s="133">
        <v>3.5123805709544553E-4</v>
      </c>
      <c r="G80" s="133">
        <v>9.1220140654942375E-4</v>
      </c>
      <c r="H80" s="133" t="s">
        <v>202</v>
      </c>
      <c r="I80" s="133">
        <v>2</v>
      </c>
      <c r="J80" s="133" t="s">
        <v>1012</v>
      </c>
      <c r="K80" s="133">
        <v>-7.4939224229031582</v>
      </c>
      <c r="L80" s="133">
        <v>0.24346851716561893</v>
      </c>
      <c r="M80" s="133" t="s">
        <v>17</v>
      </c>
      <c r="N80" s="83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3.046490457045648E-4</v>
      </c>
      <c r="F81" s="133">
        <v>2.0379084245813843E-4</v>
      </c>
      <c r="G81" s="133">
        <v>4.5369803655989931E-4</v>
      </c>
      <c r="H81" s="133" t="s">
        <v>202</v>
      </c>
      <c r="I81" s="133">
        <v>2</v>
      </c>
      <c r="J81" s="133" t="s">
        <v>1013</v>
      </c>
      <c r="K81" s="133">
        <v>-8.0963501137067642</v>
      </c>
      <c r="L81" s="133">
        <v>0.20416777378262574</v>
      </c>
      <c r="M81" s="133" t="s">
        <v>17</v>
      </c>
      <c r="N81" s="83"/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4.0312744555133869E-4</v>
      </c>
      <c r="F82" s="133">
        <v>2.3363835914750093E-4</v>
      </c>
      <c r="G82" s="133">
        <v>6.8491316494368858E-4</v>
      </c>
      <c r="H82" s="133" t="s">
        <v>202</v>
      </c>
      <c r="I82" s="133">
        <v>2</v>
      </c>
      <c r="J82" s="133" t="s">
        <v>1014</v>
      </c>
      <c r="K82" s="133">
        <v>-7.8162578039486972</v>
      </c>
      <c r="L82" s="133">
        <v>0.27436673917562121</v>
      </c>
      <c r="M82" s="133" t="s">
        <v>17</v>
      </c>
      <c r="N82" s="83"/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83">
        <v>1.3986764125910873E-4</v>
      </c>
      <c r="F83" s="83">
        <v>9.0132064422600416E-5</v>
      </c>
      <c r="G83" s="83">
        <v>2.2050462299805533E-4</v>
      </c>
      <c r="H83" s="83" t="s">
        <v>202</v>
      </c>
      <c r="I83" s="83">
        <v>2</v>
      </c>
      <c r="J83" s="83" t="s">
        <v>1015</v>
      </c>
      <c r="K83" s="83">
        <v>-8.8748140021237312</v>
      </c>
      <c r="L83" s="83">
        <v>0.2282251743353863</v>
      </c>
      <c r="M83" s="83" t="s">
        <v>17</v>
      </c>
      <c r="N83" s="83"/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3.2090645224482745E-4</v>
      </c>
      <c r="F84" s="133">
        <v>1.8484855082348412E-4</v>
      </c>
      <c r="G84" s="133">
        <v>5.851380415130092E-4</v>
      </c>
      <c r="H84" s="133" t="s">
        <v>202</v>
      </c>
      <c r="I84" s="133">
        <v>2</v>
      </c>
      <c r="J84" s="133" t="s">
        <v>1016</v>
      </c>
      <c r="K84" s="133">
        <v>-8.0443609033356509</v>
      </c>
      <c r="L84" s="133">
        <v>0.29395687300643131</v>
      </c>
      <c r="M84" s="133" t="s">
        <v>17</v>
      </c>
      <c r="N84" s="83"/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1.7583706412410431E-4</v>
      </c>
      <c r="F85" s="133">
        <v>1.0530759375473967E-4</v>
      </c>
      <c r="G85" s="133">
        <v>2.9847862234721936E-4</v>
      </c>
      <c r="H85" s="133" t="s">
        <v>202</v>
      </c>
      <c r="I85" s="133">
        <v>2</v>
      </c>
      <c r="J85" s="133" t="s">
        <v>1017</v>
      </c>
      <c r="K85" s="133">
        <v>-8.6459527637398388</v>
      </c>
      <c r="L85" s="133">
        <v>0.26576856667638793</v>
      </c>
      <c r="M85" s="133" t="s">
        <v>17</v>
      </c>
      <c r="N85" s="83"/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83">
        <v>6.1598011548266815E-4</v>
      </c>
      <c r="F86" s="83">
        <v>3.8762689094837158E-4</v>
      </c>
      <c r="G86" s="83">
        <v>9.9822612639576566E-4</v>
      </c>
      <c r="H86" s="83" t="s">
        <v>202</v>
      </c>
      <c r="I86" s="83">
        <v>2</v>
      </c>
      <c r="J86" s="83" t="s">
        <v>1018</v>
      </c>
      <c r="K86" s="83">
        <v>-7.39229587501237</v>
      </c>
      <c r="L86" s="83">
        <v>0.24131035063755915</v>
      </c>
      <c r="M86" s="83" t="s">
        <v>17</v>
      </c>
      <c r="N86" s="83"/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2.6858969628704567E-4</v>
      </c>
      <c r="F87" s="133">
        <v>1.719164101974926E-4</v>
      </c>
      <c r="G87" s="133">
        <v>4.2038637330648975E-4</v>
      </c>
      <c r="H87" s="133" t="s">
        <v>202</v>
      </c>
      <c r="I87" s="133">
        <v>2</v>
      </c>
      <c r="J87" s="133" t="s">
        <v>1019</v>
      </c>
      <c r="K87" s="133">
        <v>-8.2223256354186542</v>
      </c>
      <c r="L87" s="133">
        <v>0.22810353402544123</v>
      </c>
      <c r="M87" s="133" t="s">
        <v>17</v>
      </c>
      <c r="N87" s="83"/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5.3914818682483049E-4</v>
      </c>
      <c r="F88" s="133">
        <v>3.5444703522742127E-4</v>
      </c>
      <c r="G88" s="133">
        <v>8.6099845204724574E-4</v>
      </c>
      <c r="H88" s="133" t="s">
        <v>202</v>
      </c>
      <c r="I88" s="133">
        <v>2</v>
      </c>
      <c r="J88" s="133" t="s">
        <v>1020</v>
      </c>
      <c r="K88" s="133">
        <v>-7.5255200956672939</v>
      </c>
      <c r="L88" s="133">
        <v>0.22641167824912406</v>
      </c>
      <c r="M88" s="133" t="s">
        <v>17</v>
      </c>
      <c r="N88" s="83"/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83">
        <v>2.3502095495026614E-4</v>
      </c>
      <c r="F89" s="83">
        <v>1.5826842903284404E-4</v>
      </c>
      <c r="G89" s="83">
        <v>3.3345988856465565E-4</v>
      </c>
      <c r="H89" s="83" t="s">
        <v>202</v>
      </c>
      <c r="I89" s="83">
        <v>2</v>
      </c>
      <c r="J89" s="83" t="s">
        <v>1021</v>
      </c>
      <c r="K89" s="83">
        <v>-8.3558358777943909</v>
      </c>
      <c r="L89" s="83">
        <v>0.19010971288914724</v>
      </c>
      <c r="M89" s="83" t="s">
        <v>17</v>
      </c>
      <c r="N89" s="83"/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3.1130581275416866E-4</v>
      </c>
      <c r="F90" s="133">
        <v>1.8659502887049883E-4</v>
      </c>
      <c r="G90" s="133">
        <v>5.7353009879501562E-4</v>
      </c>
      <c r="H90" s="133" t="s">
        <v>202</v>
      </c>
      <c r="I90" s="133">
        <v>2</v>
      </c>
      <c r="J90" s="133" t="s">
        <v>1022</v>
      </c>
      <c r="K90" s="133">
        <v>-8.0747348081752399</v>
      </c>
      <c r="L90" s="133">
        <v>0.28644636998494138</v>
      </c>
      <c r="M90" s="133" t="s">
        <v>17</v>
      </c>
      <c r="N90" s="83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1.3579403741672272E-4</v>
      </c>
      <c r="F91" s="87">
        <v>8.3984013872842681E-5</v>
      </c>
      <c r="G91" s="87">
        <v>2.247257504295154E-4</v>
      </c>
      <c r="H91" s="87" t="s">
        <v>202</v>
      </c>
      <c r="I91" s="87">
        <v>2</v>
      </c>
      <c r="J91" s="87" t="s">
        <v>1023</v>
      </c>
      <c r="K91" s="87">
        <v>-8.9043712508969755</v>
      </c>
      <c r="L91" s="87">
        <v>0.25108528114369688</v>
      </c>
      <c r="M91" s="87" t="s">
        <v>17</v>
      </c>
      <c r="N91" s="91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45">
        <v>7.4815674759346905E-4</v>
      </c>
      <c r="F92" s="137">
        <v>4.0351324951457099E-4</v>
      </c>
      <c r="G92" s="137">
        <v>1.3923307723623E-3</v>
      </c>
      <c r="H92" s="137" t="s">
        <v>202</v>
      </c>
      <c r="I92" s="137">
        <v>2</v>
      </c>
      <c r="J92" s="137" t="s">
        <v>2233</v>
      </c>
      <c r="K92" s="137">
        <v>-7.1978980463372642</v>
      </c>
      <c r="L92" s="137">
        <v>0.31595028389070162</v>
      </c>
      <c r="M92" s="137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5">
        <v>2.5872735468015199E-4</v>
      </c>
      <c r="F93" s="137">
        <v>1.6581566302948999E-4</v>
      </c>
      <c r="G93" s="137">
        <v>4.18577046923745E-4</v>
      </c>
      <c r="H93" s="137" t="s">
        <v>202</v>
      </c>
      <c r="I93" s="137">
        <v>2</v>
      </c>
      <c r="J93" s="137" t="s">
        <v>2234</v>
      </c>
      <c r="K93" s="137">
        <v>-8.2597357353589711</v>
      </c>
      <c r="L93" s="137">
        <v>0.23622047650338701</v>
      </c>
      <c r="M93" s="137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45">
        <v>6.1709336547609197E-4</v>
      </c>
      <c r="F94" s="137">
        <v>3.5615498044273299E-4</v>
      </c>
      <c r="G94" s="137">
        <v>1.1113036130677499E-3</v>
      </c>
      <c r="H94" s="137" t="s">
        <v>202</v>
      </c>
      <c r="I94" s="137">
        <v>2</v>
      </c>
      <c r="J94" s="137" t="s">
        <v>2235</v>
      </c>
      <c r="K94" s="137">
        <v>-7.3904902238276149</v>
      </c>
      <c r="L94" s="137">
        <v>0.29028649412053736</v>
      </c>
      <c r="M94" s="137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5">
        <v>3.1409771053898502E-4</v>
      </c>
      <c r="F95" s="137">
        <v>1.7342843048151799E-4</v>
      </c>
      <c r="G95" s="137">
        <v>5.7013689512144805E-4</v>
      </c>
      <c r="H95" s="137" t="s">
        <v>202</v>
      </c>
      <c r="I95" s="137">
        <v>2</v>
      </c>
      <c r="J95" s="137" t="s">
        <v>2236</v>
      </c>
      <c r="K95" s="137">
        <v>-8.0658064404020315</v>
      </c>
      <c r="L95" s="137">
        <v>0.30359986964760582</v>
      </c>
      <c r="M95" s="137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45">
        <v>6.2965680716724095E-4</v>
      </c>
      <c r="F96" s="137">
        <v>3.5840811709533798E-4</v>
      </c>
      <c r="G96" s="137">
        <v>1.16276733167066E-3</v>
      </c>
      <c r="H96" s="137" t="s">
        <v>202</v>
      </c>
      <c r="I96" s="137">
        <v>2</v>
      </c>
      <c r="J96" s="137" t="s">
        <v>2237</v>
      </c>
      <c r="K96" s="137">
        <v>-7.3703356375373614</v>
      </c>
      <c r="L96" s="137">
        <v>0.30022595529637786</v>
      </c>
      <c r="M96" s="137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45">
        <v>2.1775417324285701E-4</v>
      </c>
      <c r="F97" s="137">
        <v>1.27127330883227E-4</v>
      </c>
      <c r="G97" s="137">
        <v>3.9109032642494602E-4</v>
      </c>
      <c r="H97" s="137" t="s">
        <v>202</v>
      </c>
      <c r="I97" s="137">
        <v>2</v>
      </c>
      <c r="J97" s="137" t="s">
        <v>2238</v>
      </c>
      <c r="K97" s="137">
        <v>-8.432143777120908</v>
      </c>
      <c r="L97" s="137">
        <v>0.28667075449363805</v>
      </c>
      <c r="M97" s="137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45">
        <v>5.1934984826863503E-4</v>
      </c>
      <c r="F98" s="137">
        <v>2.6719901759674099E-4</v>
      </c>
      <c r="G98" s="137">
        <v>1.00441368021524E-3</v>
      </c>
      <c r="H98" s="137" t="s">
        <v>202</v>
      </c>
      <c r="I98" s="137">
        <v>2</v>
      </c>
      <c r="J98" s="137" t="s">
        <v>2239</v>
      </c>
      <c r="K98" s="137">
        <v>-7.5629328204467781</v>
      </c>
      <c r="L98" s="137">
        <v>0.33779731695913989</v>
      </c>
      <c r="M98" s="137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5">
        <v>2.6436888280484302E-4</v>
      </c>
      <c r="F99" s="137">
        <v>1.46442393463539E-4</v>
      </c>
      <c r="G99" s="137">
        <v>4.8107759522884598E-4</v>
      </c>
      <c r="H99" s="137" t="s">
        <v>202</v>
      </c>
      <c r="I99" s="137">
        <v>2</v>
      </c>
      <c r="J99" s="137" t="s">
        <v>2240</v>
      </c>
      <c r="K99" s="137">
        <v>-8.2381651467582611</v>
      </c>
      <c r="L99" s="137">
        <v>0.30341746053306284</v>
      </c>
      <c r="M99" s="137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45">
        <v>3.76165403144599E-4</v>
      </c>
      <c r="F100" s="137">
        <v>1.8799543688619E-4</v>
      </c>
      <c r="G100" s="137">
        <v>7.4449056547790701E-4</v>
      </c>
      <c r="H100" s="137" t="s">
        <v>202</v>
      </c>
      <c r="I100" s="137">
        <v>2</v>
      </c>
      <c r="J100" s="137" t="s">
        <v>2241</v>
      </c>
      <c r="K100" s="137">
        <v>-7.8854816093225732</v>
      </c>
      <c r="L100" s="137">
        <v>0.35109247170852487</v>
      </c>
      <c r="M100" s="137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5">
        <v>1.30013084488886E-4</v>
      </c>
      <c r="F101" s="137">
        <v>7.1385919776709598E-5</v>
      </c>
      <c r="G101" s="137">
        <v>2.3811611888899101E-4</v>
      </c>
      <c r="H101" s="137" t="s">
        <v>202</v>
      </c>
      <c r="I101" s="137">
        <v>2</v>
      </c>
      <c r="J101" s="137" t="s">
        <v>2242</v>
      </c>
      <c r="K101" s="137">
        <v>-8.9478754626590469</v>
      </c>
      <c r="L101" s="137">
        <v>0.30731066359423886</v>
      </c>
      <c r="M101" s="137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45">
        <v>3.0998043148143197E-4</v>
      </c>
      <c r="F102" s="137">
        <v>1.49415479900846E-4</v>
      </c>
      <c r="G102" s="137">
        <v>6.41045145277514E-4</v>
      </c>
      <c r="H102" s="137" t="s">
        <v>202</v>
      </c>
      <c r="I102" s="137">
        <v>2</v>
      </c>
      <c r="J102" s="137" t="s">
        <v>2243</v>
      </c>
      <c r="K102" s="137">
        <v>-8.0790013867309476</v>
      </c>
      <c r="L102" s="137">
        <v>0.37152270478709271</v>
      </c>
      <c r="M102" s="137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5">
        <v>1.5801374313547799E-4</v>
      </c>
      <c r="F103" s="137">
        <v>8.3620878010180798E-5</v>
      </c>
      <c r="G103" s="137">
        <v>3.08395388686051E-4</v>
      </c>
      <c r="H103" s="137" t="s">
        <v>202</v>
      </c>
      <c r="I103" s="137">
        <v>2</v>
      </c>
      <c r="J103" s="137" t="s">
        <v>2244</v>
      </c>
      <c r="K103" s="137">
        <v>-8.7528285468498961</v>
      </c>
      <c r="L103" s="137">
        <v>0.3329309855413442</v>
      </c>
      <c r="M103" s="137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45">
        <v>5.9665120353406104E-4</v>
      </c>
      <c r="F104" s="137">
        <v>3.2549282242873902E-4</v>
      </c>
      <c r="G104" s="137">
        <v>1.0845934154497701E-3</v>
      </c>
      <c r="H104" s="137" t="s">
        <v>202</v>
      </c>
      <c r="I104" s="137">
        <v>2</v>
      </c>
      <c r="J104" s="137" t="s">
        <v>2245</v>
      </c>
      <c r="K104" s="137">
        <v>-7.4241778639981071</v>
      </c>
      <c r="L104" s="137">
        <v>0.30704593187376988</v>
      </c>
      <c r="M104" s="137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5">
        <v>2.5040673063711402E-4</v>
      </c>
      <c r="F105" s="137">
        <v>1.3916660492211501E-4</v>
      </c>
      <c r="G105" s="137">
        <v>4.4013026810490899E-4</v>
      </c>
      <c r="H105" s="137" t="s">
        <v>202</v>
      </c>
      <c r="I105" s="137">
        <v>2</v>
      </c>
      <c r="J105" s="137" t="s">
        <v>2246</v>
      </c>
      <c r="K105" s="137">
        <v>-8.292424039558389</v>
      </c>
      <c r="L105" s="137">
        <v>0.29372421811723537</v>
      </c>
      <c r="M105" s="137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45">
        <v>5.0214207235080505E-4</v>
      </c>
      <c r="F106" s="137">
        <v>2.7794439635046403E-4</v>
      </c>
      <c r="G106" s="137">
        <v>9.3377655114907005E-4</v>
      </c>
      <c r="H106" s="137" t="s">
        <v>202</v>
      </c>
      <c r="I106" s="137">
        <v>2</v>
      </c>
      <c r="J106" s="137" t="s">
        <v>2247</v>
      </c>
      <c r="K106" s="137">
        <v>-7.5966274656620643</v>
      </c>
      <c r="L106" s="137">
        <v>0.30913675776805633</v>
      </c>
      <c r="M106" s="137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45">
        <v>2.1073687149755001E-4</v>
      </c>
      <c r="F107" s="137">
        <v>1.2255696351220501E-4</v>
      </c>
      <c r="G107" s="137">
        <v>3.9285073775407098E-4</v>
      </c>
      <c r="H107" s="137" t="s">
        <v>202</v>
      </c>
      <c r="I107" s="137">
        <v>2</v>
      </c>
      <c r="J107" s="137" t="s">
        <v>2248</v>
      </c>
      <c r="K107" s="137">
        <v>-8.4649002572217249</v>
      </c>
      <c r="L107" s="137">
        <v>0.29715658352265878</v>
      </c>
      <c r="M107" s="137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45">
        <v>3.0008288725068901E-4</v>
      </c>
      <c r="F108" s="137">
        <v>1.4982954092930499E-4</v>
      </c>
      <c r="G108" s="137">
        <v>6.0500645077728404E-4</v>
      </c>
      <c r="H108" s="137" t="s">
        <v>202</v>
      </c>
      <c r="I108" s="137">
        <v>2</v>
      </c>
      <c r="J108" s="137" t="s">
        <v>2249</v>
      </c>
      <c r="K108" s="137">
        <v>-8.1114518306337278</v>
      </c>
      <c r="L108" s="137">
        <v>0.35605634344622461</v>
      </c>
      <c r="M108" s="137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5">
        <v>1.2600037371488399E-4</v>
      </c>
      <c r="F109" s="137">
        <v>6.7722467641924303E-5</v>
      </c>
      <c r="G109" s="137">
        <v>2.4492830796209202E-4</v>
      </c>
      <c r="H109" s="137" t="s">
        <v>202</v>
      </c>
      <c r="I109" s="137">
        <v>2</v>
      </c>
      <c r="J109" s="137" t="s">
        <v>2250</v>
      </c>
      <c r="K109" s="137">
        <v>-8.9792256850260515</v>
      </c>
      <c r="L109" s="137">
        <v>0.32794580399609624</v>
      </c>
      <c r="M109" s="137" t="s">
        <v>17</v>
      </c>
    </row>
  </sheetData>
  <autoFilter ref="A1:P109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68" activePane="bottomLeft" state="frozen"/>
      <selection pane="bottomLeft" activeCell="E92" sqref="E92:M109"/>
    </sheetView>
  </sheetViews>
  <sheetFormatPr defaultRowHeight="15" x14ac:dyDescent="0.25"/>
  <cols>
    <col min="1" max="1" width="9.140625" style="81"/>
    <col min="2" max="4" width="9.140625" style="133"/>
    <col min="5" max="7" width="11" style="133" customWidth="1"/>
    <col min="8" max="8" width="5.85546875" style="133" customWidth="1"/>
    <col min="9" max="9" width="7.5703125" style="133" customWidth="1"/>
    <col min="10" max="10" width="29.5703125" style="133" customWidth="1"/>
    <col min="11" max="13" width="11" style="133" customWidth="1"/>
    <col min="14" max="14" width="12.140625" style="133" customWidth="1"/>
    <col min="15" max="15" width="13.5703125" style="133" customWidth="1"/>
    <col min="16" max="16" width="54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1.3235647334796012E-3</v>
      </c>
      <c r="F2" s="133">
        <v>9.2871938495973211E-4</v>
      </c>
      <c r="G2" s="133">
        <v>1.9620195931402606E-3</v>
      </c>
      <c r="H2" s="133" t="s">
        <v>202</v>
      </c>
      <c r="I2" s="133">
        <v>2</v>
      </c>
      <c r="J2" s="133" t="s">
        <v>1078</v>
      </c>
      <c r="K2" s="133">
        <v>-6.6274266266661632</v>
      </c>
      <c r="L2" s="133">
        <v>0.19079668229617433</v>
      </c>
      <c r="M2" s="133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5.9473292737531906E-4</v>
      </c>
      <c r="F3" s="133">
        <v>4.5487435136168136E-4</v>
      </c>
      <c r="G3" s="133">
        <v>7.8806276483257376E-4</v>
      </c>
      <c r="H3" s="133" t="s">
        <v>202</v>
      </c>
      <c r="I3" s="133">
        <v>2</v>
      </c>
      <c r="J3" s="133" t="s">
        <v>1079</v>
      </c>
      <c r="K3" s="133">
        <v>-7.4273981147412327</v>
      </c>
      <c r="L3" s="133">
        <v>0.14019298661424628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3">
        <v>9.3570918195824682E-4</v>
      </c>
      <c r="F4" s="83">
        <v>6.3442733153566764E-4</v>
      </c>
      <c r="G4" s="83">
        <v>1.3813768189278744E-3</v>
      </c>
      <c r="H4" s="83" t="s">
        <v>202</v>
      </c>
      <c r="I4" s="83">
        <v>2</v>
      </c>
      <c r="J4" s="83" t="s">
        <v>1080</v>
      </c>
      <c r="K4" s="83">
        <v>-6.9742058328009318</v>
      </c>
      <c r="L4" s="83">
        <v>0.19849827137011167</v>
      </c>
      <c r="M4" s="8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3">
        <v>8.4397406396640557E-4</v>
      </c>
      <c r="F5" s="83">
        <v>6.0356421274749259E-4</v>
      </c>
      <c r="G5" s="83">
        <v>1.2187414455032794E-3</v>
      </c>
      <c r="H5" s="83" t="s">
        <v>202</v>
      </c>
      <c r="I5" s="83">
        <v>2</v>
      </c>
      <c r="J5" s="83" t="s">
        <v>1081</v>
      </c>
      <c r="K5" s="83">
        <v>-7.0773887937381135</v>
      </c>
      <c r="L5" s="83">
        <v>0.17926570606121142</v>
      </c>
      <c r="M5" s="8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5">
        <v>1.0703962215250695E-3</v>
      </c>
      <c r="F6" s="85">
        <v>7.7627550474807774E-4</v>
      </c>
      <c r="G6" s="85">
        <v>1.4416957349383109E-3</v>
      </c>
      <c r="H6" s="85" t="s">
        <v>202</v>
      </c>
      <c r="I6" s="85">
        <v>2</v>
      </c>
      <c r="J6" s="85" t="s">
        <v>1082</v>
      </c>
      <c r="K6" s="85">
        <v>-6.8397263985619094</v>
      </c>
      <c r="L6" s="85">
        <v>0.15792546030393581</v>
      </c>
      <c r="M6" s="85" t="s">
        <v>17</v>
      </c>
      <c r="N6" s="84"/>
      <c r="O6" s="84"/>
      <c r="P6" s="84"/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5">
        <v>4.812669352377889E-4</v>
      </c>
      <c r="F7" s="85">
        <v>3.6169725352849596E-4</v>
      </c>
      <c r="G7" s="85">
        <v>6.6508895453647838E-4</v>
      </c>
      <c r="H7" s="85" t="s">
        <v>202</v>
      </c>
      <c r="I7" s="85">
        <v>2</v>
      </c>
      <c r="J7" s="85" t="s">
        <v>1083</v>
      </c>
      <c r="K7" s="85">
        <v>-7.6390884828769412</v>
      </c>
      <c r="L7" s="85">
        <v>0.15538603373254714</v>
      </c>
      <c r="M7" s="85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13</v>
      </c>
      <c r="D8" s="84" t="s">
        <v>29</v>
      </c>
      <c r="E8" s="85">
        <v>7.5799545943074358E-4</v>
      </c>
      <c r="F8" s="85">
        <v>5.0127767735887987E-4</v>
      </c>
      <c r="G8" s="85">
        <v>1.1230802674650415E-3</v>
      </c>
      <c r="H8" s="85" t="s">
        <v>202</v>
      </c>
      <c r="I8" s="85">
        <v>2</v>
      </c>
      <c r="J8" s="85" t="s">
        <v>1084</v>
      </c>
      <c r="K8" s="85">
        <v>-7.1848331625367523</v>
      </c>
      <c r="L8" s="85">
        <v>0.20578322304536334</v>
      </c>
      <c r="M8" s="85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85">
        <v>6.820483574507825E-4</v>
      </c>
      <c r="F9" s="85">
        <v>5.1583852706210351E-4</v>
      </c>
      <c r="G9" s="85">
        <v>8.9295348240037598E-4</v>
      </c>
      <c r="H9" s="85" t="s">
        <v>202</v>
      </c>
      <c r="I9" s="85">
        <v>2</v>
      </c>
      <c r="J9" s="85" t="s">
        <v>1085</v>
      </c>
      <c r="K9" s="85">
        <v>-7.290409997281424</v>
      </c>
      <c r="L9" s="85">
        <v>0.13998487338898294</v>
      </c>
      <c r="M9" s="85" t="s">
        <v>17</v>
      </c>
      <c r="N9" s="84"/>
      <c r="O9" s="84"/>
      <c r="P9" s="84"/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85">
        <v>7.2986541466981791E-4</v>
      </c>
      <c r="F10" s="85">
        <v>5.0283423103432434E-4</v>
      </c>
      <c r="G10" s="85">
        <v>1.0823248278701682E-3</v>
      </c>
      <c r="H10" s="85" t="s">
        <v>202</v>
      </c>
      <c r="I10" s="85">
        <v>2</v>
      </c>
      <c r="J10" s="85" t="s">
        <v>1086</v>
      </c>
      <c r="K10" s="85">
        <v>-7.2226504042848729</v>
      </c>
      <c r="L10" s="85">
        <v>0.1955627728924384</v>
      </c>
      <c r="M10" s="85" t="s">
        <v>17</v>
      </c>
      <c r="N10" s="84"/>
      <c r="O10" s="84"/>
      <c r="P10" s="84"/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85">
        <v>3.2803889255450237E-4</v>
      </c>
      <c r="F11" s="85">
        <v>2.2543443643183961E-4</v>
      </c>
      <c r="G11" s="85">
        <v>4.8436298875304689E-4</v>
      </c>
      <c r="H11" s="85" t="s">
        <v>202</v>
      </c>
      <c r="I11" s="85">
        <v>2</v>
      </c>
      <c r="J11" s="85" t="s">
        <v>1087</v>
      </c>
      <c r="K11" s="85">
        <v>-8.0223783817482861</v>
      </c>
      <c r="L11" s="85">
        <v>0.19510337582914683</v>
      </c>
      <c r="M11" s="85" t="s">
        <v>17</v>
      </c>
      <c r="N11" s="84"/>
      <c r="O11" s="84"/>
      <c r="P11" s="84"/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85">
        <v>5.1784449135757436E-4</v>
      </c>
      <c r="F12" s="85">
        <v>3.2527759477184599E-4</v>
      </c>
      <c r="G12" s="85">
        <v>8.2896248953307633E-4</v>
      </c>
      <c r="H12" s="85" t="s">
        <v>202</v>
      </c>
      <c r="I12" s="85">
        <v>2</v>
      </c>
      <c r="J12" s="85" t="s">
        <v>1088</v>
      </c>
      <c r="K12" s="85">
        <v>-7.5658355705111671</v>
      </c>
      <c r="L12" s="85">
        <v>0.23864692620950745</v>
      </c>
      <c r="M12" s="85" t="s">
        <v>17</v>
      </c>
      <c r="N12" s="84"/>
      <c r="O12" s="84"/>
      <c r="P12" s="84"/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85">
        <v>4.6414686742033155E-4</v>
      </c>
      <c r="F13" s="85">
        <v>3.1963970298724798E-4</v>
      </c>
      <c r="G13" s="85">
        <v>6.685343622672426E-4</v>
      </c>
      <c r="H13" s="85" t="s">
        <v>202</v>
      </c>
      <c r="I13" s="85">
        <v>2</v>
      </c>
      <c r="J13" s="85" t="s">
        <v>1089</v>
      </c>
      <c r="K13" s="85">
        <v>-7.6753095312085824</v>
      </c>
      <c r="L13" s="85">
        <v>0.18823810305371905</v>
      </c>
      <c r="M13" s="85" t="s">
        <v>17</v>
      </c>
      <c r="N13" s="84"/>
      <c r="O13" s="84"/>
      <c r="P13" s="84"/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85">
        <v>1.3468433525451544E-3</v>
      </c>
      <c r="F14" s="85">
        <v>9.156921470504396E-4</v>
      </c>
      <c r="G14" s="85">
        <v>1.9899291314683133E-3</v>
      </c>
      <c r="H14" s="85" t="s">
        <v>202</v>
      </c>
      <c r="I14" s="85">
        <v>2</v>
      </c>
      <c r="J14" s="85" t="s">
        <v>1090</v>
      </c>
      <c r="K14" s="85">
        <v>-6.6099916818984523</v>
      </c>
      <c r="L14" s="85">
        <v>0.19800359198411988</v>
      </c>
      <c r="M14" s="85" t="s">
        <v>17</v>
      </c>
      <c r="N14" s="84"/>
      <c r="O14" s="84"/>
      <c r="P14" s="84"/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84">
        <v>8.5787142980169766E-4</v>
      </c>
      <c r="F15" s="84">
        <v>6.0285287759483E-4</v>
      </c>
      <c r="G15" s="84">
        <v>1.256852236535236E-3</v>
      </c>
      <c r="H15" s="84" t="s">
        <v>202</v>
      </c>
      <c r="I15" s="84">
        <v>2</v>
      </c>
      <c r="J15" s="84" t="s">
        <v>1091</v>
      </c>
      <c r="K15" s="84">
        <v>-7.0610563184207225</v>
      </c>
      <c r="L15" s="84">
        <v>0.18742154753378279</v>
      </c>
      <c r="M15" s="84" t="s">
        <v>17</v>
      </c>
      <c r="N15" s="84"/>
      <c r="O15" s="84"/>
      <c r="P15" s="84"/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84">
        <v>1.0897422104125967E-3</v>
      </c>
      <c r="F16" s="84">
        <v>7.8912333530259523E-4</v>
      </c>
      <c r="G16" s="84">
        <v>1.5316407666806763E-3</v>
      </c>
      <c r="H16" s="84" t="s">
        <v>202</v>
      </c>
      <c r="I16" s="84">
        <v>2</v>
      </c>
      <c r="J16" s="84" t="s">
        <v>1092</v>
      </c>
      <c r="K16" s="84">
        <v>-6.8218141149212421</v>
      </c>
      <c r="L16" s="84">
        <v>0.16917658397098984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84">
        <v>6.9356693440970473E-4</v>
      </c>
      <c r="F17" s="84">
        <v>4.9986153943542275E-4</v>
      </c>
      <c r="G17" s="84">
        <v>9.3113654167060079E-4</v>
      </c>
      <c r="H17" s="84" t="s">
        <v>202</v>
      </c>
      <c r="I17" s="84">
        <v>2</v>
      </c>
      <c r="J17" s="84" t="s">
        <v>1093</v>
      </c>
      <c r="K17" s="84">
        <v>-7.2736628060539958</v>
      </c>
      <c r="L17" s="84">
        <v>0.15869254818376818</v>
      </c>
      <c r="M17" s="84" t="s">
        <v>17</v>
      </c>
      <c r="N17" s="84"/>
      <c r="O17" s="84"/>
      <c r="P17" s="84"/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84">
        <v>7.4482419093892672E-4</v>
      </c>
      <c r="F18" s="84">
        <v>5.0867429975413371E-4</v>
      </c>
      <c r="G18" s="84">
        <v>1.1795198191493646E-3</v>
      </c>
      <c r="H18" s="84" t="s">
        <v>202</v>
      </c>
      <c r="I18" s="84">
        <v>2</v>
      </c>
      <c r="J18" s="84" t="s">
        <v>1094</v>
      </c>
      <c r="K18" s="84">
        <v>-7.2023623527505078</v>
      </c>
      <c r="L18" s="84">
        <v>0.21455478892406726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4.7288390225864671E-4</v>
      </c>
      <c r="F19" s="87">
        <v>3.2287934525437211E-4</v>
      </c>
      <c r="G19" s="87">
        <v>6.9197984922048778E-4</v>
      </c>
      <c r="H19" s="87" t="s">
        <v>202</v>
      </c>
      <c r="I19" s="87">
        <v>2</v>
      </c>
      <c r="J19" s="87" t="s">
        <v>1095</v>
      </c>
      <c r="K19" s="87">
        <v>-7.6566606493703686</v>
      </c>
      <c r="L19" s="87">
        <v>0.19445870567258802</v>
      </c>
      <c r="M19" s="87" t="s">
        <v>17</v>
      </c>
      <c r="N19" s="87"/>
      <c r="O19" s="87"/>
      <c r="P19" s="87"/>
    </row>
    <row r="20" spans="1:16" x14ac:dyDescent="0.25">
      <c r="A20" s="86" t="s">
        <v>3</v>
      </c>
      <c r="B20" s="84" t="s">
        <v>12</v>
      </c>
      <c r="C20" s="84" t="s">
        <v>11</v>
      </c>
      <c r="D20" s="84" t="s">
        <v>18</v>
      </c>
      <c r="E20" s="84">
        <v>1.4024574644261371E-3</v>
      </c>
      <c r="F20" s="84">
        <v>9.79371408788426E-4</v>
      </c>
      <c r="G20" s="84">
        <v>2.0326840951253445E-3</v>
      </c>
      <c r="H20" s="84" t="s">
        <v>202</v>
      </c>
      <c r="I20" s="84">
        <v>2</v>
      </c>
      <c r="J20" s="84" t="s">
        <v>1060</v>
      </c>
      <c r="K20" s="84">
        <v>-6.5695292494222493</v>
      </c>
      <c r="L20" s="84">
        <v>0.1862758843786351</v>
      </c>
      <c r="M20" s="84" t="s">
        <v>17</v>
      </c>
      <c r="N20" s="84"/>
      <c r="O20" s="84"/>
      <c r="P20" s="84"/>
    </row>
    <row r="21" spans="1:16" x14ac:dyDescent="0.25">
      <c r="A21" s="86" t="s">
        <v>3</v>
      </c>
      <c r="B21" s="84" t="s">
        <v>12</v>
      </c>
      <c r="C21" s="84" t="s">
        <v>11</v>
      </c>
      <c r="D21" s="84" t="s">
        <v>8</v>
      </c>
      <c r="E21" s="84">
        <v>6.2789501310510051E-4</v>
      </c>
      <c r="F21" s="84">
        <v>4.6878082851983468E-4</v>
      </c>
      <c r="G21" s="84">
        <v>8.4677437731674968E-4</v>
      </c>
      <c r="H21" s="84" t="s">
        <v>202</v>
      </c>
      <c r="I21" s="84">
        <v>2</v>
      </c>
      <c r="J21" s="84" t="s">
        <v>1061</v>
      </c>
      <c r="K21" s="84">
        <v>-7.3731375820558727</v>
      </c>
      <c r="L21" s="84">
        <v>0.15084156579726321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11</v>
      </c>
      <c r="D22" s="84" t="s">
        <v>29</v>
      </c>
      <c r="E22" s="84">
        <v>9.8497166219210092E-4</v>
      </c>
      <c r="F22" s="84">
        <v>6.9251425088262585E-4</v>
      </c>
      <c r="G22" s="84">
        <v>1.4405540538296562E-3</v>
      </c>
      <c r="H22" s="84" t="s">
        <v>202</v>
      </c>
      <c r="I22" s="84">
        <v>2</v>
      </c>
      <c r="J22" s="84" t="s">
        <v>1062</v>
      </c>
      <c r="K22" s="84">
        <v>-6.9228976865541521</v>
      </c>
      <c r="L22" s="84">
        <v>0.18685057689575257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12</v>
      </c>
      <c r="C23" s="84" t="s">
        <v>11</v>
      </c>
      <c r="D23" s="84" t="s">
        <v>7</v>
      </c>
      <c r="E23" s="84">
        <v>8.9569330037404392E-4</v>
      </c>
      <c r="F23" s="84">
        <v>6.2315194071652384E-4</v>
      </c>
      <c r="G23" s="84">
        <v>1.2898385973615944E-3</v>
      </c>
      <c r="H23" s="84" t="s">
        <v>202</v>
      </c>
      <c r="I23" s="84">
        <v>2</v>
      </c>
      <c r="J23" s="84" t="s">
        <v>1063</v>
      </c>
      <c r="K23" s="84">
        <v>-7.0179125022765954</v>
      </c>
      <c r="L23" s="84">
        <v>0.18558214198237938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12</v>
      </c>
      <c r="C24" s="84" t="s">
        <v>13</v>
      </c>
      <c r="D24" s="84" t="s">
        <v>18</v>
      </c>
      <c r="E24" s="84">
        <v>1.1318640054280209E-3</v>
      </c>
      <c r="F24" s="84">
        <v>8.3016217608861543E-4</v>
      </c>
      <c r="G24" s="84">
        <v>1.5525704535766765E-3</v>
      </c>
      <c r="H24" s="84" t="s">
        <v>202</v>
      </c>
      <c r="I24" s="84">
        <v>2</v>
      </c>
      <c r="J24" s="84" t="s">
        <v>1064</v>
      </c>
      <c r="K24" s="84">
        <v>-6.7838894429658039</v>
      </c>
      <c r="L24" s="84">
        <v>0.15970564258211362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12</v>
      </c>
      <c r="C25" s="84" t="s">
        <v>13</v>
      </c>
      <c r="D25" s="84" t="s">
        <v>8</v>
      </c>
      <c r="E25" s="84">
        <v>5.069150418148898E-4</v>
      </c>
      <c r="F25" s="84">
        <v>3.7226051379534212E-4</v>
      </c>
      <c r="G25" s="84">
        <v>7.0445144107138529E-4</v>
      </c>
      <c r="H25" s="84" t="s">
        <v>202</v>
      </c>
      <c r="I25" s="84">
        <v>2</v>
      </c>
      <c r="J25" s="84" t="s">
        <v>1065</v>
      </c>
      <c r="K25" s="84">
        <v>-7.5871671387994093</v>
      </c>
      <c r="L25" s="84">
        <v>0.16271058344161807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13</v>
      </c>
      <c r="D26" s="84" t="s">
        <v>29</v>
      </c>
      <c r="E26" s="84">
        <v>7.9563711920123664E-4</v>
      </c>
      <c r="F26" s="84">
        <v>5.4420410847814125E-4</v>
      </c>
      <c r="G26" s="84">
        <v>1.1604615012790339E-3</v>
      </c>
      <c r="H26" s="84" t="s">
        <v>202</v>
      </c>
      <c r="I26" s="84">
        <v>2</v>
      </c>
      <c r="J26" s="84" t="s">
        <v>1066</v>
      </c>
      <c r="K26" s="84">
        <v>-7.13636735646541</v>
      </c>
      <c r="L26" s="84">
        <v>0.19317568240211994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84">
        <v>7.2260623851844944E-4</v>
      </c>
      <c r="F27" s="84">
        <v>5.3330397464769453E-4</v>
      </c>
      <c r="G27" s="84">
        <v>9.921587172143241E-4</v>
      </c>
      <c r="H27" s="84" t="s">
        <v>202</v>
      </c>
      <c r="I27" s="84">
        <v>2</v>
      </c>
      <c r="J27" s="84" t="s">
        <v>1067</v>
      </c>
      <c r="K27" s="84">
        <v>-7.2326461058553289</v>
      </c>
      <c r="L27" s="84">
        <v>0.15836518397181804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84">
        <v>7.6804914236172942E-4</v>
      </c>
      <c r="F28" s="84">
        <v>5.4398102631990125E-4</v>
      </c>
      <c r="G28" s="84">
        <v>1.1226454447837257E-3</v>
      </c>
      <c r="H28" s="84" t="s">
        <v>202</v>
      </c>
      <c r="I28" s="84">
        <v>2</v>
      </c>
      <c r="J28" s="84" t="s">
        <v>1068</v>
      </c>
      <c r="K28" s="84">
        <v>-7.1716568394135427</v>
      </c>
      <c r="L28" s="84">
        <v>0.18482877940147663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12</v>
      </c>
      <c r="C29" s="84" t="s">
        <v>14</v>
      </c>
      <c r="D29" s="84" t="s">
        <v>8</v>
      </c>
      <c r="E29" s="84">
        <v>3.439064748251312E-4</v>
      </c>
      <c r="F29" s="84">
        <v>2.4327699822183866E-4</v>
      </c>
      <c r="G29" s="84">
        <v>4.8748020391678834E-4</v>
      </c>
      <c r="H29" s="84" t="s">
        <v>202</v>
      </c>
      <c r="I29" s="84">
        <v>2</v>
      </c>
      <c r="J29" s="84" t="s">
        <v>1069</v>
      </c>
      <c r="K29" s="84">
        <v>-7.9751408130640611</v>
      </c>
      <c r="L29" s="84">
        <v>0.1773084126911387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12</v>
      </c>
      <c r="C30" s="84" t="s">
        <v>14</v>
      </c>
      <c r="D30" s="84" t="s">
        <v>29</v>
      </c>
      <c r="E30" s="84">
        <v>5.4028575567716445E-4</v>
      </c>
      <c r="F30" s="84">
        <v>3.5255651454195534E-4</v>
      </c>
      <c r="G30" s="84">
        <v>8.3212358072604759E-4</v>
      </c>
      <c r="H30" s="84" t="s">
        <v>202</v>
      </c>
      <c r="I30" s="84">
        <v>2</v>
      </c>
      <c r="J30" s="84" t="s">
        <v>1070</v>
      </c>
      <c r="K30" s="84">
        <v>-7.5234123811908882</v>
      </c>
      <c r="L30" s="84">
        <v>0.2190739872383104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84">
        <v>4.8992933720316508E-4</v>
      </c>
      <c r="F31" s="84">
        <v>3.4145910806329828E-4</v>
      </c>
      <c r="G31" s="84">
        <v>6.9009236482664253E-4</v>
      </c>
      <c r="H31" s="84" t="s">
        <v>202</v>
      </c>
      <c r="I31" s="84">
        <v>2</v>
      </c>
      <c r="J31" s="84" t="s">
        <v>1071</v>
      </c>
      <c r="K31" s="84">
        <v>-7.6212493870482927</v>
      </c>
      <c r="L31" s="84">
        <v>0.17948916351708222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84">
        <v>1.4220266464315991E-3</v>
      </c>
      <c r="F32" s="84">
        <v>9.7684606433210753E-4</v>
      </c>
      <c r="G32" s="84">
        <v>2.1805571561556375E-3</v>
      </c>
      <c r="H32" s="84" t="s">
        <v>202</v>
      </c>
      <c r="I32" s="84">
        <v>2</v>
      </c>
      <c r="J32" s="84" t="s">
        <v>1072</v>
      </c>
      <c r="K32" s="84">
        <v>-6.5556722090765156</v>
      </c>
      <c r="L32" s="84">
        <v>0.20484862736111056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84">
        <v>9.0769867911841555E-4</v>
      </c>
      <c r="F33" s="84">
        <v>6.1813591874088981E-4</v>
      </c>
      <c r="G33" s="84">
        <v>1.3192210760005726E-3</v>
      </c>
      <c r="H33" s="84" t="s">
        <v>202</v>
      </c>
      <c r="I33" s="84">
        <v>2</v>
      </c>
      <c r="J33" s="84" t="s">
        <v>1073</v>
      </c>
      <c r="K33" s="84">
        <v>-7.0045980856289445</v>
      </c>
      <c r="L33" s="84">
        <v>0.19338989310048432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84">
        <v>1.1479557548364969E-3</v>
      </c>
      <c r="F34" s="84">
        <v>7.9702632029347387E-4</v>
      </c>
      <c r="G34" s="84">
        <v>1.6244380153266473E-3</v>
      </c>
      <c r="H34" s="84" t="s">
        <v>202</v>
      </c>
      <c r="I34" s="84">
        <v>2</v>
      </c>
      <c r="J34" s="84" t="s">
        <v>1074</v>
      </c>
      <c r="K34" s="84">
        <v>-6.7697725229106798</v>
      </c>
      <c r="L34" s="84">
        <v>0.18164017749334579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84">
        <v>7.3245706164021989E-4</v>
      </c>
      <c r="F35" s="84">
        <v>5.3876750364885721E-4</v>
      </c>
      <c r="G35" s="84">
        <v>1.0064104102691402E-3</v>
      </c>
      <c r="H35" s="84" t="s">
        <v>202</v>
      </c>
      <c r="I35" s="84">
        <v>2</v>
      </c>
      <c r="J35" s="84" t="s">
        <v>1075</v>
      </c>
      <c r="K35" s="84">
        <v>-7.2191058377124095</v>
      </c>
      <c r="L35" s="84">
        <v>0.15940334175973697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84">
        <v>7.7992668805684795E-4</v>
      </c>
      <c r="F36" s="84">
        <v>5.2104364816315813E-4</v>
      </c>
      <c r="G36" s="84">
        <v>1.1691604954816915E-3</v>
      </c>
      <c r="H36" s="84" t="s">
        <v>202</v>
      </c>
      <c r="I36" s="84">
        <v>2</v>
      </c>
      <c r="J36" s="84" t="s">
        <v>1076</v>
      </c>
      <c r="K36" s="84">
        <v>-7.1563106323686503</v>
      </c>
      <c r="L36" s="84">
        <v>0.2061753645687299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4.9710620456426633E-4</v>
      </c>
      <c r="F37" s="87">
        <v>3.4361631364801976E-4</v>
      </c>
      <c r="G37" s="87">
        <v>7.0281290977642632E-4</v>
      </c>
      <c r="H37" s="87" t="s">
        <v>202</v>
      </c>
      <c r="I37" s="87">
        <v>2</v>
      </c>
      <c r="J37" s="87" t="s">
        <v>1077</v>
      </c>
      <c r="K37" s="87">
        <v>-7.6067068634201842</v>
      </c>
      <c r="L37" s="87">
        <v>0.18254210653561914</v>
      </c>
      <c r="M37" s="87" t="s">
        <v>17</v>
      </c>
      <c r="N37" s="87"/>
      <c r="O37" s="87"/>
      <c r="P37" s="87"/>
    </row>
    <row r="38" spans="1:16" x14ac:dyDescent="0.25">
      <c r="A38" s="86" t="s">
        <v>4</v>
      </c>
      <c r="B38" s="84" t="s">
        <v>12</v>
      </c>
      <c r="C38" s="84" t="s">
        <v>11</v>
      </c>
      <c r="D38" s="84" t="s">
        <v>18</v>
      </c>
      <c r="E38" s="133">
        <v>1.648954573366638E-3</v>
      </c>
      <c r="F38" s="133">
        <v>1.1032845720677323E-3</v>
      </c>
      <c r="G38" s="133">
        <v>2.4566604087197493E-3</v>
      </c>
      <c r="H38" s="84" t="s">
        <v>202</v>
      </c>
      <c r="I38" s="84">
        <v>2</v>
      </c>
      <c r="J38" s="84" t="s">
        <v>1096</v>
      </c>
      <c r="K38" s="84">
        <v>-6.4076137837728258</v>
      </c>
      <c r="L38" s="84">
        <v>0.2042120318759309</v>
      </c>
      <c r="M38" s="84" t="s">
        <v>17</v>
      </c>
      <c r="N38" s="84"/>
      <c r="O38" s="84"/>
      <c r="P38" s="84"/>
    </row>
    <row r="39" spans="1:16" x14ac:dyDescent="0.25">
      <c r="A39" s="86" t="s">
        <v>4</v>
      </c>
      <c r="B39" s="84" t="s">
        <v>12</v>
      </c>
      <c r="C39" s="84" t="s">
        <v>11</v>
      </c>
      <c r="D39" s="84" t="s">
        <v>8</v>
      </c>
      <c r="E39" s="133">
        <v>7.3911944912976235E-4</v>
      </c>
      <c r="F39" s="133">
        <v>5.5941363326966298E-4</v>
      </c>
      <c r="G39" s="133">
        <v>9.8662047508618557E-4</v>
      </c>
      <c r="H39" s="84" t="s">
        <v>202</v>
      </c>
      <c r="I39" s="84">
        <v>2</v>
      </c>
      <c r="J39" s="84" t="s">
        <v>1097</v>
      </c>
      <c r="K39" s="84">
        <v>-7.2100510139076119</v>
      </c>
      <c r="L39" s="84">
        <v>0.14474395154483455</v>
      </c>
      <c r="M39" s="84" t="s">
        <v>17</v>
      </c>
      <c r="N39" s="84"/>
      <c r="O39" s="84"/>
      <c r="P39" s="84"/>
    </row>
    <row r="40" spans="1:16" x14ac:dyDescent="0.25">
      <c r="A40" s="86" t="s">
        <v>4</v>
      </c>
      <c r="B40" s="84" t="s">
        <v>12</v>
      </c>
      <c r="C40" s="84" t="s">
        <v>11</v>
      </c>
      <c r="D40" s="84" t="s">
        <v>29</v>
      </c>
      <c r="E40" s="133">
        <v>1.1579860365603244E-3</v>
      </c>
      <c r="F40" s="133">
        <v>7.8491113942064225E-4</v>
      </c>
      <c r="G40" s="133">
        <v>1.6678551771693267E-3</v>
      </c>
      <c r="H40" s="84" t="s">
        <v>202</v>
      </c>
      <c r="I40" s="84">
        <v>2</v>
      </c>
      <c r="J40" s="84" t="s">
        <v>1098</v>
      </c>
      <c r="K40" s="84">
        <v>-6.7610729581420967</v>
      </c>
      <c r="L40" s="84">
        <v>0.19227633717487042</v>
      </c>
      <c r="M40" s="84" t="s">
        <v>17</v>
      </c>
      <c r="N40" s="84"/>
      <c r="O40" s="84"/>
      <c r="P40" s="84"/>
    </row>
    <row r="41" spans="1:16" x14ac:dyDescent="0.25">
      <c r="A41" s="86" t="s">
        <v>4</v>
      </c>
      <c r="B41" s="84" t="s">
        <v>12</v>
      </c>
      <c r="C41" s="84" t="s">
        <v>11</v>
      </c>
      <c r="D41" s="84" t="s">
        <v>7</v>
      </c>
      <c r="E41" s="83">
        <v>1.0544017224287279E-3</v>
      </c>
      <c r="F41" s="83">
        <v>6.9807258446648887E-4</v>
      </c>
      <c r="G41" s="83">
        <v>1.5803445532172661E-3</v>
      </c>
      <c r="H41" s="85" t="s">
        <v>202</v>
      </c>
      <c r="I41" s="84">
        <v>2</v>
      </c>
      <c r="J41" s="84" t="s">
        <v>1099</v>
      </c>
      <c r="K41" s="84">
        <v>-6.8547817606544594</v>
      </c>
      <c r="L41" s="84">
        <v>0.20843752228073192</v>
      </c>
      <c r="M41" s="84" t="s">
        <v>17</v>
      </c>
      <c r="N41" s="84"/>
      <c r="O41" s="84"/>
      <c r="P41" s="84"/>
    </row>
    <row r="42" spans="1:16" x14ac:dyDescent="0.25">
      <c r="A42" s="86" t="s">
        <v>4</v>
      </c>
      <c r="B42" s="84" t="s">
        <v>12</v>
      </c>
      <c r="C42" s="84" t="s">
        <v>13</v>
      </c>
      <c r="D42" s="84" t="s">
        <v>18</v>
      </c>
      <c r="E42" s="83">
        <v>1.3311881913796184E-3</v>
      </c>
      <c r="F42" s="83">
        <v>9.1534435255571955E-4</v>
      </c>
      <c r="G42" s="83">
        <v>1.9395593696252245E-3</v>
      </c>
      <c r="H42" s="85" t="s">
        <v>202</v>
      </c>
      <c r="I42" s="84">
        <v>2</v>
      </c>
      <c r="J42" s="84" t="s">
        <v>1100</v>
      </c>
      <c r="K42" s="84">
        <v>-6.6216833585950141</v>
      </c>
      <c r="L42" s="84">
        <v>0.1915601431461128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12</v>
      </c>
      <c r="C43" s="84" t="s">
        <v>13</v>
      </c>
      <c r="D43" s="84" t="s">
        <v>8</v>
      </c>
      <c r="E43" s="83">
        <v>5.969862359632925E-4</v>
      </c>
      <c r="F43" s="83">
        <v>4.3104308882225254E-4</v>
      </c>
      <c r="G43" s="83">
        <v>8.4573268703863039E-4</v>
      </c>
      <c r="H43" s="85" t="s">
        <v>202</v>
      </c>
      <c r="I43" s="84">
        <v>2</v>
      </c>
      <c r="J43" s="84" t="s">
        <v>1101</v>
      </c>
      <c r="K43" s="84">
        <v>-7.4236165001753189</v>
      </c>
      <c r="L43" s="84">
        <v>0.17193757085115027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13</v>
      </c>
      <c r="D44" s="84" t="s">
        <v>29</v>
      </c>
      <c r="E44" s="85">
        <v>9.3590634299837148E-4</v>
      </c>
      <c r="F44" s="85">
        <v>6.066940787105606E-4</v>
      </c>
      <c r="G44" s="85">
        <v>1.4539137309791859E-3</v>
      </c>
      <c r="H44" s="85" t="s">
        <v>202</v>
      </c>
      <c r="I44" s="84">
        <v>2</v>
      </c>
      <c r="J44" s="84" t="s">
        <v>1102</v>
      </c>
      <c r="K44" s="84">
        <v>-6.9739951473922837</v>
      </c>
      <c r="L44" s="84">
        <v>0.22295654312810803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7</v>
      </c>
      <c r="E45" s="85">
        <v>8.5086672645465189E-4</v>
      </c>
      <c r="F45" s="85">
        <v>5.7857722295953466E-4</v>
      </c>
      <c r="G45" s="85">
        <v>1.246743029838758E-3</v>
      </c>
      <c r="H45" s="85" t="s">
        <v>202</v>
      </c>
      <c r="I45" s="84">
        <v>2</v>
      </c>
      <c r="J45" s="84" t="s">
        <v>1103</v>
      </c>
      <c r="K45" s="84">
        <v>-7.0692550498166344</v>
      </c>
      <c r="L45" s="84">
        <v>0.19584638463239076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18</v>
      </c>
      <c r="E46" s="85">
        <v>9.0384035909275222E-4</v>
      </c>
      <c r="F46" s="85">
        <v>5.875988056240507E-4</v>
      </c>
      <c r="G46" s="85">
        <v>1.3522862621471261E-3</v>
      </c>
      <c r="H46" s="85" t="s">
        <v>202</v>
      </c>
      <c r="I46" s="84">
        <v>2</v>
      </c>
      <c r="J46" s="84" t="s">
        <v>1104</v>
      </c>
      <c r="K46" s="84">
        <v>-7.0088578070905871</v>
      </c>
      <c r="L46" s="84">
        <v>0.21262947828694431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83">
        <v>4.0510507045057187E-4</v>
      </c>
      <c r="F47" s="83">
        <v>2.8400562260435971E-4</v>
      </c>
      <c r="G47" s="83">
        <v>6.0045396480648463E-4</v>
      </c>
      <c r="H47" s="85" t="s">
        <v>202</v>
      </c>
      <c r="I47" s="84">
        <v>2</v>
      </c>
      <c r="J47" s="84" t="s">
        <v>1105</v>
      </c>
      <c r="K47" s="84">
        <v>-7.8113640912934228</v>
      </c>
      <c r="L47" s="84">
        <v>0.19099284216211762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83">
        <v>6.3580098302960808E-4</v>
      </c>
      <c r="F48" s="83">
        <v>3.9480796915734276E-4</v>
      </c>
      <c r="G48" s="83">
        <v>1.052902027649202E-3</v>
      </c>
      <c r="H48" s="85" t="s">
        <v>202</v>
      </c>
      <c r="I48" s="84">
        <v>2</v>
      </c>
      <c r="J48" s="84" t="s">
        <v>1106</v>
      </c>
      <c r="K48" s="84">
        <v>-7.360624963358525</v>
      </c>
      <c r="L48" s="84">
        <v>0.25023111581087659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83">
        <v>5.7710299503622455E-4</v>
      </c>
      <c r="F49" s="83">
        <v>3.9458588344613252E-4</v>
      </c>
      <c r="G49" s="83">
        <v>8.5144029265417907E-4</v>
      </c>
      <c r="H49" s="85" t="s">
        <v>202</v>
      </c>
      <c r="I49" s="84">
        <v>2</v>
      </c>
      <c r="J49" s="84" t="s">
        <v>1107</v>
      </c>
      <c r="K49" s="84">
        <v>-7.4574898064562376</v>
      </c>
      <c r="L49" s="84">
        <v>0.19619708133650623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85">
        <v>1.6713916056595864E-3</v>
      </c>
      <c r="F50" s="85">
        <v>1.052821141668337E-3</v>
      </c>
      <c r="G50" s="85">
        <v>2.6711016822151263E-3</v>
      </c>
      <c r="H50" s="85" t="s">
        <v>202</v>
      </c>
      <c r="I50" s="84">
        <v>2</v>
      </c>
      <c r="J50" s="84" t="s">
        <v>1108</v>
      </c>
      <c r="K50" s="84">
        <v>-6.3940987027503509</v>
      </c>
      <c r="L50" s="84">
        <v>0.23750449990118094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85">
        <v>1.0683975556065866E-3</v>
      </c>
      <c r="F51" s="85">
        <v>7.4417172417117459E-4</v>
      </c>
      <c r="G51" s="85">
        <v>1.5912456334958819E-3</v>
      </c>
      <c r="H51" s="85" t="s">
        <v>202</v>
      </c>
      <c r="I51" s="84">
        <v>2</v>
      </c>
      <c r="J51" s="84" t="s">
        <v>1109</v>
      </c>
      <c r="K51" s="84">
        <v>-6.841595364632072</v>
      </c>
      <c r="L51" s="84">
        <v>0.19387770039235172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85">
        <v>1.3498379996336825E-3</v>
      </c>
      <c r="F52" s="85">
        <v>8.9186583344978785E-4</v>
      </c>
      <c r="G52" s="85">
        <v>2.0594686914066872E-3</v>
      </c>
      <c r="H52" s="85" t="s">
        <v>202</v>
      </c>
      <c r="I52" s="84">
        <v>2</v>
      </c>
      <c r="J52" s="84" t="s">
        <v>1110</v>
      </c>
      <c r="K52" s="84">
        <v>-6.6077706940037535</v>
      </c>
      <c r="L52" s="84">
        <v>0.21349173504797975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85">
        <v>8.6245205411498776E-4</v>
      </c>
      <c r="F53" s="85">
        <v>5.7807709660763701E-4</v>
      </c>
      <c r="G53" s="85">
        <v>1.2445168533626034E-3</v>
      </c>
      <c r="H53" s="85" t="s">
        <v>202</v>
      </c>
      <c r="I53" s="84">
        <v>2</v>
      </c>
      <c r="J53" s="84" t="s">
        <v>1111</v>
      </c>
      <c r="K53" s="84">
        <v>-7.0557310000358076</v>
      </c>
      <c r="L53" s="84">
        <v>0.19561107629600949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85">
        <v>9.1749142088536236E-4</v>
      </c>
      <c r="F54" s="85">
        <v>5.8275759846472921E-4</v>
      </c>
      <c r="G54" s="85">
        <v>1.4721777657617011E-3</v>
      </c>
      <c r="H54" s="85" t="s">
        <v>202</v>
      </c>
      <c r="I54" s="84">
        <v>2</v>
      </c>
      <c r="J54" s="84" t="s">
        <v>1112</v>
      </c>
      <c r="K54" s="84">
        <v>-6.9938673286129305</v>
      </c>
      <c r="L54" s="84">
        <v>0.23640988264585008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91">
        <v>5.8546924228328851E-4</v>
      </c>
      <c r="F55" s="91">
        <v>3.8013809062823183E-4</v>
      </c>
      <c r="G55" s="91">
        <v>8.8144771038232343E-4</v>
      </c>
      <c r="H55" s="91" t="s">
        <v>202</v>
      </c>
      <c r="I55" s="87">
        <v>2</v>
      </c>
      <c r="J55" s="87" t="s">
        <v>1113</v>
      </c>
      <c r="K55" s="87">
        <v>-7.4430969087004186</v>
      </c>
      <c r="L55" s="87">
        <v>0.21454874950819849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1.3235647334796012E-3</v>
      </c>
      <c r="F56" s="133">
        <v>9.2871938495973211E-4</v>
      </c>
      <c r="G56" s="133">
        <v>1.9620195931402606E-3</v>
      </c>
      <c r="H56" s="133" t="s">
        <v>202</v>
      </c>
      <c r="I56" s="133">
        <v>2</v>
      </c>
      <c r="J56" s="133" t="s">
        <v>1078</v>
      </c>
      <c r="K56" s="133">
        <v>-6.6274266266661632</v>
      </c>
      <c r="L56" s="133">
        <v>0.19079668229617433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5.9473292737531906E-4</v>
      </c>
      <c r="F57" s="133">
        <v>4.5487435136168136E-4</v>
      </c>
      <c r="G57" s="133">
        <v>7.8806276483257376E-4</v>
      </c>
      <c r="H57" s="133" t="s">
        <v>202</v>
      </c>
      <c r="I57" s="133">
        <v>2</v>
      </c>
      <c r="J57" s="133" t="s">
        <v>1079</v>
      </c>
      <c r="K57" s="133">
        <v>-7.4273981147412327</v>
      </c>
      <c r="L57" s="133">
        <v>0.14019298661424628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9.3570918195824682E-4</v>
      </c>
      <c r="F58" s="133">
        <v>6.3442733153566764E-4</v>
      </c>
      <c r="G58" s="133">
        <v>1.3813768189278744E-3</v>
      </c>
      <c r="H58" s="133" t="s">
        <v>202</v>
      </c>
      <c r="I58" s="133">
        <v>2</v>
      </c>
      <c r="J58" s="133" t="s">
        <v>1080</v>
      </c>
      <c r="K58" s="133">
        <v>-6.9742058328009318</v>
      </c>
      <c r="L58" s="133">
        <v>0.19849827137011167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8.4397406396640557E-4</v>
      </c>
      <c r="F59" s="133">
        <v>6.0356421274749259E-4</v>
      </c>
      <c r="G59" s="133">
        <v>1.2187414455032794E-3</v>
      </c>
      <c r="H59" s="133" t="s">
        <v>202</v>
      </c>
      <c r="I59" s="133">
        <v>2</v>
      </c>
      <c r="J59" s="133" t="s">
        <v>1081</v>
      </c>
      <c r="K59" s="133">
        <v>-7.0773887937381135</v>
      </c>
      <c r="L59" s="133">
        <v>0.17926570606121142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1.0703962215250695E-3</v>
      </c>
      <c r="F60" s="133">
        <v>7.7627550474807774E-4</v>
      </c>
      <c r="G60" s="133">
        <v>1.4416957349383109E-3</v>
      </c>
      <c r="H60" s="133" t="s">
        <v>202</v>
      </c>
      <c r="I60" s="133">
        <v>2</v>
      </c>
      <c r="J60" s="133" t="s">
        <v>1082</v>
      </c>
      <c r="K60" s="133">
        <v>-6.8397263985619094</v>
      </c>
      <c r="L60" s="133">
        <v>0.15792546030393581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4.812669352377889E-4</v>
      </c>
      <c r="F61" s="133">
        <v>3.6169725352849596E-4</v>
      </c>
      <c r="G61" s="133">
        <v>6.6508895453647838E-4</v>
      </c>
      <c r="H61" s="133" t="s">
        <v>202</v>
      </c>
      <c r="I61" s="133">
        <v>2</v>
      </c>
      <c r="J61" s="133" t="s">
        <v>1083</v>
      </c>
      <c r="K61" s="133">
        <v>-7.6390884828769412</v>
      </c>
      <c r="L61" s="133">
        <v>0.15538603373254714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7.5799545943074358E-4</v>
      </c>
      <c r="F62" s="133">
        <v>5.0127767735887987E-4</v>
      </c>
      <c r="G62" s="133">
        <v>1.1230802674650415E-3</v>
      </c>
      <c r="H62" s="133" t="s">
        <v>202</v>
      </c>
      <c r="I62" s="133">
        <v>2</v>
      </c>
      <c r="J62" s="133" t="s">
        <v>1084</v>
      </c>
      <c r="K62" s="133">
        <v>-7.1848331625367523</v>
      </c>
      <c r="L62" s="133">
        <v>0.20578322304536334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6.820483574507825E-4</v>
      </c>
      <c r="F63" s="133">
        <v>5.1583852706210351E-4</v>
      </c>
      <c r="G63" s="133">
        <v>8.9295348240037598E-4</v>
      </c>
      <c r="H63" s="133" t="s">
        <v>202</v>
      </c>
      <c r="I63" s="133">
        <v>2</v>
      </c>
      <c r="J63" s="133" t="s">
        <v>1085</v>
      </c>
      <c r="K63" s="133">
        <v>-7.290409997281424</v>
      </c>
      <c r="L63" s="133">
        <v>0.13998487338898294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7.2986541466981791E-4</v>
      </c>
      <c r="F64" s="133">
        <v>5.0283423103432434E-4</v>
      </c>
      <c r="G64" s="133">
        <v>1.0823248278701682E-3</v>
      </c>
      <c r="H64" s="133" t="s">
        <v>202</v>
      </c>
      <c r="I64" s="133">
        <v>2</v>
      </c>
      <c r="J64" s="133" t="s">
        <v>1086</v>
      </c>
      <c r="K64" s="133">
        <v>-7.2226504042848729</v>
      </c>
      <c r="L64" s="133">
        <v>0.1955627728924384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3.2803889255450237E-4</v>
      </c>
      <c r="F65" s="133">
        <v>2.2543443643183961E-4</v>
      </c>
      <c r="G65" s="133">
        <v>4.8436298875304689E-4</v>
      </c>
      <c r="H65" s="133" t="s">
        <v>202</v>
      </c>
      <c r="I65" s="133">
        <v>2</v>
      </c>
      <c r="J65" s="133" t="s">
        <v>1087</v>
      </c>
      <c r="K65" s="133">
        <v>-8.0223783817482861</v>
      </c>
      <c r="L65" s="133">
        <v>0.19510337582914683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5.1784449135757436E-4</v>
      </c>
      <c r="F66" s="133">
        <v>3.2527759477184599E-4</v>
      </c>
      <c r="G66" s="133">
        <v>8.2896248953307633E-4</v>
      </c>
      <c r="H66" s="133" t="s">
        <v>202</v>
      </c>
      <c r="I66" s="133">
        <v>2</v>
      </c>
      <c r="J66" s="133" t="s">
        <v>1088</v>
      </c>
      <c r="K66" s="133">
        <v>-7.5658355705111671</v>
      </c>
      <c r="L66" s="133">
        <v>0.23864692620950745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4.6414686742033155E-4</v>
      </c>
      <c r="F67" s="133">
        <v>3.1963970298724798E-4</v>
      </c>
      <c r="G67" s="133">
        <v>6.685343622672426E-4</v>
      </c>
      <c r="H67" s="133" t="s">
        <v>202</v>
      </c>
      <c r="I67" s="133">
        <v>2</v>
      </c>
      <c r="J67" s="133" t="s">
        <v>1089</v>
      </c>
      <c r="K67" s="133">
        <v>-7.6753095312085824</v>
      </c>
      <c r="L67" s="133">
        <v>0.18823810305371905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1.3468433525451544E-3</v>
      </c>
      <c r="F68" s="133">
        <v>9.156921470504396E-4</v>
      </c>
      <c r="G68" s="133">
        <v>1.9899291314683133E-3</v>
      </c>
      <c r="H68" s="133" t="s">
        <v>202</v>
      </c>
      <c r="I68" s="133">
        <v>2</v>
      </c>
      <c r="J68" s="133" t="s">
        <v>1090</v>
      </c>
      <c r="K68" s="133">
        <v>-6.6099916818984523</v>
      </c>
      <c r="L68" s="133">
        <v>0.19800359198411988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8.5787142980169766E-4</v>
      </c>
      <c r="F69" s="133">
        <v>6.0285287759483E-4</v>
      </c>
      <c r="G69" s="133">
        <v>1.256852236535236E-3</v>
      </c>
      <c r="H69" s="133" t="s">
        <v>202</v>
      </c>
      <c r="I69" s="133">
        <v>2</v>
      </c>
      <c r="J69" s="133" t="s">
        <v>1091</v>
      </c>
      <c r="K69" s="133">
        <v>-7.0610563184207225</v>
      </c>
      <c r="L69" s="133">
        <v>0.18742154753378279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1.0897422104125967E-3</v>
      </c>
      <c r="F70" s="133">
        <v>7.8912333530259523E-4</v>
      </c>
      <c r="G70" s="133">
        <v>1.5316407666806763E-3</v>
      </c>
      <c r="H70" s="133" t="s">
        <v>202</v>
      </c>
      <c r="I70" s="133">
        <v>2</v>
      </c>
      <c r="J70" s="133" t="s">
        <v>1092</v>
      </c>
      <c r="K70" s="133">
        <v>-6.8218141149212421</v>
      </c>
      <c r="L70" s="133">
        <v>0.16917658397098984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6.9356693440970473E-4</v>
      </c>
      <c r="F71" s="133">
        <v>4.9986153943542275E-4</v>
      </c>
      <c r="G71" s="133">
        <v>9.3113654167060079E-4</v>
      </c>
      <c r="H71" s="133" t="s">
        <v>202</v>
      </c>
      <c r="I71" s="133">
        <v>2</v>
      </c>
      <c r="J71" s="133" t="s">
        <v>1093</v>
      </c>
      <c r="K71" s="133">
        <v>-7.2736628060539958</v>
      </c>
      <c r="L71" s="133">
        <v>0.15869254818376818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7.4482419093892672E-4</v>
      </c>
      <c r="F72" s="133">
        <v>5.0867429975413371E-4</v>
      </c>
      <c r="G72" s="133">
        <v>1.1795198191493646E-3</v>
      </c>
      <c r="H72" s="133" t="s">
        <v>202</v>
      </c>
      <c r="I72" s="133">
        <v>2</v>
      </c>
      <c r="J72" s="133" t="s">
        <v>1094</v>
      </c>
      <c r="K72" s="133">
        <v>-7.2023623527505078</v>
      </c>
      <c r="L72" s="133">
        <v>0.21455478892406726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4.7288390225864671E-4</v>
      </c>
      <c r="F73" s="87">
        <v>3.2287934525437211E-4</v>
      </c>
      <c r="G73" s="87">
        <v>6.9197984922048778E-4</v>
      </c>
      <c r="H73" s="87" t="s">
        <v>202</v>
      </c>
      <c r="I73" s="87">
        <v>2</v>
      </c>
      <c r="J73" s="87" t="s">
        <v>1095</v>
      </c>
      <c r="K73" s="87">
        <v>-7.6566606493703686</v>
      </c>
      <c r="L73" s="87">
        <v>0.19445870567258802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1.4024574644261371E-3</v>
      </c>
      <c r="F74" s="133">
        <v>9.79371408788426E-4</v>
      </c>
      <c r="G74" s="133">
        <v>2.0326840951253445E-3</v>
      </c>
      <c r="H74" s="133" t="s">
        <v>202</v>
      </c>
      <c r="I74" s="133">
        <v>2</v>
      </c>
      <c r="J74" s="133" t="s">
        <v>1060</v>
      </c>
      <c r="K74" s="133">
        <v>-6.5695292494222493</v>
      </c>
      <c r="L74" s="133">
        <v>0.1862758843786351</v>
      </c>
      <c r="M74" s="133" t="s">
        <v>17</v>
      </c>
      <c r="P74" s="83"/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6.2789501310510051E-4</v>
      </c>
      <c r="F75" s="133">
        <v>4.6878082851983468E-4</v>
      </c>
      <c r="G75" s="133">
        <v>8.4677437731674968E-4</v>
      </c>
      <c r="H75" s="133" t="s">
        <v>202</v>
      </c>
      <c r="I75" s="133">
        <v>2</v>
      </c>
      <c r="J75" s="133" t="s">
        <v>1061</v>
      </c>
      <c r="K75" s="133">
        <v>-7.3731375820558727</v>
      </c>
      <c r="L75" s="133">
        <v>0.15084156579726321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9.8497166219210092E-4</v>
      </c>
      <c r="F76" s="133">
        <v>6.9251425088262585E-4</v>
      </c>
      <c r="G76" s="133">
        <v>1.4405540538296562E-3</v>
      </c>
      <c r="H76" s="133" t="s">
        <v>202</v>
      </c>
      <c r="I76" s="133">
        <v>2</v>
      </c>
      <c r="J76" s="133" t="s">
        <v>1062</v>
      </c>
      <c r="K76" s="133">
        <v>-6.9228976865541521</v>
      </c>
      <c r="L76" s="133">
        <v>0.18685057689575257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8.9569330037404392E-4</v>
      </c>
      <c r="F77" s="133">
        <v>6.2315194071652384E-4</v>
      </c>
      <c r="G77" s="133">
        <v>1.2898385973615944E-3</v>
      </c>
      <c r="H77" s="133" t="s">
        <v>202</v>
      </c>
      <c r="I77" s="133">
        <v>2</v>
      </c>
      <c r="J77" s="133" t="s">
        <v>1063</v>
      </c>
      <c r="K77" s="133">
        <v>-7.0179125022765954</v>
      </c>
      <c r="L77" s="133">
        <v>0.18558214198237938</v>
      </c>
      <c r="M77" s="133" t="s">
        <v>17</v>
      </c>
      <c r="N77" s="83"/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1.1318640054280209E-3</v>
      </c>
      <c r="F78" s="133">
        <v>8.3016217608861543E-4</v>
      </c>
      <c r="G78" s="133">
        <v>1.5525704535766765E-3</v>
      </c>
      <c r="H78" s="133" t="s">
        <v>202</v>
      </c>
      <c r="I78" s="133">
        <v>2</v>
      </c>
      <c r="J78" s="133" t="s">
        <v>1064</v>
      </c>
      <c r="K78" s="133">
        <v>-6.7838894429658039</v>
      </c>
      <c r="L78" s="133">
        <v>0.15970564258211362</v>
      </c>
      <c r="M78" s="133" t="s">
        <v>17</v>
      </c>
      <c r="N78" s="83"/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5.069150418148898E-4</v>
      </c>
      <c r="F79" s="133">
        <v>3.7226051379534212E-4</v>
      </c>
      <c r="G79" s="133">
        <v>7.0445144107138529E-4</v>
      </c>
      <c r="H79" s="133" t="s">
        <v>202</v>
      </c>
      <c r="I79" s="133">
        <v>2</v>
      </c>
      <c r="J79" s="133" t="s">
        <v>1065</v>
      </c>
      <c r="K79" s="133">
        <v>-7.5871671387994093</v>
      </c>
      <c r="L79" s="133">
        <v>0.16271058344161807</v>
      </c>
      <c r="M79" s="133" t="s">
        <v>17</v>
      </c>
      <c r="N79" s="83"/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7.9563711920123664E-4</v>
      </c>
      <c r="F80" s="133">
        <v>5.4420410847814125E-4</v>
      </c>
      <c r="G80" s="133">
        <v>1.1604615012790339E-3</v>
      </c>
      <c r="H80" s="133" t="s">
        <v>202</v>
      </c>
      <c r="I80" s="133">
        <v>2</v>
      </c>
      <c r="J80" s="133" t="s">
        <v>1066</v>
      </c>
      <c r="K80" s="133">
        <v>-7.13636735646541</v>
      </c>
      <c r="L80" s="133">
        <v>0.19317568240211994</v>
      </c>
      <c r="M80" s="133" t="s">
        <v>17</v>
      </c>
      <c r="N80" s="83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7.2260623851844944E-4</v>
      </c>
      <c r="F81" s="133">
        <v>5.3330397464769453E-4</v>
      </c>
      <c r="G81" s="133">
        <v>9.921587172143241E-4</v>
      </c>
      <c r="H81" s="133" t="s">
        <v>202</v>
      </c>
      <c r="I81" s="133">
        <v>2</v>
      </c>
      <c r="J81" s="133" t="s">
        <v>1067</v>
      </c>
      <c r="K81" s="133">
        <v>-7.2326461058553289</v>
      </c>
      <c r="L81" s="133">
        <v>0.15836518397181804</v>
      </c>
      <c r="M81" s="133" t="s">
        <v>17</v>
      </c>
      <c r="N81" s="83"/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7.6804914236172942E-4</v>
      </c>
      <c r="F82" s="133">
        <v>5.4398102631990125E-4</v>
      </c>
      <c r="G82" s="133">
        <v>1.1226454447837257E-3</v>
      </c>
      <c r="H82" s="133" t="s">
        <v>202</v>
      </c>
      <c r="I82" s="133">
        <v>2</v>
      </c>
      <c r="J82" s="133" t="s">
        <v>1068</v>
      </c>
      <c r="K82" s="133">
        <v>-7.1716568394135427</v>
      </c>
      <c r="L82" s="133">
        <v>0.18482877940147663</v>
      </c>
      <c r="M82" s="133" t="s">
        <v>17</v>
      </c>
      <c r="N82" s="83"/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83">
        <v>3.439064748251312E-4</v>
      </c>
      <c r="F83" s="83">
        <v>2.4327699822183866E-4</v>
      </c>
      <c r="G83" s="83">
        <v>4.8748020391678834E-4</v>
      </c>
      <c r="H83" s="83" t="s">
        <v>202</v>
      </c>
      <c r="I83" s="83">
        <v>2</v>
      </c>
      <c r="J83" s="83" t="s">
        <v>1069</v>
      </c>
      <c r="K83" s="83">
        <v>-7.9751408130640611</v>
      </c>
      <c r="L83" s="83">
        <v>0.1773084126911387</v>
      </c>
      <c r="M83" s="83" t="s">
        <v>17</v>
      </c>
      <c r="N83" s="83"/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5.4028575567716445E-4</v>
      </c>
      <c r="F84" s="133">
        <v>3.5255651454195534E-4</v>
      </c>
      <c r="G84" s="133">
        <v>8.3212358072604759E-4</v>
      </c>
      <c r="H84" s="133" t="s">
        <v>202</v>
      </c>
      <c r="I84" s="133">
        <v>2</v>
      </c>
      <c r="J84" s="133" t="s">
        <v>1070</v>
      </c>
      <c r="K84" s="133">
        <v>-7.5234123811908882</v>
      </c>
      <c r="L84" s="133">
        <v>0.2190739872383104</v>
      </c>
      <c r="M84" s="133" t="s">
        <v>17</v>
      </c>
      <c r="N84" s="83"/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4.8992933720316508E-4</v>
      </c>
      <c r="F85" s="133">
        <v>3.4145910806329828E-4</v>
      </c>
      <c r="G85" s="133">
        <v>6.9009236482664253E-4</v>
      </c>
      <c r="H85" s="133" t="s">
        <v>202</v>
      </c>
      <c r="I85" s="133">
        <v>2</v>
      </c>
      <c r="J85" s="133" t="s">
        <v>1071</v>
      </c>
      <c r="K85" s="133">
        <v>-7.6212493870482927</v>
      </c>
      <c r="L85" s="133">
        <v>0.17948916351708222</v>
      </c>
      <c r="M85" s="133" t="s">
        <v>17</v>
      </c>
      <c r="N85" s="83"/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83">
        <v>1.4220266464315991E-3</v>
      </c>
      <c r="F86" s="83">
        <v>9.7684606433210753E-4</v>
      </c>
      <c r="G86" s="83">
        <v>2.1805571561556375E-3</v>
      </c>
      <c r="H86" s="83" t="s">
        <v>202</v>
      </c>
      <c r="I86" s="83">
        <v>2</v>
      </c>
      <c r="J86" s="83" t="s">
        <v>1072</v>
      </c>
      <c r="K86" s="83">
        <v>-6.5556722090765156</v>
      </c>
      <c r="L86" s="83">
        <v>0.20484862736111056</v>
      </c>
      <c r="M86" s="83" t="s">
        <v>17</v>
      </c>
      <c r="N86" s="83"/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9.0769867911841555E-4</v>
      </c>
      <c r="F87" s="133">
        <v>6.1813591874088981E-4</v>
      </c>
      <c r="G87" s="133">
        <v>1.3192210760005726E-3</v>
      </c>
      <c r="H87" s="133" t="s">
        <v>202</v>
      </c>
      <c r="I87" s="133">
        <v>2</v>
      </c>
      <c r="J87" s="133" t="s">
        <v>1073</v>
      </c>
      <c r="K87" s="133">
        <v>-7.0045980856289445</v>
      </c>
      <c r="L87" s="133">
        <v>0.19338989310048432</v>
      </c>
      <c r="M87" s="133" t="s">
        <v>17</v>
      </c>
      <c r="N87" s="83"/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1.1479557548364969E-3</v>
      </c>
      <c r="F88" s="133">
        <v>7.9702632029347387E-4</v>
      </c>
      <c r="G88" s="133">
        <v>1.6244380153266473E-3</v>
      </c>
      <c r="H88" s="133" t="s">
        <v>202</v>
      </c>
      <c r="I88" s="133">
        <v>2</v>
      </c>
      <c r="J88" s="133" t="s">
        <v>1074</v>
      </c>
      <c r="K88" s="133">
        <v>-6.7697725229106798</v>
      </c>
      <c r="L88" s="133">
        <v>0.18164017749334579</v>
      </c>
      <c r="M88" s="133" t="s">
        <v>17</v>
      </c>
      <c r="N88" s="83"/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83">
        <v>7.3245706164021989E-4</v>
      </c>
      <c r="F89" s="83">
        <v>5.3876750364885721E-4</v>
      </c>
      <c r="G89" s="83">
        <v>1.0064104102691402E-3</v>
      </c>
      <c r="H89" s="83" t="s">
        <v>202</v>
      </c>
      <c r="I89" s="83">
        <v>2</v>
      </c>
      <c r="J89" s="83" t="s">
        <v>1075</v>
      </c>
      <c r="K89" s="83">
        <v>-7.2191058377124095</v>
      </c>
      <c r="L89" s="83">
        <v>0.15940334175973697</v>
      </c>
      <c r="M89" s="83" t="s">
        <v>17</v>
      </c>
      <c r="N89" s="83"/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7.7992668805684795E-4</v>
      </c>
      <c r="F90" s="133">
        <v>5.2104364816315813E-4</v>
      </c>
      <c r="G90" s="133">
        <v>1.1691604954816915E-3</v>
      </c>
      <c r="H90" s="133" t="s">
        <v>202</v>
      </c>
      <c r="I90" s="133">
        <v>2</v>
      </c>
      <c r="J90" s="133" t="s">
        <v>1076</v>
      </c>
      <c r="K90" s="133">
        <v>-7.1563106323686503</v>
      </c>
      <c r="L90" s="133">
        <v>0.2061753645687299</v>
      </c>
      <c r="M90" s="133" t="s">
        <v>17</v>
      </c>
      <c r="N90" s="83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4.9710620456426633E-4</v>
      </c>
      <c r="F91" s="87">
        <v>3.4361631364801976E-4</v>
      </c>
      <c r="G91" s="87">
        <v>7.0281290977642632E-4</v>
      </c>
      <c r="H91" s="87" t="s">
        <v>202</v>
      </c>
      <c r="I91" s="87">
        <v>2</v>
      </c>
      <c r="J91" s="87" t="s">
        <v>1077</v>
      </c>
      <c r="K91" s="87">
        <v>-7.6067068634201842</v>
      </c>
      <c r="L91" s="87">
        <v>0.18254210653561914</v>
      </c>
      <c r="M91" s="87" t="s">
        <v>17</v>
      </c>
      <c r="N91" s="91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45">
        <v>1.36602897048788E-3</v>
      </c>
      <c r="F92" s="137">
        <v>8.7452783386033402E-4</v>
      </c>
      <c r="G92" s="137">
        <v>2.0940139928496901E-3</v>
      </c>
      <c r="H92" s="137" t="s">
        <v>202</v>
      </c>
      <c r="I92" s="137">
        <v>2</v>
      </c>
      <c r="J92" s="137" t="s">
        <v>2251</v>
      </c>
      <c r="K92" s="137">
        <v>-6.5958473097949755</v>
      </c>
      <c r="L92" s="137">
        <v>0.22274335497359754</v>
      </c>
      <c r="M92" s="137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5">
        <v>6.1325010591731395E-4</v>
      </c>
      <c r="F93" s="137">
        <v>4.1902411363903898E-4</v>
      </c>
      <c r="G93" s="137">
        <v>8.5753629868058102E-4</v>
      </c>
      <c r="H93" s="137" t="s">
        <v>202</v>
      </c>
      <c r="I93" s="137">
        <v>2</v>
      </c>
      <c r="J93" s="137" t="s">
        <v>2252</v>
      </c>
      <c r="K93" s="137">
        <v>-7.3967377021109506</v>
      </c>
      <c r="L93" s="137">
        <v>0.18268751026777177</v>
      </c>
      <c r="M93" s="137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45">
        <v>9.5149742245930001E-4</v>
      </c>
      <c r="F94" s="137">
        <v>5.9977762925117798E-4</v>
      </c>
      <c r="G94" s="137">
        <v>1.4804280928459601E-3</v>
      </c>
      <c r="H94" s="137" t="s">
        <v>202</v>
      </c>
      <c r="I94" s="137">
        <v>2</v>
      </c>
      <c r="J94" s="137" t="s">
        <v>2253</v>
      </c>
      <c r="K94" s="137">
        <v>-6.9574735801552281</v>
      </c>
      <c r="L94" s="137">
        <v>0.23049173679851631</v>
      </c>
      <c r="M94" s="137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5">
        <v>8.8211879801096101E-4</v>
      </c>
      <c r="F95" s="137">
        <v>5.8400367543561395E-4</v>
      </c>
      <c r="G95" s="137">
        <v>1.2964205563881E-3</v>
      </c>
      <c r="H95" s="137" t="s">
        <v>202</v>
      </c>
      <c r="I95" s="137">
        <v>2</v>
      </c>
      <c r="J95" s="137" t="s">
        <v>2254</v>
      </c>
      <c r="K95" s="137">
        <v>-7.0331838194051803</v>
      </c>
      <c r="L95" s="137">
        <v>0.20343241104482335</v>
      </c>
      <c r="M95" s="137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45">
        <v>1.0438383343719701E-3</v>
      </c>
      <c r="F96" s="137">
        <v>6.8865989071797897E-4</v>
      </c>
      <c r="G96" s="137">
        <v>1.6701811917148E-3</v>
      </c>
      <c r="H96" s="137" t="s">
        <v>202</v>
      </c>
      <c r="I96" s="137">
        <v>2</v>
      </c>
      <c r="J96" s="137" t="s">
        <v>2255</v>
      </c>
      <c r="K96" s="137">
        <v>-6.8648506536466476</v>
      </c>
      <c r="L96" s="137">
        <v>0.22600507036315101</v>
      </c>
      <c r="M96" s="137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45">
        <v>4.6893231890545502E-4</v>
      </c>
      <c r="F97" s="137">
        <v>3.0531753127802401E-4</v>
      </c>
      <c r="G97" s="137">
        <v>6.9631654817015802E-4</v>
      </c>
      <c r="H97" s="137" t="s">
        <v>202</v>
      </c>
      <c r="I97" s="137">
        <v>2</v>
      </c>
      <c r="J97" s="137" t="s">
        <v>2256</v>
      </c>
      <c r="K97" s="137">
        <v>-7.6650521093016257</v>
      </c>
      <c r="L97" s="137">
        <v>0.21031939957097684</v>
      </c>
      <c r="M97" s="137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45">
        <v>7.2822562020709498E-4</v>
      </c>
      <c r="F98" s="137">
        <v>4.3944182122010602E-4</v>
      </c>
      <c r="G98" s="137">
        <v>1.24726370502711E-3</v>
      </c>
      <c r="H98" s="137" t="s">
        <v>202</v>
      </c>
      <c r="I98" s="137">
        <v>2</v>
      </c>
      <c r="J98" s="137" t="s">
        <v>2257</v>
      </c>
      <c r="K98" s="137">
        <v>-7.2248996399153214</v>
      </c>
      <c r="L98" s="137">
        <v>0.2661229748569921</v>
      </c>
      <c r="M98" s="137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5">
        <v>6.7368267309384096E-4</v>
      </c>
      <c r="F99" s="137">
        <v>4.4222634589360899E-4</v>
      </c>
      <c r="G99" s="137">
        <v>9.8764546446096393E-4</v>
      </c>
      <c r="H99" s="137" t="s">
        <v>202</v>
      </c>
      <c r="I99" s="137">
        <v>2</v>
      </c>
      <c r="J99" s="137" t="s">
        <v>2258</v>
      </c>
      <c r="K99" s="137">
        <v>-7.3027513693519399</v>
      </c>
      <c r="L99" s="137">
        <v>0.20497498620568033</v>
      </c>
      <c r="M99" s="137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45">
        <v>7.3328014939447899E-4</v>
      </c>
      <c r="F100" s="137">
        <v>4.46998711626261E-4</v>
      </c>
      <c r="G100" s="137">
        <v>1.2209352046268799E-3</v>
      </c>
      <c r="H100" s="137" t="s">
        <v>202</v>
      </c>
      <c r="I100" s="137">
        <v>2</v>
      </c>
      <c r="J100" s="137" t="s">
        <v>2259</v>
      </c>
      <c r="K100" s="137">
        <v>-7.2179827334689195</v>
      </c>
      <c r="L100" s="137">
        <v>0.25633078900443418</v>
      </c>
      <c r="M100" s="137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5">
        <v>3.2921294103962302E-4</v>
      </c>
      <c r="F101" s="137">
        <v>2.13973542847894E-4</v>
      </c>
      <c r="G101" s="137">
        <v>5.1950746983020902E-4</v>
      </c>
      <c r="H101" s="137" t="s">
        <v>202</v>
      </c>
      <c r="I101" s="137">
        <v>2</v>
      </c>
      <c r="J101" s="137" t="s">
        <v>2260</v>
      </c>
      <c r="K101" s="137">
        <v>-8.0188057793640635</v>
      </c>
      <c r="L101" s="137">
        <v>0.22628286058492542</v>
      </c>
      <c r="M101" s="137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45">
        <v>5.1159809053187295E-4</v>
      </c>
      <c r="F102" s="137">
        <v>3.0651740118484199E-4</v>
      </c>
      <c r="G102" s="137">
        <v>8.53263952683328E-4</v>
      </c>
      <c r="H102" s="137" t="s">
        <v>202</v>
      </c>
      <c r="I102" s="137">
        <v>2</v>
      </c>
      <c r="J102" s="137" t="s">
        <v>2261</v>
      </c>
      <c r="K102" s="137">
        <v>-7.5779712206123824</v>
      </c>
      <c r="L102" s="137">
        <v>0.26117204398895671</v>
      </c>
      <c r="M102" s="137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5">
        <v>4.7290055508739299E-4</v>
      </c>
      <c r="F103" s="137">
        <v>3.1043663216970599E-4</v>
      </c>
      <c r="G103" s="137">
        <v>7.6096568926310802E-4</v>
      </c>
      <c r="H103" s="137" t="s">
        <v>202</v>
      </c>
      <c r="I103" s="137">
        <v>2</v>
      </c>
      <c r="J103" s="137" t="s">
        <v>2262</v>
      </c>
      <c r="K103" s="137">
        <v>-7.6566254345206879</v>
      </c>
      <c r="L103" s="137">
        <v>0.22872665130271488</v>
      </c>
      <c r="M103" s="137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45">
        <v>1.3990256157415499E-3</v>
      </c>
      <c r="F104" s="137">
        <v>8.3210071730216504E-4</v>
      </c>
      <c r="G104" s="137">
        <v>2.2065269018486698E-3</v>
      </c>
      <c r="H104" s="137" t="s">
        <v>202</v>
      </c>
      <c r="I104" s="137">
        <v>2</v>
      </c>
      <c r="J104" s="137" t="s">
        <v>2263</v>
      </c>
      <c r="K104" s="137">
        <v>-6.5719792734295721</v>
      </c>
      <c r="L104" s="137">
        <v>0.24878100326066246</v>
      </c>
      <c r="M104" s="137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5">
        <v>9.0314209463376698E-4</v>
      </c>
      <c r="F105" s="137">
        <v>5.9167994191546502E-4</v>
      </c>
      <c r="G105" s="137">
        <v>1.4216156720215499E-3</v>
      </c>
      <c r="H105" s="137" t="s">
        <v>202</v>
      </c>
      <c r="I105" s="137">
        <v>2</v>
      </c>
      <c r="J105" s="137" t="s">
        <v>2264</v>
      </c>
      <c r="K105" s="137">
        <v>-7.0096306585284101</v>
      </c>
      <c r="L105" s="137">
        <v>0.22361822728647923</v>
      </c>
      <c r="M105" s="137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45">
        <v>1.06954352930545E-3</v>
      </c>
      <c r="F106" s="137">
        <v>6.9057441724461603E-4</v>
      </c>
      <c r="G106" s="137">
        <v>1.7920860407754E-3</v>
      </c>
      <c r="H106" s="137" t="s">
        <v>202</v>
      </c>
      <c r="I106" s="137">
        <v>2</v>
      </c>
      <c r="J106" s="137" t="s">
        <v>2265</v>
      </c>
      <c r="K106" s="137">
        <v>-6.8405233296572048</v>
      </c>
      <c r="L106" s="137">
        <v>0.24326833320988814</v>
      </c>
      <c r="M106" s="137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45">
        <v>6.90008314437433E-4</v>
      </c>
      <c r="F107" s="137">
        <v>4.6461708581942401E-4</v>
      </c>
      <c r="G107" s="137">
        <v>1.0826179192526401E-3</v>
      </c>
      <c r="H107" s="137" t="s">
        <v>202</v>
      </c>
      <c r="I107" s="137">
        <v>2</v>
      </c>
      <c r="J107" s="137" t="s">
        <v>2266</v>
      </c>
      <c r="K107" s="137">
        <v>-7.2788069105362458</v>
      </c>
      <c r="L107" s="137">
        <v>0.21579688553225962</v>
      </c>
      <c r="M107" s="137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45">
        <v>7.5192018864949099E-4</v>
      </c>
      <c r="F108" s="137">
        <v>4.4057019073951299E-4</v>
      </c>
      <c r="G108" s="137">
        <v>1.22221517135683E-3</v>
      </c>
      <c r="H108" s="137" t="s">
        <v>202</v>
      </c>
      <c r="I108" s="137">
        <v>2</v>
      </c>
      <c r="J108" s="137" t="s">
        <v>2267</v>
      </c>
      <c r="K108" s="137">
        <v>-7.1928803717618841</v>
      </c>
      <c r="L108" s="137">
        <v>0.26029347691819826</v>
      </c>
      <c r="M108" s="137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5">
        <v>4.8466624655254099E-4</v>
      </c>
      <c r="F109" s="137">
        <v>3.0165829665447199E-4</v>
      </c>
      <c r="G109" s="137">
        <v>7.7140627644402596E-4</v>
      </c>
      <c r="H109" s="137" t="s">
        <v>202</v>
      </c>
      <c r="I109" s="137">
        <v>2</v>
      </c>
      <c r="J109" s="137" t="s">
        <v>2268</v>
      </c>
      <c r="K109" s="137">
        <v>-7.6320500553497332</v>
      </c>
      <c r="L109" s="137">
        <v>0.23952047791413444</v>
      </c>
      <c r="M109" s="137" t="s">
        <v>17</v>
      </c>
    </row>
  </sheetData>
  <autoFilter ref="A1:P109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74" activePane="bottomLeft" state="frozen"/>
      <selection pane="bottomLeft" activeCell="E92" sqref="E92:M109"/>
    </sheetView>
  </sheetViews>
  <sheetFormatPr defaultRowHeight="15" x14ac:dyDescent="0.25"/>
  <cols>
    <col min="1" max="1" width="9.140625" style="81"/>
    <col min="2" max="4" width="9.140625" style="133"/>
    <col min="5" max="7" width="11" style="133" customWidth="1"/>
    <col min="8" max="8" width="5.85546875" style="133" customWidth="1"/>
    <col min="9" max="9" width="7.5703125" style="133" customWidth="1"/>
    <col min="10" max="10" width="29.5703125" style="133" customWidth="1"/>
    <col min="11" max="13" width="11" style="133" customWidth="1"/>
    <col min="14" max="14" width="12.140625" style="133" customWidth="1"/>
    <col min="15" max="15" width="13.5703125" style="133" customWidth="1"/>
    <col min="16" max="16" width="54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7.9821716493183939E-3</v>
      </c>
      <c r="F2" s="133">
        <v>6.0369745263531421E-3</v>
      </c>
      <c r="G2" s="133">
        <v>1.0859744210487316E-2</v>
      </c>
      <c r="H2" s="133" t="s">
        <v>202</v>
      </c>
      <c r="I2" s="133">
        <v>2</v>
      </c>
      <c r="J2" s="133" t="s">
        <v>1132</v>
      </c>
      <c r="K2" s="133">
        <v>-4.8305447680367779</v>
      </c>
      <c r="L2" s="133">
        <v>0.14978565832854995</v>
      </c>
      <c r="M2" s="133" t="s">
        <v>17</v>
      </c>
      <c r="O2" s="133" t="s">
        <v>24</v>
      </c>
      <c r="P2" s="82"/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5.5564247382257903E-3</v>
      </c>
      <c r="F3" s="133">
        <v>4.4413852543919094E-3</v>
      </c>
      <c r="G3" s="133">
        <v>7.036583132577298E-3</v>
      </c>
      <c r="H3" s="133" t="s">
        <v>202</v>
      </c>
      <c r="I3" s="133">
        <v>2</v>
      </c>
      <c r="J3" s="133" t="s">
        <v>1133</v>
      </c>
      <c r="K3" s="133">
        <v>-5.1928004102470435</v>
      </c>
      <c r="L3" s="133">
        <v>0.11738683159352924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3">
        <v>8.9087763590499254E-3</v>
      </c>
      <c r="F4" s="83">
        <v>6.6219408459086545E-3</v>
      </c>
      <c r="G4" s="83">
        <v>1.1839561886538728E-2</v>
      </c>
      <c r="H4" s="83" t="s">
        <v>202</v>
      </c>
      <c r="I4" s="83">
        <v>2</v>
      </c>
      <c r="J4" s="83" t="s">
        <v>1134</v>
      </c>
      <c r="K4" s="83">
        <v>-4.7207183803704833</v>
      </c>
      <c r="L4" s="83">
        <v>0.14822911220013441</v>
      </c>
      <c r="M4" s="8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3">
        <v>4.9800467433968824E-3</v>
      </c>
      <c r="F5" s="83">
        <v>3.7453866624100282E-3</v>
      </c>
      <c r="G5" s="83">
        <v>6.3904735326447745E-3</v>
      </c>
      <c r="H5" s="83" t="s">
        <v>202</v>
      </c>
      <c r="I5" s="83">
        <v>2</v>
      </c>
      <c r="J5" s="83" t="s">
        <v>1135</v>
      </c>
      <c r="K5" s="83">
        <v>-5.3023160017653526</v>
      </c>
      <c r="L5" s="83">
        <v>0.13629681419131837</v>
      </c>
      <c r="M5" s="8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5">
        <v>7.1826107170932015E-3</v>
      </c>
      <c r="F6" s="85">
        <v>5.6474190629431159E-3</v>
      </c>
      <c r="G6" s="85">
        <v>8.9481328918659467E-3</v>
      </c>
      <c r="H6" s="85" t="s">
        <v>202</v>
      </c>
      <c r="I6" s="85">
        <v>2</v>
      </c>
      <c r="J6" s="85" t="s">
        <v>1136</v>
      </c>
      <c r="K6" s="85">
        <v>-4.9360923523889548</v>
      </c>
      <c r="L6" s="85">
        <v>0.11740975951949408</v>
      </c>
      <c r="M6" s="85" t="s">
        <v>17</v>
      </c>
      <c r="N6" s="84"/>
      <c r="O6" s="84"/>
      <c r="P6" s="84"/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5">
        <v>5.0044836040680401E-3</v>
      </c>
      <c r="F7" s="85">
        <v>4.0720370813826434E-3</v>
      </c>
      <c r="G7" s="85">
        <v>6.1918058317880463E-3</v>
      </c>
      <c r="H7" s="85" t="s">
        <v>202</v>
      </c>
      <c r="I7" s="85">
        <v>2</v>
      </c>
      <c r="J7" s="85" t="s">
        <v>1137</v>
      </c>
      <c r="K7" s="85">
        <v>-5.2974210475483456</v>
      </c>
      <c r="L7" s="85">
        <v>0.10690902863359905</v>
      </c>
      <c r="M7" s="85" t="s">
        <v>17</v>
      </c>
      <c r="N7" s="84"/>
      <c r="O7" s="84"/>
      <c r="P7" s="84"/>
    </row>
    <row r="8" spans="1:16" x14ac:dyDescent="0.25">
      <c r="A8" s="86" t="s">
        <v>2</v>
      </c>
      <c r="B8" s="84" t="s">
        <v>12</v>
      </c>
      <c r="C8" s="84" t="s">
        <v>13</v>
      </c>
      <c r="D8" s="84" t="s">
        <v>29</v>
      </c>
      <c r="E8" s="85">
        <v>8.0171651917261399E-3</v>
      </c>
      <c r="F8" s="85">
        <v>5.9726349347343144E-3</v>
      </c>
      <c r="G8" s="85">
        <v>1.0606355647893256E-2</v>
      </c>
      <c r="H8" s="85" t="s">
        <v>202</v>
      </c>
      <c r="I8" s="85">
        <v>2</v>
      </c>
      <c r="J8" s="85" t="s">
        <v>1138</v>
      </c>
      <c r="K8" s="85">
        <v>-4.8261703869538461</v>
      </c>
      <c r="L8" s="85">
        <v>0.14649622913909324</v>
      </c>
      <c r="M8" s="85" t="s">
        <v>17</v>
      </c>
      <c r="N8" s="84"/>
      <c r="O8" s="84"/>
      <c r="P8" s="84"/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85">
        <v>4.485447562082477E-3</v>
      </c>
      <c r="F9" s="85">
        <v>3.6823943914689543E-3</v>
      </c>
      <c r="G9" s="85">
        <v>5.4995964491947307E-3</v>
      </c>
      <c r="H9" s="85" t="s">
        <v>202</v>
      </c>
      <c r="I9" s="85">
        <v>2</v>
      </c>
      <c r="J9" s="85" t="s">
        <v>1139</v>
      </c>
      <c r="K9" s="85">
        <v>-5.4069169975733491</v>
      </c>
      <c r="L9" s="85">
        <v>0.10232436893294146</v>
      </c>
      <c r="M9" s="85" t="s">
        <v>17</v>
      </c>
      <c r="N9" s="84"/>
      <c r="O9" s="84"/>
      <c r="P9" s="84"/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85">
        <v>6.1627686267676897E-3</v>
      </c>
      <c r="F10" s="85">
        <v>4.5972585506385321E-3</v>
      </c>
      <c r="G10" s="85">
        <v>8.2576109507447575E-3</v>
      </c>
      <c r="H10" s="85" t="s">
        <v>202</v>
      </c>
      <c r="I10" s="85">
        <v>2</v>
      </c>
      <c r="J10" s="85" t="s">
        <v>1140</v>
      </c>
      <c r="K10" s="85">
        <v>-5.089229150012831</v>
      </c>
      <c r="L10" s="85">
        <v>0.1494069275431901</v>
      </c>
      <c r="M10" s="85" t="s">
        <v>17</v>
      </c>
      <c r="N10" s="84"/>
      <c r="O10" s="84"/>
      <c r="P10" s="84"/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85">
        <v>4.2856131452623887E-3</v>
      </c>
      <c r="F11" s="85">
        <v>3.3430803530560878E-3</v>
      </c>
      <c r="G11" s="85">
        <v>5.4607995304335518E-3</v>
      </c>
      <c r="H11" s="85" t="s">
        <v>202</v>
      </c>
      <c r="I11" s="85">
        <v>2</v>
      </c>
      <c r="J11" s="85" t="s">
        <v>1141</v>
      </c>
      <c r="K11" s="85">
        <v>-5.4524916460925423</v>
      </c>
      <c r="L11" s="85">
        <v>0.125179226995105</v>
      </c>
      <c r="M11" s="85" t="s">
        <v>17</v>
      </c>
      <c r="N11" s="84"/>
      <c r="O11" s="84"/>
      <c r="P11" s="84"/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85">
        <v>6.8773105549046554E-3</v>
      </c>
      <c r="F12" s="85">
        <v>4.9894011111461505E-3</v>
      </c>
      <c r="G12" s="85">
        <v>9.4577792849759989E-3</v>
      </c>
      <c r="H12" s="85" t="s">
        <v>202</v>
      </c>
      <c r="I12" s="85">
        <v>2</v>
      </c>
      <c r="J12" s="85" t="s">
        <v>1142</v>
      </c>
      <c r="K12" s="85">
        <v>-4.97952761117857</v>
      </c>
      <c r="L12" s="85">
        <v>0.16314329664884819</v>
      </c>
      <c r="M12" s="85" t="s">
        <v>17</v>
      </c>
      <c r="N12" s="84"/>
      <c r="O12" s="84"/>
      <c r="P12" s="84"/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85">
        <v>3.8415114221553022E-3</v>
      </c>
      <c r="F13" s="85">
        <v>2.9446206471632156E-3</v>
      </c>
      <c r="G13" s="85">
        <v>5.0059200920434827E-3</v>
      </c>
      <c r="H13" s="85" t="s">
        <v>202</v>
      </c>
      <c r="I13" s="85">
        <v>2</v>
      </c>
      <c r="J13" s="85" t="s">
        <v>1143</v>
      </c>
      <c r="K13" s="85">
        <v>-5.5618893903028628</v>
      </c>
      <c r="L13" s="85">
        <v>0.13536766177233178</v>
      </c>
      <c r="M13" s="85" t="s">
        <v>17</v>
      </c>
      <c r="N13" s="84"/>
      <c r="O13" s="84"/>
      <c r="P13" s="84"/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85">
        <v>8.5590387855173037E-3</v>
      </c>
      <c r="F14" s="85">
        <v>6.1978571054646147E-3</v>
      </c>
      <c r="G14" s="85">
        <v>1.1895502660831557E-2</v>
      </c>
      <c r="H14" s="85" t="s">
        <v>202</v>
      </c>
      <c r="I14" s="85">
        <v>2</v>
      </c>
      <c r="J14" s="85" t="s">
        <v>1144</v>
      </c>
      <c r="K14" s="85">
        <v>-4.7607673865451687</v>
      </c>
      <c r="L14" s="85">
        <v>0.16631550940474774</v>
      </c>
      <c r="M14" s="85" t="s">
        <v>17</v>
      </c>
      <c r="N14" s="84"/>
      <c r="O14" s="84"/>
      <c r="P14" s="84"/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84">
        <v>5.3399179466031114E-3</v>
      </c>
      <c r="F15" s="84">
        <v>4.0537325646990531E-3</v>
      </c>
      <c r="G15" s="84">
        <v>7.0646113628264565E-3</v>
      </c>
      <c r="H15" s="84" t="s">
        <v>202</v>
      </c>
      <c r="I15" s="84">
        <v>2</v>
      </c>
      <c r="J15" s="84" t="s">
        <v>1145</v>
      </c>
      <c r="K15" s="84">
        <v>-5.2325449919327491</v>
      </c>
      <c r="L15" s="84">
        <v>0.14169896128143752</v>
      </c>
      <c r="M15" s="84" t="s">
        <v>17</v>
      </c>
      <c r="N15" s="84"/>
      <c r="O15" s="84"/>
      <c r="P15" s="84"/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84">
        <v>7.6981173188348882E-3</v>
      </c>
      <c r="F16" s="84">
        <v>5.9110709180838043E-3</v>
      </c>
      <c r="G16" s="84">
        <v>9.906098487146962E-3</v>
      </c>
      <c r="H16" s="84" t="s">
        <v>202</v>
      </c>
      <c r="I16" s="84">
        <v>2</v>
      </c>
      <c r="J16" s="84" t="s">
        <v>1146</v>
      </c>
      <c r="K16" s="84">
        <v>-4.866779484065904</v>
      </c>
      <c r="L16" s="84">
        <v>0.13171519307952928</v>
      </c>
      <c r="M16" s="84" t="s">
        <v>17</v>
      </c>
      <c r="N16" s="84"/>
      <c r="O16" s="84"/>
      <c r="P16" s="84"/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84">
        <v>4.8072810638159378E-3</v>
      </c>
      <c r="F17" s="84">
        <v>3.8382322888972169E-3</v>
      </c>
      <c r="G17" s="84">
        <v>5.954924515218076E-3</v>
      </c>
      <c r="H17" s="84" t="s">
        <v>202</v>
      </c>
      <c r="I17" s="84">
        <v>2</v>
      </c>
      <c r="J17" s="84" t="s">
        <v>1147</v>
      </c>
      <c r="K17" s="84">
        <v>-5.3376236220862481</v>
      </c>
      <c r="L17" s="84">
        <v>0.11204250196019626</v>
      </c>
      <c r="M17" s="84" t="s">
        <v>17</v>
      </c>
      <c r="N17" s="84"/>
      <c r="O17" s="84"/>
      <c r="P17" s="84"/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84">
        <v>6.6051182105224381E-3</v>
      </c>
      <c r="F18" s="84">
        <v>4.715668442504109E-3</v>
      </c>
      <c r="G18" s="84">
        <v>9.2751222135847716E-3</v>
      </c>
      <c r="H18" s="84" t="s">
        <v>202</v>
      </c>
      <c r="I18" s="84">
        <v>2</v>
      </c>
      <c r="J18" s="84" t="s">
        <v>1148</v>
      </c>
      <c r="K18" s="84">
        <v>-5.0199104440412112</v>
      </c>
      <c r="L18" s="84">
        <v>0.17256252798020755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4.1170949246235357E-3</v>
      </c>
      <c r="F19" s="87">
        <v>3.0495837008897284E-3</v>
      </c>
      <c r="G19" s="87">
        <v>5.4977214764809846E-3</v>
      </c>
      <c r="H19" s="87" t="s">
        <v>202</v>
      </c>
      <c r="I19" s="87">
        <v>2</v>
      </c>
      <c r="J19" s="87" t="s">
        <v>1149</v>
      </c>
      <c r="K19" s="87">
        <v>-5.4926074797141107</v>
      </c>
      <c r="L19" s="87">
        <v>0.15033893867515322</v>
      </c>
      <c r="M19" s="87" t="s">
        <v>17</v>
      </c>
      <c r="N19" s="87"/>
      <c r="O19" s="87"/>
      <c r="P19" s="87"/>
    </row>
    <row r="20" spans="1:16" x14ac:dyDescent="0.25">
      <c r="A20" s="86" t="s">
        <v>3</v>
      </c>
      <c r="B20" s="84" t="s">
        <v>12</v>
      </c>
      <c r="C20" s="84" t="s">
        <v>11</v>
      </c>
      <c r="D20" s="84" t="s">
        <v>18</v>
      </c>
      <c r="E20" s="84">
        <v>4.2563447664445931E-3</v>
      </c>
      <c r="F20" s="84">
        <v>3.1740035923184398E-3</v>
      </c>
      <c r="G20" s="84">
        <v>5.8549629791948337E-3</v>
      </c>
      <c r="H20" s="84" t="s">
        <v>202</v>
      </c>
      <c r="I20" s="84">
        <v>2</v>
      </c>
      <c r="J20" s="84" t="s">
        <v>1114</v>
      </c>
      <c r="K20" s="84">
        <v>-5.459344523070361</v>
      </c>
      <c r="L20" s="84">
        <v>0.15619793882454633</v>
      </c>
      <c r="M20" s="84" t="s">
        <v>17</v>
      </c>
      <c r="N20" s="84"/>
      <c r="O20" s="84"/>
      <c r="P20" s="84"/>
    </row>
    <row r="21" spans="1:16" x14ac:dyDescent="0.25">
      <c r="A21" s="86" t="s">
        <v>3</v>
      </c>
      <c r="B21" s="84" t="s">
        <v>12</v>
      </c>
      <c r="C21" s="84" t="s">
        <v>11</v>
      </c>
      <c r="D21" s="84" t="s">
        <v>8</v>
      </c>
      <c r="E21" s="84">
        <v>2.953856966031003E-3</v>
      </c>
      <c r="F21" s="84">
        <v>2.2568841366989853E-3</v>
      </c>
      <c r="G21" s="84">
        <v>3.8834548143594442E-3</v>
      </c>
      <c r="H21" s="84" t="s">
        <v>202</v>
      </c>
      <c r="I21" s="84">
        <v>2</v>
      </c>
      <c r="J21" s="84" t="s">
        <v>1115</v>
      </c>
      <c r="K21" s="84">
        <v>-5.824643516481613</v>
      </c>
      <c r="L21" s="84">
        <v>0.13845408471825157</v>
      </c>
      <c r="M21" s="84" t="s">
        <v>17</v>
      </c>
      <c r="N21" s="84"/>
      <c r="O21" s="84"/>
      <c r="P21" s="84"/>
    </row>
    <row r="22" spans="1:16" x14ac:dyDescent="0.25">
      <c r="A22" s="86" t="s">
        <v>3</v>
      </c>
      <c r="B22" s="84" t="s">
        <v>12</v>
      </c>
      <c r="C22" s="84" t="s">
        <v>11</v>
      </c>
      <c r="D22" s="84" t="s">
        <v>29</v>
      </c>
      <c r="E22" s="84">
        <v>4.7493183208923437E-3</v>
      </c>
      <c r="F22" s="84">
        <v>3.6172760027956916E-3</v>
      </c>
      <c r="G22" s="84">
        <v>6.4600364470558331E-3</v>
      </c>
      <c r="H22" s="84" t="s">
        <v>202</v>
      </c>
      <c r="I22" s="84">
        <v>2</v>
      </c>
      <c r="J22" s="84" t="s">
        <v>1116</v>
      </c>
      <c r="K22" s="84">
        <v>-5.3497541826254178</v>
      </c>
      <c r="L22" s="84">
        <v>0.14793716902419263</v>
      </c>
      <c r="M22" s="84" t="s">
        <v>17</v>
      </c>
      <c r="N22" s="84"/>
      <c r="O22" s="84"/>
      <c r="P22" s="84"/>
    </row>
    <row r="23" spans="1:16" x14ac:dyDescent="0.25">
      <c r="A23" s="86" t="s">
        <v>3</v>
      </c>
      <c r="B23" s="84" t="s">
        <v>12</v>
      </c>
      <c r="C23" s="84" t="s">
        <v>11</v>
      </c>
      <c r="D23" s="84" t="s">
        <v>7</v>
      </c>
      <c r="E23" s="84">
        <v>2.6477908341527873E-3</v>
      </c>
      <c r="F23" s="84">
        <v>1.9694275109118789E-3</v>
      </c>
      <c r="G23" s="84">
        <v>3.5437528334456656E-3</v>
      </c>
      <c r="H23" s="84" t="s">
        <v>202</v>
      </c>
      <c r="I23" s="84">
        <v>2</v>
      </c>
      <c r="J23" s="84" t="s">
        <v>1117</v>
      </c>
      <c r="K23" s="84">
        <v>-5.9340296341508294</v>
      </c>
      <c r="L23" s="84">
        <v>0.14985800794299342</v>
      </c>
      <c r="M23" s="84" t="s">
        <v>17</v>
      </c>
      <c r="N23" s="84"/>
      <c r="O23" s="84"/>
      <c r="P23" s="84"/>
    </row>
    <row r="24" spans="1:16" x14ac:dyDescent="0.25">
      <c r="A24" s="86" t="s">
        <v>3</v>
      </c>
      <c r="B24" s="84" t="s">
        <v>12</v>
      </c>
      <c r="C24" s="84" t="s">
        <v>13</v>
      </c>
      <c r="D24" s="84" t="s">
        <v>18</v>
      </c>
      <c r="E24" s="84">
        <v>3.8366750116569882E-3</v>
      </c>
      <c r="F24" s="84">
        <v>2.9703421074289945E-3</v>
      </c>
      <c r="G24" s="84">
        <v>5.0800238526408506E-3</v>
      </c>
      <c r="H24" s="84" t="s">
        <v>202</v>
      </c>
      <c r="I24" s="84">
        <v>2</v>
      </c>
      <c r="J24" s="84" t="s">
        <v>1118</v>
      </c>
      <c r="K24" s="84">
        <v>-5.5631491698561826</v>
      </c>
      <c r="L24" s="84">
        <v>0.13689765895754158</v>
      </c>
      <c r="M24" s="84" t="s">
        <v>17</v>
      </c>
      <c r="N24" s="84"/>
      <c r="O24" s="84"/>
      <c r="P24" s="84"/>
    </row>
    <row r="25" spans="1:16" x14ac:dyDescent="0.25">
      <c r="A25" s="86" t="s">
        <v>3</v>
      </c>
      <c r="B25" s="84" t="s">
        <v>12</v>
      </c>
      <c r="C25" s="84" t="s">
        <v>13</v>
      </c>
      <c r="D25" s="84" t="s">
        <v>8</v>
      </c>
      <c r="E25" s="84">
        <v>2.6636929689209314E-3</v>
      </c>
      <c r="F25" s="84">
        <v>2.0583607577346025E-3</v>
      </c>
      <c r="G25" s="84">
        <v>3.4064236525062491E-3</v>
      </c>
      <c r="H25" s="84" t="s">
        <v>202</v>
      </c>
      <c r="I25" s="84">
        <v>2</v>
      </c>
      <c r="J25" s="84" t="s">
        <v>1119</v>
      </c>
      <c r="K25" s="84">
        <v>-5.9280417848525628</v>
      </c>
      <c r="L25" s="84">
        <v>0.12850842891053971</v>
      </c>
      <c r="M25" s="84" t="s">
        <v>17</v>
      </c>
      <c r="N25" s="84"/>
      <c r="O25" s="84"/>
      <c r="P25" s="84"/>
    </row>
    <row r="26" spans="1:16" x14ac:dyDescent="0.25">
      <c r="A26" s="86" t="s">
        <v>3</v>
      </c>
      <c r="B26" s="84" t="s">
        <v>12</v>
      </c>
      <c r="C26" s="84" t="s">
        <v>13</v>
      </c>
      <c r="D26" s="84" t="s">
        <v>29</v>
      </c>
      <c r="E26" s="84">
        <v>4.2809572158009589E-3</v>
      </c>
      <c r="F26" s="84">
        <v>3.1791492257038554E-3</v>
      </c>
      <c r="G26" s="84">
        <v>5.9932234284055808E-3</v>
      </c>
      <c r="H26" s="84" t="s">
        <v>202</v>
      </c>
      <c r="I26" s="84">
        <v>2</v>
      </c>
      <c r="J26" s="84" t="s">
        <v>1120</v>
      </c>
      <c r="K26" s="84">
        <v>-5.4535786458424145</v>
      </c>
      <c r="L26" s="84">
        <v>0.16173871949836219</v>
      </c>
      <c r="M26" s="84" t="s">
        <v>17</v>
      </c>
      <c r="N26" s="84"/>
      <c r="O26" s="84"/>
      <c r="P26" s="84"/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84">
        <v>2.3878840571295704E-3</v>
      </c>
      <c r="F27" s="84">
        <v>1.8625790415377501E-3</v>
      </c>
      <c r="G27" s="84">
        <v>3.0063418620613837E-3</v>
      </c>
      <c r="H27" s="84" t="s">
        <v>202</v>
      </c>
      <c r="I27" s="84">
        <v>2</v>
      </c>
      <c r="J27" s="84" t="s">
        <v>1121</v>
      </c>
      <c r="K27" s="84">
        <v>-6.0373476369212815</v>
      </c>
      <c r="L27" s="84">
        <v>0.12213313843140558</v>
      </c>
      <c r="M27" s="84" t="s">
        <v>17</v>
      </c>
      <c r="N27" s="84"/>
      <c r="O27" s="84"/>
      <c r="P27" s="84"/>
    </row>
    <row r="28" spans="1:16" x14ac:dyDescent="0.25">
      <c r="A28" s="86" t="s">
        <v>3</v>
      </c>
      <c r="B28" s="84" t="s">
        <v>12</v>
      </c>
      <c r="C28" s="84" t="s">
        <v>14</v>
      </c>
      <c r="D28" s="84" t="s">
        <v>18</v>
      </c>
      <c r="E28" s="84">
        <v>3.2810185241809319E-3</v>
      </c>
      <c r="F28" s="84">
        <v>2.4086149166034753E-3</v>
      </c>
      <c r="G28" s="84">
        <v>4.5026796363071518E-3</v>
      </c>
      <c r="H28" s="84" t="s">
        <v>202</v>
      </c>
      <c r="I28" s="84">
        <v>2</v>
      </c>
      <c r="J28" s="84" t="s">
        <v>1122</v>
      </c>
      <c r="K28" s="84">
        <v>-5.7196013791242821</v>
      </c>
      <c r="L28" s="84">
        <v>0.159597151888202</v>
      </c>
      <c r="M28" s="84" t="s">
        <v>17</v>
      </c>
      <c r="N28" s="84"/>
      <c r="O28" s="84"/>
      <c r="P28" s="84"/>
    </row>
    <row r="29" spans="1:16" x14ac:dyDescent="0.25">
      <c r="A29" s="86" t="s">
        <v>3</v>
      </c>
      <c r="B29" s="84" t="s">
        <v>12</v>
      </c>
      <c r="C29" s="84" t="s">
        <v>14</v>
      </c>
      <c r="D29" s="84" t="s">
        <v>8</v>
      </c>
      <c r="E29" s="84">
        <v>2.2759644036153713E-3</v>
      </c>
      <c r="F29" s="84">
        <v>1.7116412638986953E-3</v>
      </c>
      <c r="G29" s="84">
        <v>3.0205021443467711E-3</v>
      </c>
      <c r="H29" s="84" t="s">
        <v>202</v>
      </c>
      <c r="I29" s="84">
        <v>2</v>
      </c>
      <c r="J29" s="84" t="s">
        <v>1123</v>
      </c>
      <c r="K29" s="84">
        <v>-6.085351402728155</v>
      </c>
      <c r="L29" s="84">
        <v>0.1448904022653528</v>
      </c>
      <c r="M29" s="84" t="s">
        <v>17</v>
      </c>
      <c r="N29" s="84"/>
      <c r="O29" s="84"/>
      <c r="P29" s="84"/>
    </row>
    <row r="30" spans="1:16" x14ac:dyDescent="0.25">
      <c r="A30" s="86" t="s">
        <v>3</v>
      </c>
      <c r="B30" s="84" t="s">
        <v>12</v>
      </c>
      <c r="C30" s="84" t="s">
        <v>14</v>
      </c>
      <c r="D30" s="84" t="s">
        <v>29</v>
      </c>
      <c r="E30" s="84">
        <v>3.6611182686215478E-3</v>
      </c>
      <c r="F30" s="84">
        <v>2.595159913306055E-3</v>
      </c>
      <c r="G30" s="84">
        <v>5.0958691280414302E-3</v>
      </c>
      <c r="H30" s="84" t="s">
        <v>202</v>
      </c>
      <c r="I30" s="84">
        <v>2</v>
      </c>
      <c r="J30" s="84" t="s">
        <v>1124</v>
      </c>
      <c r="K30" s="84">
        <v>-5.6099866403613134</v>
      </c>
      <c r="L30" s="84">
        <v>0.17213829037899536</v>
      </c>
      <c r="M30" s="84" t="s">
        <v>17</v>
      </c>
      <c r="N30" s="84"/>
      <c r="O30" s="84"/>
      <c r="P30" s="84"/>
    </row>
    <row r="31" spans="1:16" x14ac:dyDescent="0.25">
      <c r="A31" s="86" t="s">
        <v>3</v>
      </c>
      <c r="B31" s="84" t="s">
        <v>12</v>
      </c>
      <c r="C31" s="84" t="s">
        <v>14</v>
      </c>
      <c r="D31" s="84" t="s">
        <v>7</v>
      </c>
      <c r="E31" s="84">
        <v>2.0400707666409839E-3</v>
      </c>
      <c r="F31" s="84">
        <v>1.5184775558011207E-3</v>
      </c>
      <c r="G31" s="84">
        <v>2.7252006612638979E-3</v>
      </c>
      <c r="H31" s="84" t="s">
        <v>202</v>
      </c>
      <c r="I31" s="84">
        <v>2</v>
      </c>
      <c r="J31" s="84" t="s">
        <v>1125</v>
      </c>
      <c r="K31" s="84">
        <v>-6.1947707821977858</v>
      </c>
      <c r="L31" s="84">
        <v>0.14919230552987128</v>
      </c>
      <c r="M31" s="84" t="s">
        <v>17</v>
      </c>
      <c r="N31" s="84"/>
      <c r="O31" s="84"/>
      <c r="P31" s="84"/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84">
        <v>4.5704180551527302E-3</v>
      </c>
      <c r="F32" s="84">
        <v>3.232787475844265E-3</v>
      </c>
      <c r="G32" s="84">
        <v>6.2582314318143069E-3</v>
      </c>
      <c r="H32" s="84" t="s">
        <v>202</v>
      </c>
      <c r="I32" s="84">
        <v>2</v>
      </c>
      <c r="J32" s="84" t="s">
        <v>1126</v>
      </c>
      <c r="K32" s="84">
        <v>-5.3881506001083128</v>
      </c>
      <c r="L32" s="84">
        <v>0.16850838408958063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84">
        <v>2.8431285842798856E-3</v>
      </c>
      <c r="F33" s="84">
        <v>2.0513455653237539E-3</v>
      </c>
      <c r="G33" s="84">
        <v>3.9460440834298144E-3</v>
      </c>
      <c r="H33" s="84" t="s">
        <v>202</v>
      </c>
      <c r="I33" s="84">
        <v>2</v>
      </c>
      <c r="J33" s="84" t="s">
        <v>1127</v>
      </c>
      <c r="K33" s="84">
        <v>-5.8628502189576137</v>
      </c>
      <c r="L33" s="84">
        <v>0.16689225205430339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84">
        <v>4.1180372039907502E-3</v>
      </c>
      <c r="F34" s="84">
        <v>3.1090027754288249E-3</v>
      </c>
      <c r="G34" s="84">
        <v>5.5761467650641628E-3</v>
      </c>
      <c r="H34" s="84" t="s">
        <v>202</v>
      </c>
      <c r="I34" s="84">
        <v>2</v>
      </c>
      <c r="J34" s="84" t="s">
        <v>1128</v>
      </c>
      <c r="K34" s="84">
        <v>-5.4923786359368378</v>
      </c>
      <c r="L34" s="84">
        <v>0.1490295842292213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84">
        <v>2.5629423625209671E-3</v>
      </c>
      <c r="F35" s="84">
        <v>1.9572343165013117E-3</v>
      </c>
      <c r="G35" s="84">
        <v>3.3593733565313757E-3</v>
      </c>
      <c r="H35" s="84" t="s">
        <v>202</v>
      </c>
      <c r="I35" s="84">
        <v>2</v>
      </c>
      <c r="J35" s="84" t="s">
        <v>1129</v>
      </c>
      <c r="K35" s="84">
        <v>-5.9665993201398546</v>
      </c>
      <c r="L35" s="84">
        <v>0.13781174535799384</v>
      </c>
      <c r="M35" s="84" t="s">
        <v>17</v>
      </c>
      <c r="N35" s="84"/>
      <c r="O35" s="84"/>
      <c r="P35" s="84"/>
    </row>
    <row r="36" spans="1:16" x14ac:dyDescent="0.25">
      <c r="A36" s="86" t="s">
        <v>3</v>
      </c>
      <c r="B36" s="84" t="s">
        <v>15</v>
      </c>
      <c r="C36" s="84" t="s">
        <v>14</v>
      </c>
      <c r="D36" s="84" t="s">
        <v>18</v>
      </c>
      <c r="E36" s="84">
        <v>3.5211856962716953E-3</v>
      </c>
      <c r="F36" s="84">
        <v>2.4632757431097951E-3</v>
      </c>
      <c r="G36" s="84">
        <v>4.9243227650049969E-3</v>
      </c>
      <c r="H36" s="84" t="s">
        <v>202</v>
      </c>
      <c r="I36" s="84">
        <v>2</v>
      </c>
      <c r="J36" s="84" t="s">
        <v>1130</v>
      </c>
      <c r="K36" s="84">
        <v>-5.6489575005601189</v>
      </c>
      <c r="L36" s="84">
        <v>0.17670782869579316</v>
      </c>
      <c r="M36" s="84" t="s">
        <v>17</v>
      </c>
      <c r="N36" s="84"/>
      <c r="O36" s="84"/>
      <c r="P36" s="84"/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2.1893163240753999E-3</v>
      </c>
      <c r="F37" s="87">
        <v>1.6116980716415616E-3</v>
      </c>
      <c r="G37" s="87">
        <v>3.0040478988386057E-3</v>
      </c>
      <c r="H37" s="87" t="s">
        <v>202</v>
      </c>
      <c r="I37" s="87">
        <v>2</v>
      </c>
      <c r="J37" s="87" t="s">
        <v>1131</v>
      </c>
      <c r="K37" s="87">
        <v>-6.1241659646797819</v>
      </c>
      <c r="L37" s="87">
        <v>0.15884498793960716</v>
      </c>
      <c r="M37" s="87" t="s">
        <v>17</v>
      </c>
      <c r="N37" s="87"/>
      <c r="O37" s="87"/>
      <c r="P37" s="87"/>
    </row>
    <row r="38" spans="1:16" x14ac:dyDescent="0.25">
      <c r="A38" s="86" t="s">
        <v>4</v>
      </c>
      <c r="B38" s="84" t="s">
        <v>12</v>
      </c>
      <c r="C38" s="84" t="s">
        <v>11</v>
      </c>
      <c r="D38" s="84" t="s">
        <v>18</v>
      </c>
      <c r="E38" s="133">
        <v>5.6626903898792658E-3</v>
      </c>
      <c r="F38" s="133">
        <v>4.1299873014088127E-3</v>
      </c>
      <c r="G38" s="133">
        <v>7.9646161132883551E-3</v>
      </c>
      <c r="H38" s="84" t="s">
        <v>202</v>
      </c>
      <c r="I38" s="84">
        <v>2</v>
      </c>
      <c r="J38" s="84" t="s">
        <v>1150</v>
      </c>
      <c r="K38" s="84">
        <v>-5.173856165801487</v>
      </c>
      <c r="L38" s="84">
        <v>0.16753428909494869</v>
      </c>
      <c r="M38" s="84" t="s">
        <v>17</v>
      </c>
      <c r="N38" s="84"/>
      <c r="O38" s="84"/>
      <c r="P38" s="84"/>
    </row>
    <row r="39" spans="1:16" x14ac:dyDescent="0.25">
      <c r="A39" s="86" t="s">
        <v>4</v>
      </c>
      <c r="B39" s="84" t="s">
        <v>12</v>
      </c>
      <c r="C39" s="84" t="s">
        <v>11</v>
      </c>
      <c r="D39" s="84" t="s">
        <v>8</v>
      </c>
      <c r="E39" s="133">
        <v>3.9338717817943552E-3</v>
      </c>
      <c r="F39" s="133">
        <v>3.1071520309221153E-3</v>
      </c>
      <c r="G39" s="133">
        <v>5.0711368059572302E-3</v>
      </c>
      <c r="H39" s="84" t="s">
        <v>202</v>
      </c>
      <c r="I39" s="84">
        <v>2</v>
      </c>
      <c r="J39" s="84" t="s">
        <v>1151</v>
      </c>
      <c r="K39" s="84">
        <v>-5.5381311518711813</v>
      </c>
      <c r="L39" s="84">
        <v>0.12496389122338528</v>
      </c>
      <c r="M39" s="84" t="s">
        <v>17</v>
      </c>
      <c r="N39" s="84"/>
      <c r="O39" s="84"/>
      <c r="P39" s="84"/>
    </row>
    <row r="40" spans="1:16" x14ac:dyDescent="0.25">
      <c r="A40" s="86" t="s">
        <v>4</v>
      </c>
      <c r="B40" s="84" t="s">
        <v>12</v>
      </c>
      <c r="C40" s="84" t="s">
        <v>11</v>
      </c>
      <c r="D40" s="84" t="s">
        <v>29</v>
      </c>
      <c r="E40" s="133">
        <v>6.3183658859975083E-3</v>
      </c>
      <c r="F40" s="133">
        <v>4.7839953532924639E-3</v>
      </c>
      <c r="G40" s="133">
        <v>8.5472835412850508E-3</v>
      </c>
      <c r="H40" s="84" t="s">
        <v>202</v>
      </c>
      <c r="I40" s="84">
        <v>2</v>
      </c>
      <c r="J40" s="84" t="s">
        <v>1152</v>
      </c>
      <c r="K40" s="84">
        <v>-5.0642946665985429</v>
      </c>
      <c r="L40" s="84">
        <v>0.14804527363546763</v>
      </c>
      <c r="M40" s="84" t="s">
        <v>17</v>
      </c>
      <c r="N40" s="84"/>
      <c r="O40" s="84"/>
      <c r="P40" s="84"/>
    </row>
    <row r="41" spans="1:16" x14ac:dyDescent="0.25">
      <c r="A41" s="86" t="s">
        <v>4</v>
      </c>
      <c r="B41" s="84" t="s">
        <v>12</v>
      </c>
      <c r="C41" s="84" t="s">
        <v>11</v>
      </c>
      <c r="D41" s="84" t="s">
        <v>7</v>
      </c>
      <c r="E41" s="83">
        <v>3.5264756212619918E-3</v>
      </c>
      <c r="F41" s="83">
        <v>2.5801116399995134E-3</v>
      </c>
      <c r="G41" s="83">
        <v>4.8362190220343527E-3</v>
      </c>
      <c r="H41" s="85" t="s">
        <v>202</v>
      </c>
      <c r="I41" s="84">
        <v>2</v>
      </c>
      <c r="J41" s="84" t="s">
        <v>1153</v>
      </c>
      <c r="K41" s="84">
        <v>-5.6474563143522731</v>
      </c>
      <c r="L41" s="84">
        <v>0.16028075314492801</v>
      </c>
      <c r="M41" s="84" t="s">
        <v>17</v>
      </c>
      <c r="N41" s="84"/>
      <c r="O41" s="84"/>
      <c r="P41" s="84"/>
    </row>
    <row r="42" spans="1:16" x14ac:dyDescent="0.25">
      <c r="A42" s="86" t="s">
        <v>4</v>
      </c>
      <c r="B42" s="84" t="s">
        <v>12</v>
      </c>
      <c r="C42" s="84" t="s">
        <v>13</v>
      </c>
      <c r="D42" s="84" t="s">
        <v>18</v>
      </c>
      <c r="E42" s="83">
        <v>5.1022628218478699E-3</v>
      </c>
      <c r="F42" s="83">
        <v>3.6996956586745418E-3</v>
      </c>
      <c r="G42" s="83">
        <v>7.1585811505523568E-3</v>
      </c>
      <c r="H42" s="85" t="s">
        <v>202</v>
      </c>
      <c r="I42" s="84">
        <v>2</v>
      </c>
      <c r="J42" s="84" t="s">
        <v>1154</v>
      </c>
      <c r="K42" s="84">
        <v>-5.2780711470950017</v>
      </c>
      <c r="L42" s="84">
        <v>0.16838296840564232</v>
      </c>
      <c r="M42" s="84" t="s">
        <v>17</v>
      </c>
      <c r="N42" s="84"/>
      <c r="O42" s="84"/>
      <c r="P42" s="84"/>
    </row>
    <row r="43" spans="1:16" x14ac:dyDescent="0.25">
      <c r="A43" s="86" t="s">
        <v>4</v>
      </c>
      <c r="B43" s="84" t="s">
        <v>12</v>
      </c>
      <c r="C43" s="84" t="s">
        <v>13</v>
      </c>
      <c r="D43" s="84" t="s">
        <v>8</v>
      </c>
      <c r="E43" s="83">
        <v>3.5464458144988738E-3</v>
      </c>
      <c r="F43" s="83">
        <v>2.6754412012832142E-3</v>
      </c>
      <c r="G43" s="83">
        <v>4.6265041232991374E-3</v>
      </c>
      <c r="H43" s="85" t="s">
        <v>202</v>
      </c>
      <c r="I43" s="84">
        <v>2</v>
      </c>
      <c r="J43" s="84" t="s">
        <v>1155</v>
      </c>
      <c r="K43" s="84">
        <v>-5.641809356023689</v>
      </c>
      <c r="L43" s="84">
        <v>0.13971613064663652</v>
      </c>
      <c r="M43" s="84" t="s">
        <v>17</v>
      </c>
      <c r="N43" s="84"/>
      <c r="O43" s="84"/>
      <c r="P43" s="84"/>
    </row>
    <row r="44" spans="1:16" x14ac:dyDescent="0.25">
      <c r="A44" s="86" t="s">
        <v>4</v>
      </c>
      <c r="B44" s="84" t="s">
        <v>12</v>
      </c>
      <c r="C44" s="84" t="s">
        <v>13</v>
      </c>
      <c r="D44" s="84" t="s">
        <v>29</v>
      </c>
      <c r="E44" s="85">
        <v>5.6931371245247785E-3</v>
      </c>
      <c r="F44" s="85">
        <v>4.1214066323677452E-3</v>
      </c>
      <c r="G44" s="85">
        <v>7.9224771954640397E-3</v>
      </c>
      <c r="H44" s="85" t="s">
        <v>202</v>
      </c>
      <c r="I44" s="84">
        <v>2</v>
      </c>
      <c r="J44" s="84" t="s">
        <v>1156</v>
      </c>
      <c r="K44" s="84">
        <v>-5.1684938427891662</v>
      </c>
      <c r="L44" s="84">
        <v>0.16671158505387099</v>
      </c>
      <c r="M44" s="84" t="s">
        <v>17</v>
      </c>
      <c r="N44" s="84"/>
      <c r="O44" s="84"/>
      <c r="P44" s="84"/>
    </row>
    <row r="45" spans="1:16" x14ac:dyDescent="0.25">
      <c r="A45" s="86" t="s">
        <v>4</v>
      </c>
      <c r="B45" s="84" t="s">
        <v>12</v>
      </c>
      <c r="C45" s="84" t="s">
        <v>13</v>
      </c>
      <c r="D45" s="84" t="s">
        <v>7</v>
      </c>
      <c r="E45" s="85">
        <v>3.1793688166121318E-3</v>
      </c>
      <c r="F45" s="85">
        <v>2.3477951547276167E-3</v>
      </c>
      <c r="G45" s="85">
        <v>4.3238734033141865E-3</v>
      </c>
      <c r="H45" s="85" t="s">
        <v>202</v>
      </c>
      <c r="I45" s="84">
        <v>2</v>
      </c>
      <c r="J45" s="84" t="s">
        <v>1157</v>
      </c>
      <c r="K45" s="84">
        <v>-5.7510725872329713</v>
      </c>
      <c r="L45" s="84">
        <v>0.15578443009154161</v>
      </c>
      <c r="M45" s="84" t="s">
        <v>17</v>
      </c>
      <c r="N45" s="84"/>
      <c r="O45" s="84"/>
      <c r="P45" s="84"/>
    </row>
    <row r="46" spans="1:16" x14ac:dyDescent="0.25">
      <c r="A46" s="86" t="s">
        <v>4</v>
      </c>
      <c r="B46" s="84" t="s">
        <v>12</v>
      </c>
      <c r="C46" s="84" t="s">
        <v>14</v>
      </c>
      <c r="D46" s="84" t="s">
        <v>18</v>
      </c>
      <c r="E46" s="85">
        <v>4.3675021316764732E-3</v>
      </c>
      <c r="F46" s="85">
        <v>3.0694772914034983E-3</v>
      </c>
      <c r="G46" s="85">
        <v>6.1560016941627467E-3</v>
      </c>
      <c r="H46" s="85" t="s">
        <v>202</v>
      </c>
      <c r="I46" s="84">
        <v>2</v>
      </c>
      <c r="J46" s="84" t="s">
        <v>1158</v>
      </c>
      <c r="K46" s="84">
        <v>-5.4335640278791413</v>
      </c>
      <c r="L46" s="84">
        <v>0.17753066516978377</v>
      </c>
      <c r="M46" s="84" t="s">
        <v>17</v>
      </c>
      <c r="N46" s="84"/>
      <c r="O46" s="84"/>
      <c r="P46" s="84"/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83">
        <v>3.0321632095447098E-3</v>
      </c>
      <c r="F47" s="83">
        <v>2.1708082003976752E-3</v>
      </c>
      <c r="G47" s="83">
        <v>4.1333108635075297E-3</v>
      </c>
      <c r="H47" s="85" t="s">
        <v>202</v>
      </c>
      <c r="I47" s="84">
        <v>2</v>
      </c>
      <c r="J47" s="84" t="s">
        <v>1159</v>
      </c>
      <c r="K47" s="84">
        <v>-5.7984789836452295</v>
      </c>
      <c r="L47" s="84">
        <v>0.16428040992028217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83">
        <v>4.8731845295604398E-3</v>
      </c>
      <c r="F48" s="83">
        <v>3.3348085336417227E-3</v>
      </c>
      <c r="G48" s="83">
        <v>7.1064596201034442E-3</v>
      </c>
      <c r="H48" s="85" t="s">
        <v>202</v>
      </c>
      <c r="I48" s="84">
        <v>2</v>
      </c>
      <c r="J48" s="84" t="s">
        <v>1160</v>
      </c>
      <c r="K48" s="84">
        <v>-5.3240076480847183</v>
      </c>
      <c r="L48" s="84">
        <v>0.19300737488666403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83">
        <v>2.7181416122596478E-3</v>
      </c>
      <c r="F49" s="83">
        <v>1.9537548120211645E-3</v>
      </c>
      <c r="G49" s="83">
        <v>3.7481307310570072E-3</v>
      </c>
      <c r="H49" s="85" t="s">
        <v>202</v>
      </c>
      <c r="I49" s="84">
        <v>2</v>
      </c>
      <c r="J49" s="84" t="s">
        <v>1161</v>
      </c>
      <c r="K49" s="84">
        <v>-5.9078068629696459</v>
      </c>
      <c r="L49" s="84">
        <v>0.16620004547669817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85">
        <v>6.0767709899939484E-3</v>
      </c>
      <c r="F50" s="85">
        <v>4.2317755204742246E-3</v>
      </c>
      <c r="G50" s="85">
        <v>8.6000295373167904E-3</v>
      </c>
      <c r="H50" s="85" t="s">
        <v>202</v>
      </c>
      <c r="I50" s="84">
        <v>2</v>
      </c>
      <c r="J50" s="84" t="s">
        <v>1162</v>
      </c>
      <c r="K50" s="84">
        <v>-5.1032818112528533</v>
      </c>
      <c r="L50" s="84">
        <v>0.18090407858222926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85">
        <v>3.7844631511032034E-3</v>
      </c>
      <c r="F51" s="85">
        <v>2.682555222227078E-3</v>
      </c>
      <c r="G51" s="85">
        <v>5.2589781263442485E-3</v>
      </c>
      <c r="H51" s="85" t="s">
        <v>202</v>
      </c>
      <c r="I51" s="84">
        <v>2</v>
      </c>
      <c r="J51" s="84" t="s">
        <v>1163</v>
      </c>
      <c r="K51" s="84">
        <v>-5.5768512380564292</v>
      </c>
      <c r="L51" s="84">
        <v>0.171726263750549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85">
        <v>5.4731132046839E-3</v>
      </c>
      <c r="F52" s="85">
        <v>3.8567749438076187E-3</v>
      </c>
      <c r="G52" s="85">
        <v>7.7454032286391403E-3</v>
      </c>
      <c r="H52" s="85" t="s">
        <v>202</v>
      </c>
      <c r="I52" s="84">
        <v>2</v>
      </c>
      <c r="J52" s="84" t="s">
        <v>1164</v>
      </c>
      <c r="K52" s="84">
        <v>-5.2079076828238016</v>
      </c>
      <c r="L52" s="84">
        <v>0.17787454289379939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85">
        <v>3.4105089371396151E-3</v>
      </c>
      <c r="F53" s="85">
        <v>2.4945166573661867E-3</v>
      </c>
      <c r="G53" s="85">
        <v>4.6885955407943618E-3</v>
      </c>
      <c r="H53" s="85" t="s">
        <v>202</v>
      </c>
      <c r="I53" s="84">
        <v>2</v>
      </c>
      <c r="J53" s="84" t="s">
        <v>1165</v>
      </c>
      <c r="K53" s="84">
        <v>-5.6808937503951107</v>
      </c>
      <c r="L53" s="84">
        <v>0.16097910546552938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85">
        <v>4.684471910826978E-3</v>
      </c>
      <c r="F54" s="85">
        <v>3.1256075579040154E-3</v>
      </c>
      <c r="G54" s="85">
        <v>6.8180103735539579E-3</v>
      </c>
      <c r="H54" s="85" t="s">
        <v>202</v>
      </c>
      <c r="I54" s="84">
        <v>2</v>
      </c>
      <c r="J54" s="84" t="s">
        <v>1166</v>
      </c>
      <c r="K54" s="84">
        <v>-5.3635020887854843</v>
      </c>
      <c r="L54" s="84">
        <v>0.19896403377267616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91">
        <v>2.9154008654585367E-3</v>
      </c>
      <c r="F55" s="91">
        <v>2.0726208608975866E-3</v>
      </c>
      <c r="G55" s="91">
        <v>4.1494412333615768E-3</v>
      </c>
      <c r="H55" s="91" t="s">
        <v>202</v>
      </c>
      <c r="I55" s="87">
        <v>2</v>
      </c>
      <c r="J55" s="87" t="s">
        <v>1167</v>
      </c>
      <c r="K55" s="87">
        <v>-5.8377479504668441</v>
      </c>
      <c r="L55" s="87">
        <v>0.17708157138023339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7.9821716493183939E-3</v>
      </c>
      <c r="F56" s="133">
        <v>6.0369745263531421E-3</v>
      </c>
      <c r="G56" s="133">
        <v>1.0859744210487316E-2</v>
      </c>
      <c r="H56" s="133" t="s">
        <v>202</v>
      </c>
      <c r="I56" s="133">
        <v>2</v>
      </c>
      <c r="J56" s="133" t="s">
        <v>1132</v>
      </c>
      <c r="K56" s="133">
        <v>-4.8305447680367779</v>
      </c>
      <c r="L56" s="133">
        <v>0.14978565832854995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5.5564247382257903E-3</v>
      </c>
      <c r="F57" s="133">
        <v>4.4413852543919094E-3</v>
      </c>
      <c r="G57" s="133">
        <v>7.036583132577298E-3</v>
      </c>
      <c r="H57" s="133" t="s">
        <v>202</v>
      </c>
      <c r="I57" s="133">
        <v>2</v>
      </c>
      <c r="J57" s="133" t="s">
        <v>1133</v>
      </c>
      <c r="K57" s="133">
        <v>-5.1928004102470435</v>
      </c>
      <c r="L57" s="133">
        <v>0.11738683159352924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8.9087763590499254E-3</v>
      </c>
      <c r="F58" s="133">
        <v>6.6219408459086545E-3</v>
      </c>
      <c r="G58" s="133">
        <v>1.1839561886538728E-2</v>
      </c>
      <c r="H58" s="133" t="s">
        <v>202</v>
      </c>
      <c r="I58" s="133">
        <v>2</v>
      </c>
      <c r="J58" s="133" t="s">
        <v>1134</v>
      </c>
      <c r="K58" s="133">
        <v>-4.7207183803704833</v>
      </c>
      <c r="L58" s="133">
        <v>0.14822911220013441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4.9800467433968824E-3</v>
      </c>
      <c r="F59" s="133">
        <v>3.7453866624100282E-3</v>
      </c>
      <c r="G59" s="133">
        <v>6.3904735326447745E-3</v>
      </c>
      <c r="H59" s="133" t="s">
        <v>202</v>
      </c>
      <c r="I59" s="133">
        <v>2</v>
      </c>
      <c r="J59" s="133" t="s">
        <v>1135</v>
      </c>
      <c r="K59" s="133">
        <v>-5.3023160017653526</v>
      </c>
      <c r="L59" s="133">
        <v>0.13629681419131837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7.1826107170932015E-3</v>
      </c>
      <c r="F60" s="133">
        <v>5.6474190629431159E-3</v>
      </c>
      <c r="G60" s="133">
        <v>8.9481328918659467E-3</v>
      </c>
      <c r="H60" s="133" t="s">
        <v>202</v>
      </c>
      <c r="I60" s="133">
        <v>2</v>
      </c>
      <c r="J60" s="133" t="s">
        <v>1136</v>
      </c>
      <c r="K60" s="133">
        <v>-4.9360923523889548</v>
      </c>
      <c r="L60" s="133">
        <v>0.11740975951949408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5.0044836040680401E-3</v>
      </c>
      <c r="F61" s="133">
        <v>4.0720370813826434E-3</v>
      </c>
      <c r="G61" s="133">
        <v>6.1918058317880463E-3</v>
      </c>
      <c r="H61" s="133" t="s">
        <v>202</v>
      </c>
      <c r="I61" s="133">
        <v>2</v>
      </c>
      <c r="J61" s="133" t="s">
        <v>1137</v>
      </c>
      <c r="K61" s="133">
        <v>-5.2974210475483456</v>
      </c>
      <c r="L61" s="133">
        <v>0.10690902863359905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8.0171651917261399E-3</v>
      </c>
      <c r="F62" s="133">
        <v>5.9726349347343144E-3</v>
      </c>
      <c r="G62" s="133">
        <v>1.0606355647893256E-2</v>
      </c>
      <c r="H62" s="133" t="s">
        <v>202</v>
      </c>
      <c r="I62" s="133">
        <v>2</v>
      </c>
      <c r="J62" s="133" t="s">
        <v>1138</v>
      </c>
      <c r="K62" s="133">
        <v>-4.8261703869538461</v>
      </c>
      <c r="L62" s="133">
        <v>0.14649622913909324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4.485447562082477E-3</v>
      </c>
      <c r="F63" s="133">
        <v>3.6823943914689543E-3</v>
      </c>
      <c r="G63" s="133">
        <v>5.4995964491947307E-3</v>
      </c>
      <c r="H63" s="133" t="s">
        <v>202</v>
      </c>
      <c r="I63" s="133">
        <v>2</v>
      </c>
      <c r="J63" s="133" t="s">
        <v>1139</v>
      </c>
      <c r="K63" s="133">
        <v>-5.4069169975733491</v>
      </c>
      <c r="L63" s="133">
        <v>0.10232436893294146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6.1627686267676897E-3</v>
      </c>
      <c r="F64" s="133">
        <v>4.5972585506385321E-3</v>
      </c>
      <c r="G64" s="133">
        <v>8.2576109507447575E-3</v>
      </c>
      <c r="H64" s="133" t="s">
        <v>202</v>
      </c>
      <c r="I64" s="133">
        <v>2</v>
      </c>
      <c r="J64" s="133" t="s">
        <v>1140</v>
      </c>
      <c r="K64" s="133">
        <v>-5.089229150012831</v>
      </c>
      <c r="L64" s="133">
        <v>0.1494069275431901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4.2856131452623887E-3</v>
      </c>
      <c r="F65" s="133">
        <v>3.3430803530560878E-3</v>
      </c>
      <c r="G65" s="133">
        <v>5.4607995304335518E-3</v>
      </c>
      <c r="H65" s="133" t="s">
        <v>202</v>
      </c>
      <c r="I65" s="133">
        <v>2</v>
      </c>
      <c r="J65" s="133" t="s">
        <v>1141</v>
      </c>
      <c r="K65" s="133">
        <v>-5.4524916460925423</v>
      </c>
      <c r="L65" s="133">
        <v>0.125179226995105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6.8773105549046554E-3</v>
      </c>
      <c r="F66" s="133">
        <v>4.9894011111461505E-3</v>
      </c>
      <c r="G66" s="133">
        <v>9.4577792849759989E-3</v>
      </c>
      <c r="H66" s="133" t="s">
        <v>202</v>
      </c>
      <c r="I66" s="133">
        <v>2</v>
      </c>
      <c r="J66" s="133" t="s">
        <v>1142</v>
      </c>
      <c r="K66" s="133">
        <v>-4.97952761117857</v>
      </c>
      <c r="L66" s="133">
        <v>0.16314329664884819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3.8415114221553022E-3</v>
      </c>
      <c r="F67" s="133">
        <v>2.9446206471632156E-3</v>
      </c>
      <c r="G67" s="133">
        <v>5.0059200920434827E-3</v>
      </c>
      <c r="H67" s="133" t="s">
        <v>202</v>
      </c>
      <c r="I67" s="133">
        <v>2</v>
      </c>
      <c r="J67" s="133" t="s">
        <v>1143</v>
      </c>
      <c r="K67" s="133">
        <v>-5.5618893903028628</v>
      </c>
      <c r="L67" s="133">
        <v>0.13536766177233178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8.5590387855173037E-3</v>
      </c>
      <c r="F68" s="133">
        <v>6.1978571054646147E-3</v>
      </c>
      <c r="G68" s="133">
        <v>1.1895502660831557E-2</v>
      </c>
      <c r="H68" s="133" t="s">
        <v>202</v>
      </c>
      <c r="I68" s="133">
        <v>2</v>
      </c>
      <c r="J68" s="133" t="s">
        <v>1144</v>
      </c>
      <c r="K68" s="133">
        <v>-4.7607673865451687</v>
      </c>
      <c r="L68" s="133">
        <v>0.16631550940474774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5.3399179466031114E-3</v>
      </c>
      <c r="F69" s="133">
        <v>4.0537325646990531E-3</v>
      </c>
      <c r="G69" s="133">
        <v>7.0646113628264565E-3</v>
      </c>
      <c r="H69" s="133" t="s">
        <v>202</v>
      </c>
      <c r="I69" s="133">
        <v>2</v>
      </c>
      <c r="J69" s="133" t="s">
        <v>1145</v>
      </c>
      <c r="K69" s="133">
        <v>-5.2325449919327491</v>
      </c>
      <c r="L69" s="133">
        <v>0.14169896128143752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7.6981173188348882E-3</v>
      </c>
      <c r="F70" s="133">
        <v>5.9110709180838043E-3</v>
      </c>
      <c r="G70" s="133">
        <v>9.906098487146962E-3</v>
      </c>
      <c r="H70" s="133" t="s">
        <v>202</v>
      </c>
      <c r="I70" s="133">
        <v>2</v>
      </c>
      <c r="J70" s="133" t="s">
        <v>1146</v>
      </c>
      <c r="K70" s="133">
        <v>-4.866779484065904</v>
      </c>
      <c r="L70" s="133">
        <v>0.13171519307952928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4.8072810638159378E-3</v>
      </c>
      <c r="F71" s="133">
        <v>3.8382322888972169E-3</v>
      </c>
      <c r="G71" s="133">
        <v>5.954924515218076E-3</v>
      </c>
      <c r="H71" s="133" t="s">
        <v>202</v>
      </c>
      <c r="I71" s="133">
        <v>2</v>
      </c>
      <c r="J71" s="133" t="s">
        <v>1147</v>
      </c>
      <c r="K71" s="133">
        <v>-5.3376236220862481</v>
      </c>
      <c r="L71" s="133">
        <v>0.11204250196019626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6.6051182105224381E-3</v>
      </c>
      <c r="F72" s="133">
        <v>4.715668442504109E-3</v>
      </c>
      <c r="G72" s="133">
        <v>9.2751222135847716E-3</v>
      </c>
      <c r="H72" s="133" t="s">
        <v>202</v>
      </c>
      <c r="I72" s="133">
        <v>2</v>
      </c>
      <c r="J72" s="133" t="s">
        <v>1148</v>
      </c>
      <c r="K72" s="133">
        <v>-5.0199104440412112</v>
      </c>
      <c r="L72" s="133">
        <v>0.17256252798020755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4.1170949246235357E-3</v>
      </c>
      <c r="F73" s="87">
        <v>3.0495837008897284E-3</v>
      </c>
      <c r="G73" s="87">
        <v>5.4977214764809846E-3</v>
      </c>
      <c r="H73" s="87" t="s">
        <v>202</v>
      </c>
      <c r="I73" s="87">
        <v>2</v>
      </c>
      <c r="J73" s="87" t="s">
        <v>1149</v>
      </c>
      <c r="K73" s="87">
        <v>-5.4926074797141107</v>
      </c>
      <c r="L73" s="87">
        <v>0.15033893867515322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4.2563447664445931E-3</v>
      </c>
      <c r="F74" s="133">
        <v>3.1740035923184398E-3</v>
      </c>
      <c r="G74" s="133">
        <v>5.8549629791948337E-3</v>
      </c>
      <c r="H74" s="133" t="s">
        <v>202</v>
      </c>
      <c r="I74" s="133">
        <v>2</v>
      </c>
      <c r="J74" s="133" t="s">
        <v>1114</v>
      </c>
      <c r="K74" s="133">
        <v>-5.459344523070361</v>
      </c>
      <c r="L74" s="133">
        <v>0.15619793882454633</v>
      </c>
      <c r="M74" s="133" t="s">
        <v>17</v>
      </c>
      <c r="P74" s="83"/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2.953856966031003E-3</v>
      </c>
      <c r="F75" s="133">
        <v>2.2568841366989853E-3</v>
      </c>
      <c r="G75" s="133">
        <v>3.8834548143594442E-3</v>
      </c>
      <c r="H75" s="133" t="s">
        <v>202</v>
      </c>
      <c r="I75" s="133">
        <v>2</v>
      </c>
      <c r="J75" s="133" t="s">
        <v>1115</v>
      </c>
      <c r="K75" s="133">
        <v>-5.824643516481613</v>
      </c>
      <c r="L75" s="133">
        <v>0.13845408471825157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4.7493183208923437E-3</v>
      </c>
      <c r="F76" s="133">
        <v>3.6172760027956916E-3</v>
      </c>
      <c r="G76" s="133">
        <v>6.4600364470558331E-3</v>
      </c>
      <c r="H76" s="133" t="s">
        <v>202</v>
      </c>
      <c r="I76" s="133">
        <v>2</v>
      </c>
      <c r="J76" s="133" t="s">
        <v>1116</v>
      </c>
      <c r="K76" s="133">
        <v>-5.3497541826254178</v>
      </c>
      <c r="L76" s="133">
        <v>0.14793716902419263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2.6477908341527873E-3</v>
      </c>
      <c r="F77" s="133">
        <v>1.9694275109118789E-3</v>
      </c>
      <c r="G77" s="133">
        <v>3.5437528334456656E-3</v>
      </c>
      <c r="H77" s="133" t="s">
        <v>202</v>
      </c>
      <c r="I77" s="133">
        <v>2</v>
      </c>
      <c r="J77" s="133" t="s">
        <v>1117</v>
      </c>
      <c r="K77" s="133">
        <v>-5.9340296341508294</v>
      </c>
      <c r="L77" s="133">
        <v>0.14985800794299342</v>
      </c>
      <c r="M77" s="133" t="s">
        <v>17</v>
      </c>
      <c r="N77" s="83"/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3.8366750116569882E-3</v>
      </c>
      <c r="F78" s="133">
        <v>2.9703421074289945E-3</v>
      </c>
      <c r="G78" s="133">
        <v>5.0800238526408506E-3</v>
      </c>
      <c r="H78" s="133" t="s">
        <v>202</v>
      </c>
      <c r="I78" s="133">
        <v>2</v>
      </c>
      <c r="J78" s="133" t="s">
        <v>1118</v>
      </c>
      <c r="K78" s="133">
        <v>-5.5631491698561826</v>
      </c>
      <c r="L78" s="133">
        <v>0.13689765895754158</v>
      </c>
      <c r="M78" s="133" t="s">
        <v>17</v>
      </c>
      <c r="N78" s="83"/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2.6636929689209314E-3</v>
      </c>
      <c r="F79" s="133">
        <v>2.0583607577346025E-3</v>
      </c>
      <c r="G79" s="133">
        <v>3.4064236525062491E-3</v>
      </c>
      <c r="H79" s="133" t="s">
        <v>202</v>
      </c>
      <c r="I79" s="133">
        <v>2</v>
      </c>
      <c r="J79" s="133" t="s">
        <v>1119</v>
      </c>
      <c r="K79" s="133">
        <v>-5.9280417848525628</v>
      </c>
      <c r="L79" s="133">
        <v>0.12850842891053971</v>
      </c>
      <c r="M79" s="133" t="s">
        <v>17</v>
      </c>
      <c r="N79" s="83"/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4.2809572158009589E-3</v>
      </c>
      <c r="F80" s="133">
        <v>3.1791492257038554E-3</v>
      </c>
      <c r="G80" s="133">
        <v>5.9932234284055808E-3</v>
      </c>
      <c r="H80" s="133" t="s">
        <v>202</v>
      </c>
      <c r="I80" s="133">
        <v>2</v>
      </c>
      <c r="J80" s="133" t="s">
        <v>1120</v>
      </c>
      <c r="K80" s="133">
        <v>-5.4535786458424145</v>
      </c>
      <c r="L80" s="133">
        <v>0.16173871949836219</v>
      </c>
      <c r="M80" s="133" t="s">
        <v>17</v>
      </c>
      <c r="N80" s="83"/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2.3878840571295704E-3</v>
      </c>
      <c r="F81" s="133">
        <v>1.8625790415377501E-3</v>
      </c>
      <c r="G81" s="133">
        <v>3.0063418620613837E-3</v>
      </c>
      <c r="H81" s="133" t="s">
        <v>202</v>
      </c>
      <c r="I81" s="133">
        <v>2</v>
      </c>
      <c r="J81" s="133" t="s">
        <v>1121</v>
      </c>
      <c r="K81" s="133">
        <v>-6.0373476369212815</v>
      </c>
      <c r="L81" s="133">
        <v>0.12213313843140558</v>
      </c>
      <c r="M81" s="133" t="s">
        <v>17</v>
      </c>
      <c r="N81" s="83"/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3.2810185241809319E-3</v>
      </c>
      <c r="F82" s="133">
        <v>2.4086149166034753E-3</v>
      </c>
      <c r="G82" s="133">
        <v>4.5026796363071518E-3</v>
      </c>
      <c r="H82" s="133" t="s">
        <v>202</v>
      </c>
      <c r="I82" s="133">
        <v>2</v>
      </c>
      <c r="J82" s="133" t="s">
        <v>1122</v>
      </c>
      <c r="K82" s="133">
        <v>-5.7196013791242821</v>
      </c>
      <c r="L82" s="133">
        <v>0.159597151888202</v>
      </c>
      <c r="M82" s="133" t="s">
        <v>17</v>
      </c>
      <c r="N82" s="83"/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83">
        <v>2.2759644036153713E-3</v>
      </c>
      <c r="F83" s="83">
        <v>1.7116412638986953E-3</v>
      </c>
      <c r="G83" s="83">
        <v>3.0205021443467711E-3</v>
      </c>
      <c r="H83" s="83" t="s">
        <v>202</v>
      </c>
      <c r="I83" s="83">
        <v>2</v>
      </c>
      <c r="J83" s="83" t="s">
        <v>1123</v>
      </c>
      <c r="K83" s="83">
        <v>-6.085351402728155</v>
      </c>
      <c r="L83" s="83">
        <v>0.1448904022653528</v>
      </c>
      <c r="M83" s="83" t="s">
        <v>17</v>
      </c>
      <c r="N83" s="83"/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3.6611182686215478E-3</v>
      </c>
      <c r="F84" s="133">
        <v>2.595159913306055E-3</v>
      </c>
      <c r="G84" s="133">
        <v>5.0958691280414302E-3</v>
      </c>
      <c r="H84" s="133" t="s">
        <v>202</v>
      </c>
      <c r="I84" s="133">
        <v>2</v>
      </c>
      <c r="J84" s="133" t="s">
        <v>1124</v>
      </c>
      <c r="K84" s="133">
        <v>-5.6099866403613134</v>
      </c>
      <c r="L84" s="133">
        <v>0.17213829037899536</v>
      </c>
      <c r="M84" s="133" t="s">
        <v>17</v>
      </c>
      <c r="N84" s="83"/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2.0400707666409839E-3</v>
      </c>
      <c r="F85" s="133">
        <v>1.5184775558011207E-3</v>
      </c>
      <c r="G85" s="133">
        <v>2.7252006612638979E-3</v>
      </c>
      <c r="H85" s="133" t="s">
        <v>202</v>
      </c>
      <c r="I85" s="133">
        <v>2</v>
      </c>
      <c r="J85" s="133" t="s">
        <v>1125</v>
      </c>
      <c r="K85" s="133">
        <v>-6.1947707821977858</v>
      </c>
      <c r="L85" s="133">
        <v>0.14919230552987128</v>
      </c>
      <c r="M85" s="133" t="s">
        <v>17</v>
      </c>
      <c r="N85" s="83"/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83">
        <v>4.5704180551527302E-3</v>
      </c>
      <c r="F86" s="83">
        <v>3.232787475844265E-3</v>
      </c>
      <c r="G86" s="83">
        <v>6.2582314318143069E-3</v>
      </c>
      <c r="H86" s="83" t="s">
        <v>202</v>
      </c>
      <c r="I86" s="83">
        <v>2</v>
      </c>
      <c r="J86" s="83" t="s">
        <v>1126</v>
      </c>
      <c r="K86" s="83">
        <v>-5.3881506001083128</v>
      </c>
      <c r="L86" s="83">
        <v>0.16850838408958063</v>
      </c>
      <c r="M86" s="83" t="s">
        <v>17</v>
      </c>
      <c r="N86" s="83"/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2.8431285842798856E-3</v>
      </c>
      <c r="F87" s="133">
        <v>2.0513455653237539E-3</v>
      </c>
      <c r="G87" s="133">
        <v>3.9460440834298144E-3</v>
      </c>
      <c r="H87" s="133" t="s">
        <v>202</v>
      </c>
      <c r="I87" s="133">
        <v>2</v>
      </c>
      <c r="J87" s="133" t="s">
        <v>1127</v>
      </c>
      <c r="K87" s="133">
        <v>-5.8628502189576137</v>
      </c>
      <c r="L87" s="133">
        <v>0.16689225205430339</v>
      </c>
      <c r="M87" s="133" t="s">
        <v>17</v>
      </c>
      <c r="N87" s="83"/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4.1180372039907502E-3</v>
      </c>
      <c r="F88" s="133">
        <v>3.1090027754288249E-3</v>
      </c>
      <c r="G88" s="133">
        <v>5.5761467650641628E-3</v>
      </c>
      <c r="H88" s="133" t="s">
        <v>202</v>
      </c>
      <c r="I88" s="133">
        <v>2</v>
      </c>
      <c r="J88" s="133" t="s">
        <v>1128</v>
      </c>
      <c r="K88" s="133">
        <v>-5.4923786359368378</v>
      </c>
      <c r="L88" s="133">
        <v>0.1490295842292213</v>
      </c>
      <c r="M88" s="133" t="s">
        <v>17</v>
      </c>
      <c r="N88" s="83"/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83">
        <v>2.5629423625209671E-3</v>
      </c>
      <c r="F89" s="83">
        <v>1.9572343165013117E-3</v>
      </c>
      <c r="G89" s="83">
        <v>3.3593733565313757E-3</v>
      </c>
      <c r="H89" s="83" t="s">
        <v>202</v>
      </c>
      <c r="I89" s="83">
        <v>2</v>
      </c>
      <c r="J89" s="83" t="s">
        <v>1129</v>
      </c>
      <c r="K89" s="83">
        <v>-5.9665993201398546</v>
      </c>
      <c r="L89" s="83">
        <v>0.13781174535799384</v>
      </c>
      <c r="M89" s="83" t="s">
        <v>17</v>
      </c>
      <c r="N89" s="83"/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3.5211856962716953E-3</v>
      </c>
      <c r="F90" s="133">
        <v>2.4632757431097951E-3</v>
      </c>
      <c r="G90" s="133">
        <v>4.9243227650049969E-3</v>
      </c>
      <c r="H90" s="133" t="s">
        <v>202</v>
      </c>
      <c r="I90" s="133">
        <v>2</v>
      </c>
      <c r="J90" s="133" t="s">
        <v>1130</v>
      </c>
      <c r="K90" s="133">
        <v>-5.6489575005601189</v>
      </c>
      <c r="L90" s="133">
        <v>0.17670782869579316</v>
      </c>
      <c r="M90" s="133" t="s">
        <v>17</v>
      </c>
      <c r="N90" s="83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2.1893163240753999E-3</v>
      </c>
      <c r="F91" s="87">
        <v>1.6116980716415616E-3</v>
      </c>
      <c r="G91" s="87">
        <v>3.0040478988386057E-3</v>
      </c>
      <c r="H91" s="87" t="s">
        <v>202</v>
      </c>
      <c r="I91" s="87">
        <v>2</v>
      </c>
      <c r="J91" s="87" t="s">
        <v>1131</v>
      </c>
      <c r="K91" s="87">
        <v>-6.1241659646797819</v>
      </c>
      <c r="L91" s="87">
        <v>0.15884498793960716</v>
      </c>
      <c r="M91" s="87" t="s">
        <v>17</v>
      </c>
      <c r="N91" s="91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45">
        <v>5.74942278212889E-3</v>
      </c>
      <c r="F92" s="137">
        <v>3.9145595926099201E-3</v>
      </c>
      <c r="G92" s="137">
        <v>8.4423831497627E-3</v>
      </c>
      <c r="H92" s="137" t="s">
        <v>202</v>
      </c>
      <c r="I92" s="137">
        <v>2</v>
      </c>
      <c r="J92" s="137" t="s">
        <v>2269</v>
      </c>
      <c r="K92" s="137">
        <v>-5.1586558149285757</v>
      </c>
      <c r="L92" s="137">
        <v>0.19606168409713018</v>
      </c>
      <c r="M92" s="137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5">
        <v>4.0932920000917999E-3</v>
      </c>
      <c r="F93" s="137">
        <v>3.0397712438782801E-3</v>
      </c>
      <c r="G93" s="137">
        <v>5.5651266759059598E-3</v>
      </c>
      <c r="H93" s="137" t="s">
        <v>202</v>
      </c>
      <c r="I93" s="137">
        <v>2</v>
      </c>
      <c r="J93" s="137" t="s">
        <v>2270</v>
      </c>
      <c r="K93" s="137">
        <v>-5.4984057426796751</v>
      </c>
      <c r="L93" s="137">
        <v>0.15426976621732483</v>
      </c>
      <c r="M93" s="137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45">
        <v>6.4901243799839704E-3</v>
      </c>
      <c r="F94" s="137">
        <v>4.5803879227046202E-3</v>
      </c>
      <c r="G94" s="137">
        <v>9.3187895654914896E-3</v>
      </c>
      <c r="H94" s="137" t="s">
        <v>202</v>
      </c>
      <c r="I94" s="137">
        <v>2</v>
      </c>
      <c r="J94" s="137" t="s">
        <v>2271</v>
      </c>
      <c r="K94" s="137">
        <v>-5.0374735835832229</v>
      </c>
      <c r="L94" s="137">
        <v>0.18118598252447882</v>
      </c>
      <c r="M94" s="137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5">
        <v>3.6268661141576901E-3</v>
      </c>
      <c r="F95" s="137">
        <v>2.5729782315910602E-3</v>
      </c>
      <c r="G95" s="137">
        <v>4.9959022770496896E-3</v>
      </c>
      <c r="H95" s="137" t="s">
        <v>202</v>
      </c>
      <c r="I95" s="137">
        <v>2</v>
      </c>
      <c r="J95" s="137" t="s">
        <v>2272</v>
      </c>
      <c r="K95" s="137">
        <v>-5.619386333022006</v>
      </c>
      <c r="L95" s="137">
        <v>0.16927396910513395</v>
      </c>
      <c r="M95" s="137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45">
        <v>5.0401277204454899E-3</v>
      </c>
      <c r="F96" s="137">
        <v>3.4726163819630098E-3</v>
      </c>
      <c r="G96" s="137">
        <v>7.3412050876805902E-3</v>
      </c>
      <c r="H96" s="137" t="s">
        <v>202</v>
      </c>
      <c r="I96" s="137">
        <v>2</v>
      </c>
      <c r="J96" s="137" t="s">
        <v>2273</v>
      </c>
      <c r="K96" s="137">
        <v>-5.2903238558617147</v>
      </c>
      <c r="L96" s="137">
        <v>0.19096803561843767</v>
      </c>
      <c r="M96" s="137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45">
        <v>3.5904114037288199E-3</v>
      </c>
      <c r="F97" s="137">
        <v>2.5954560417041001E-3</v>
      </c>
      <c r="G97" s="137">
        <v>4.9781760462813901E-3</v>
      </c>
      <c r="H97" s="137" t="s">
        <v>202</v>
      </c>
      <c r="I97" s="137">
        <v>2</v>
      </c>
      <c r="J97" s="137" t="s">
        <v>2274</v>
      </c>
      <c r="K97" s="137">
        <v>-5.6294884859087526</v>
      </c>
      <c r="L97" s="137">
        <v>0.16614829805862766</v>
      </c>
      <c r="M97" s="137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45">
        <v>5.6899895108434E-3</v>
      </c>
      <c r="F98" s="137">
        <v>3.8567197722455802E-3</v>
      </c>
      <c r="G98" s="137">
        <v>8.3732995849916704E-3</v>
      </c>
      <c r="H98" s="137" t="s">
        <v>202</v>
      </c>
      <c r="I98" s="137">
        <v>2</v>
      </c>
      <c r="J98" s="137" t="s">
        <v>2275</v>
      </c>
      <c r="K98" s="137">
        <v>-5.1690468742826088</v>
      </c>
      <c r="L98" s="137">
        <v>0.19776301025848161</v>
      </c>
      <c r="M98" s="137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5">
        <v>3.18126809605928E-3</v>
      </c>
      <c r="F99" s="137">
        <v>2.24722142662065E-3</v>
      </c>
      <c r="G99" s="137">
        <v>4.3449921803532304E-3</v>
      </c>
      <c r="H99" s="137" t="s">
        <v>202</v>
      </c>
      <c r="I99" s="137">
        <v>2</v>
      </c>
      <c r="J99" s="137" t="s">
        <v>2276</v>
      </c>
      <c r="K99" s="137">
        <v>-5.7504753893329266</v>
      </c>
      <c r="L99" s="137">
        <v>0.16819628251446175</v>
      </c>
      <c r="M99" s="137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45">
        <v>4.30457016005459E-3</v>
      </c>
      <c r="F100" s="137">
        <v>2.9632494682435202E-3</v>
      </c>
      <c r="G100" s="137">
        <v>6.2989623014552704E-3</v>
      </c>
      <c r="H100" s="137" t="s">
        <v>202</v>
      </c>
      <c r="I100" s="137">
        <v>2</v>
      </c>
      <c r="J100" s="137" t="s">
        <v>2277</v>
      </c>
      <c r="K100" s="137">
        <v>-5.4480779927646692</v>
      </c>
      <c r="L100" s="137">
        <v>0.19237205261451282</v>
      </c>
      <c r="M100" s="137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5">
        <v>3.0627421774772402E-3</v>
      </c>
      <c r="F101" s="137">
        <v>2.1187743121339302E-3</v>
      </c>
      <c r="G101" s="137">
        <v>4.1979925236520802E-3</v>
      </c>
      <c r="H101" s="137" t="s">
        <v>202</v>
      </c>
      <c r="I101" s="137">
        <v>2</v>
      </c>
      <c r="J101" s="137" t="s">
        <v>2278</v>
      </c>
      <c r="K101" s="137">
        <v>-5.7884446278779054</v>
      </c>
      <c r="L101" s="137">
        <v>0.17443078408971655</v>
      </c>
      <c r="M101" s="137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45">
        <v>4.8591945855699396E-3</v>
      </c>
      <c r="F102" s="137">
        <v>3.3091029599919301E-3</v>
      </c>
      <c r="G102" s="137">
        <v>7.3663022501023797E-3</v>
      </c>
      <c r="H102" s="137" t="s">
        <v>202</v>
      </c>
      <c r="I102" s="137">
        <v>2</v>
      </c>
      <c r="J102" s="137" t="s">
        <v>2279</v>
      </c>
      <c r="K102" s="137">
        <v>-5.3268825779370879</v>
      </c>
      <c r="L102" s="137">
        <v>0.20414252722617576</v>
      </c>
      <c r="M102" s="137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5">
        <v>2.71370834284046E-3</v>
      </c>
      <c r="F103" s="137">
        <v>1.9484600930659601E-3</v>
      </c>
      <c r="G103" s="137">
        <v>3.9024280613669899E-3</v>
      </c>
      <c r="H103" s="137" t="s">
        <v>202</v>
      </c>
      <c r="I103" s="137">
        <v>2</v>
      </c>
      <c r="J103" s="137" t="s">
        <v>2280</v>
      </c>
      <c r="K103" s="137">
        <v>-5.9094391872938434</v>
      </c>
      <c r="L103" s="137">
        <v>0.17718356492674783</v>
      </c>
      <c r="M103" s="137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45">
        <v>6.1242947918686598E-3</v>
      </c>
      <c r="F104" s="137">
        <v>3.97619502780626E-3</v>
      </c>
      <c r="G104" s="137">
        <v>8.9824029091752199E-3</v>
      </c>
      <c r="H104" s="137" t="s">
        <v>202</v>
      </c>
      <c r="I104" s="137">
        <v>2</v>
      </c>
      <c r="J104" s="137" t="s">
        <v>2281</v>
      </c>
      <c r="K104" s="137">
        <v>-5.0954916652014504</v>
      </c>
      <c r="L104" s="137">
        <v>0.20789339086988456</v>
      </c>
      <c r="M104" s="137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5">
        <v>3.8634242025983099E-3</v>
      </c>
      <c r="F105" s="137">
        <v>2.66091516797552E-3</v>
      </c>
      <c r="G105" s="137">
        <v>5.5757808733189603E-3</v>
      </c>
      <c r="H105" s="137" t="s">
        <v>202</v>
      </c>
      <c r="I105" s="137">
        <v>2</v>
      </c>
      <c r="J105" s="137" t="s">
        <v>2282</v>
      </c>
      <c r="K105" s="137">
        <v>-5.5562013896265432</v>
      </c>
      <c r="L105" s="137">
        <v>0.18871486295077505</v>
      </c>
      <c r="M105" s="137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45">
        <v>5.3664853147741597E-3</v>
      </c>
      <c r="F106" s="137">
        <v>3.60616688715009E-3</v>
      </c>
      <c r="G106" s="137">
        <v>7.78312441165781E-3</v>
      </c>
      <c r="H106" s="137" t="s">
        <v>202</v>
      </c>
      <c r="I106" s="137">
        <v>2</v>
      </c>
      <c r="J106" s="137" t="s">
        <v>2283</v>
      </c>
      <c r="K106" s="137">
        <v>-5.2275820885089086</v>
      </c>
      <c r="L106" s="137">
        <v>0.19625317571003764</v>
      </c>
      <c r="M106" s="137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45">
        <v>3.3872602469928099E-3</v>
      </c>
      <c r="F107" s="137">
        <v>2.3656872784307199E-3</v>
      </c>
      <c r="G107" s="137">
        <v>4.7689012308355597E-3</v>
      </c>
      <c r="H107" s="137" t="s">
        <v>202</v>
      </c>
      <c r="I107" s="137">
        <v>2</v>
      </c>
      <c r="J107" s="137" t="s">
        <v>2284</v>
      </c>
      <c r="K107" s="137">
        <v>-5.6877338710765226</v>
      </c>
      <c r="L107" s="137">
        <v>0.17883860834735252</v>
      </c>
      <c r="M107" s="137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45">
        <v>4.58305271567995E-3</v>
      </c>
      <c r="F108" s="137">
        <v>3.0982392853835402E-3</v>
      </c>
      <c r="G108" s="137">
        <v>6.8979966212056598E-3</v>
      </c>
      <c r="H108" s="137" t="s">
        <v>202</v>
      </c>
      <c r="I108" s="137">
        <v>2</v>
      </c>
      <c r="J108" s="137" t="s">
        <v>2285</v>
      </c>
      <c r="K108" s="137">
        <v>-5.3853899710818638</v>
      </c>
      <c r="L108" s="137">
        <v>0.20418292015701309</v>
      </c>
      <c r="M108" s="137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5">
        <v>2.8892455249453601E-3</v>
      </c>
      <c r="F109" s="137">
        <v>1.9596381513422301E-3</v>
      </c>
      <c r="G109" s="137">
        <v>4.23153744803047E-3</v>
      </c>
      <c r="H109" s="137" t="s">
        <v>202</v>
      </c>
      <c r="I109" s="137">
        <v>2</v>
      </c>
      <c r="J109" s="137" t="s">
        <v>2286</v>
      </c>
      <c r="K109" s="137">
        <v>-5.8467598749736904</v>
      </c>
      <c r="L109" s="137">
        <v>0.19637896693274748</v>
      </c>
      <c r="M109" s="137" t="s">
        <v>17</v>
      </c>
    </row>
  </sheetData>
  <autoFilter ref="A1:P109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"/>
  <sheetViews>
    <sheetView topLeftCell="B1" zoomScale="80" zoomScaleNormal="80" workbookViewId="0">
      <selection activeCell="J27" sqref="J27"/>
    </sheetView>
  </sheetViews>
  <sheetFormatPr defaultRowHeight="15" x14ac:dyDescent="0.25"/>
  <cols>
    <col min="1" max="1" width="9.140625" style="81"/>
    <col min="2" max="4" width="9.140625" style="133"/>
    <col min="5" max="7" width="8.42578125" style="133" customWidth="1"/>
    <col min="8" max="8" width="6.5703125" style="133" customWidth="1"/>
    <col min="9" max="9" width="8.42578125" style="133" customWidth="1"/>
    <col min="10" max="10" width="29.28515625" style="133" customWidth="1"/>
    <col min="11" max="13" width="8.42578125" style="133" customWidth="1"/>
    <col min="14" max="14" width="6.28515625" style="133" customWidth="1"/>
    <col min="15" max="15" width="13.5703125" style="133" customWidth="1"/>
    <col min="16" max="16" width="255.5703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267">
        <v>1.587506170676235</v>
      </c>
      <c r="F2" s="267">
        <v>1.18</v>
      </c>
      <c r="G2" s="53">
        <v>6.1</v>
      </c>
      <c r="H2" s="133" t="s">
        <v>141</v>
      </c>
      <c r="I2" s="133">
        <v>2</v>
      </c>
      <c r="J2" s="133" t="s">
        <v>1700</v>
      </c>
      <c r="K2" s="88">
        <v>1.1604939999999999</v>
      </c>
      <c r="L2" s="88">
        <v>4.0617279999999996</v>
      </c>
      <c r="M2" s="133" t="s">
        <v>17</v>
      </c>
      <c r="O2" s="133" t="s">
        <v>22</v>
      </c>
      <c r="P2" s="139" t="s">
        <v>1701</v>
      </c>
    </row>
    <row r="4" spans="1:16" x14ac:dyDescent="0.25">
      <c r="G4" s="83"/>
      <c r="H4" s="83"/>
      <c r="I4" s="83"/>
      <c r="J4" s="8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"/>
  <sheetViews>
    <sheetView zoomScale="80" zoomScaleNormal="80" workbookViewId="0">
      <selection activeCell="D35" sqref="D35"/>
    </sheetView>
  </sheetViews>
  <sheetFormatPr defaultRowHeight="15" x14ac:dyDescent="0.25"/>
  <cols>
    <col min="1" max="1" width="9.140625" style="81"/>
    <col min="2" max="4" width="9.140625" style="133"/>
    <col min="5" max="7" width="8.42578125" style="133" customWidth="1"/>
    <col min="8" max="8" width="6.5703125" style="133" customWidth="1"/>
    <col min="9" max="9" width="8.42578125" style="133" customWidth="1"/>
    <col min="10" max="10" width="28.5703125" style="133" customWidth="1"/>
    <col min="11" max="13" width="8.42578125" style="133" customWidth="1"/>
    <col min="14" max="14" width="6.28515625" style="133" customWidth="1"/>
    <col min="15" max="15" width="13.5703125" style="133" customWidth="1"/>
    <col min="16" max="16" width="164.5703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267">
        <v>1.587506170676235</v>
      </c>
      <c r="F2" s="267">
        <v>1.18</v>
      </c>
      <c r="G2" s="53">
        <v>6.1</v>
      </c>
      <c r="H2" s="133" t="s">
        <v>141</v>
      </c>
      <c r="I2" s="133">
        <v>2</v>
      </c>
      <c r="J2" s="133" t="str">
        <f>"Beta4 ("&amp;ROUND(K2,3)&amp;", "&amp;ROUND(L2,3)&amp;", "&amp;ROUND(F2,3)&amp;", "&amp;ROUND(G2,3)&amp;")"</f>
        <v>Beta4 (1.16, 4.062, 1.18, 6.1)</v>
      </c>
      <c r="K2" s="88">
        <v>1.1604939999999999</v>
      </c>
      <c r="L2" s="88">
        <v>4.0617279999999996</v>
      </c>
      <c r="M2" s="133" t="s">
        <v>17</v>
      </c>
      <c r="O2" s="133" t="s">
        <v>22</v>
      </c>
      <c r="P2" s="139" t="s">
        <v>1702</v>
      </c>
    </row>
    <row r="4" spans="1:16" x14ac:dyDescent="0.25">
      <c r="G4" s="83"/>
      <c r="H4" s="83"/>
      <c r="I4" s="83"/>
      <c r="J4" s="83"/>
    </row>
  </sheetData>
  <pageMargins left="0.7" right="0.7" top="0.75" bottom="0.75" header="0.3" footer="0.3"/>
  <pageSetup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"/>
  <sheetViews>
    <sheetView zoomScale="80" zoomScaleNormal="80" workbookViewId="0">
      <selection activeCell="O8" sqref="O8"/>
    </sheetView>
  </sheetViews>
  <sheetFormatPr defaultRowHeight="15" x14ac:dyDescent="0.25"/>
  <cols>
    <col min="1" max="1" width="9.140625" style="24"/>
    <col min="5" max="7" width="8.42578125" customWidth="1"/>
    <col min="8" max="8" width="5" style="79" customWidth="1"/>
    <col min="9" max="9" width="6.5703125" style="79" customWidth="1"/>
    <col min="10" max="10" width="27.28515625" style="79" customWidth="1"/>
    <col min="11" max="11" width="8.42578125" customWidth="1"/>
    <col min="12" max="13" width="8.42578125" style="79" customWidth="1"/>
    <col min="14" max="14" width="6" style="79" customWidth="1"/>
    <col min="15" max="15" width="13.5703125" customWidth="1"/>
    <col min="16" max="16" width="142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164</v>
      </c>
      <c r="J1" s="80" t="s">
        <v>137</v>
      </c>
      <c r="K1" s="33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0.34</v>
      </c>
      <c r="F2">
        <v>0.22</v>
      </c>
      <c r="G2">
        <v>0.52</v>
      </c>
      <c r="H2" t="s">
        <v>202</v>
      </c>
      <c r="I2">
        <v>2</v>
      </c>
      <c r="J2" s="79" t="str">
        <f>"lognormal ("&amp;ROUND(K2,3)&amp;", "&amp;ROUND(L2,3)&amp;"^2"&amp;")"</f>
        <v>lognormal (-1.079, 0.219^2)</v>
      </c>
      <c r="K2" s="79">
        <v>-1.0788096613719298</v>
      </c>
      <c r="L2" s="79">
        <v>0.21943909827120195</v>
      </c>
      <c r="M2" s="79" t="s">
        <v>17</v>
      </c>
      <c r="O2" t="s">
        <v>22</v>
      </c>
      <c r="P2" s="139" t="s">
        <v>754</v>
      </c>
    </row>
    <row r="4" spans="1:16" x14ac:dyDescent="0.25">
      <c r="G4" s="30"/>
      <c r="H4" s="83"/>
      <c r="I4" s="83"/>
      <c r="J4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J56"/>
  <sheetViews>
    <sheetView zoomScale="80" zoomScaleNormal="80" workbookViewId="0">
      <selection activeCell="G13" sqref="G13"/>
    </sheetView>
  </sheetViews>
  <sheetFormatPr defaultRowHeight="15" x14ac:dyDescent="0.25"/>
  <cols>
    <col min="1" max="1" width="8.42578125" customWidth="1"/>
    <col min="2" max="4" width="7.42578125" customWidth="1"/>
    <col min="5" max="5" width="7.140625" customWidth="1"/>
    <col min="6" max="6" width="8.140625" style="79" customWidth="1"/>
    <col min="7" max="7" width="19.42578125" style="79" customWidth="1"/>
    <col min="8" max="10" width="7.42578125" style="79" customWidth="1"/>
    <col min="11" max="11" width="12.85546875" style="79" customWidth="1"/>
    <col min="12" max="12" width="15.28515625" customWidth="1"/>
    <col min="13" max="13" width="91.42578125" customWidth="1"/>
    <col min="14" max="20" width="11.140625" customWidth="1"/>
  </cols>
  <sheetData>
    <row r="1" spans="1:62" x14ac:dyDescent="0.25">
      <c r="A1" s="33" t="s">
        <v>1</v>
      </c>
      <c r="B1" s="33" t="s">
        <v>133</v>
      </c>
      <c r="C1" s="33" t="s">
        <v>82</v>
      </c>
      <c r="D1" s="33" t="s">
        <v>83</v>
      </c>
      <c r="E1" s="33" t="s">
        <v>134</v>
      </c>
      <c r="F1" s="80" t="s">
        <v>164</v>
      </c>
      <c r="G1" s="80" t="s">
        <v>137</v>
      </c>
      <c r="H1" s="80" t="s">
        <v>135</v>
      </c>
      <c r="I1" s="80" t="s">
        <v>136</v>
      </c>
      <c r="J1" s="80" t="s">
        <v>138</v>
      </c>
      <c r="K1" s="80"/>
      <c r="L1" s="33" t="s">
        <v>21</v>
      </c>
      <c r="M1" s="33" t="s">
        <v>25</v>
      </c>
      <c r="N1" s="29"/>
      <c r="O1" s="29"/>
      <c r="P1" s="29"/>
      <c r="Q1" s="29"/>
      <c r="R1" s="29"/>
      <c r="S1" s="29"/>
      <c r="T1" s="29"/>
      <c r="AC1" s="1"/>
      <c r="AD1" s="6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24" t="s">
        <v>2</v>
      </c>
      <c r="B2" s="122">
        <v>0.66984639467762452</v>
      </c>
      <c r="C2" s="122">
        <v>0.66338427446713522</v>
      </c>
      <c r="D2" s="122">
        <v>0.67627703642639481</v>
      </c>
      <c r="E2" t="s">
        <v>205</v>
      </c>
      <c r="F2" s="79">
        <v>2</v>
      </c>
      <c r="G2" s="79" t="s">
        <v>772</v>
      </c>
      <c r="H2" s="79">
        <v>13693</v>
      </c>
      <c r="I2" s="79">
        <v>6749</v>
      </c>
      <c r="J2" s="79" t="s">
        <v>17</v>
      </c>
      <c r="L2" s="32" t="s">
        <v>24</v>
      </c>
      <c r="M2" t="s">
        <v>207</v>
      </c>
      <c r="N2" s="27"/>
      <c r="O2" s="27"/>
      <c r="P2" s="27"/>
      <c r="R2" s="27"/>
      <c r="T2" s="27"/>
      <c r="AC2" s="7"/>
      <c r="AD2" s="8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29" t="s">
        <v>3</v>
      </c>
      <c r="B3" s="113">
        <v>0.58119960593394615</v>
      </c>
      <c r="C3" s="113">
        <v>0.57820761134257126</v>
      </c>
      <c r="D3" s="113">
        <v>0.58418865809596254</v>
      </c>
      <c r="E3" t="s">
        <v>205</v>
      </c>
      <c r="F3" s="79">
        <v>2</v>
      </c>
      <c r="G3" s="79" t="s">
        <v>771</v>
      </c>
      <c r="H3" s="79">
        <v>60765</v>
      </c>
      <c r="I3" s="79">
        <v>43786</v>
      </c>
      <c r="J3" s="79" t="s">
        <v>17</v>
      </c>
      <c r="L3" s="29"/>
      <c r="M3" s="31"/>
      <c r="Q3" s="24"/>
      <c r="R3" s="24"/>
      <c r="S3" s="24"/>
      <c r="T3" s="24"/>
      <c r="AC3" s="9"/>
      <c r="AD3" s="8"/>
      <c r="AE3" s="1"/>
      <c r="AF3" s="1"/>
      <c r="AG3" s="1"/>
      <c r="AH3" s="3"/>
      <c r="AI3" s="10"/>
      <c r="AJ3" s="1"/>
      <c r="AK3" s="1"/>
      <c r="AL3" s="1"/>
      <c r="AM3" s="5"/>
      <c r="AN3" s="5"/>
      <c r="AO3" s="1"/>
      <c r="AP3" s="1"/>
      <c r="AQ3" s="1"/>
      <c r="AR3" s="1"/>
      <c r="AS3" s="1"/>
      <c r="AT3" s="4"/>
      <c r="AU3" s="1"/>
      <c r="AV3" s="1"/>
      <c r="AW3" s="1"/>
      <c r="AX3" s="5"/>
      <c r="AY3" s="1"/>
      <c r="AZ3" s="1"/>
      <c r="BA3" s="1"/>
      <c r="BB3" s="1"/>
      <c r="BC3" s="1"/>
      <c r="BD3" s="4"/>
      <c r="BE3" s="1"/>
      <c r="BF3" s="1"/>
      <c r="BG3" s="1"/>
      <c r="BH3" s="5"/>
      <c r="BI3" s="1"/>
      <c r="BJ3" s="1"/>
    </row>
    <row r="4" spans="1:62" x14ac:dyDescent="0.25">
      <c r="A4" s="29" t="s">
        <v>4</v>
      </c>
      <c r="B4" s="113">
        <v>0.71757458315859501</v>
      </c>
      <c r="C4" s="113">
        <v>0.71421333890087957</v>
      </c>
      <c r="D4" s="113">
        <v>0.72092390704605336</v>
      </c>
      <c r="E4" t="s">
        <v>205</v>
      </c>
      <c r="F4" s="79">
        <v>2</v>
      </c>
      <c r="G4" s="79" t="s">
        <v>247</v>
      </c>
      <c r="H4" s="79">
        <v>49621</v>
      </c>
      <c r="I4" s="79">
        <v>19530</v>
      </c>
      <c r="J4" s="79" t="s">
        <v>17</v>
      </c>
      <c r="L4" s="29"/>
      <c r="M4" s="27"/>
      <c r="AC4" s="1"/>
      <c r="AD4" s="8"/>
      <c r="AE4" s="1"/>
      <c r="AF4" s="1"/>
      <c r="AG4" s="1"/>
      <c r="AH4" s="3"/>
      <c r="AI4" s="10"/>
      <c r="AJ4" s="1"/>
      <c r="AK4" s="1"/>
      <c r="AL4" s="1"/>
      <c r="AM4" s="5"/>
      <c r="AN4" s="5"/>
      <c r="AO4" s="1"/>
      <c r="AP4" s="1"/>
      <c r="AQ4" s="1"/>
      <c r="AR4" s="1"/>
      <c r="AS4" s="1"/>
      <c r="AT4" s="4"/>
      <c r="AU4" s="1"/>
      <c r="AV4" s="1"/>
      <c r="AW4" s="1"/>
      <c r="AX4" s="5"/>
      <c r="AY4" s="1"/>
      <c r="AZ4" s="1"/>
      <c r="BA4" s="1"/>
      <c r="BB4" s="1"/>
      <c r="BC4" s="1"/>
      <c r="BD4" s="4"/>
      <c r="BE4" s="1"/>
      <c r="BF4" s="1"/>
      <c r="BG4" s="1"/>
      <c r="BH4" s="5"/>
      <c r="BI4" s="1"/>
      <c r="BJ4" s="1"/>
    </row>
    <row r="5" spans="1:62" x14ac:dyDescent="0.25">
      <c r="A5" s="29" t="s">
        <v>5</v>
      </c>
      <c r="B5" s="113">
        <v>0.6933492632417364</v>
      </c>
      <c r="C5" s="113">
        <v>0.68288903838107773</v>
      </c>
      <c r="D5" s="113">
        <v>0.70371224582544678</v>
      </c>
      <c r="E5" t="s">
        <v>205</v>
      </c>
      <c r="F5" s="79">
        <v>2</v>
      </c>
      <c r="G5" s="79" t="s">
        <v>770</v>
      </c>
      <c r="H5" s="79">
        <v>5223</v>
      </c>
      <c r="I5" s="79">
        <v>2310</v>
      </c>
      <c r="J5" s="133" t="s">
        <v>17</v>
      </c>
      <c r="L5" s="29"/>
      <c r="M5" s="27"/>
      <c r="AC5" s="1"/>
      <c r="AD5" s="8"/>
      <c r="AE5" s="1"/>
      <c r="AF5" s="1"/>
      <c r="AG5" s="1"/>
      <c r="AH5" s="3"/>
      <c r="AI5" s="10"/>
      <c r="AJ5" s="1"/>
      <c r="AK5" s="1"/>
      <c r="AL5" s="1"/>
      <c r="AM5" s="5"/>
      <c r="AN5" s="5"/>
      <c r="AO5" s="1"/>
      <c r="AP5" s="1"/>
      <c r="AQ5" s="1"/>
      <c r="AR5" s="1"/>
      <c r="AS5" s="1"/>
      <c r="AT5" s="4"/>
      <c r="AU5" s="1"/>
      <c r="AV5" s="1"/>
      <c r="AW5" s="1"/>
      <c r="AX5" s="5"/>
      <c r="AY5" s="1"/>
      <c r="AZ5" s="1"/>
      <c r="BA5" s="1"/>
      <c r="BB5" s="1"/>
      <c r="BC5" s="1"/>
      <c r="BD5" s="4"/>
      <c r="BE5" s="1"/>
      <c r="BF5" s="1"/>
      <c r="BG5" s="1"/>
      <c r="BH5" s="5"/>
      <c r="BI5" s="1"/>
      <c r="BJ5" s="1"/>
    </row>
    <row r="6" spans="1:62" x14ac:dyDescent="0.25">
      <c r="A6" s="29" t="s">
        <v>0</v>
      </c>
      <c r="B6" s="110">
        <v>0.79734148145264883</v>
      </c>
      <c r="C6" s="110">
        <v>0.79487269999999999</v>
      </c>
      <c r="D6" s="110">
        <v>0.7997881</v>
      </c>
      <c r="E6" s="79" t="s">
        <v>205</v>
      </c>
      <c r="F6" s="79">
        <v>2</v>
      </c>
      <c r="G6" s="27" t="s">
        <v>206</v>
      </c>
      <c r="H6" s="79">
        <v>81938</v>
      </c>
      <c r="I6" s="43">
        <v>20826</v>
      </c>
      <c r="J6" s="79" t="s">
        <v>17</v>
      </c>
      <c r="L6" s="29"/>
      <c r="M6" s="27"/>
      <c r="AC6" s="9"/>
      <c r="AD6" s="8"/>
      <c r="AE6" s="1"/>
      <c r="AF6" s="1"/>
      <c r="AG6" s="1"/>
      <c r="AH6" s="3"/>
      <c r="AI6" s="10"/>
      <c r="AJ6" s="1"/>
      <c r="AK6" s="1"/>
      <c r="AL6" s="1"/>
      <c r="AM6" s="5"/>
      <c r="AN6" s="5"/>
      <c r="AO6" s="1"/>
      <c r="AP6" s="1"/>
      <c r="AQ6" s="1"/>
      <c r="AR6" s="1"/>
      <c r="AS6" s="1"/>
      <c r="AT6" s="4"/>
      <c r="AU6" s="1"/>
      <c r="AV6" s="1"/>
      <c r="AW6" s="1"/>
      <c r="AX6" s="5"/>
      <c r="AY6" s="1"/>
      <c r="AZ6" s="1"/>
      <c r="BA6" s="1"/>
      <c r="BB6" s="1"/>
      <c r="BC6" s="1"/>
      <c r="BD6" s="4"/>
      <c r="BE6" s="1"/>
      <c r="BF6" s="1"/>
      <c r="BG6" s="1"/>
      <c r="BH6" s="5"/>
      <c r="BI6" s="1"/>
      <c r="BJ6" s="1"/>
    </row>
    <row r="7" spans="1:62" x14ac:dyDescent="0.25">
      <c r="A7" s="29" t="s">
        <v>6</v>
      </c>
      <c r="B7" s="113">
        <v>0.63174369361075311</v>
      </c>
      <c r="C7" s="113">
        <v>0.62531850007489498</v>
      </c>
      <c r="D7" s="113">
        <v>0.63814591133358123</v>
      </c>
      <c r="E7" t="s">
        <v>205</v>
      </c>
      <c r="F7" s="79">
        <v>2</v>
      </c>
      <c r="G7" s="79" t="s">
        <v>769</v>
      </c>
      <c r="H7" s="79">
        <v>13724</v>
      </c>
      <c r="I7" s="79">
        <v>8000</v>
      </c>
      <c r="J7" s="133" t="s">
        <v>17</v>
      </c>
      <c r="L7" s="29"/>
      <c r="M7" s="27"/>
      <c r="AC7" s="1"/>
      <c r="AD7" s="8"/>
      <c r="AE7" s="1"/>
      <c r="AF7" s="1"/>
      <c r="AG7" s="1"/>
      <c r="AH7" s="3"/>
      <c r="AI7" s="10"/>
      <c r="AJ7" s="1"/>
      <c r="AK7" s="1"/>
      <c r="AL7" s="1"/>
      <c r="AM7" s="5"/>
      <c r="AN7" s="5"/>
      <c r="AO7" s="1"/>
      <c r="AP7" s="1"/>
      <c r="AQ7" s="1"/>
      <c r="AR7" s="1"/>
      <c r="AS7" s="1"/>
      <c r="AT7" s="4"/>
      <c r="AU7" s="1"/>
      <c r="AV7" s="1"/>
      <c r="AW7" s="1"/>
      <c r="AX7" s="5"/>
      <c r="AY7" s="1"/>
      <c r="AZ7" s="1"/>
      <c r="BA7" s="1"/>
      <c r="BB7" s="1"/>
      <c r="BC7" s="1"/>
      <c r="BD7" s="4"/>
      <c r="BE7" s="1"/>
      <c r="BF7" s="1"/>
      <c r="BG7" s="1"/>
      <c r="BH7" s="5"/>
      <c r="BI7" s="1"/>
      <c r="BJ7" s="1"/>
    </row>
    <row r="8" spans="1:62" x14ac:dyDescent="0.25">
      <c r="A8" s="27"/>
      <c r="B8" s="27"/>
      <c r="C8" s="27"/>
      <c r="D8" s="27"/>
      <c r="E8" s="27"/>
      <c r="F8" s="84"/>
      <c r="G8" s="84"/>
      <c r="H8" s="84"/>
      <c r="I8" s="84"/>
      <c r="J8" s="84"/>
      <c r="K8" s="84"/>
      <c r="L8" s="27"/>
      <c r="M8" s="27"/>
      <c r="O8" s="24"/>
      <c r="Q8" s="24"/>
      <c r="R8" s="24"/>
      <c r="S8" s="24"/>
      <c r="T8" s="24"/>
      <c r="AC8" s="1"/>
      <c r="AD8" s="8"/>
      <c r="AE8" s="1"/>
      <c r="AF8" s="1"/>
      <c r="AG8" s="1"/>
      <c r="AH8" s="4"/>
      <c r="AI8" s="10"/>
      <c r="AJ8" s="11"/>
      <c r="AK8" s="1"/>
      <c r="AL8" s="1"/>
      <c r="AM8" s="5"/>
      <c r="AN8" s="5"/>
      <c r="AO8" s="1"/>
      <c r="AP8" s="13"/>
      <c r="AQ8" s="1"/>
      <c r="AR8" s="14"/>
      <c r="AS8" s="14"/>
      <c r="AT8" s="15"/>
      <c r="AU8" s="3"/>
      <c r="AV8" s="14"/>
      <c r="AW8" s="14"/>
      <c r="AX8" s="12"/>
      <c r="AY8" s="1"/>
      <c r="AZ8" s="15"/>
      <c r="BA8" s="16"/>
      <c r="BB8" s="14"/>
      <c r="BC8" s="14"/>
      <c r="BD8" s="12"/>
      <c r="BE8" s="1"/>
      <c r="BF8" s="15"/>
      <c r="BG8" s="16"/>
      <c r="BH8" s="14"/>
      <c r="BI8" s="14"/>
      <c r="BJ8" s="12"/>
    </row>
    <row r="9" spans="1:62" x14ac:dyDescent="0.25">
      <c r="AC9" s="1"/>
      <c r="AD9" s="8"/>
      <c r="AE9" s="1"/>
      <c r="AF9" s="1"/>
      <c r="AG9" s="1"/>
      <c r="AH9" s="4"/>
      <c r="AI9" s="10"/>
      <c r="AJ9" s="11"/>
      <c r="AK9" s="1"/>
      <c r="AL9" s="1"/>
      <c r="AM9" s="5"/>
      <c r="AN9" s="5"/>
      <c r="AO9" s="1"/>
      <c r="AP9" s="1"/>
      <c r="AQ9" s="1"/>
      <c r="AR9" s="4"/>
      <c r="AS9" s="4"/>
      <c r="AT9" s="1"/>
      <c r="AU9" s="1"/>
      <c r="AV9" s="10"/>
      <c r="AW9" s="10"/>
      <c r="AX9" s="17"/>
      <c r="AY9" s="1"/>
      <c r="AZ9" s="1"/>
      <c r="BA9" s="1"/>
      <c r="BB9" s="18"/>
      <c r="BC9" s="19"/>
      <c r="BD9" s="17"/>
      <c r="BE9" s="1"/>
      <c r="BF9" s="1"/>
      <c r="BG9" s="1"/>
      <c r="BH9" s="10"/>
      <c r="BI9" s="10"/>
      <c r="BJ9" s="17"/>
    </row>
    <row r="10" spans="1:62" x14ac:dyDescent="0.25">
      <c r="AC10" s="1"/>
      <c r="AD10" s="8"/>
      <c r="AE10" s="1"/>
      <c r="AF10" s="1"/>
      <c r="AG10" s="1"/>
      <c r="AH10" s="4"/>
      <c r="AI10" s="10"/>
      <c r="AJ10" s="11"/>
      <c r="AK10" s="1"/>
      <c r="AL10" s="1"/>
      <c r="AM10" s="5"/>
      <c r="AN10" s="5"/>
      <c r="AO10" s="1"/>
      <c r="AP10" s="1"/>
      <c r="AQ10" s="1"/>
      <c r="AR10" s="4"/>
      <c r="AS10" s="4"/>
      <c r="AT10" s="1"/>
      <c r="AU10" s="1"/>
      <c r="AV10" s="10"/>
      <c r="AW10" s="10"/>
      <c r="AX10" s="17"/>
      <c r="AY10" s="1"/>
      <c r="AZ10" s="1"/>
      <c r="BA10" s="1"/>
      <c r="BB10" s="18"/>
      <c r="BC10" s="19"/>
      <c r="BD10" s="17"/>
      <c r="BE10" s="1"/>
      <c r="BF10" s="1"/>
      <c r="BG10" s="1"/>
      <c r="BH10" s="10"/>
      <c r="BI10" s="10"/>
      <c r="BJ10" s="17"/>
    </row>
    <row r="11" spans="1:62" x14ac:dyDescent="0.25">
      <c r="AC11" s="1"/>
      <c r="AD11" s="8"/>
      <c r="AE11" s="1"/>
      <c r="AF11" s="1"/>
      <c r="AG11" s="1"/>
      <c r="AH11" s="4"/>
      <c r="AI11" s="10"/>
      <c r="AJ11" s="11"/>
      <c r="AK11" s="1"/>
      <c r="AL11" s="1"/>
      <c r="AM11" s="5"/>
      <c r="AN11" s="5"/>
      <c r="AO11" s="1"/>
      <c r="AP11" s="1"/>
      <c r="AQ11" s="1"/>
      <c r="AR11" s="4"/>
      <c r="AS11" s="4"/>
      <c r="AT11" s="1"/>
      <c r="AU11" s="1"/>
      <c r="AV11" s="10"/>
      <c r="AW11" s="10"/>
      <c r="AX11" s="17"/>
      <c r="AY11" s="1"/>
      <c r="AZ11" s="1"/>
      <c r="BA11" s="1"/>
      <c r="BB11" s="18"/>
      <c r="BC11" s="19"/>
      <c r="BD11" s="17"/>
      <c r="BE11" s="1"/>
      <c r="BF11" s="1"/>
      <c r="BG11" s="1"/>
      <c r="BH11" s="10"/>
      <c r="BI11" s="10"/>
      <c r="BJ11" s="17"/>
    </row>
    <row r="12" spans="1:62" x14ac:dyDescent="0.25">
      <c r="AC12" s="1"/>
      <c r="AD12" s="8"/>
      <c r="AE12" s="1"/>
      <c r="AF12" s="1"/>
      <c r="AG12" s="1"/>
      <c r="AH12" s="4"/>
      <c r="AI12" s="10"/>
      <c r="AJ12" s="11"/>
      <c r="AK12" s="1"/>
      <c r="AL12" s="1"/>
      <c r="AM12" s="5"/>
      <c r="AN12" s="5"/>
      <c r="AO12" s="1"/>
      <c r="AP12" s="1"/>
      <c r="AQ12" s="1"/>
      <c r="AR12" s="4"/>
      <c r="AS12" s="4"/>
      <c r="AT12" s="12"/>
      <c r="AU12" s="1"/>
      <c r="AV12" s="20"/>
      <c r="AW12" s="20"/>
      <c r="AX12" s="17"/>
      <c r="AY12" s="1"/>
      <c r="AZ12" s="12"/>
      <c r="BA12" s="1"/>
      <c r="BB12" s="20"/>
      <c r="BC12" s="20"/>
      <c r="BD12" s="1"/>
      <c r="BE12" s="1"/>
      <c r="BF12" s="12"/>
      <c r="BG12" s="1"/>
      <c r="BH12" s="20"/>
      <c r="BI12" s="20"/>
      <c r="BJ12" s="1"/>
    </row>
    <row r="13" spans="1:62" x14ac:dyDescent="0.25">
      <c r="AC13" s="1"/>
      <c r="AD13" s="8"/>
      <c r="AE13" s="1"/>
      <c r="AF13" s="1"/>
      <c r="AG13" s="1"/>
      <c r="AH13" s="4"/>
      <c r="AI13" s="10"/>
      <c r="AJ13" s="11"/>
      <c r="AK13" s="1"/>
      <c r="AL13" s="1"/>
      <c r="AM13" s="5"/>
      <c r="AN13" s="5"/>
      <c r="AO13" s="1"/>
      <c r="AP13" s="1"/>
      <c r="AQ13" s="1"/>
      <c r="AR13" s="4"/>
      <c r="AS13" s="4"/>
      <c r="AT13" s="12"/>
      <c r="AU13" s="1"/>
      <c r="AV13" s="20"/>
      <c r="AW13" s="20"/>
      <c r="AX13" s="17"/>
      <c r="AY13" s="1"/>
      <c r="AZ13" s="12"/>
      <c r="BA13" s="1"/>
      <c r="BB13" s="20"/>
      <c r="BC13" s="20"/>
      <c r="BD13" s="1"/>
      <c r="BE13" s="1"/>
      <c r="BF13" s="1"/>
      <c r="BG13" s="1"/>
      <c r="BH13" s="1"/>
      <c r="BI13" s="1"/>
      <c r="BJ13" s="1"/>
    </row>
    <row r="14" spans="1:62" x14ac:dyDescent="0.25">
      <c r="AC14" s="1"/>
      <c r="AD14" s="8"/>
      <c r="AE14" s="1"/>
      <c r="AF14" s="1"/>
      <c r="AG14" s="1"/>
      <c r="AH14" s="4"/>
      <c r="AI14" s="10"/>
      <c r="AJ14" s="11"/>
      <c r="AK14" s="1"/>
      <c r="AL14" s="1"/>
      <c r="AM14" s="5"/>
      <c r="AN14" s="5"/>
      <c r="AO14" s="12"/>
      <c r="AP14" s="1"/>
      <c r="AQ14" s="1"/>
      <c r="AR14" s="1"/>
      <c r="AS14" s="1"/>
      <c r="AT14" s="12"/>
      <c r="AU14" s="17"/>
      <c r="AV14" s="17"/>
      <c r="AW14" s="17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25">
      <c r="AC15" s="1"/>
      <c r="AD15" s="8"/>
      <c r="AE15" s="1"/>
      <c r="AF15" s="1"/>
      <c r="AG15" s="1"/>
      <c r="AH15" s="4"/>
      <c r="AI15" s="10"/>
      <c r="AJ15" s="11"/>
      <c r="AK15" s="1"/>
      <c r="AL15" s="1"/>
      <c r="AM15" s="5"/>
      <c r="AN15" s="5"/>
      <c r="AO15" s="12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C16" s="1"/>
      <c r="AD16" s="8"/>
      <c r="AE16" s="1"/>
      <c r="AF16" s="1"/>
      <c r="AG16" s="1"/>
      <c r="AH16" s="4"/>
      <c r="AI16" s="10"/>
      <c r="AJ16" s="11"/>
      <c r="AK16" s="1"/>
      <c r="AL16" s="1"/>
      <c r="AM16" s="5"/>
      <c r="AN16" s="5"/>
      <c r="AO16" s="1"/>
      <c r="AP16" s="13"/>
      <c r="AQ16" s="1"/>
      <c r="AR16" s="14"/>
      <c r="AS16" s="14"/>
      <c r="AT16" s="15"/>
      <c r="AU16" s="16"/>
      <c r="AV16" s="14"/>
      <c r="AW16" s="14"/>
      <c r="AX16" s="12"/>
      <c r="AY16" s="1"/>
      <c r="AZ16" s="15"/>
      <c r="BA16" s="16"/>
      <c r="BB16" s="14"/>
      <c r="BC16" s="14"/>
      <c r="BD16" s="12"/>
      <c r="BE16" s="1"/>
      <c r="BF16" s="1"/>
      <c r="BG16" s="1"/>
      <c r="BH16" s="1"/>
      <c r="BI16" s="1"/>
      <c r="BJ16" s="1"/>
    </row>
    <row r="17" spans="15:62" x14ac:dyDescent="0.25">
      <c r="AC17" s="1"/>
      <c r="AD17" s="8"/>
      <c r="AE17" s="1"/>
      <c r="AF17" s="1"/>
      <c r="AG17" s="1"/>
      <c r="AH17" s="4"/>
      <c r="AI17" s="10"/>
      <c r="AJ17" s="11"/>
      <c r="AK17" s="1"/>
      <c r="AL17" s="1"/>
      <c r="AM17" s="5"/>
      <c r="AN17" s="5"/>
      <c r="AO17" s="1"/>
      <c r="AP17" s="1"/>
      <c r="AQ17" s="1"/>
      <c r="AR17" s="4"/>
      <c r="AS17" s="4"/>
      <c r="AT17" s="1"/>
      <c r="AU17" s="1"/>
      <c r="AV17" s="10"/>
      <c r="AW17" s="10"/>
      <c r="AX17" s="17"/>
      <c r="AY17" s="1"/>
      <c r="AZ17" s="1"/>
      <c r="BA17" s="1"/>
      <c r="BB17" s="10"/>
      <c r="BC17" s="10"/>
      <c r="BD17" s="17"/>
      <c r="BE17" s="1"/>
      <c r="BF17" s="1"/>
      <c r="BG17" s="1"/>
      <c r="BH17" s="1"/>
      <c r="BI17" s="1"/>
      <c r="BJ17" s="1"/>
    </row>
    <row r="18" spans="15:62" x14ac:dyDescent="0.25">
      <c r="AC18" s="1"/>
      <c r="AD18" s="8"/>
      <c r="AE18" s="1"/>
      <c r="AF18" s="1"/>
      <c r="AG18" s="1"/>
      <c r="AH18" s="4"/>
      <c r="AI18" s="10"/>
      <c r="AJ18" s="11"/>
      <c r="AK18" s="1"/>
      <c r="AL18" s="1"/>
      <c r="AM18" s="5"/>
      <c r="AN18" s="5"/>
      <c r="AO18" s="1"/>
      <c r="AP18" s="1"/>
      <c r="AQ18" s="1"/>
      <c r="AR18" s="4"/>
      <c r="AS18" s="4"/>
      <c r="AT18" s="1"/>
      <c r="AU18" s="1"/>
      <c r="AV18" s="10"/>
      <c r="AW18" s="10"/>
      <c r="AX18" s="17"/>
      <c r="AY18" s="17"/>
      <c r="AZ18" s="1"/>
      <c r="BA18" s="1"/>
      <c r="BB18" s="10"/>
      <c r="BC18" s="10"/>
      <c r="BD18" s="17"/>
      <c r="BE18" s="1"/>
      <c r="BF18" s="1"/>
      <c r="BG18" s="1"/>
      <c r="BH18" s="1"/>
      <c r="BI18" s="1"/>
      <c r="BJ18" s="1"/>
    </row>
    <row r="19" spans="15:62" x14ac:dyDescent="0.25">
      <c r="AC19" s="1"/>
      <c r="AD19" s="8"/>
      <c r="AE19" s="1"/>
      <c r="AF19" s="1"/>
      <c r="AG19" s="1"/>
      <c r="AH19" s="4"/>
      <c r="AI19" s="10"/>
      <c r="AJ19" s="11"/>
      <c r="AK19" s="1"/>
      <c r="AL19" s="1"/>
      <c r="AM19" s="5"/>
      <c r="AN19" s="5"/>
      <c r="AO19" s="1"/>
      <c r="AP19" s="1"/>
      <c r="AQ19" s="1"/>
      <c r="AR19" s="4"/>
      <c r="AS19" s="4"/>
      <c r="AT19" s="1"/>
      <c r="AU19" s="1"/>
      <c r="AV19" s="10"/>
      <c r="AW19" s="10"/>
      <c r="AX19" s="17"/>
      <c r="AY19" s="17"/>
      <c r="AZ19" s="1"/>
      <c r="BA19" s="1"/>
      <c r="BB19" s="10"/>
      <c r="BC19" s="10"/>
      <c r="BD19" s="17"/>
      <c r="BE19" s="1"/>
      <c r="BF19" s="1"/>
      <c r="BG19" s="1"/>
      <c r="BH19" s="1"/>
      <c r="BI19" s="1"/>
      <c r="BJ19" s="1"/>
    </row>
    <row r="20" spans="15:62" x14ac:dyDescent="0.25">
      <c r="AC20" s="1"/>
      <c r="AD20" s="8"/>
      <c r="AE20" s="1"/>
      <c r="AF20" s="1"/>
      <c r="AG20" s="1"/>
      <c r="AH20" s="4"/>
      <c r="AI20" s="10"/>
      <c r="AJ20" s="11"/>
      <c r="AK20" s="1"/>
      <c r="AL20" s="1"/>
      <c r="AM20" s="5"/>
      <c r="AN20" s="5"/>
      <c r="AO20" s="1"/>
      <c r="AP20" s="1"/>
      <c r="AQ20" s="1"/>
      <c r="AR20" s="1"/>
      <c r="AS20" s="1"/>
      <c r="AT20" s="12"/>
      <c r="AU20" s="1"/>
      <c r="AV20" s="20"/>
      <c r="AW20" s="20"/>
      <c r="AX20" s="1"/>
      <c r="AY20" s="17"/>
      <c r="AZ20" s="12"/>
      <c r="BA20" s="1"/>
      <c r="BB20" s="20"/>
      <c r="BC20" s="20"/>
      <c r="BD20" s="1"/>
      <c r="BE20" s="1"/>
      <c r="BF20" s="1"/>
      <c r="BG20" s="1"/>
      <c r="BH20" s="1"/>
      <c r="BI20" s="1"/>
      <c r="BJ20" s="1"/>
    </row>
    <row r="21" spans="15:62" x14ac:dyDescent="0.25">
      <c r="AC21" s="1"/>
      <c r="AD21" s="8"/>
      <c r="AE21" s="1"/>
      <c r="AF21" s="1"/>
      <c r="AG21" s="1"/>
      <c r="AH21" s="4"/>
      <c r="AI21" s="10"/>
      <c r="AJ21" s="11"/>
      <c r="AK21" s="1"/>
      <c r="AL21" s="1"/>
      <c r="AM21" s="5"/>
      <c r="AN21" s="5"/>
      <c r="AO21" s="1"/>
      <c r="AP21" s="1"/>
      <c r="AQ21" s="1"/>
      <c r="AR21" s="1"/>
      <c r="AS21" s="1"/>
      <c r="AT21" s="12"/>
      <c r="AU21" s="1"/>
      <c r="AV21" s="20"/>
      <c r="AW21" s="20"/>
      <c r="AX21" s="1"/>
      <c r="AY21" s="17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5:62" x14ac:dyDescent="0.25">
      <c r="AC22" s="1"/>
      <c r="AD22" s="3"/>
      <c r="AE22" s="1"/>
      <c r="AF22" s="1"/>
      <c r="AG22" s="1"/>
      <c r="AH22" s="4"/>
      <c r="AI22" s="2"/>
      <c r="AJ22" s="1"/>
      <c r="AK22" s="1"/>
      <c r="AL22" s="1"/>
      <c r="AM22" s="3"/>
      <c r="AN22" s="3"/>
      <c r="AO22" s="1"/>
      <c r="AP22" s="1"/>
      <c r="AQ22" s="1"/>
      <c r="AR22" s="1"/>
      <c r="AS22" s="1"/>
      <c r="AT22" s="12"/>
      <c r="AU22" s="1"/>
      <c r="AV22" s="20"/>
      <c r="AW22" s="20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5:62" x14ac:dyDescent="0.25">
      <c r="AC23" s="1"/>
      <c r="AD23" s="8"/>
      <c r="AE23" s="1"/>
      <c r="AF23" s="1"/>
      <c r="AG23" s="1"/>
      <c r="AH23" s="4"/>
      <c r="AI23" s="10"/>
      <c r="AJ23" s="1"/>
      <c r="AK23" s="1"/>
      <c r="AL23" s="1"/>
      <c r="AM23" s="5"/>
      <c r="AN23" s="5"/>
      <c r="AO23" s="12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4"/>
      <c r="BC23" s="14"/>
      <c r="BD23" s="12"/>
      <c r="BE23" s="1"/>
      <c r="BF23" s="1"/>
      <c r="BG23" s="1"/>
      <c r="BH23" s="1"/>
      <c r="BI23" s="1"/>
      <c r="BJ23" s="1"/>
    </row>
    <row r="24" spans="15:62" x14ac:dyDescent="0.25">
      <c r="U24" s="24"/>
      <c r="AC24" s="1"/>
      <c r="AD24" s="8"/>
      <c r="AE24" s="1"/>
      <c r="AF24" s="1"/>
      <c r="AG24" s="1"/>
      <c r="AH24" s="4"/>
      <c r="AI24" s="10"/>
      <c r="AJ24" s="1"/>
      <c r="AK24" s="1"/>
      <c r="AL24" s="1"/>
      <c r="AM24" s="5"/>
      <c r="AN24" s="5"/>
      <c r="AO24" s="1"/>
      <c r="AP24" s="13"/>
      <c r="AQ24" s="1"/>
      <c r="AR24" s="14"/>
      <c r="AS24" s="14"/>
      <c r="AT24" s="15"/>
      <c r="AU24" s="16"/>
      <c r="AV24" s="14"/>
      <c r="AW24" s="14"/>
      <c r="AX24" s="12"/>
      <c r="AY24" s="1"/>
      <c r="AZ24" s="1"/>
      <c r="BA24" s="1"/>
      <c r="BB24" s="10"/>
      <c r="BC24" s="10"/>
      <c r="BD24" s="17"/>
      <c r="BE24" s="1"/>
      <c r="BF24" s="1"/>
      <c r="BG24" s="1"/>
      <c r="BH24" s="1"/>
      <c r="BI24" s="1"/>
      <c r="BJ24" s="1"/>
    </row>
    <row r="25" spans="15:62" x14ac:dyDescent="0.25">
      <c r="AC25" s="1"/>
      <c r="AD25" s="8"/>
      <c r="AE25" s="1"/>
      <c r="AF25" s="1"/>
      <c r="AG25" s="1"/>
      <c r="AH25" s="4"/>
      <c r="AI25" s="10"/>
      <c r="AJ25" s="1"/>
      <c r="AK25" s="1"/>
      <c r="AL25" s="1"/>
      <c r="AM25" s="5"/>
      <c r="AN25" s="5"/>
      <c r="AO25" s="1"/>
      <c r="AP25" s="1"/>
      <c r="AQ25" s="1"/>
      <c r="AR25" s="4"/>
      <c r="AS25" s="4"/>
      <c r="AT25" s="1"/>
      <c r="AU25" s="1"/>
      <c r="AV25" s="10"/>
      <c r="AW25" s="10"/>
      <c r="AX25" s="17"/>
      <c r="AY25" s="1"/>
      <c r="AZ25" s="1"/>
      <c r="BA25" s="1"/>
      <c r="BB25" s="10"/>
      <c r="BC25" s="10"/>
      <c r="BD25" s="17"/>
      <c r="BE25" s="1"/>
      <c r="BF25" s="1"/>
      <c r="BG25" s="1"/>
      <c r="BH25" s="1"/>
      <c r="BI25" s="1"/>
      <c r="BJ25" s="1"/>
    </row>
    <row r="26" spans="15:62" x14ac:dyDescent="0.25">
      <c r="O26" s="24"/>
      <c r="AC26" s="1"/>
      <c r="AD26" s="8"/>
      <c r="AE26" s="1"/>
      <c r="AF26" s="1"/>
      <c r="AG26" s="1"/>
      <c r="AH26" s="4"/>
      <c r="AI26" s="10"/>
      <c r="AJ26" s="1"/>
      <c r="AK26" s="1"/>
      <c r="AL26" s="1"/>
      <c r="AM26" s="5"/>
      <c r="AN26" s="5"/>
      <c r="AO26" s="1"/>
      <c r="AP26" s="1"/>
      <c r="AQ26" s="1"/>
      <c r="AR26" s="4"/>
      <c r="AS26" s="4"/>
      <c r="AT26" s="1"/>
      <c r="AU26" s="1"/>
      <c r="AV26" s="10"/>
      <c r="AW26" s="10"/>
      <c r="AX26" s="17"/>
      <c r="AY26" s="1"/>
      <c r="AZ26" s="1"/>
      <c r="BA26" s="1"/>
      <c r="BB26" s="10"/>
      <c r="BC26" s="10"/>
      <c r="BD26" s="17"/>
      <c r="BE26" s="1"/>
      <c r="BF26" s="1"/>
      <c r="BG26" s="1"/>
      <c r="BH26" s="1"/>
      <c r="BI26" s="1"/>
      <c r="BJ26" s="1"/>
    </row>
    <row r="27" spans="15:62" x14ac:dyDescent="0.25">
      <c r="AC27" s="1"/>
      <c r="AD27" s="8"/>
      <c r="AE27" s="1"/>
      <c r="AF27" s="1"/>
      <c r="AG27" s="1"/>
      <c r="AH27" s="4"/>
      <c r="AI27" s="10"/>
      <c r="AJ27" s="1"/>
      <c r="AK27" s="1"/>
      <c r="AL27" s="1"/>
      <c r="AM27" s="5"/>
      <c r="AN27" s="5"/>
      <c r="AO27" s="1"/>
      <c r="AP27" s="1"/>
      <c r="AQ27" s="1"/>
      <c r="AR27" s="4"/>
      <c r="AS27" s="4"/>
      <c r="AT27" s="1"/>
      <c r="AU27" s="1"/>
      <c r="AV27" s="10"/>
      <c r="AW27" s="10"/>
      <c r="AX27" s="17"/>
      <c r="AY27" s="17"/>
      <c r="AZ27" s="12"/>
      <c r="BA27" s="1"/>
      <c r="BB27" s="20"/>
      <c r="BC27" s="20"/>
      <c r="BD27" s="1"/>
      <c r="BE27" s="1"/>
      <c r="BF27" s="1"/>
      <c r="BG27" s="1"/>
      <c r="BH27" s="1"/>
      <c r="BI27" s="1"/>
      <c r="BJ27" s="1"/>
    </row>
    <row r="28" spans="15:62" x14ac:dyDescent="0.25">
      <c r="AC28" s="1"/>
      <c r="AD28" s="8"/>
      <c r="AE28" s="1"/>
      <c r="AF28" s="1"/>
      <c r="AG28" s="1"/>
      <c r="AH28" s="4"/>
      <c r="AI28" s="10"/>
      <c r="AJ28" s="1"/>
      <c r="AK28" s="1"/>
      <c r="AL28" s="1"/>
      <c r="AM28" s="5"/>
      <c r="AN28" s="5"/>
      <c r="AO28" s="1"/>
      <c r="AP28" s="1"/>
      <c r="AQ28" s="1"/>
      <c r="AR28" s="1"/>
      <c r="AS28" s="1"/>
      <c r="AT28" s="12"/>
      <c r="AU28" s="1"/>
      <c r="AV28" s="20"/>
      <c r="AW28" s="20"/>
      <c r="AX28" s="1"/>
      <c r="AY28" s="17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5:62" x14ac:dyDescent="0.25">
      <c r="AC29" s="1"/>
      <c r="AD29" s="8"/>
      <c r="AE29" s="1"/>
      <c r="AF29" s="1"/>
      <c r="AG29" s="1"/>
      <c r="AH29" s="4"/>
      <c r="AI29" s="10"/>
      <c r="AJ29" s="1"/>
      <c r="AK29" s="1"/>
      <c r="AL29" s="1"/>
      <c r="AM29" s="5"/>
      <c r="AN29" s="5"/>
      <c r="AO29" s="1"/>
      <c r="AP29" s="21"/>
      <c r="AQ29" s="21"/>
      <c r="AR29" s="21"/>
      <c r="AS29" s="21"/>
      <c r="AT29" s="21"/>
      <c r="AU29" s="21"/>
      <c r="AV29" s="21"/>
      <c r="AW29" s="21"/>
      <c r="AX29" s="21"/>
      <c r="AY29" s="2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5:62" x14ac:dyDescent="0.25">
      <c r="AC30" s="1"/>
      <c r="AD30" s="8"/>
      <c r="AE30" s="1"/>
      <c r="AF30" s="1"/>
      <c r="AG30" s="1"/>
      <c r="AH30" s="4"/>
      <c r="AI30" s="10"/>
      <c r="AJ30" s="1"/>
      <c r="AK30" s="1"/>
      <c r="AL30" s="1"/>
      <c r="AM30" s="5"/>
      <c r="AN30" s="5"/>
      <c r="AO30" s="1"/>
      <c r="AP30" s="23"/>
      <c r="AQ30" s="21"/>
      <c r="AR30" s="21"/>
      <c r="AS30" s="21"/>
      <c r="AT30" s="21"/>
      <c r="AU30" s="21"/>
      <c r="AV30" s="21"/>
      <c r="AW30" s="21"/>
      <c r="AX30" s="21"/>
      <c r="AY30" s="2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5:62" x14ac:dyDescent="0.25">
      <c r="AC31" s="1"/>
      <c r="AD31" s="8"/>
      <c r="AE31" s="1"/>
      <c r="AF31" s="1"/>
      <c r="AG31" s="1"/>
      <c r="AH31" s="4"/>
      <c r="AI31" s="10"/>
      <c r="AJ31" s="1"/>
      <c r="AK31" s="1"/>
      <c r="AL31" s="1"/>
      <c r="AM31" s="5"/>
      <c r="AN31" s="5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5:62" x14ac:dyDescent="0.25">
      <c r="AC32" s="1"/>
      <c r="AD32" s="8"/>
      <c r="AE32" s="1"/>
      <c r="AF32" s="1"/>
      <c r="AG32" s="1"/>
      <c r="AH32" s="4"/>
      <c r="AI32" s="10"/>
      <c r="AJ32" s="1"/>
      <c r="AK32" s="1"/>
      <c r="AL32" s="1"/>
      <c r="AM32" s="5"/>
      <c r="AN32" s="5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9:62" x14ac:dyDescent="0.25">
      <c r="AC33" s="1"/>
      <c r="AD33" s="8"/>
      <c r="AE33" s="1"/>
      <c r="AF33" s="1"/>
      <c r="AG33" s="1"/>
      <c r="AH33" s="4"/>
      <c r="AI33" s="10"/>
      <c r="AJ33" s="1"/>
      <c r="AK33" s="1"/>
      <c r="AL33" s="1"/>
      <c r="AM33" s="5"/>
      <c r="AN33" s="5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9:62" x14ac:dyDescent="0.25">
      <c r="AC34" s="1"/>
      <c r="AD34" s="8"/>
      <c r="AE34" s="1"/>
      <c r="AF34" s="1"/>
      <c r="AG34" s="1"/>
      <c r="AH34" s="4"/>
      <c r="AI34" s="10"/>
      <c r="AJ34" s="1"/>
      <c r="AK34" s="1"/>
      <c r="AL34" s="1"/>
      <c r="AM34" s="5"/>
      <c r="AN34" s="5"/>
      <c r="AO34" s="1"/>
      <c r="AP34" s="13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9:62" x14ac:dyDescent="0.25">
      <c r="AC35" s="1"/>
      <c r="AD35" s="8"/>
      <c r="AE35" s="1"/>
      <c r="AF35" s="1"/>
      <c r="AG35" s="1"/>
      <c r="AH35" s="4"/>
      <c r="AI35" s="10"/>
      <c r="AJ35" s="1"/>
      <c r="AK35" s="1"/>
      <c r="AL35" s="1"/>
      <c r="AM35" s="5"/>
      <c r="AN35" s="5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9:62" x14ac:dyDescent="0.25">
      <c r="AC36" s="1"/>
      <c r="AD36" s="8"/>
      <c r="AE36" s="1"/>
      <c r="AF36" s="1"/>
      <c r="AG36" s="1"/>
      <c r="AH36" s="4"/>
      <c r="AI36" s="10"/>
      <c r="AJ36" s="1"/>
      <c r="AK36" s="1"/>
      <c r="AL36" s="1"/>
      <c r="AM36" s="5"/>
      <c r="AN36" s="5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29:62" x14ac:dyDescent="0.25">
      <c r="AC37" s="1"/>
      <c r="AD37" s="8"/>
      <c r="AE37" s="1"/>
      <c r="AF37" s="1"/>
      <c r="AG37" s="1"/>
      <c r="AH37" s="4"/>
      <c r="AI37" s="10"/>
      <c r="AJ37" s="1"/>
      <c r="AK37" s="1"/>
      <c r="AL37" s="1"/>
      <c r="AM37" s="5"/>
      <c r="AN37" s="5"/>
      <c r="AO37" s="1"/>
      <c r="AP37" s="13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29:62" x14ac:dyDescent="0.25">
      <c r="AC38" s="1"/>
      <c r="AD38" s="8"/>
      <c r="AE38" s="1"/>
      <c r="AF38" s="1"/>
      <c r="AG38" s="1"/>
      <c r="AH38" s="4"/>
      <c r="AI38" s="10"/>
      <c r="AJ38" s="1"/>
      <c r="AK38" s="1"/>
      <c r="AL38" s="1"/>
      <c r="AM38" s="5"/>
      <c r="AN38" s="5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29:62" x14ac:dyDescent="0.25">
      <c r="AC39" s="1"/>
      <c r="AD39" s="3"/>
      <c r="AE39" s="1"/>
      <c r="AF39" s="1"/>
      <c r="AG39" s="1"/>
      <c r="AH39" s="4"/>
      <c r="AI39" s="2"/>
      <c r="AJ39" s="1"/>
      <c r="AK39" s="1"/>
      <c r="AL39" s="1"/>
      <c r="AM39" s="3"/>
      <c r="AN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29:62" x14ac:dyDescent="0.25">
      <c r="AC40" s="1"/>
      <c r="AD40" s="8"/>
      <c r="AE40" s="1"/>
      <c r="AF40" s="1"/>
      <c r="AG40" s="1"/>
      <c r="AH40" s="4"/>
      <c r="AI40" s="10"/>
      <c r="AJ40" s="1"/>
      <c r="AK40" s="1"/>
      <c r="AL40" s="1"/>
      <c r="AM40" s="5"/>
      <c r="AN40" s="5"/>
      <c r="AO40" s="1"/>
      <c r="AP40" s="13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29:62" x14ac:dyDescent="0.25">
      <c r="AC41" s="1"/>
      <c r="AD41" s="8"/>
      <c r="AE41" s="1"/>
      <c r="AF41" s="1"/>
      <c r="AG41" s="1"/>
      <c r="AH41" s="4"/>
      <c r="AI41" s="10"/>
      <c r="AJ41" s="1"/>
      <c r="AK41" s="1"/>
      <c r="AL41" s="1"/>
      <c r="AM41" s="5"/>
      <c r="AN41" s="5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29:62" x14ac:dyDescent="0.25">
      <c r="AC42" s="1"/>
      <c r="AD42" s="8"/>
      <c r="AE42" s="1"/>
      <c r="AF42" s="1"/>
      <c r="AG42" s="1"/>
      <c r="AH42" s="4"/>
      <c r="AI42" s="10"/>
      <c r="AJ42" s="1"/>
      <c r="AK42" s="1"/>
      <c r="AL42" s="1"/>
      <c r="AM42" s="5"/>
      <c r="AN42" s="5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3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29:62" x14ac:dyDescent="0.25">
      <c r="AC43" s="1"/>
      <c r="AD43" s="8"/>
      <c r="AE43" s="1"/>
      <c r="AF43" s="1"/>
      <c r="AG43" s="1"/>
      <c r="AH43" s="4"/>
      <c r="AI43" s="10"/>
      <c r="AJ43" s="1"/>
      <c r="AK43" s="1"/>
      <c r="AL43" s="1"/>
      <c r="AM43" s="5"/>
      <c r="AN43" s="5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29:62" x14ac:dyDescent="0.25">
      <c r="AC44" s="9"/>
      <c r="AD44" s="8"/>
      <c r="AE44" s="1"/>
      <c r="AF44" s="1"/>
      <c r="AG44" s="1"/>
      <c r="AH44" s="4"/>
      <c r="AI44" s="10"/>
      <c r="AJ44" s="1"/>
      <c r="AK44" s="1"/>
      <c r="AL44" s="1"/>
      <c r="AM44" s="5"/>
      <c r="AN44" s="5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29:62" x14ac:dyDescent="0.25">
      <c r="AC45" s="9"/>
      <c r="AD45" s="8"/>
      <c r="AE45" s="1"/>
      <c r="AF45" s="1"/>
      <c r="AG45" s="1"/>
      <c r="AH45" s="4"/>
      <c r="AI45" s="10"/>
      <c r="AJ45" s="1"/>
      <c r="AK45" s="1"/>
      <c r="AL45" s="1"/>
      <c r="AM45" s="5"/>
      <c r="AN45" s="5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29:62" x14ac:dyDescent="0.25">
      <c r="AC46" s="9"/>
      <c r="AD46" s="8"/>
      <c r="AE46" s="1"/>
      <c r="AF46" s="1"/>
      <c r="AG46" s="1"/>
      <c r="AH46" s="4"/>
      <c r="AI46" s="10"/>
      <c r="AJ46" s="1"/>
      <c r="AK46" s="1"/>
      <c r="AL46" s="1"/>
      <c r="AM46" s="5"/>
      <c r="AN46" s="5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29:62" x14ac:dyDescent="0.25">
      <c r="AC47" s="1"/>
      <c r="AD47" s="8"/>
      <c r="AE47" s="1"/>
      <c r="AF47" s="1"/>
      <c r="AG47" s="1"/>
      <c r="AH47" s="4"/>
      <c r="AI47" s="10"/>
      <c r="AJ47" s="1"/>
      <c r="AK47" s="1"/>
      <c r="AL47" s="1"/>
      <c r="AM47" s="5"/>
      <c r="AN47" s="5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29:62" x14ac:dyDescent="0.25">
      <c r="AC48" s="1"/>
      <c r="AD48" s="8"/>
      <c r="AE48" s="1"/>
      <c r="AF48" s="1"/>
      <c r="AG48" s="1"/>
      <c r="AH48" s="4"/>
      <c r="AI48" s="10"/>
      <c r="AJ48" s="1"/>
      <c r="AK48" s="1"/>
      <c r="AL48" s="1"/>
      <c r="AM48" s="5"/>
      <c r="AN48" s="5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29:62" x14ac:dyDescent="0.25">
      <c r="AC49" s="1"/>
      <c r="AD49" s="8"/>
      <c r="AE49" s="1"/>
      <c r="AF49" s="1"/>
      <c r="AG49" s="1"/>
      <c r="AH49" s="4"/>
      <c r="AI49" s="10"/>
      <c r="AJ49" s="1"/>
      <c r="AK49" s="1"/>
      <c r="AL49" s="1"/>
      <c r="AM49" s="5"/>
      <c r="AN49" s="5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29:62" x14ac:dyDescent="0.25">
      <c r="AC50" s="1"/>
      <c r="AD50" s="8"/>
      <c r="AE50" s="1"/>
      <c r="AF50" s="1"/>
      <c r="AG50" s="1"/>
      <c r="AH50" s="4"/>
      <c r="AI50" s="10"/>
      <c r="AJ50" s="1"/>
      <c r="AK50" s="1"/>
      <c r="AL50" s="1"/>
      <c r="AM50" s="5"/>
      <c r="AN50" s="5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29:62" x14ac:dyDescent="0.25">
      <c r="AC51" s="1"/>
      <c r="AD51" s="8"/>
      <c r="AE51" s="1"/>
      <c r="AF51" s="1"/>
      <c r="AG51" s="1"/>
      <c r="AH51" s="4"/>
      <c r="AI51" s="10"/>
      <c r="AJ51" s="1"/>
      <c r="AK51" s="1"/>
      <c r="AL51" s="1"/>
      <c r="AM51" s="5"/>
      <c r="AN51" s="5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29:62" x14ac:dyDescent="0.25">
      <c r="AC52" s="1"/>
      <c r="AD52" s="8"/>
      <c r="AE52" s="1"/>
      <c r="AF52" s="1"/>
      <c r="AG52" s="1"/>
      <c r="AH52" s="4"/>
      <c r="AI52" s="10"/>
      <c r="AJ52" s="1"/>
      <c r="AK52" s="1"/>
      <c r="AL52" s="1"/>
      <c r="AM52" s="5"/>
      <c r="AN52" s="5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29:62" x14ac:dyDescent="0.25">
      <c r="AC53" s="9"/>
      <c r="AD53" s="8"/>
      <c r="AE53" s="1"/>
      <c r="AF53" s="1"/>
      <c r="AG53" s="1"/>
      <c r="AH53" s="4"/>
      <c r="AI53" s="10"/>
      <c r="AJ53" s="1"/>
      <c r="AK53" s="1"/>
      <c r="AL53" s="1"/>
      <c r="AM53" s="5"/>
      <c r="AN53" s="5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29:62" x14ac:dyDescent="0.25">
      <c r="AC54" s="9"/>
      <c r="AD54" s="8"/>
      <c r="AE54" s="1"/>
      <c r="AF54" s="1"/>
      <c r="AG54" s="1"/>
      <c r="AH54" s="4"/>
      <c r="AI54" s="10"/>
      <c r="AJ54" s="1"/>
      <c r="AK54" s="1"/>
      <c r="AL54" s="1"/>
      <c r="AM54" s="5"/>
      <c r="AN54" s="5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29:62" x14ac:dyDescent="0.25">
      <c r="AC55" s="9"/>
      <c r="AD55" s="8"/>
      <c r="AE55" s="1"/>
      <c r="AF55" s="1"/>
      <c r="AG55" s="1"/>
      <c r="AH55" s="4"/>
      <c r="AI55" s="10"/>
      <c r="AJ55" s="1"/>
      <c r="AK55" s="1"/>
      <c r="AL55" s="1"/>
      <c r="AM55" s="5"/>
      <c r="AN55" s="5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29:62" x14ac:dyDescent="0.25">
      <c r="AC56" s="1"/>
      <c r="AD56" s="3"/>
      <c r="AE56" s="1"/>
      <c r="AF56" s="1"/>
      <c r="AG56" s="1"/>
      <c r="AH56" s="4"/>
      <c r="AI56" s="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82"/>
  <sheetViews>
    <sheetView zoomScale="80" zoomScaleNormal="80" workbookViewId="0">
      <pane ySplit="1" topLeftCell="A2" activePane="bottomLeft" state="frozen"/>
      <selection pane="bottomLeft" activeCell="I52" sqref="I52"/>
    </sheetView>
  </sheetViews>
  <sheetFormatPr defaultRowHeight="15" x14ac:dyDescent="0.25"/>
  <cols>
    <col min="5" max="5" width="15.85546875" style="79" customWidth="1"/>
    <col min="6" max="8" width="8.85546875" customWidth="1"/>
    <col min="9" max="9" width="6.7109375" style="79" customWidth="1"/>
    <col min="10" max="10" width="6.5703125" style="79" customWidth="1"/>
    <col min="11" max="11" width="18.5703125" style="79" customWidth="1"/>
    <col min="12" max="14" width="7.28515625" customWidth="1"/>
    <col min="16" max="16" width="12.140625" customWidth="1"/>
    <col min="17" max="17" width="54.855468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163</v>
      </c>
      <c r="F1" s="33" t="s">
        <v>133</v>
      </c>
      <c r="G1" s="33" t="s">
        <v>82</v>
      </c>
      <c r="H1" s="33" t="s">
        <v>83</v>
      </c>
      <c r="I1" s="80" t="s">
        <v>134</v>
      </c>
      <c r="J1" s="80" t="s">
        <v>164</v>
      </c>
      <c r="K1" s="80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24" t="s">
        <v>2</v>
      </c>
      <c r="B2" t="s">
        <v>12</v>
      </c>
      <c r="C2" t="s">
        <v>11</v>
      </c>
      <c r="D2" t="s">
        <v>18</v>
      </c>
      <c r="E2" s="79" t="s">
        <v>17</v>
      </c>
      <c r="F2" s="117">
        <v>0.35294117647058826</v>
      </c>
      <c r="G2" s="117">
        <v>0.26672059999999997</v>
      </c>
      <c r="H2" s="117">
        <v>0.44993179999999999</v>
      </c>
      <c r="I2" s="95" t="s">
        <v>205</v>
      </c>
      <c r="J2" s="95">
        <v>2</v>
      </c>
      <c r="K2" s="95" t="s">
        <v>857</v>
      </c>
      <c r="L2" s="124">
        <v>35.669927041201625</v>
      </c>
      <c r="M2" s="124">
        <v>65.394866242202966</v>
      </c>
      <c r="N2" s="95" t="s">
        <v>17</v>
      </c>
      <c r="P2" t="s">
        <v>24</v>
      </c>
      <c r="Q2" t="s">
        <v>73</v>
      </c>
    </row>
    <row r="3" spans="1:17" x14ac:dyDescent="0.25">
      <c r="A3" s="24" t="s">
        <v>2</v>
      </c>
      <c r="B3" t="s">
        <v>12</v>
      </c>
      <c r="C3" t="s">
        <v>11</v>
      </c>
      <c r="D3" t="s">
        <v>8</v>
      </c>
      <c r="E3" s="79" t="s">
        <v>158</v>
      </c>
      <c r="F3" s="117">
        <v>0.12578351623412076</v>
      </c>
      <c r="G3" s="117">
        <v>7.9984490000000005E-2</v>
      </c>
      <c r="H3" s="117">
        <v>0.18769269999999999</v>
      </c>
      <c r="I3" s="95" t="s">
        <v>205</v>
      </c>
      <c r="J3" s="95">
        <v>2</v>
      </c>
      <c r="K3" s="95" t="s">
        <v>851</v>
      </c>
      <c r="L3" s="124">
        <v>18.248000995805313</v>
      </c>
      <c r="M3" s="124">
        <v>126.82666015327818</v>
      </c>
      <c r="N3" s="95" t="s">
        <v>17</v>
      </c>
      <c r="Q3" s="26" t="s">
        <v>70</v>
      </c>
    </row>
    <row r="4" spans="1:17" x14ac:dyDescent="0.25">
      <c r="A4" s="24" t="s">
        <v>2</v>
      </c>
      <c r="B4" t="s">
        <v>12</v>
      </c>
      <c r="C4" t="s">
        <v>11</v>
      </c>
      <c r="D4" t="s">
        <v>29</v>
      </c>
      <c r="E4" s="79" t="s">
        <v>158</v>
      </c>
      <c r="F4" s="117">
        <v>0.12578351623412076</v>
      </c>
      <c r="G4" s="117">
        <v>7.9984490000000005E-2</v>
      </c>
      <c r="H4" s="117">
        <v>0.18769269999999999</v>
      </c>
      <c r="I4" s="95" t="s">
        <v>205</v>
      </c>
      <c r="J4" s="95">
        <v>2</v>
      </c>
      <c r="K4" s="95" t="s">
        <v>851</v>
      </c>
      <c r="L4" s="124">
        <v>18.248000995805313</v>
      </c>
      <c r="M4" s="124">
        <v>126.82666015327818</v>
      </c>
      <c r="N4" s="95" t="s">
        <v>17</v>
      </c>
      <c r="Q4" t="s">
        <v>71</v>
      </c>
    </row>
    <row r="5" spans="1:17" x14ac:dyDescent="0.25">
      <c r="A5" s="24" t="s">
        <v>2</v>
      </c>
      <c r="B5" t="s">
        <v>12</v>
      </c>
      <c r="C5" t="s">
        <v>11</v>
      </c>
      <c r="D5" t="s">
        <v>7</v>
      </c>
      <c r="E5" s="79" t="s">
        <v>158</v>
      </c>
      <c r="F5" s="117">
        <v>0.12578351623412076</v>
      </c>
      <c r="G5" s="117">
        <v>7.9984490000000005E-2</v>
      </c>
      <c r="H5" s="117">
        <v>0.18769269999999999</v>
      </c>
      <c r="I5" s="95" t="s">
        <v>205</v>
      </c>
      <c r="J5" s="95">
        <v>2</v>
      </c>
      <c r="K5" s="95" t="s">
        <v>851</v>
      </c>
      <c r="L5" s="124">
        <v>18.248000995805313</v>
      </c>
      <c r="M5" s="124">
        <v>126.82666015327818</v>
      </c>
      <c r="N5" s="95" t="s">
        <v>17</v>
      </c>
      <c r="Q5" t="s">
        <v>924</v>
      </c>
    </row>
    <row r="6" spans="1:17" x14ac:dyDescent="0.25">
      <c r="A6" s="24" t="s">
        <v>2</v>
      </c>
      <c r="B6" t="s">
        <v>12</v>
      </c>
      <c r="C6" t="s">
        <v>13</v>
      </c>
      <c r="D6" t="s">
        <v>18</v>
      </c>
      <c r="E6" s="79" t="s">
        <v>17</v>
      </c>
      <c r="F6" s="117">
        <v>0.53719008264462809</v>
      </c>
      <c r="G6" s="117">
        <v>0.37242429999999999</v>
      </c>
      <c r="H6" s="117">
        <v>0.69421540000000004</v>
      </c>
      <c r="I6" s="95" t="s">
        <v>205</v>
      </c>
      <c r="J6" s="95">
        <v>2</v>
      </c>
      <c r="K6" s="95" t="s">
        <v>858</v>
      </c>
      <c r="L6" s="124">
        <v>17.766194688008724</v>
      </c>
      <c r="M6" s="124">
        <v>15.306260038899833</v>
      </c>
      <c r="N6" s="95" t="s">
        <v>17</v>
      </c>
      <c r="Q6" t="s">
        <v>72</v>
      </c>
    </row>
    <row r="7" spans="1:17" x14ac:dyDescent="0.25">
      <c r="A7" s="24" t="s">
        <v>2</v>
      </c>
      <c r="B7" t="s">
        <v>12</v>
      </c>
      <c r="C7" t="s">
        <v>13</v>
      </c>
      <c r="D7" t="s">
        <v>8</v>
      </c>
      <c r="E7" s="79" t="s">
        <v>158</v>
      </c>
      <c r="F7" s="117">
        <v>0.24662208890657769</v>
      </c>
      <c r="G7" s="117">
        <v>0.16414429999999999</v>
      </c>
      <c r="H7" s="117">
        <v>0.35303849999999998</v>
      </c>
      <c r="I7" s="95" t="s">
        <v>205</v>
      </c>
      <c r="J7" s="95">
        <v>2</v>
      </c>
      <c r="K7" s="95" t="s">
        <v>852</v>
      </c>
      <c r="L7" s="124">
        <v>19.107831483646283</v>
      </c>
      <c r="M7" s="124">
        <v>58.370352114435548</v>
      </c>
      <c r="N7" s="95" t="s">
        <v>17</v>
      </c>
      <c r="Q7" t="s">
        <v>944</v>
      </c>
    </row>
    <row r="8" spans="1:17" x14ac:dyDescent="0.25">
      <c r="A8" s="24" t="s">
        <v>2</v>
      </c>
      <c r="B8" t="s">
        <v>12</v>
      </c>
      <c r="C8" t="s">
        <v>13</v>
      </c>
      <c r="D8" t="s">
        <v>29</v>
      </c>
      <c r="E8" s="79" t="s">
        <v>158</v>
      </c>
      <c r="F8" s="117">
        <v>0.24662208890657769</v>
      </c>
      <c r="G8" s="117">
        <v>0.16414429999999999</v>
      </c>
      <c r="H8" s="117">
        <v>0.35303849999999998</v>
      </c>
      <c r="I8" s="95" t="s">
        <v>205</v>
      </c>
      <c r="J8" s="95">
        <v>2</v>
      </c>
      <c r="K8" s="95" t="s">
        <v>852</v>
      </c>
      <c r="L8" s="124">
        <v>19.107831483646283</v>
      </c>
      <c r="M8" s="124">
        <v>58.370352114435548</v>
      </c>
      <c r="N8" s="95" t="s">
        <v>17</v>
      </c>
    </row>
    <row r="9" spans="1:17" x14ac:dyDescent="0.25">
      <c r="A9" s="24" t="s">
        <v>2</v>
      </c>
      <c r="B9" t="s">
        <v>12</v>
      </c>
      <c r="C9" t="s">
        <v>13</v>
      </c>
      <c r="D9" t="s">
        <v>7</v>
      </c>
      <c r="E9" s="79" t="s">
        <v>158</v>
      </c>
      <c r="F9" s="117">
        <v>0.24662208890657769</v>
      </c>
      <c r="G9" s="117">
        <v>0.16414429999999999</v>
      </c>
      <c r="H9" s="117">
        <v>0.35303849999999998</v>
      </c>
      <c r="I9" s="95" t="s">
        <v>205</v>
      </c>
      <c r="J9" s="95">
        <v>2</v>
      </c>
      <c r="K9" s="95" t="s">
        <v>852</v>
      </c>
      <c r="L9" s="124">
        <v>19.107831483646283</v>
      </c>
      <c r="M9" s="124">
        <v>58.370352114435548</v>
      </c>
      <c r="N9" s="95" t="s">
        <v>17</v>
      </c>
    </row>
    <row r="10" spans="1:17" x14ac:dyDescent="0.25">
      <c r="A10" s="24" t="s">
        <v>2</v>
      </c>
      <c r="B10" t="s">
        <v>12</v>
      </c>
      <c r="C10" t="s">
        <v>14</v>
      </c>
      <c r="D10" t="s">
        <v>18</v>
      </c>
      <c r="E10" s="79" t="s">
        <v>17</v>
      </c>
      <c r="F10" s="117">
        <v>0.5</v>
      </c>
      <c r="G10" s="117">
        <v>0.12138517</v>
      </c>
      <c r="H10" s="117">
        <v>0.87861480000000003</v>
      </c>
      <c r="I10" s="95" t="s">
        <v>205</v>
      </c>
      <c r="J10" s="95">
        <v>2</v>
      </c>
      <c r="K10" s="95" t="s">
        <v>859</v>
      </c>
      <c r="L10" s="124">
        <v>1.4290093900413761</v>
      </c>
      <c r="M10" s="124">
        <v>1.4290093900413765</v>
      </c>
      <c r="N10" s="95" t="s">
        <v>17</v>
      </c>
    </row>
    <row r="11" spans="1:17" x14ac:dyDescent="0.25">
      <c r="A11" s="24" t="s">
        <v>2</v>
      </c>
      <c r="B11" t="s">
        <v>12</v>
      </c>
      <c r="C11" t="s">
        <v>14</v>
      </c>
      <c r="D11" t="s">
        <v>8</v>
      </c>
      <c r="E11" s="79" t="s">
        <v>158</v>
      </c>
      <c r="F11" s="117">
        <v>0.41115563376672215</v>
      </c>
      <c r="G11" s="117">
        <v>0.19481519999999999</v>
      </c>
      <c r="H11" s="117">
        <v>0.66832970000000003</v>
      </c>
      <c r="I11" s="95" t="s">
        <v>205</v>
      </c>
      <c r="J11" s="95">
        <v>2</v>
      </c>
      <c r="K11" s="95" t="s">
        <v>853</v>
      </c>
      <c r="L11" s="124">
        <v>5.2935324639542891</v>
      </c>
      <c r="M11" s="124">
        <v>7.5812332675975931</v>
      </c>
      <c r="N11" s="95" t="s">
        <v>17</v>
      </c>
    </row>
    <row r="12" spans="1:17" x14ac:dyDescent="0.25">
      <c r="A12" s="24" t="s">
        <v>2</v>
      </c>
      <c r="B12" t="s">
        <v>12</v>
      </c>
      <c r="C12" t="s">
        <v>14</v>
      </c>
      <c r="D12" t="s">
        <v>29</v>
      </c>
      <c r="E12" s="79" t="s">
        <v>158</v>
      </c>
      <c r="F12" s="117">
        <v>0.41115563376672215</v>
      </c>
      <c r="G12" s="117">
        <v>0.19481519999999999</v>
      </c>
      <c r="H12" s="117">
        <v>0.66832970000000003</v>
      </c>
      <c r="I12" s="95" t="s">
        <v>205</v>
      </c>
      <c r="J12" s="95">
        <v>2</v>
      </c>
      <c r="K12" s="95" t="s">
        <v>853</v>
      </c>
      <c r="L12" s="124">
        <v>5.2935324639542891</v>
      </c>
      <c r="M12" s="124">
        <v>7.5812332675975931</v>
      </c>
      <c r="N12" s="95" t="s">
        <v>17</v>
      </c>
    </row>
    <row r="13" spans="1:17" x14ac:dyDescent="0.25">
      <c r="A13" s="24" t="s">
        <v>2</v>
      </c>
      <c r="B13" t="s">
        <v>12</v>
      </c>
      <c r="C13" t="s">
        <v>14</v>
      </c>
      <c r="D13" t="s">
        <v>7</v>
      </c>
      <c r="E13" s="79" t="s">
        <v>158</v>
      </c>
      <c r="F13" s="117">
        <v>0.41115563376672215</v>
      </c>
      <c r="G13" s="117">
        <v>0.19481519999999999</v>
      </c>
      <c r="H13" s="117">
        <v>0.66832970000000003</v>
      </c>
      <c r="I13" s="95" t="s">
        <v>205</v>
      </c>
      <c r="J13" s="95">
        <v>2</v>
      </c>
      <c r="K13" s="95" t="s">
        <v>853</v>
      </c>
      <c r="L13" s="124">
        <v>5.2935324639542891</v>
      </c>
      <c r="M13" s="124">
        <v>7.5812332675975931</v>
      </c>
      <c r="N13" s="95" t="s">
        <v>17</v>
      </c>
    </row>
    <row r="14" spans="1:17" x14ac:dyDescent="0.25">
      <c r="A14" s="24" t="s">
        <v>2</v>
      </c>
      <c r="B14" t="s">
        <v>15</v>
      </c>
      <c r="C14" t="s">
        <v>11</v>
      </c>
      <c r="D14" t="s">
        <v>18</v>
      </c>
      <c r="E14" s="79" t="s">
        <v>17</v>
      </c>
      <c r="F14" s="117">
        <v>0.4705882352941177</v>
      </c>
      <c r="G14" s="117">
        <v>0.42247849999999998</v>
      </c>
      <c r="H14" s="117">
        <v>0.51925080000000001</v>
      </c>
      <c r="I14" s="95" t="s">
        <v>205</v>
      </c>
      <c r="J14" s="95">
        <v>2</v>
      </c>
      <c r="K14" s="95" t="s">
        <v>860</v>
      </c>
      <c r="L14" s="124">
        <v>190.56506612333078</v>
      </c>
      <c r="M14" s="124">
        <v>214.38569938874713</v>
      </c>
      <c r="N14" s="95" t="s">
        <v>17</v>
      </c>
    </row>
    <row r="15" spans="1:17" x14ac:dyDescent="0.25">
      <c r="A15" s="24" t="s">
        <v>2</v>
      </c>
      <c r="B15" t="s">
        <v>15</v>
      </c>
      <c r="C15" t="s">
        <v>11</v>
      </c>
      <c r="D15" t="s">
        <v>7</v>
      </c>
      <c r="E15" s="79" t="s">
        <v>158</v>
      </c>
      <c r="F15" s="117">
        <v>6.9943156400863876E-2</v>
      </c>
      <c r="G15" s="117">
        <v>4.6521100000000003E-2</v>
      </c>
      <c r="H15" s="117">
        <v>0.10387288</v>
      </c>
      <c r="I15" s="95" t="s">
        <v>205</v>
      </c>
      <c r="J15" s="95">
        <v>2</v>
      </c>
      <c r="K15" s="95" t="s">
        <v>865</v>
      </c>
      <c r="L15" s="124">
        <v>21.724636991274107</v>
      </c>
      <c r="M15" s="124">
        <v>288.87954659409502</v>
      </c>
      <c r="N15" s="95" t="s">
        <v>17</v>
      </c>
    </row>
    <row r="16" spans="1:17" x14ac:dyDescent="0.25">
      <c r="A16" s="24" t="s">
        <v>2</v>
      </c>
      <c r="B16" t="s">
        <v>15</v>
      </c>
      <c r="C16" t="s">
        <v>13</v>
      </c>
      <c r="D16" t="s">
        <v>18</v>
      </c>
      <c r="E16" s="79" t="s">
        <v>17</v>
      </c>
      <c r="F16" s="117">
        <v>0.54639175257731953</v>
      </c>
      <c r="G16" s="117">
        <v>0.44759919999999997</v>
      </c>
      <c r="H16" s="117">
        <v>0.64166089999999998</v>
      </c>
      <c r="I16" s="95" t="s">
        <v>205</v>
      </c>
      <c r="J16" s="95">
        <v>2</v>
      </c>
      <c r="K16" s="95" t="s">
        <v>861</v>
      </c>
      <c r="L16" s="124">
        <v>53.173577428318438</v>
      </c>
      <c r="M16" s="124">
        <v>44.14410201596246</v>
      </c>
      <c r="N16" s="95" t="s">
        <v>17</v>
      </c>
    </row>
    <row r="17" spans="1:17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84" t="s">
        <v>158</v>
      </c>
      <c r="F17" s="123">
        <v>0.2046029506095057</v>
      </c>
      <c r="G17" s="123">
        <v>0.15402769999999999</v>
      </c>
      <c r="H17" s="123">
        <v>0.26655230000000002</v>
      </c>
      <c r="I17" s="98" t="s">
        <v>205</v>
      </c>
      <c r="J17" s="98">
        <v>2</v>
      </c>
      <c r="K17" s="98" t="s">
        <v>866</v>
      </c>
      <c r="L17" s="124">
        <v>40.039293129900656</v>
      </c>
      <c r="M17" s="124">
        <v>155.65335455980701</v>
      </c>
      <c r="N17" s="95" t="s">
        <v>17</v>
      </c>
      <c r="O17" s="84"/>
      <c r="P17" s="84"/>
      <c r="Q17" s="84"/>
    </row>
    <row r="18" spans="1:17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84" t="s">
        <v>17</v>
      </c>
      <c r="F18" s="212">
        <v>0.5</v>
      </c>
      <c r="G18" s="212">
        <v>0.12138517</v>
      </c>
      <c r="H18" s="212">
        <v>0.87861480000000003</v>
      </c>
      <c r="I18" s="213" t="s">
        <v>205</v>
      </c>
      <c r="J18" s="213">
        <v>2</v>
      </c>
      <c r="K18" s="213" t="s">
        <v>859</v>
      </c>
      <c r="L18" s="214">
        <v>1.4290093900413761</v>
      </c>
      <c r="M18" s="214">
        <v>1.4290093900413765</v>
      </c>
      <c r="N18" s="215" t="s">
        <v>17</v>
      </c>
      <c r="O18" s="84"/>
      <c r="P18" s="84"/>
      <c r="Q18" s="127" t="s">
        <v>997</v>
      </c>
    </row>
    <row r="19" spans="1:17" x14ac:dyDescent="0.25">
      <c r="A19" s="86" t="s">
        <v>2</v>
      </c>
      <c r="B19" s="84" t="s">
        <v>15</v>
      </c>
      <c r="C19" s="84" t="s">
        <v>14</v>
      </c>
      <c r="D19" s="84" t="s">
        <v>7</v>
      </c>
      <c r="E19" s="84" t="s">
        <v>158</v>
      </c>
      <c r="F19" s="123">
        <v>2.8229220785820814E-2</v>
      </c>
      <c r="G19" s="123">
        <v>4.5994484999999996E-3</v>
      </c>
      <c r="H19" s="123">
        <v>0.15442402</v>
      </c>
      <c r="I19" s="98" t="s">
        <v>205</v>
      </c>
      <c r="J19" s="98">
        <v>2</v>
      </c>
      <c r="K19" s="98" t="s">
        <v>867</v>
      </c>
      <c r="L19" s="124">
        <v>0.88915943162530187</v>
      </c>
      <c r="M19" s="124">
        <v>30.608678867613744</v>
      </c>
      <c r="N19" s="95" t="s">
        <v>17</v>
      </c>
      <c r="O19" s="84"/>
      <c r="P19" s="84"/>
      <c r="Q19" s="84"/>
    </row>
    <row r="20" spans="1:17" s="79" customFormat="1" x14ac:dyDescent="0.25">
      <c r="A20" s="86" t="s">
        <v>2</v>
      </c>
      <c r="B20" s="84" t="s">
        <v>12</v>
      </c>
      <c r="C20" s="84" t="s">
        <v>11</v>
      </c>
      <c r="D20" s="84" t="s">
        <v>8</v>
      </c>
      <c r="E20" s="84" t="s">
        <v>159</v>
      </c>
      <c r="F20" s="117">
        <v>0.68936170212765957</v>
      </c>
      <c r="G20" s="117">
        <v>0.58565979999999995</v>
      </c>
      <c r="H20" s="117">
        <v>0.77699189999999996</v>
      </c>
      <c r="I20" s="95" t="s">
        <v>205</v>
      </c>
      <c r="J20" s="95">
        <v>2</v>
      </c>
      <c r="K20" s="95" t="s">
        <v>854</v>
      </c>
      <c r="L20" s="125">
        <v>59.754768105836916</v>
      </c>
      <c r="M20" s="125">
        <v>26.926531306951215</v>
      </c>
      <c r="N20" s="98" t="s">
        <v>17</v>
      </c>
      <c r="O20" s="84"/>
      <c r="P20" s="84"/>
      <c r="Q20" s="84"/>
    </row>
    <row r="21" spans="1:17" s="79" customFormat="1" x14ac:dyDescent="0.25">
      <c r="A21" s="86" t="s">
        <v>2</v>
      </c>
      <c r="B21" s="84" t="s">
        <v>12</v>
      </c>
      <c r="C21" s="84" t="s">
        <v>11</v>
      </c>
      <c r="D21" s="84" t="s">
        <v>29</v>
      </c>
      <c r="E21" s="84" t="s">
        <v>159</v>
      </c>
      <c r="F21" s="117">
        <v>0.35294117647058826</v>
      </c>
      <c r="G21" s="117">
        <v>0.26672059999999997</v>
      </c>
      <c r="H21" s="117">
        <v>0.44993179999999999</v>
      </c>
      <c r="I21" s="95" t="s">
        <v>205</v>
      </c>
      <c r="J21" s="95">
        <v>2</v>
      </c>
      <c r="K21" s="95" t="s">
        <v>857</v>
      </c>
      <c r="L21" s="125">
        <v>35.669927041201625</v>
      </c>
      <c r="M21" s="125">
        <v>65.394866242202966</v>
      </c>
      <c r="N21" s="98" t="s">
        <v>17</v>
      </c>
      <c r="O21" s="84"/>
      <c r="P21" s="84"/>
      <c r="Q21" s="84"/>
    </row>
    <row r="22" spans="1:17" s="79" customFormat="1" x14ac:dyDescent="0.25">
      <c r="A22" s="86" t="s">
        <v>2</v>
      </c>
      <c r="B22" s="84" t="s">
        <v>12</v>
      </c>
      <c r="C22" s="84" t="s">
        <v>11</v>
      </c>
      <c r="D22" s="84" t="s">
        <v>7</v>
      </c>
      <c r="E22" s="84" t="s">
        <v>159</v>
      </c>
      <c r="F22" s="117">
        <v>0.75</v>
      </c>
      <c r="G22" s="117">
        <v>0.63872580000000001</v>
      </c>
      <c r="H22" s="117">
        <v>0.83581130000000003</v>
      </c>
      <c r="I22" s="95" t="s">
        <v>205</v>
      </c>
      <c r="J22" s="95">
        <v>2</v>
      </c>
      <c r="K22" s="95" t="s">
        <v>862</v>
      </c>
      <c r="L22" s="125">
        <v>53.693295634714865</v>
      </c>
      <c r="M22" s="125">
        <v>17.897765211571606</v>
      </c>
      <c r="N22" s="98" t="s">
        <v>17</v>
      </c>
      <c r="O22" s="84"/>
      <c r="P22" s="84"/>
      <c r="Q22" s="84"/>
    </row>
    <row r="23" spans="1:17" s="79" customFormat="1" x14ac:dyDescent="0.25">
      <c r="A23" s="81" t="s">
        <v>2</v>
      </c>
      <c r="B23" s="79" t="s">
        <v>12</v>
      </c>
      <c r="C23" s="79" t="s">
        <v>13</v>
      </c>
      <c r="D23" s="79" t="s">
        <v>8</v>
      </c>
      <c r="E23" s="79" t="s">
        <v>159</v>
      </c>
      <c r="F23" s="117">
        <v>0.74233128834355822</v>
      </c>
      <c r="G23" s="117">
        <v>0.53867560000000003</v>
      </c>
      <c r="H23" s="117">
        <v>0.87666599999999995</v>
      </c>
      <c r="I23" s="95" t="s">
        <v>205</v>
      </c>
      <c r="J23" s="95">
        <v>2</v>
      </c>
      <c r="K23" s="95" t="s">
        <v>855</v>
      </c>
      <c r="L23" s="125">
        <v>17.085764450075615</v>
      </c>
      <c r="M23" s="125">
        <v>5.9305959248196363</v>
      </c>
      <c r="N23" s="98" t="s">
        <v>17</v>
      </c>
      <c r="O23" s="84"/>
      <c r="P23" s="84"/>
      <c r="Q23" s="84"/>
    </row>
    <row r="24" spans="1:17" s="79" customFormat="1" x14ac:dyDescent="0.25">
      <c r="A24" s="81" t="s">
        <v>2</v>
      </c>
      <c r="B24" s="79" t="s">
        <v>12</v>
      </c>
      <c r="C24" s="79" t="s">
        <v>13</v>
      </c>
      <c r="D24" s="79" t="s">
        <v>29</v>
      </c>
      <c r="E24" s="79" t="s">
        <v>159</v>
      </c>
      <c r="F24" s="117">
        <v>0.53719008264462809</v>
      </c>
      <c r="G24" s="117">
        <v>0.37242429999999999</v>
      </c>
      <c r="H24" s="117">
        <v>0.69421540000000004</v>
      </c>
      <c r="I24" s="95" t="s">
        <v>205</v>
      </c>
      <c r="J24" s="95">
        <v>2</v>
      </c>
      <c r="K24" s="95" t="s">
        <v>858</v>
      </c>
      <c r="L24" s="125">
        <v>17.766194688008724</v>
      </c>
      <c r="M24" s="125">
        <v>15.306260038899833</v>
      </c>
      <c r="N24" s="98" t="s">
        <v>17</v>
      </c>
      <c r="O24" s="84"/>
      <c r="P24" s="84"/>
      <c r="Q24" s="84"/>
    </row>
    <row r="25" spans="1:17" s="79" customFormat="1" x14ac:dyDescent="0.25">
      <c r="A25" s="81" t="s">
        <v>2</v>
      </c>
      <c r="B25" s="79" t="s">
        <v>12</v>
      </c>
      <c r="C25" s="79" t="s">
        <v>13</v>
      </c>
      <c r="D25" s="79" t="s">
        <v>7</v>
      </c>
      <c r="E25" s="79" t="s">
        <v>159</v>
      </c>
      <c r="F25" s="117">
        <v>0.4331797235023041</v>
      </c>
      <c r="G25" s="117">
        <v>0.26930900000000002</v>
      </c>
      <c r="H25" s="117">
        <v>0.61309769999999997</v>
      </c>
      <c r="I25" s="95" t="s">
        <v>205</v>
      </c>
      <c r="J25" s="95">
        <v>2</v>
      </c>
      <c r="K25" s="95" t="s">
        <v>863</v>
      </c>
      <c r="L25" s="125">
        <v>12.194001134354208</v>
      </c>
      <c r="M25" s="125">
        <v>15.955980207718801</v>
      </c>
      <c r="N25" s="98" t="s">
        <v>17</v>
      </c>
      <c r="O25" s="84"/>
      <c r="P25" s="84"/>
      <c r="Q25" s="84"/>
    </row>
    <row r="26" spans="1:17" s="79" customFormat="1" x14ac:dyDescent="0.25">
      <c r="A26" s="81" t="s">
        <v>2</v>
      </c>
      <c r="B26" s="79" t="s">
        <v>12</v>
      </c>
      <c r="C26" s="79" t="s">
        <v>14</v>
      </c>
      <c r="D26" s="79" t="s">
        <v>8</v>
      </c>
      <c r="E26" s="79" t="s">
        <v>159</v>
      </c>
      <c r="F26" s="117">
        <v>0.45901639344262291</v>
      </c>
      <c r="G26" s="117">
        <v>0.1072116</v>
      </c>
      <c r="H26" s="117">
        <v>0.85704239999999998</v>
      </c>
      <c r="I26" s="95" t="s">
        <v>205</v>
      </c>
      <c r="J26" s="95">
        <v>2</v>
      </c>
      <c r="K26" s="95" t="s">
        <v>856</v>
      </c>
      <c r="L26" s="125">
        <v>1.3636760235719974</v>
      </c>
      <c r="M26" s="125">
        <v>1.6071895992098555</v>
      </c>
      <c r="N26" s="98" t="s">
        <v>17</v>
      </c>
      <c r="O26" s="84"/>
      <c r="P26" s="84"/>
      <c r="Q26" s="84"/>
    </row>
    <row r="27" spans="1:17" s="79" customFormat="1" x14ac:dyDescent="0.25">
      <c r="A27" s="81" t="s">
        <v>2</v>
      </c>
      <c r="B27" s="79" t="s">
        <v>12</v>
      </c>
      <c r="C27" s="79" t="s">
        <v>14</v>
      </c>
      <c r="D27" s="79" t="s">
        <v>29</v>
      </c>
      <c r="E27" s="79" t="s">
        <v>159</v>
      </c>
      <c r="F27" s="117">
        <v>0.5</v>
      </c>
      <c r="G27" s="117">
        <v>0.12138517</v>
      </c>
      <c r="H27" s="117">
        <v>0.87861480000000003</v>
      </c>
      <c r="I27" s="95" t="s">
        <v>205</v>
      </c>
      <c r="J27" s="95">
        <v>2</v>
      </c>
      <c r="K27" s="95" t="s">
        <v>859</v>
      </c>
      <c r="L27" s="125">
        <v>1.4290093900413761</v>
      </c>
      <c r="M27" s="125">
        <v>1.4290093900413765</v>
      </c>
      <c r="N27" s="98" t="s">
        <v>17</v>
      </c>
      <c r="O27" s="84"/>
      <c r="P27" s="84"/>
      <c r="Q27" s="84"/>
    </row>
    <row r="28" spans="1:17" s="79" customFormat="1" x14ac:dyDescent="0.25">
      <c r="A28" s="81" t="s">
        <v>2</v>
      </c>
      <c r="B28" s="79" t="s">
        <v>12</v>
      </c>
      <c r="C28" s="79" t="s">
        <v>14</v>
      </c>
      <c r="D28" s="79" t="s">
        <v>7</v>
      </c>
      <c r="E28" s="79" t="s">
        <v>159</v>
      </c>
      <c r="F28" s="117">
        <v>0.2</v>
      </c>
      <c r="G28" s="117">
        <v>2.8024238E-2</v>
      </c>
      <c r="H28" s="117">
        <v>0.6843148</v>
      </c>
      <c r="I28" s="95" t="s">
        <v>205</v>
      </c>
      <c r="J28" s="95">
        <v>2</v>
      </c>
      <c r="K28" s="95" t="s">
        <v>864</v>
      </c>
      <c r="L28" s="125">
        <v>0.70758878046365192</v>
      </c>
      <c r="M28" s="125">
        <v>2.8303551218546068</v>
      </c>
      <c r="N28" s="98" t="s">
        <v>17</v>
      </c>
      <c r="O28" s="84"/>
      <c r="P28" s="84"/>
      <c r="Q28" s="84"/>
    </row>
    <row r="29" spans="1:17" s="79" customFormat="1" x14ac:dyDescent="0.25">
      <c r="A29" s="81" t="s">
        <v>2</v>
      </c>
      <c r="B29" s="79" t="s">
        <v>15</v>
      </c>
      <c r="C29" s="79" t="s">
        <v>11</v>
      </c>
      <c r="D29" s="79" t="s">
        <v>7</v>
      </c>
      <c r="E29" s="79" t="s">
        <v>159</v>
      </c>
      <c r="F29" s="117">
        <v>0.4</v>
      </c>
      <c r="G29" s="117">
        <v>0.34916190000000003</v>
      </c>
      <c r="H29" s="117">
        <v>0.45308710000000002</v>
      </c>
      <c r="I29" s="95" t="s">
        <v>205</v>
      </c>
      <c r="J29" s="95">
        <v>2</v>
      </c>
      <c r="K29" s="95" t="s">
        <v>868</v>
      </c>
      <c r="L29" s="125">
        <v>135.10706777143849</v>
      </c>
      <c r="M29" s="125">
        <v>202.66060165715766</v>
      </c>
      <c r="N29" s="98" t="s">
        <v>17</v>
      </c>
      <c r="O29" s="84"/>
      <c r="P29" s="84"/>
      <c r="Q29" s="84"/>
    </row>
    <row r="30" spans="1:17" s="79" customFormat="1" x14ac:dyDescent="0.25">
      <c r="A30" s="81" t="s">
        <v>2</v>
      </c>
      <c r="B30" s="79" t="s">
        <v>15</v>
      </c>
      <c r="C30" s="79" t="s">
        <v>13</v>
      </c>
      <c r="D30" s="79" t="s">
        <v>7</v>
      </c>
      <c r="E30" s="79" t="s">
        <v>159</v>
      </c>
      <c r="F30" s="123">
        <v>0.41450777202072536</v>
      </c>
      <c r="G30" s="123">
        <v>0.31427250000000001</v>
      </c>
      <c r="H30" s="123">
        <v>0.52235940000000003</v>
      </c>
      <c r="I30" s="98" t="s">
        <v>205</v>
      </c>
      <c r="J30" s="98">
        <v>2</v>
      </c>
      <c r="K30" s="98" t="s">
        <v>869</v>
      </c>
      <c r="L30" s="125">
        <v>34.154350498986737</v>
      </c>
      <c r="M30" s="125">
        <v>48.243020079818763</v>
      </c>
      <c r="N30" s="98" t="s">
        <v>17</v>
      </c>
      <c r="O30" s="84"/>
      <c r="P30" s="84"/>
      <c r="Q30" s="84"/>
    </row>
    <row r="31" spans="1:17" s="79" customFormat="1" x14ac:dyDescent="0.25">
      <c r="A31" s="80" t="s">
        <v>2</v>
      </c>
      <c r="B31" s="87" t="s">
        <v>15</v>
      </c>
      <c r="C31" s="87" t="s">
        <v>14</v>
      </c>
      <c r="D31" s="87" t="s">
        <v>7</v>
      </c>
      <c r="E31" s="87" t="s">
        <v>159</v>
      </c>
      <c r="F31" s="118">
        <v>0.6</v>
      </c>
      <c r="G31" s="118">
        <v>0.51853139999999998</v>
      </c>
      <c r="H31" s="118">
        <v>0.67628929999999998</v>
      </c>
      <c r="I31" s="100" t="s">
        <v>205</v>
      </c>
      <c r="J31" s="100">
        <v>2</v>
      </c>
      <c r="K31" s="100" t="s">
        <v>870</v>
      </c>
      <c r="L31" s="126">
        <v>86.698137693822133</v>
      </c>
      <c r="M31" s="126">
        <v>57.798758462548101</v>
      </c>
      <c r="N31" s="100" t="s">
        <v>17</v>
      </c>
      <c r="O31" s="87"/>
      <c r="P31" s="87"/>
      <c r="Q31" s="87"/>
    </row>
    <row r="32" spans="1:17" x14ac:dyDescent="0.25">
      <c r="A32" s="24" t="s">
        <v>3</v>
      </c>
      <c r="B32" t="s">
        <v>12</v>
      </c>
      <c r="C32" t="s">
        <v>11</v>
      </c>
      <c r="D32" t="s">
        <v>18</v>
      </c>
      <c r="E32" s="79" t="s">
        <v>17</v>
      </c>
      <c r="F32" s="117">
        <v>0.69299999999999995</v>
      </c>
      <c r="G32" s="117">
        <v>0.57274069999999999</v>
      </c>
      <c r="H32" s="117">
        <v>0.79171970000000003</v>
      </c>
      <c r="I32" s="95" t="s">
        <v>205</v>
      </c>
      <c r="J32" s="95">
        <v>2</v>
      </c>
      <c r="K32" s="95" t="s">
        <v>877</v>
      </c>
      <c r="L32" s="124">
        <v>45.044508779014258</v>
      </c>
      <c r="M32" s="124">
        <v>19.954782388394481</v>
      </c>
      <c r="N32" s="95" t="s">
        <v>17</v>
      </c>
    </row>
    <row r="33" spans="1:17" x14ac:dyDescent="0.25">
      <c r="A33" s="24" t="s">
        <v>3</v>
      </c>
      <c r="B33" t="s">
        <v>12</v>
      </c>
      <c r="C33" t="s">
        <v>11</v>
      </c>
      <c r="D33" t="s">
        <v>8</v>
      </c>
      <c r="E33" s="79" t="s">
        <v>158</v>
      </c>
      <c r="F33" s="117">
        <v>7.6252872940885619E-2</v>
      </c>
      <c r="G33" s="117">
        <v>4.5193410000000003E-2</v>
      </c>
      <c r="H33" s="117">
        <v>0.1258447</v>
      </c>
      <c r="I33" s="95" t="s">
        <v>205</v>
      </c>
      <c r="J33" s="95">
        <v>2</v>
      </c>
      <c r="K33" s="95" t="s">
        <v>871</v>
      </c>
      <c r="L33" s="124">
        <v>13.10252699384246</v>
      </c>
      <c r="M33" s="124">
        <v>158.72741840375693</v>
      </c>
      <c r="N33" s="95" t="s">
        <v>17</v>
      </c>
    </row>
    <row r="34" spans="1:17" x14ac:dyDescent="0.25">
      <c r="A34" s="24" t="s">
        <v>3</v>
      </c>
      <c r="B34" t="s">
        <v>12</v>
      </c>
      <c r="C34" t="s">
        <v>11</v>
      </c>
      <c r="D34" t="s">
        <v>29</v>
      </c>
      <c r="E34" s="79" t="s">
        <v>158</v>
      </c>
      <c r="F34" s="117">
        <v>7.6252872940885619E-2</v>
      </c>
      <c r="G34" s="117">
        <v>4.5193410000000003E-2</v>
      </c>
      <c r="H34" s="117">
        <v>0.1258447</v>
      </c>
      <c r="I34" s="95" t="s">
        <v>205</v>
      </c>
      <c r="J34" s="95">
        <v>2</v>
      </c>
      <c r="K34" s="95" t="s">
        <v>871</v>
      </c>
      <c r="L34" s="124">
        <v>13.10252699384246</v>
      </c>
      <c r="M34" s="124">
        <v>158.72741840375693</v>
      </c>
      <c r="N34" s="95" t="s">
        <v>17</v>
      </c>
    </row>
    <row r="35" spans="1:17" x14ac:dyDescent="0.25">
      <c r="A35" s="24" t="s">
        <v>3</v>
      </c>
      <c r="B35" t="s">
        <v>12</v>
      </c>
      <c r="C35" t="s">
        <v>11</v>
      </c>
      <c r="D35" t="s">
        <v>7</v>
      </c>
      <c r="E35" s="79" t="s">
        <v>158</v>
      </c>
      <c r="F35" s="117">
        <v>7.6252872940885619E-2</v>
      </c>
      <c r="G35" s="117">
        <v>4.5193410000000003E-2</v>
      </c>
      <c r="H35" s="117">
        <v>0.1258447</v>
      </c>
      <c r="I35" s="95" t="s">
        <v>205</v>
      </c>
      <c r="J35" s="95">
        <v>2</v>
      </c>
      <c r="K35" s="95" t="s">
        <v>871</v>
      </c>
      <c r="L35" s="124">
        <v>13.10252699384246</v>
      </c>
      <c r="M35" s="124">
        <v>158.72741840375693</v>
      </c>
      <c r="N35" s="95" t="s">
        <v>17</v>
      </c>
    </row>
    <row r="36" spans="1:17" x14ac:dyDescent="0.25">
      <c r="A36" s="24" t="s">
        <v>3</v>
      </c>
      <c r="B36" t="s">
        <v>12</v>
      </c>
      <c r="C36" t="s">
        <v>13</v>
      </c>
      <c r="D36" t="s">
        <v>18</v>
      </c>
      <c r="E36" s="79" t="s">
        <v>17</v>
      </c>
      <c r="F36" s="117">
        <v>0.69299999999999995</v>
      </c>
      <c r="G36" s="117">
        <v>0.46248339999999999</v>
      </c>
      <c r="H36" s="117">
        <v>0.85553789999999996</v>
      </c>
      <c r="I36" s="95" t="s">
        <v>205</v>
      </c>
      <c r="J36" s="95">
        <v>2</v>
      </c>
      <c r="K36" s="95" t="s">
        <v>838</v>
      </c>
      <c r="L36" s="124">
        <v>12.454119980229635</v>
      </c>
      <c r="M36" s="124">
        <v>5.5171931225548283</v>
      </c>
      <c r="N36" s="95" t="s">
        <v>17</v>
      </c>
    </row>
    <row r="37" spans="1:17" x14ac:dyDescent="0.25">
      <c r="A37" s="24" t="s">
        <v>3</v>
      </c>
      <c r="B37" t="s">
        <v>12</v>
      </c>
      <c r="C37" t="s">
        <v>13</v>
      </c>
      <c r="D37" t="s">
        <v>8</v>
      </c>
      <c r="E37" s="79" t="s">
        <v>158</v>
      </c>
      <c r="F37" s="117">
        <v>0.21895503865321014</v>
      </c>
      <c r="G37" s="117">
        <v>0.15582219999999999</v>
      </c>
      <c r="H37" s="117">
        <v>0.29861850000000001</v>
      </c>
      <c r="I37" s="95" t="s">
        <v>205</v>
      </c>
      <c r="J37" s="95">
        <v>2</v>
      </c>
      <c r="K37" s="95" t="s">
        <v>872</v>
      </c>
      <c r="L37" s="124">
        <v>27.759024510108301</v>
      </c>
      <c r="M37" s="124">
        <v>99.020540284809101</v>
      </c>
      <c r="N37" s="95" t="s">
        <v>17</v>
      </c>
    </row>
    <row r="38" spans="1:17" x14ac:dyDescent="0.25">
      <c r="A38" s="24" t="s">
        <v>3</v>
      </c>
      <c r="B38" t="s">
        <v>12</v>
      </c>
      <c r="C38" t="s">
        <v>13</v>
      </c>
      <c r="D38" t="s">
        <v>29</v>
      </c>
      <c r="E38" s="79" t="s">
        <v>158</v>
      </c>
      <c r="F38" s="117">
        <v>0.21895503865321014</v>
      </c>
      <c r="G38" s="117">
        <v>0.15582219999999999</v>
      </c>
      <c r="H38" s="117">
        <v>0.29861850000000001</v>
      </c>
      <c r="I38" s="95" t="s">
        <v>205</v>
      </c>
      <c r="J38" s="95">
        <v>2</v>
      </c>
      <c r="K38" s="95" t="s">
        <v>872</v>
      </c>
      <c r="L38" s="124">
        <v>27.759024510108301</v>
      </c>
      <c r="M38" s="124">
        <v>99.020540284809101</v>
      </c>
      <c r="N38" s="95" t="s">
        <v>17</v>
      </c>
    </row>
    <row r="39" spans="1:17" x14ac:dyDescent="0.25">
      <c r="A39" s="24" t="s">
        <v>3</v>
      </c>
      <c r="B39" t="s">
        <v>12</v>
      </c>
      <c r="C39" t="s">
        <v>13</v>
      </c>
      <c r="D39" t="s">
        <v>7</v>
      </c>
      <c r="E39" s="79" t="s">
        <v>158</v>
      </c>
      <c r="F39" s="117">
        <v>0.21895503865321014</v>
      </c>
      <c r="G39" s="117">
        <v>0.15582219999999999</v>
      </c>
      <c r="H39" s="117">
        <v>0.29861850000000001</v>
      </c>
      <c r="I39" s="95" t="s">
        <v>205</v>
      </c>
      <c r="J39" s="95">
        <v>2</v>
      </c>
      <c r="K39" s="95" t="s">
        <v>872</v>
      </c>
      <c r="L39" s="124">
        <v>27.759024510108301</v>
      </c>
      <c r="M39" s="124">
        <v>99.020540284809101</v>
      </c>
      <c r="N39" s="95" t="s">
        <v>17</v>
      </c>
    </row>
    <row r="40" spans="1:17" x14ac:dyDescent="0.25">
      <c r="A40" s="24" t="s">
        <v>3</v>
      </c>
      <c r="B40" t="s">
        <v>12</v>
      </c>
      <c r="C40" t="s">
        <v>14</v>
      </c>
      <c r="D40" t="s">
        <v>18</v>
      </c>
      <c r="E40" s="79" t="s">
        <v>17</v>
      </c>
      <c r="F40" s="117">
        <v>0.69299999999999995</v>
      </c>
      <c r="G40" s="117">
        <v>0.30311480000000002</v>
      </c>
      <c r="H40" s="117">
        <v>0.92135299999999998</v>
      </c>
      <c r="I40" s="95" t="s">
        <v>205</v>
      </c>
      <c r="J40" s="95">
        <v>2</v>
      </c>
      <c r="K40" s="95" t="s">
        <v>876</v>
      </c>
      <c r="L40" s="124">
        <v>3.6993412744387442</v>
      </c>
      <c r="M40" s="124">
        <v>1.6388135227311624</v>
      </c>
      <c r="N40" s="95" t="s">
        <v>17</v>
      </c>
    </row>
    <row r="41" spans="1:17" x14ac:dyDescent="0.25">
      <c r="A41" s="24" t="s">
        <v>3</v>
      </c>
      <c r="B41" t="s">
        <v>12</v>
      </c>
      <c r="C41" t="s">
        <v>14</v>
      </c>
      <c r="D41" t="s">
        <v>8</v>
      </c>
      <c r="E41" s="79" t="s">
        <v>158</v>
      </c>
      <c r="F41" s="117">
        <v>0.16503500289377024</v>
      </c>
      <c r="G41" s="117">
        <v>6.5839120000000001E-2</v>
      </c>
      <c r="H41" s="117">
        <v>0.356628</v>
      </c>
      <c r="I41" s="95" t="s">
        <v>205</v>
      </c>
      <c r="J41" s="95">
        <v>2</v>
      </c>
      <c r="K41" s="95" t="s">
        <v>873</v>
      </c>
      <c r="L41" s="124">
        <v>3.9626947501095313</v>
      </c>
      <c r="M41" s="124">
        <v>20.04854335469566</v>
      </c>
      <c r="N41" s="95" t="s">
        <v>17</v>
      </c>
    </row>
    <row r="42" spans="1:17" x14ac:dyDescent="0.25">
      <c r="A42" s="24" t="s">
        <v>3</v>
      </c>
      <c r="B42" t="s">
        <v>12</v>
      </c>
      <c r="C42" t="s">
        <v>14</v>
      </c>
      <c r="D42" t="s">
        <v>29</v>
      </c>
      <c r="E42" s="79" t="s">
        <v>158</v>
      </c>
      <c r="F42" s="117">
        <v>0.16503500289377024</v>
      </c>
      <c r="G42" s="117">
        <v>6.5839120000000001E-2</v>
      </c>
      <c r="H42" s="117">
        <v>0.356628</v>
      </c>
      <c r="I42" s="95" t="s">
        <v>205</v>
      </c>
      <c r="J42" s="95">
        <v>2</v>
      </c>
      <c r="K42" s="95" t="s">
        <v>873</v>
      </c>
      <c r="L42" s="124">
        <v>3.9626947501095313</v>
      </c>
      <c r="M42" s="124">
        <v>20.04854335469566</v>
      </c>
      <c r="N42" s="95" t="s">
        <v>17</v>
      </c>
    </row>
    <row r="43" spans="1:17" x14ac:dyDescent="0.25">
      <c r="A43" s="24" t="s">
        <v>3</v>
      </c>
      <c r="B43" t="s">
        <v>12</v>
      </c>
      <c r="C43" t="s">
        <v>14</v>
      </c>
      <c r="D43" t="s">
        <v>7</v>
      </c>
      <c r="E43" s="79" t="s">
        <v>158</v>
      </c>
      <c r="F43" s="117">
        <v>0.16503500289377024</v>
      </c>
      <c r="G43" s="117">
        <v>6.5839120000000001E-2</v>
      </c>
      <c r="H43" s="117">
        <v>0.356628</v>
      </c>
      <c r="I43" s="95" t="s">
        <v>205</v>
      </c>
      <c r="J43" s="95">
        <v>2</v>
      </c>
      <c r="K43" s="95" t="s">
        <v>873</v>
      </c>
      <c r="L43" s="124">
        <v>3.9626947501095313</v>
      </c>
      <c r="M43" s="124">
        <v>20.04854335469566</v>
      </c>
      <c r="N43" s="95" t="s">
        <v>17</v>
      </c>
    </row>
    <row r="44" spans="1:17" x14ac:dyDescent="0.25">
      <c r="A44" s="24" t="s">
        <v>3</v>
      </c>
      <c r="B44" t="s">
        <v>15</v>
      </c>
      <c r="C44" t="s">
        <v>11</v>
      </c>
      <c r="D44" t="s">
        <v>18</v>
      </c>
      <c r="E44" s="79" t="s">
        <v>17</v>
      </c>
      <c r="F44" s="117">
        <v>0.66500000000000004</v>
      </c>
      <c r="G44" s="117">
        <v>0.56306789999999995</v>
      </c>
      <c r="H44" s="117">
        <v>0.75356009999999995</v>
      </c>
      <c r="I44" s="95" t="s">
        <v>205</v>
      </c>
      <c r="J44" s="95">
        <v>2</v>
      </c>
      <c r="K44" s="95" t="s">
        <v>878</v>
      </c>
      <c r="L44" s="124">
        <v>60.488143223769569</v>
      </c>
      <c r="M44" s="124">
        <v>30.471470646560562</v>
      </c>
      <c r="N44" s="95" t="s">
        <v>17</v>
      </c>
    </row>
    <row r="45" spans="1:17" x14ac:dyDescent="0.25">
      <c r="A45" s="24" t="s">
        <v>3</v>
      </c>
      <c r="B45" t="s">
        <v>15</v>
      </c>
      <c r="C45" t="s">
        <v>11</v>
      </c>
      <c r="D45" t="s">
        <v>7</v>
      </c>
      <c r="E45" s="79" t="s">
        <v>158</v>
      </c>
      <c r="F45" s="117">
        <v>8.1612319896191152E-2</v>
      </c>
      <c r="G45" s="117">
        <v>6.107046E-2</v>
      </c>
      <c r="H45" s="117">
        <v>0.108267</v>
      </c>
      <c r="I45" s="95" t="s">
        <v>205</v>
      </c>
      <c r="J45" s="95">
        <v>2</v>
      </c>
      <c r="K45" s="95" t="s">
        <v>882</v>
      </c>
      <c r="L45" s="124">
        <v>42.602648212440428</v>
      </c>
      <c r="M45" s="124">
        <v>479.40981591834202</v>
      </c>
      <c r="N45" s="95" t="s">
        <v>17</v>
      </c>
    </row>
    <row r="46" spans="1:17" x14ac:dyDescent="0.25">
      <c r="A46" s="24" t="s">
        <v>3</v>
      </c>
      <c r="B46" t="s">
        <v>15</v>
      </c>
      <c r="C46" t="s">
        <v>13</v>
      </c>
      <c r="D46" t="s">
        <v>18</v>
      </c>
      <c r="E46" s="79" t="s">
        <v>17</v>
      </c>
      <c r="F46" s="117">
        <v>0.66500000000000004</v>
      </c>
      <c r="G46" s="117">
        <v>0.39650609999999997</v>
      </c>
      <c r="H46" s="117">
        <v>0.85709360000000001</v>
      </c>
      <c r="I46" s="95" t="s">
        <v>205</v>
      </c>
      <c r="J46" s="95">
        <v>2</v>
      </c>
      <c r="K46" s="95" t="s">
        <v>879</v>
      </c>
      <c r="L46" s="124">
        <v>8.4795277430907365</v>
      </c>
      <c r="M46" s="124">
        <v>4.2716417953915711</v>
      </c>
      <c r="N46" s="95" t="s">
        <v>17</v>
      </c>
    </row>
    <row r="47" spans="1:17" x14ac:dyDescent="0.25">
      <c r="A47" s="24" t="s">
        <v>3</v>
      </c>
      <c r="B47" t="s">
        <v>15</v>
      </c>
      <c r="C47" t="s">
        <v>13</v>
      </c>
      <c r="D47" t="s">
        <v>7</v>
      </c>
      <c r="E47" s="84" t="s">
        <v>158</v>
      </c>
      <c r="F47" s="117">
        <v>0.28384305962151923</v>
      </c>
      <c r="G47" s="117">
        <v>0.22793140000000001</v>
      </c>
      <c r="H47" s="117">
        <v>0.34730040000000001</v>
      </c>
      <c r="I47" s="95" t="s">
        <v>205</v>
      </c>
      <c r="J47" s="95">
        <v>2</v>
      </c>
      <c r="K47" s="95" t="s">
        <v>883</v>
      </c>
      <c r="L47" s="124">
        <v>61.38031997493357</v>
      </c>
      <c r="M47" s="124">
        <v>154.86706707331433</v>
      </c>
      <c r="N47" s="95" t="s">
        <v>17</v>
      </c>
    </row>
    <row r="48" spans="1:17" x14ac:dyDescent="0.25">
      <c r="A48" s="86" t="s">
        <v>3</v>
      </c>
      <c r="B48" s="84" t="s">
        <v>15</v>
      </c>
      <c r="C48" s="84" t="s">
        <v>14</v>
      </c>
      <c r="D48" s="84" t="s">
        <v>18</v>
      </c>
      <c r="E48" s="84" t="s">
        <v>17</v>
      </c>
      <c r="F48" s="123">
        <v>0.66500000000000004</v>
      </c>
      <c r="G48" s="123">
        <v>0.24284220000000001</v>
      </c>
      <c r="H48" s="123">
        <v>0.92473369999999999</v>
      </c>
      <c r="I48" s="98" t="s">
        <v>205</v>
      </c>
      <c r="J48" s="98">
        <v>2</v>
      </c>
      <c r="K48" s="98" t="s">
        <v>880</v>
      </c>
      <c r="L48" s="125">
        <v>2.6355961152372465</v>
      </c>
      <c r="M48" s="125">
        <v>1.3277063136909428</v>
      </c>
      <c r="N48" s="98" t="s">
        <v>17</v>
      </c>
      <c r="O48" s="84"/>
      <c r="P48" s="84"/>
      <c r="Q48" s="84"/>
    </row>
    <row r="49" spans="1:17" x14ac:dyDescent="0.25">
      <c r="A49" s="86" t="s">
        <v>3</v>
      </c>
      <c r="B49" s="84" t="s">
        <v>15</v>
      </c>
      <c r="C49" s="84" t="s">
        <v>14</v>
      </c>
      <c r="D49" s="84" t="s">
        <v>7</v>
      </c>
      <c r="E49" s="84" t="s">
        <v>158</v>
      </c>
      <c r="F49" s="123">
        <v>0.17555024171831438</v>
      </c>
      <c r="G49" s="123">
        <v>8.5505949999999997E-2</v>
      </c>
      <c r="H49" s="123">
        <v>0.3265574</v>
      </c>
      <c r="I49" s="98" t="s">
        <v>205</v>
      </c>
      <c r="J49" s="98">
        <v>2</v>
      </c>
      <c r="K49" s="98" t="s">
        <v>884</v>
      </c>
      <c r="L49" s="125">
        <v>6.5037285759823487</v>
      </c>
      <c r="M49" s="125">
        <v>30.543947988417642</v>
      </c>
      <c r="N49" s="98" t="s">
        <v>17</v>
      </c>
      <c r="O49" s="84"/>
      <c r="P49" s="84"/>
      <c r="Q49" s="84"/>
    </row>
    <row r="50" spans="1:17" s="79" customFormat="1" x14ac:dyDescent="0.25">
      <c r="A50" s="86" t="s">
        <v>3</v>
      </c>
      <c r="B50" s="84" t="s">
        <v>12</v>
      </c>
      <c r="C50" s="84" t="s">
        <v>11</v>
      </c>
      <c r="D50" s="84" t="s">
        <v>8</v>
      </c>
      <c r="E50" s="84" t="s">
        <v>159</v>
      </c>
      <c r="F50" s="123">
        <v>0.68200000000000005</v>
      </c>
      <c r="G50" s="123">
        <v>0.57123429999999997</v>
      </c>
      <c r="H50" s="123">
        <v>0.77540169999999997</v>
      </c>
      <c r="I50" s="98" t="s">
        <v>205</v>
      </c>
      <c r="J50" s="98">
        <v>2</v>
      </c>
      <c r="K50" s="98" t="s">
        <v>874</v>
      </c>
      <c r="L50" s="125">
        <v>52.300352981144997</v>
      </c>
      <c r="M50" s="125">
        <v>24.386381595313935</v>
      </c>
      <c r="N50" s="98" t="s">
        <v>17</v>
      </c>
      <c r="O50" s="84"/>
      <c r="P50" s="84"/>
      <c r="Q50" s="84"/>
    </row>
    <row r="51" spans="1:17" s="79" customFormat="1" x14ac:dyDescent="0.25">
      <c r="A51" s="86" t="s">
        <v>3</v>
      </c>
      <c r="B51" s="84" t="s">
        <v>12</v>
      </c>
      <c r="C51" s="84" t="s">
        <v>11</v>
      </c>
      <c r="D51" s="84" t="s">
        <v>29</v>
      </c>
      <c r="E51" s="84" t="s">
        <v>159</v>
      </c>
      <c r="F51" s="123">
        <v>0.69299999999999995</v>
      </c>
      <c r="G51" s="123">
        <v>0.57274069999999999</v>
      </c>
      <c r="H51" s="123">
        <v>0.79171970000000003</v>
      </c>
      <c r="I51" s="98" t="s">
        <v>205</v>
      </c>
      <c r="J51" s="98">
        <v>2</v>
      </c>
      <c r="K51" s="98" t="s">
        <v>877</v>
      </c>
      <c r="L51" s="125">
        <v>45.044508779014258</v>
      </c>
      <c r="M51" s="125">
        <v>19.954782388394481</v>
      </c>
      <c r="N51" s="98" t="s">
        <v>17</v>
      </c>
      <c r="O51" s="84"/>
      <c r="P51" s="84"/>
      <c r="Q51" s="84"/>
    </row>
    <row r="52" spans="1:17" s="79" customFormat="1" x14ac:dyDescent="0.25">
      <c r="A52" s="86" t="s">
        <v>3</v>
      </c>
      <c r="B52" s="84" t="s">
        <v>12</v>
      </c>
      <c r="C52" s="84" t="s">
        <v>11</v>
      </c>
      <c r="D52" s="84" t="s">
        <v>7</v>
      </c>
      <c r="E52" s="84" t="s">
        <v>159</v>
      </c>
      <c r="F52" s="123">
        <v>0.42200000000000004</v>
      </c>
      <c r="G52" s="123">
        <v>0.26678390000000002</v>
      </c>
      <c r="H52" s="123">
        <v>0.59432269999999998</v>
      </c>
      <c r="I52" s="98" t="s">
        <v>205</v>
      </c>
      <c r="J52" s="98">
        <v>2</v>
      </c>
      <c r="K52" s="98" t="s">
        <v>881</v>
      </c>
      <c r="L52" s="125">
        <v>13.162152604668327</v>
      </c>
      <c r="M52" s="125">
        <v>18.027782477484095</v>
      </c>
      <c r="N52" s="98" t="s">
        <v>17</v>
      </c>
      <c r="O52" s="84"/>
      <c r="P52" s="84"/>
      <c r="Q52" s="84"/>
    </row>
    <row r="53" spans="1:17" s="79" customFormat="1" x14ac:dyDescent="0.25">
      <c r="A53" s="81" t="s">
        <v>3</v>
      </c>
      <c r="B53" s="79" t="s">
        <v>12</v>
      </c>
      <c r="C53" s="79" t="s">
        <v>13</v>
      </c>
      <c r="D53" s="79" t="s">
        <v>8</v>
      </c>
      <c r="E53" s="79" t="s">
        <v>159</v>
      </c>
      <c r="F53" s="117">
        <v>0.68200000000000005</v>
      </c>
      <c r="G53" s="117">
        <v>0.47019260000000002</v>
      </c>
      <c r="H53" s="117">
        <v>0.83825859999999996</v>
      </c>
      <c r="I53" s="95" t="s">
        <v>205</v>
      </c>
      <c r="J53" s="95">
        <v>2</v>
      </c>
      <c r="K53" s="95" t="s">
        <v>875</v>
      </c>
      <c r="L53" s="125">
        <v>14.547630342210404</v>
      </c>
      <c r="M53" s="125">
        <v>6.7832059366904698</v>
      </c>
      <c r="N53" s="98" t="s">
        <v>17</v>
      </c>
      <c r="O53" s="84"/>
      <c r="P53" s="84"/>
      <c r="Q53" s="84"/>
    </row>
    <row r="54" spans="1:17" s="79" customFormat="1" x14ac:dyDescent="0.25">
      <c r="A54" s="81" t="s">
        <v>3</v>
      </c>
      <c r="B54" s="79" t="s">
        <v>12</v>
      </c>
      <c r="C54" s="79" t="s">
        <v>13</v>
      </c>
      <c r="D54" s="79" t="s">
        <v>29</v>
      </c>
      <c r="E54" s="79" t="s">
        <v>159</v>
      </c>
      <c r="F54" s="117">
        <v>0.69299999999999995</v>
      </c>
      <c r="G54" s="117">
        <v>0.46248339999999999</v>
      </c>
      <c r="H54" s="117">
        <v>0.85553789999999996</v>
      </c>
      <c r="I54" s="95" t="s">
        <v>205</v>
      </c>
      <c r="J54" s="95">
        <v>2</v>
      </c>
      <c r="K54" s="95" t="s">
        <v>838</v>
      </c>
      <c r="L54" s="125">
        <v>12.454119980229635</v>
      </c>
      <c r="M54" s="125">
        <v>5.5171931225548283</v>
      </c>
      <c r="N54" s="98" t="s">
        <v>17</v>
      </c>
      <c r="O54" s="84"/>
      <c r="P54" s="84"/>
      <c r="Q54" s="84"/>
    </row>
    <row r="55" spans="1:17" s="79" customFormat="1" x14ac:dyDescent="0.25">
      <c r="A55" s="81" t="s">
        <v>3</v>
      </c>
      <c r="B55" s="79" t="s">
        <v>12</v>
      </c>
      <c r="C55" s="79" t="s">
        <v>13</v>
      </c>
      <c r="D55" s="79" t="s">
        <v>7</v>
      </c>
      <c r="E55" s="79" t="s">
        <v>159</v>
      </c>
      <c r="F55" s="117">
        <v>0.42200000000000004</v>
      </c>
      <c r="G55" s="117">
        <v>0.16733358000000001</v>
      </c>
      <c r="H55" s="117">
        <v>0.72621570000000002</v>
      </c>
      <c r="I55" s="95" t="s">
        <v>205</v>
      </c>
      <c r="J55" s="95">
        <v>2</v>
      </c>
      <c r="K55" s="95" t="s">
        <v>270</v>
      </c>
      <c r="L55" s="125">
        <v>3.482726971165226</v>
      </c>
      <c r="M55" s="125">
        <v>4.7701805434443125</v>
      </c>
      <c r="N55" s="98" t="s">
        <v>17</v>
      </c>
      <c r="O55" s="84"/>
      <c r="P55" s="84"/>
      <c r="Q55" s="84"/>
    </row>
    <row r="56" spans="1:17" s="79" customFormat="1" x14ac:dyDescent="0.25">
      <c r="A56" s="81" t="s">
        <v>3</v>
      </c>
      <c r="B56" s="79" t="s">
        <v>12</v>
      </c>
      <c r="C56" s="79" t="s">
        <v>14</v>
      </c>
      <c r="D56" s="79" t="s">
        <v>8</v>
      </c>
      <c r="E56" s="79" t="s">
        <v>159</v>
      </c>
      <c r="F56" s="117">
        <v>0.68200000000000005</v>
      </c>
      <c r="G56" s="117">
        <v>0.30643890000000001</v>
      </c>
      <c r="H56" s="117">
        <v>0.91235840000000001</v>
      </c>
      <c r="I56" s="95" t="s">
        <v>205</v>
      </c>
      <c r="J56" s="95">
        <v>2</v>
      </c>
      <c r="K56" s="95" t="s">
        <v>876</v>
      </c>
      <c r="L56" s="125">
        <v>3.9477340359187698</v>
      </c>
      <c r="M56" s="125">
        <v>1.8407322924078724</v>
      </c>
      <c r="N56" s="98" t="s">
        <v>17</v>
      </c>
      <c r="O56" s="84"/>
      <c r="P56" s="84"/>
      <c r="Q56" s="84"/>
    </row>
    <row r="57" spans="1:17" s="79" customFormat="1" x14ac:dyDescent="0.25">
      <c r="A57" s="81" t="s">
        <v>3</v>
      </c>
      <c r="B57" s="79" t="s">
        <v>12</v>
      </c>
      <c r="C57" s="79" t="s">
        <v>14</v>
      </c>
      <c r="D57" s="79" t="s">
        <v>29</v>
      </c>
      <c r="E57" s="79" t="s">
        <v>159</v>
      </c>
      <c r="F57" s="117">
        <v>0.69299999999999995</v>
      </c>
      <c r="G57" s="117">
        <v>0.30311480000000002</v>
      </c>
      <c r="H57" s="117">
        <v>0.92135299999999998</v>
      </c>
      <c r="I57" s="95" t="s">
        <v>205</v>
      </c>
      <c r="J57" s="95">
        <v>2</v>
      </c>
      <c r="K57" s="95" t="s">
        <v>876</v>
      </c>
      <c r="L57" s="125">
        <v>3.6993412744387442</v>
      </c>
      <c r="M57" s="125">
        <v>1.6388135227311624</v>
      </c>
      <c r="N57" s="98" t="s">
        <v>17</v>
      </c>
      <c r="O57" s="84"/>
      <c r="P57" s="84"/>
      <c r="Q57" s="84"/>
    </row>
    <row r="58" spans="1:17" s="79" customFormat="1" x14ac:dyDescent="0.25">
      <c r="A58" s="81" t="s">
        <v>3</v>
      </c>
      <c r="B58" s="79" t="s">
        <v>12</v>
      </c>
      <c r="C58" s="79" t="s">
        <v>14</v>
      </c>
      <c r="D58" s="79" t="s">
        <v>7</v>
      </c>
      <c r="E58" s="79" t="s">
        <v>159</v>
      </c>
      <c r="F58" s="117">
        <v>0.42200000000000004</v>
      </c>
      <c r="G58" s="117">
        <v>8.765386E-2</v>
      </c>
      <c r="H58" s="117">
        <v>0.84728800000000004</v>
      </c>
      <c r="I58" s="95" t="s">
        <v>205</v>
      </c>
      <c r="J58" s="95">
        <v>2</v>
      </c>
      <c r="K58" s="95" t="s">
        <v>856</v>
      </c>
      <c r="L58" s="125">
        <v>1.1597027670528004</v>
      </c>
      <c r="M58" s="125">
        <v>1.5884080553471993</v>
      </c>
      <c r="N58" s="98" t="s">
        <v>17</v>
      </c>
      <c r="O58" s="84"/>
      <c r="P58" s="84"/>
      <c r="Q58" s="84"/>
    </row>
    <row r="59" spans="1:17" s="79" customFormat="1" x14ac:dyDescent="0.25">
      <c r="A59" s="81" t="s">
        <v>3</v>
      </c>
      <c r="B59" s="79" t="s">
        <v>15</v>
      </c>
      <c r="C59" s="79" t="s">
        <v>11</v>
      </c>
      <c r="D59" s="79" t="s">
        <v>7</v>
      </c>
      <c r="E59" s="79" t="s">
        <v>159</v>
      </c>
      <c r="F59" s="117">
        <v>0.52900000000000003</v>
      </c>
      <c r="G59" s="117">
        <v>0.43609510000000001</v>
      </c>
      <c r="H59" s="117">
        <v>0.61993819999999999</v>
      </c>
      <c r="I59" s="95" t="s">
        <v>205</v>
      </c>
      <c r="J59" s="95">
        <v>2</v>
      </c>
      <c r="K59" s="95" t="s">
        <v>885</v>
      </c>
      <c r="L59" s="125">
        <v>57.89779641323144</v>
      </c>
      <c r="M59" s="125">
        <v>51.549833857527425</v>
      </c>
      <c r="N59" s="98" t="s">
        <v>17</v>
      </c>
      <c r="O59" s="84"/>
      <c r="P59" s="84"/>
      <c r="Q59" s="84"/>
    </row>
    <row r="60" spans="1:17" s="79" customFormat="1" x14ac:dyDescent="0.25">
      <c r="A60" s="81" t="s">
        <v>3</v>
      </c>
      <c r="B60" s="79" t="s">
        <v>15</v>
      </c>
      <c r="C60" s="79" t="s">
        <v>13</v>
      </c>
      <c r="D60" s="79" t="s">
        <v>7</v>
      </c>
      <c r="E60" s="79" t="s">
        <v>159</v>
      </c>
      <c r="F60" s="117">
        <v>0.52900000000000003</v>
      </c>
      <c r="G60" s="117">
        <v>0.30080630000000003</v>
      </c>
      <c r="H60" s="117">
        <v>0.74568350000000005</v>
      </c>
      <c r="I60" s="95" t="s">
        <v>205</v>
      </c>
      <c r="J60" s="95">
        <v>2</v>
      </c>
      <c r="K60" s="95" t="s">
        <v>886</v>
      </c>
      <c r="L60" s="125">
        <v>8.2078438084313952</v>
      </c>
      <c r="M60" s="125">
        <v>7.3079289863349475</v>
      </c>
      <c r="N60" s="98" t="s">
        <v>17</v>
      </c>
      <c r="O60" s="84"/>
      <c r="P60" s="84"/>
      <c r="Q60" s="84"/>
    </row>
    <row r="61" spans="1:17" s="79" customFormat="1" x14ac:dyDescent="0.25">
      <c r="A61" s="80" t="s">
        <v>3</v>
      </c>
      <c r="B61" s="87" t="s">
        <v>15</v>
      </c>
      <c r="C61" s="87" t="s">
        <v>14</v>
      </c>
      <c r="D61" s="87" t="s">
        <v>7</v>
      </c>
      <c r="E61" s="87" t="s">
        <v>159</v>
      </c>
      <c r="F61" s="118">
        <v>0.52900000000000003</v>
      </c>
      <c r="G61" s="118">
        <v>0.14557086999999999</v>
      </c>
      <c r="H61" s="118">
        <v>0.88101019999999997</v>
      </c>
      <c r="I61" s="100" t="s">
        <v>205</v>
      </c>
      <c r="J61" s="100">
        <v>2</v>
      </c>
      <c r="K61" s="100" t="s">
        <v>887</v>
      </c>
      <c r="L61" s="126">
        <v>1.7192228687582705</v>
      </c>
      <c r="M61" s="126">
        <v>1.5307258434501811</v>
      </c>
      <c r="N61" s="100" t="s">
        <v>17</v>
      </c>
      <c r="O61" s="87"/>
      <c r="P61" s="87"/>
      <c r="Q61" s="87"/>
    </row>
    <row r="62" spans="1:17" x14ac:dyDescent="0.25">
      <c r="A62" s="24" t="s">
        <v>4</v>
      </c>
      <c r="B62" t="s">
        <v>12</v>
      </c>
      <c r="C62" t="s">
        <v>11</v>
      </c>
      <c r="D62" t="s">
        <v>18</v>
      </c>
      <c r="E62" s="79" t="s">
        <v>17</v>
      </c>
      <c r="F62" s="117">
        <v>0.4</v>
      </c>
      <c r="G62" s="117">
        <v>0.34096480000000001</v>
      </c>
      <c r="H62" s="117">
        <v>0.46208979999999999</v>
      </c>
      <c r="I62" s="95" t="s">
        <v>205</v>
      </c>
      <c r="J62" s="95">
        <v>2</v>
      </c>
      <c r="K62" s="95" t="s">
        <v>251</v>
      </c>
      <c r="L62" s="124">
        <v>99.072298422080848</v>
      </c>
      <c r="M62" s="124">
        <v>148.60844763312122</v>
      </c>
      <c r="N62" s="95" t="s">
        <v>17</v>
      </c>
    </row>
    <row r="63" spans="1:17" x14ac:dyDescent="0.25">
      <c r="A63" s="24" t="s">
        <v>4</v>
      </c>
      <c r="B63" t="s">
        <v>12</v>
      </c>
      <c r="C63" t="s">
        <v>11</v>
      </c>
      <c r="D63" t="s">
        <v>8</v>
      </c>
      <c r="E63" s="79" t="s">
        <v>158</v>
      </c>
      <c r="F63" s="117">
        <v>7.6317627023315127E-2</v>
      </c>
      <c r="G63" s="117">
        <v>6.4790920000000002E-2</v>
      </c>
      <c r="H63" s="117">
        <v>8.9698319999999998E-2</v>
      </c>
      <c r="I63" s="95" t="s">
        <v>205</v>
      </c>
      <c r="J63" s="95">
        <v>2</v>
      </c>
      <c r="K63" s="95" t="s">
        <v>252</v>
      </c>
      <c r="L63" s="124">
        <v>133.70069324922406</v>
      </c>
      <c r="M63" s="124">
        <v>1618.1972425759864</v>
      </c>
      <c r="N63" s="95" t="s">
        <v>17</v>
      </c>
      <c r="O63" s="79"/>
    </row>
    <row r="64" spans="1:17" x14ac:dyDescent="0.25">
      <c r="A64" s="24" t="s">
        <v>4</v>
      </c>
      <c r="B64" t="s">
        <v>12</v>
      </c>
      <c r="C64" t="s">
        <v>11</v>
      </c>
      <c r="D64" t="s">
        <v>29</v>
      </c>
      <c r="E64" s="79" t="s">
        <v>158</v>
      </c>
      <c r="F64" s="117">
        <v>7.6317627023315127E-2</v>
      </c>
      <c r="G64" s="117">
        <v>6.4790920000000002E-2</v>
      </c>
      <c r="H64" s="117">
        <v>8.9698319999999998E-2</v>
      </c>
      <c r="I64" s="95" t="s">
        <v>205</v>
      </c>
      <c r="J64" s="95">
        <v>2</v>
      </c>
      <c r="K64" s="95" t="s">
        <v>252</v>
      </c>
      <c r="L64" s="124">
        <v>133.70069324922406</v>
      </c>
      <c r="M64" s="124">
        <v>1618.1972425759864</v>
      </c>
      <c r="N64" s="95" t="s">
        <v>17</v>
      </c>
      <c r="O64" s="79"/>
    </row>
    <row r="65" spans="1:17" x14ac:dyDescent="0.25">
      <c r="A65" s="24" t="s">
        <v>4</v>
      </c>
      <c r="B65" t="s">
        <v>12</v>
      </c>
      <c r="C65" t="s">
        <v>11</v>
      </c>
      <c r="D65" t="s">
        <v>7</v>
      </c>
      <c r="E65" s="79" t="s">
        <v>158</v>
      </c>
      <c r="F65" s="117">
        <v>7.6317627023315127E-2</v>
      </c>
      <c r="G65" s="117">
        <v>6.4790920000000002E-2</v>
      </c>
      <c r="H65" s="117">
        <v>8.9698319999999998E-2</v>
      </c>
      <c r="I65" s="95" t="s">
        <v>205</v>
      </c>
      <c r="J65" s="95">
        <v>2</v>
      </c>
      <c r="K65" s="95" t="s">
        <v>252</v>
      </c>
      <c r="L65" s="124">
        <v>133.70069324922406</v>
      </c>
      <c r="M65" s="124">
        <v>1618.1972425759864</v>
      </c>
      <c r="N65" s="95" t="s">
        <v>17</v>
      </c>
      <c r="O65" s="79"/>
    </row>
    <row r="66" spans="1:17" x14ac:dyDescent="0.25">
      <c r="A66" s="24" t="s">
        <v>4</v>
      </c>
      <c r="B66" t="s">
        <v>12</v>
      </c>
      <c r="C66" t="s">
        <v>13</v>
      </c>
      <c r="D66" t="s">
        <v>18</v>
      </c>
      <c r="E66" s="79" t="s">
        <v>17</v>
      </c>
      <c r="F66" s="117">
        <v>0.53968253968253965</v>
      </c>
      <c r="G66" s="117">
        <v>0.2332322</v>
      </c>
      <c r="H66" s="117">
        <v>0.81880600000000003</v>
      </c>
      <c r="I66" s="95" t="s">
        <v>205</v>
      </c>
      <c r="J66" s="95">
        <v>2</v>
      </c>
      <c r="K66" s="95" t="s">
        <v>253</v>
      </c>
      <c r="L66" s="124">
        <v>3.9479057944435065</v>
      </c>
      <c r="M66" s="124">
        <v>3.3673314129076966</v>
      </c>
      <c r="N66" s="95" t="s">
        <v>17</v>
      </c>
      <c r="O66" s="79"/>
    </row>
    <row r="67" spans="1:17" x14ac:dyDescent="0.25">
      <c r="A67" s="24" t="s">
        <v>4</v>
      </c>
      <c r="B67" t="s">
        <v>12</v>
      </c>
      <c r="C67" t="s">
        <v>13</v>
      </c>
      <c r="D67" t="s">
        <v>8</v>
      </c>
      <c r="E67" s="79" t="s">
        <v>158</v>
      </c>
      <c r="F67" s="117">
        <v>0.18453481900299004</v>
      </c>
      <c r="G67" s="117">
        <v>0.1252692</v>
      </c>
      <c r="H67" s="117">
        <v>0.26339639999999997</v>
      </c>
      <c r="I67" s="95" t="s">
        <v>205</v>
      </c>
      <c r="J67" s="95">
        <v>2</v>
      </c>
      <c r="K67" s="95" t="s">
        <v>254</v>
      </c>
      <c r="L67" s="124">
        <v>22.114998917096994</v>
      </c>
      <c r="M67" s="124">
        <v>97.726877193766754</v>
      </c>
      <c r="N67" s="95" t="s">
        <v>17</v>
      </c>
      <c r="O67" s="79"/>
    </row>
    <row r="68" spans="1:17" x14ac:dyDescent="0.25">
      <c r="A68" s="24" t="s">
        <v>4</v>
      </c>
      <c r="B68" t="s">
        <v>12</v>
      </c>
      <c r="C68" t="s">
        <v>13</v>
      </c>
      <c r="D68" t="s">
        <v>29</v>
      </c>
      <c r="E68" s="79" t="s">
        <v>158</v>
      </c>
      <c r="F68" s="117">
        <v>0.18453481900299004</v>
      </c>
      <c r="G68" s="117">
        <v>0.1252692</v>
      </c>
      <c r="H68" s="117">
        <v>0.26339639999999997</v>
      </c>
      <c r="I68" s="95" t="s">
        <v>205</v>
      </c>
      <c r="J68" s="95">
        <v>2</v>
      </c>
      <c r="K68" s="95" t="s">
        <v>254</v>
      </c>
      <c r="L68" s="124">
        <v>22.114998917096994</v>
      </c>
      <c r="M68" s="124">
        <v>97.726877193766754</v>
      </c>
      <c r="N68" s="95" t="s">
        <v>17</v>
      </c>
      <c r="O68" s="79"/>
    </row>
    <row r="69" spans="1:17" x14ac:dyDescent="0.25">
      <c r="A69" s="24" t="s">
        <v>4</v>
      </c>
      <c r="B69" t="s">
        <v>12</v>
      </c>
      <c r="C69" t="s">
        <v>13</v>
      </c>
      <c r="D69" t="s">
        <v>7</v>
      </c>
      <c r="E69" s="79" t="s">
        <v>158</v>
      </c>
      <c r="F69" s="117">
        <v>0.18453481900299004</v>
      </c>
      <c r="G69" s="117">
        <v>0.1252692</v>
      </c>
      <c r="H69" s="117">
        <v>0.26339639999999997</v>
      </c>
      <c r="I69" s="95" t="s">
        <v>205</v>
      </c>
      <c r="J69" s="95">
        <v>2</v>
      </c>
      <c r="K69" s="95" t="s">
        <v>254</v>
      </c>
      <c r="L69" s="124">
        <v>22.114998917096994</v>
      </c>
      <c r="M69" s="124">
        <v>97.726877193766754</v>
      </c>
      <c r="N69" s="95" t="s">
        <v>17</v>
      </c>
      <c r="O69" s="79"/>
    </row>
    <row r="70" spans="1:17" x14ac:dyDescent="0.25">
      <c r="A70" s="24" t="s">
        <v>4</v>
      </c>
      <c r="B70" t="s">
        <v>12</v>
      </c>
      <c r="C70" t="s">
        <v>14</v>
      </c>
      <c r="D70" t="s">
        <v>18</v>
      </c>
      <c r="E70" s="79" t="s">
        <v>17</v>
      </c>
      <c r="F70" s="117">
        <v>0.51020408163265307</v>
      </c>
      <c r="G70" s="117">
        <v>0.41956900000000003</v>
      </c>
      <c r="H70" s="117">
        <v>0.60017319999999996</v>
      </c>
      <c r="I70" s="95" t="s">
        <v>205</v>
      </c>
      <c r="J70" s="95">
        <v>2</v>
      </c>
      <c r="K70" s="95" t="s">
        <v>255</v>
      </c>
      <c r="L70" s="124">
        <v>58.103423883895225</v>
      </c>
      <c r="M70" s="124">
        <v>55.77928692853942</v>
      </c>
      <c r="N70" s="95" t="s">
        <v>17</v>
      </c>
      <c r="O70" s="79"/>
    </row>
    <row r="71" spans="1:17" x14ac:dyDescent="0.25">
      <c r="A71" s="24" t="s">
        <v>4</v>
      </c>
      <c r="B71" t="s">
        <v>12</v>
      </c>
      <c r="C71" t="s">
        <v>14</v>
      </c>
      <c r="D71" t="s">
        <v>8</v>
      </c>
      <c r="E71" s="79" t="s">
        <v>158</v>
      </c>
      <c r="F71" s="117">
        <v>8.5525220456039164E-2</v>
      </c>
      <c r="G71" s="117">
        <v>6.8613939999999998E-2</v>
      </c>
      <c r="H71" s="117">
        <v>0.10612969999999999</v>
      </c>
      <c r="I71" s="95" t="s">
        <v>205</v>
      </c>
      <c r="J71" s="95">
        <v>2</v>
      </c>
      <c r="K71" s="95" t="s">
        <v>256</v>
      </c>
      <c r="L71" s="124">
        <v>73.414137552621341</v>
      </c>
      <c r="M71" s="124">
        <v>784.97754107926198</v>
      </c>
      <c r="N71" s="95" t="s">
        <v>17</v>
      </c>
      <c r="O71" s="79"/>
    </row>
    <row r="72" spans="1:17" x14ac:dyDescent="0.25">
      <c r="A72" s="24" t="s">
        <v>4</v>
      </c>
      <c r="B72" t="s">
        <v>12</v>
      </c>
      <c r="C72" t="s">
        <v>14</v>
      </c>
      <c r="D72" t="s">
        <v>29</v>
      </c>
      <c r="E72" s="79" t="s">
        <v>158</v>
      </c>
      <c r="F72" s="117">
        <v>8.5525220456039164E-2</v>
      </c>
      <c r="G72" s="117">
        <v>6.8613939999999998E-2</v>
      </c>
      <c r="H72" s="117">
        <v>0.10612969999999999</v>
      </c>
      <c r="I72" s="95" t="s">
        <v>205</v>
      </c>
      <c r="J72" s="95">
        <v>2</v>
      </c>
      <c r="K72" s="95" t="s">
        <v>256</v>
      </c>
      <c r="L72" s="124">
        <v>73.414137552621341</v>
      </c>
      <c r="M72" s="124">
        <v>784.97754107926198</v>
      </c>
      <c r="N72" s="95" t="s">
        <v>17</v>
      </c>
      <c r="O72" s="79"/>
    </row>
    <row r="73" spans="1:17" x14ac:dyDescent="0.25">
      <c r="A73" s="24" t="s">
        <v>4</v>
      </c>
      <c r="B73" t="s">
        <v>12</v>
      </c>
      <c r="C73" t="s">
        <v>14</v>
      </c>
      <c r="D73" t="s">
        <v>7</v>
      </c>
      <c r="E73" s="79" t="s">
        <v>158</v>
      </c>
      <c r="F73" s="117">
        <v>8.5525220456039164E-2</v>
      </c>
      <c r="G73" s="117">
        <v>6.8613939999999998E-2</v>
      </c>
      <c r="H73" s="117">
        <v>0.10612969999999999</v>
      </c>
      <c r="I73" s="95" t="s">
        <v>205</v>
      </c>
      <c r="J73" s="95">
        <v>2</v>
      </c>
      <c r="K73" s="95" t="s">
        <v>256</v>
      </c>
      <c r="L73" s="124">
        <v>73.414137552621341</v>
      </c>
      <c r="M73" s="124">
        <v>784.97754107926198</v>
      </c>
      <c r="N73" s="95" t="s">
        <v>17</v>
      </c>
      <c r="O73" s="79"/>
    </row>
    <row r="74" spans="1:17" x14ac:dyDescent="0.25">
      <c r="A74" s="24" t="s">
        <v>4</v>
      </c>
      <c r="B74" t="s">
        <v>15</v>
      </c>
      <c r="C74" t="s">
        <v>11</v>
      </c>
      <c r="D74" t="s">
        <v>18</v>
      </c>
      <c r="E74" s="79" t="s">
        <v>17</v>
      </c>
      <c r="F74" s="117">
        <v>0.36666666666666664</v>
      </c>
      <c r="G74" s="117">
        <v>0.31665100000000002</v>
      </c>
      <c r="H74" s="117">
        <v>0.41972999999999999</v>
      </c>
      <c r="I74" s="95" t="s">
        <v>205</v>
      </c>
      <c r="J74" s="95">
        <v>2</v>
      </c>
      <c r="K74" s="95" t="s">
        <v>257</v>
      </c>
      <c r="L74" s="124">
        <v>121.83673021705441</v>
      </c>
      <c r="M74" s="124">
        <v>210.4452612840031</v>
      </c>
      <c r="N74" s="95" t="s">
        <v>17</v>
      </c>
      <c r="O74" s="79"/>
    </row>
    <row r="75" spans="1:17" x14ac:dyDescent="0.25">
      <c r="A75" s="24" t="s">
        <v>4</v>
      </c>
      <c r="B75" t="s">
        <v>15</v>
      </c>
      <c r="C75" t="s">
        <v>11</v>
      </c>
      <c r="D75" t="s">
        <v>7</v>
      </c>
      <c r="E75" s="79" t="s">
        <v>158</v>
      </c>
      <c r="F75" s="117">
        <v>6.34947267829611E-2</v>
      </c>
      <c r="G75" s="117">
        <v>5.3723529999999999E-2</v>
      </c>
      <c r="H75" s="117">
        <v>7.4902419999999997E-2</v>
      </c>
      <c r="I75" s="95" t="s">
        <v>205</v>
      </c>
      <c r="J75" s="95">
        <v>2</v>
      </c>
      <c r="K75" s="95" t="s">
        <v>258</v>
      </c>
      <c r="L75" s="124">
        <v>129.87372412054168</v>
      </c>
      <c r="M75" s="124">
        <v>1915.5516316649639</v>
      </c>
      <c r="N75" s="95" t="s">
        <v>17</v>
      </c>
      <c r="O75" s="79"/>
    </row>
    <row r="76" spans="1:17" x14ac:dyDescent="0.25">
      <c r="A76" s="24" t="s">
        <v>4</v>
      </c>
      <c r="B76" t="s">
        <v>15</v>
      </c>
      <c r="C76" t="s">
        <v>13</v>
      </c>
      <c r="D76" t="s">
        <v>18</v>
      </c>
      <c r="E76" s="79" t="s">
        <v>17</v>
      </c>
      <c r="F76" s="117">
        <v>0.65217391304347827</v>
      </c>
      <c r="G76" s="117">
        <v>0.3445241</v>
      </c>
      <c r="H76" s="117">
        <v>0.86993849999999995</v>
      </c>
      <c r="I76" s="95" t="s">
        <v>205</v>
      </c>
      <c r="J76" s="95">
        <v>2</v>
      </c>
      <c r="K76" s="95" t="s">
        <v>259</v>
      </c>
      <c r="L76" s="124">
        <v>5.9775408452945022</v>
      </c>
      <c r="M76" s="124">
        <v>3.1880217841570659</v>
      </c>
      <c r="N76" s="95" t="s">
        <v>17</v>
      </c>
      <c r="O76" s="79"/>
    </row>
    <row r="77" spans="1:17" x14ac:dyDescent="0.25">
      <c r="A77" s="24" t="s">
        <v>4</v>
      </c>
      <c r="B77" t="s">
        <v>15</v>
      </c>
      <c r="C77" t="s">
        <v>13</v>
      </c>
      <c r="D77" t="s">
        <v>7</v>
      </c>
      <c r="E77" s="84" t="s">
        <v>158</v>
      </c>
      <c r="F77" s="117">
        <v>0.19948604536410838</v>
      </c>
      <c r="G77" s="117">
        <v>0.14655080000000001</v>
      </c>
      <c r="H77" s="117">
        <v>0.26559159999999998</v>
      </c>
      <c r="I77" s="95" t="s">
        <v>205</v>
      </c>
      <c r="J77" s="95">
        <v>2</v>
      </c>
      <c r="K77" s="95" t="s">
        <v>260</v>
      </c>
      <c r="L77" s="124">
        <v>34.204596442476792</v>
      </c>
      <c r="M77" s="124">
        <v>137.25900834273742</v>
      </c>
      <c r="N77" s="95" t="s">
        <v>17</v>
      </c>
      <c r="O77" s="79"/>
    </row>
    <row r="78" spans="1:17" x14ac:dyDescent="0.25">
      <c r="A78" s="86" t="s">
        <v>4</v>
      </c>
      <c r="B78" s="84" t="s">
        <v>15</v>
      </c>
      <c r="C78" s="84" t="s">
        <v>14</v>
      </c>
      <c r="D78" s="84" t="s">
        <v>18</v>
      </c>
      <c r="E78" s="84" t="s">
        <v>17</v>
      </c>
      <c r="F78" s="123">
        <v>0.5185185185185186</v>
      </c>
      <c r="G78" s="123">
        <v>0.42841479999999998</v>
      </c>
      <c r="H78" s="123">
        <v>0.60743369999999997</v>
      </c>
      <c r="I78" s="98" t="s">
        <v>205</v>
      </c>
      <c r="J78" s="98">
        <v>2</v>
      </c>
      <c r="K78" s="95" t="s">
        <v>261</v>
      </c>
      <c r="L78" s="124">
        <v>60.078665268112807</v>
      </c>
      <c r="M78" s="124">
        <v>55.787332034676162</v>
      </c>
      <c r="N78" s="95" t="s">
        <v>17</v>
      </c>
      <c r="O78" s="79"/>
      <c r="P78" s="84"/>
      <c r="Q78" s="84"/>
    </row>
    <row r="79" spans="1:17" x14ac:dyDescent="0.25">
      <c r="A79" s="86" t="s">
        <v>4</v>
      </c>
      <c r="B79" s="84" t="s">
        <v>15</v>
      </c>
      <c r="C79" s="84" t="s">
        <v>14</v>
      </c>
      <c r="D79" s="84" t="s">
        <v>7</v>
      </c>
      <c r="E79" s="84" t="s">
        <v>158</v>
      </c>
      <c r="F79" s="123">
        <v>0.12526599095440594</v>
      </c>
      <c r="G79" s="123">
        <v>0.1079471</v>
      </c>
      <c r="H79" s="123">
        <v>0.14491219999999999</v>
      </c>
      <c r="I79" s="98" t="s">
        <v>205</v>
      </c>
      <c r="J79" s="98">
        <v>2</v>
      </c>
      <c r="K79" s="95" t="s">
        <v>262</v>
      </c>
      <c r="L79" s="124">
        <v>154.48599214492776</v>
      </c>
      <c r="M79" s="124">
        <v>1078.7776492304658</v>
      </c>
      <c r="N79" s="95" t="s">
        <v>17</v>
      </c>
      <c r="O79" s="79"/>
      <c r="P79" s="84"/>
      <c r="Q79" s="84"/>
    </row>
    <row r="80" spans="1:17" s="79" customFormat="1" x14ac:dyDescent="0.25">
      <c r="A80" s="86" t="s">
        <v>4</v>
      </c>
      <c r="B80" s="84" t="s">
        <v>12</v>
      </c>
      <c r="C80" s="84" t="s">
        <v>11</v>
      </c>
      <c r="D80" s="84" t="s">
        <v>8</v>
      </c>
      <c r="E80" s="84" t="s">
        <v>159</v>
      </c>
      <c r="F80" s="117">
        <v>0.73529411764705888</v>
      </c>
      <c r="G80" s="117">
        <v>0.66610049999999998</v>
      </c>
      <c r="H80" s="117">
        <v>0.79457109999999997</v>
      </c>
      <c r="I80" s="95" t="s">
        <v>205</v>
      </c>
      <c r="J80" s="95">
        <v>2</v>
      </c>
      <c r="K80" s="95" t="s">
        <v>263</v>
      </c>
      <c r="L80" s="125">
        <v>131.21401019326069</v>
      </c>
      <c r="M80" s="125">
        <v>47.237043669573708</v>
      </c>
      <c r="N80" s="98" t="s">
        <v>17</v>
      </c>
      <c r="P80" s="84"/>
      <c r="Q80" s="84"/>
    </row>
    <row r="81" spans="1:17" s="79" customFormat="1" x14ac:dyDescent="0.25">
      <c r="A81" s="81" t="s">
        <v>4</v>
      </c>
      <c r="B81" s="79" t="s">
        <v>12</v>
      </c>
      <c r="C81" s="79" t="s">
        <v>11</v>
      </c>
      <c r="D81" s="79" t="s">
        <v>29</v>
      </c>
      <c r="E81" s="84" t="s">
        <v>159</v>
      </c>
      <c r="F81" s="117">
        <v>0.4</v>
      </c>
      <c r="G81" s="117">
        <v>0.34096480000000001</v>
      </c>
      <c r="H81" s="117">
        <v>0.46208979999999999</v>
      </c>
      <c r="I81" s="95" t="s">
        <v>205</v>
      </c>
      <c r="J81" s="95">
        <v>2</v>
      </c>
      <c r="K81" s="95" t="s">
        <v>251</v>
      </c>
      <c r="L81" s="125">
        <v>99.072298422080848</v>
      </c>
      <c r="M81" s="125">
        <v>148.60844763312122</v>
      </c>
      <c r="N81" s="98" t="s">
        <v>17</v>
      </c>
      <c r="P81" s="84"/>
      <c r="Q81" s="84"/>
    </row>
    <row r="82" spans="1:17" s="79" customFormat="1" x14ac:dyDescent="0.25">
      <c r="A82" s="81" t="s">
        <v>4</v>
      </c>
      <c r="B82" s="79" t="s">
        <v>12</v>
      </c>
      <c r="C82" s="79" t="s">
        <v>11</v>
      </c>
      <c r="D82" s="79" t="s">
        <v>7</v>
      </c>
      <c r="E82" s="84" t="s">
        <v>159</v>
      </c>
      <c r="F82" s="117">
        <v>0.15789473684210525</v>
      </c>
      <c r="G82" s="117">
        <v>0.10385627</v>
      </c>
      <c r="H82" s="117">
        <v>0.2327478</v>
      </c>
      <c r="I82" s="95" t="s">
        <v>205</v>
      </c>
      <c r="J82" s="95">
        <v>2</v>
      </c>
      <c r="K82" s="95" t="s">
        <v>264</v>
      </c>
      <c r="L82" s="125">
        <v>19.331621052316247</v>
      </c>
      <c r="M82" s="125">
        <v>103.10197894568667</v>
      </c>
      <c r="N82" s="98" t="s">
        <v>17</v>
      </c>
      <c r="P82" s="84"/>
      <c r="Q82" s="84"/>
    </row>
    <row r="83" spans="1:17" s="79" customFormat="1" x14ac:dyDescent="0.25">
      <c r="A83" s="81" t="s">
        <v>4</v>
      </c>
      <c r="B83" s="79" t="s">
        <v>12</v>
      </c>
      <c r="C83" s="79" t="s">
        <v>13</v>
      </c>
      <c r="D83" s="79" t="s">
        <v>8</v>
      </c>
      <c r="E83" s="79" t="s">
        <v>159</v>
      </c>
      <c r="F83" s="117">
        <v>0.86206896551724144</v>
      </c>
      <c r="G83" s="117">
        <v>0.2991298</v>
      </c>
      <c r="H83" s="117">
        <v>0.98919210000000002</v>
      </c>
      <c r="I83" s="95" t="s">
        <v>205</v>
      </c>
      <c r="J83" s="95">
        <v>2</v>
      </c>
      <c r="K83" s="95" t="s">
        <v>265</v>
      </c>
      <c r="L83" s="125">
        <v>5.5127836041204876</v>
      </c>
      <c r="M83" s="125">
        <v>0.88204537665927585</v>
      </c>
      <c r="N83" s="98" t="s">
        <v>17</v>
      </c>
      <c r="P83" s="84"/>
      <c r="Q83" s="84"/>
    </row>
    <row r="84" spans="1:17" s="79" customFormat="1" x14ac:dyDescent="0.25">
      <c r="A84" s="81" t="s">
        <v>4</v>
      </c>
      <c r="B84" s="79" t="s">
        <v>12</v>
      </c>
      <c r="C84" s="79" t="s">
        <v>13</v>
      </c>
      <c r="D84" s="79" t="s">
        <v>29</v>
      </c>
      <c r="E84" s="79" t="s">
        <v>159</v>
      </c>
      <c r="F84" s="117">
        <v>0.53968253968253965</v>
      </c>
      <c r="G84" s="117">
        <v>0.2332322</v>
      </c>
      <c r="H84" s="117">
        <v>0.81880600000000003</v>
      </c>
      <c r="I84" s="95" t="s">
        <v>205</v>
      </c>
      <c r="J84" s="95">
        <v>2</v>
      </c>
      <c r="K84" s="95" t="s">
        <v>253</v>
      </c>
      <c r="L84" s="125">
        <v>3.9479057944435052</v>
      </c>
      <c r="M84" s="125">
        <v>3.3673314129076952</v>
      </c>
      <c r="N84" s="98" t="s">
        <v>17</v>
      </c>
      <c r="P84" s="84"/>
      <c r="Q84" s="84"/>
    </row>
    <row r="85" spans="1:17" s="79" customFormat="1" x14ac:dyDescent="0.25">
      <c r="A85" s="81" t="s">
        <v>4</v>
      </c>
      <c r="B85" s="79" t="s">
        <v>12</v>
      </c>
      <c r="C85" s="79" t="s">
        <v>13</v>
      </c>
      <c r="D85" s="79" t="s">
        <v>7</v>
      </c>
      <c r="E85" s="79" t="s">
        <v>159</v>
      </c>
      <c r="F85" s="117">
        <v>0.33333333333333337</v>
      </c>
      <c r="G85" s="117">
        <v>9.813885E-2</v>
      </c>
      <c r="H85" s="117">
        <v>0.69673180000000001</v>
      </c>
      <c r="I85" s="95" t="s">
        <v>205</v>
      </c>
      <c r="J85" s="95">
        <v>2</v>
      </c>
      <c r="K85" s="95" t="s">
        <v>266</v>
      </c>
      <c r="L85" s="125">
        <v>2.0488080990312429</v>
      </c>
      <c r="M85" s="125">
        <v>4.0976161980624859</v>
      </c>
      <c r="N85" s="98" t="s">
        <v>17</v>
      </c>
      <c r="P85" s="84"/>
      <c r="Q85" s="84"/>
    </row>
    <row r="86" spans="1:17" s="79" customFormat="1" x14ac:dyDescent="0.25">
      <c r="A86" s="81" t="s">
        <v>4</v>
      </c>
      <c r="B86" s="79" t="s">
        <v>12</v>
      </c>
      <c r="C86" s="79" t="s">
        <v>14</v>
      </c>
      <c r="D86" s="79" t="s">
        <v>8</v>
      </c>
      <c r="E86" s="79" t="s">
        <v>159</v>
      </c>
      <c r="F86" s="117">
        <v>0.71839080459770122</v>
      </c>
      <c r="G86" s="117">
        <v>0.61280199999999996</v>
      </c>
      <c r="H86" s="117">
        <v>0.80437740000000002</v>
      </c>
      <c r="I86" s="95" t="s">
        <v>205</v>
      </c>
      <c r="J86" s="95">
        <v>2</v>
      </c>
      <c r="K86" s="95" t="s">
        <v>267</v>
      </c>
      <c r="L86" s="125">
        <v>58.731950862117024</v>
      </c>
      <c r="M86" s="125">
        <v>23.022924737949882</v>
      </c>
      <c r="N86" s="98" t="s">
        <v>17</v>
      </c>
      <c r="P86" s="84"/>
      <c r="Q86" s="84"/>
    </row>
    <row r="87" spans="1:17" s="79" customFormat="1" x14ac:dyDescent="0.25">
      <c r="A87" s="81" t="s">
        <v>4</v>
      </c>
      <c r="B87" s="79" t="s">
        <v>12</v>
      </c>
      <c r="C87" s="79" t="s">
        <v>14</v>
      </c>
      <c r="D87" s="79" t="s">
        <v>29</v>
      </c>
      <c r="E87" s="79" t="s">
        <v>159</v>
      </c>
      <c r="F87" s="117">
        <v>0.51020408163265307</v>
      </c>
      <c r="G87" s="117">
        <v>0.41956900000000003</v>
      </c>
      <c r="H87" s="117">
        <v>0.60017319999999996</v>
      </c>
      <c r="I87" s="95" t="s">
        <v>205</v>
      </c>
      <c r="J87" s="95">
        <v>2</v>
      </c>
      <c r="K87" s="95" t="s">
        <v>255</v>
      </c>
      <c r="L87" s="125">
        <v>58.103423883895253</v>
      </c>
      <c r="M87" s="125">
        <v>55.779286928539442</v>
      </c>
      <c r="N87" s="98" t="s">
        <v>17</v>
      </c>
      <c r="P87" s="84"/>
      <c r="Q87" s="84"/>
    </row>
    <row r="88" spans="1:17" s="79" customFormat="1" x14ac:dyDescent="0.25">
      <c r="A88" s="81" t="s">
        <v>4</v>
      </c>
      <c r="B88" s="79" t="s">
        <v>12</v>
      </c>
      <c r="C88" s="79" t="s">
        <v>14</v>
      </c>
      <c r="D88" s="79" t="s">
        <v>7</v>
      </c>
      <c r="E88" s="79" t="s">
        <v>159</v>
      </c>
      <c r="F88" s="117">
        <v>0.15833333333333333</v>
      </c>
      <c r="G88" s="117">
        <v>8.4194469999999993E-2</v>
      </c>
      <c r="H88" s="117">
        <v>0.277943</v>
      </c>
      <c r="I88" s="95" t="s">
        <v>205</v>
      </c>
      <c r="J88" s="95">
        <v>2</v>
      </c>
      <c r="K88" s="95" t="s">
        <v>268</v>
      </c>
      <c r="L88" s="125">
        <v>8.5322486767698784</v>
      </c>
      <c r="M88" s="125">
        <v>45.355637702829355</v>
      </c>
      <c r="N88" s="98" t="s">
        <v>17</v>
      </c>
      <c r="P88" s="84"/>
      <c r="Q88" s="84"/>
    </row>
    <row r="89" spans="1:17" s="79" customFormat="1" x14ac:dyDescent="0.25">
      <c r="A89" s="81" t="s">
        <v>4</v>
      </c>
      <c r="B89" s="79" t="s">
        <v>15</v>
      </c>
      <c r="C89" s="79" t="s">
        <v>11</v>
      </c>
      <c r="D89" s="79" t="s">
        <v>7</v>
      </c>
      <c r="E89" s="79" t="s">
        <v>159</v>
      </c>
      <c r="F89" s="117">
        <v>0.6875</v>
      </c>
      <c r="G89" s="117">
        <v>0.63047819999999999</v>
      </c>
      <c r="H89" s="117">
        <v>0.73936020000000002</v>
      </c>
      <c r="I89" s="95" t="s">
        <v>205</v>
      </c>
      <c r="J89" s="95">
        <v>2</v>
      </c>
      <c r="K89" s="95" t="s">
        <v>269</v>
      </c>
      <c r="L89" s="125">
        <v>189.23304065252725</v>
      </c>
      <c r="M89" s="125">
        <v>86.015018478421553</v>
      </c>
      <c r="N89" s="98" t="s">
        <v>17</v>
      </c>
      <c r="P89" s="84"/>
      <c r="Q89" s="84"/>
    </row>
    <row r="90" spans="1:17" s="79" customFormat="1" x14ac:dyDescent="0.25">
      <c r="A90" s="81" t="s">
        <v>4</v>
      </c>
      <c r="B90" s="79" t="s">
        <v>15</v>
      </c>
      <c r="C90" s="79" t="s">
        <v>13</v>
      </c>
      <c r="D90" s="79" t="s">
        <v>7</v>
      </c>
      <c r="E90" s="79" t="s">
        <v>159</v>
      </c>
      <c r="F90" s="117">
        <v>0.38235294117647056</v>
      </c>
      <c r="G90" s="117">
        <v>0.14523331</v>
      </c>
      <c r="H90" s="117">
        <v>0.69282100000000002</v>
      </c>
      <c r="I90" s="95" t="s">
        <v>205</v>
      </c>
      <c r="J90" s="95">
        <v>2</v>
      </c>
      <c r="K90" s="95" t="s">
        <v>270</v>
      </c>
      <c r="L90" s="125">
        <v>3.2429435842137901</v>
      </c>
      <c r="M90" s="125">
        <v>5.2386011744991992</v>
      </c>
      <c r="N90" s="98" t="s">
        <v>17</v>
      </c>
      <c r="P90" s="84"/>
      <c r="Q90" s="84"/>
    </row>
    <row r="91" spans="1:17" s="79" customFormat="1" x14ac:dyDescent="0.25">
      <c r="A91" s="80" t="s">
        <v>4</v>
      </c>
      <c r="B91" s="87" t="s">
        <v>15</v>
      </c>
      <c r="C91" s="87" t="s">
        <v>14</v>
      </c>
      <c r="D91" s="87" t="s">
        <v>7</v>
      </c>
      <c r="E91" s="87" t="s">
        <v>159</v>
      </c>
      <c r="F91" s="118">
        <v>0.25974025974025972</v>
      </c>
      <c r="G91" s="118">
        <v>0.1760852</v>
      </c>
      <c r="H91" s="118">
        <v>0.36550749999999999</v>
      </c>
      <c r="I91" s="100" t="s">
        <v>205</v>
      </c>
      <c r="J91" s="100">
        <v>2</v>
      </c>
      <c r="K91" s="100" t="s">
        <v>271</v>
      </c>
      <c r="L91" s="126">
        <v>20.685021347752741</v>
      </c>
      <c r="M91" s="126">
        <v>58.95231084109534</v>
      </c>
      <c r="N91" s="100" t="s">
        <v>17</v>
      </c>
      <c r="O91" s="87"/>
      <c r="P91" s="87"/>
      <c r="Q91" s="87"/>
    </row>
    <row r="92" spans="1:17" x14ac:dyDescent="0.25">
      <c r="A92" s="24" t="s">
        <v>5</v>
      </c>
      <c r="B92" t="s">
        <v>12</v>
      </c>
      <c r="C92" t="s">
        <v>11</v>
      </c>
      <c r="D92" t="s">
        <v>18</v>
      </c>
      <c r="E92" s="79" t="s">
        <v>17</v>
      </c>
      <c r="F92" s="117">
        <v>0.47945205479452058</v>
      </c>
      <c r="G92" s="117">
        <v>0.41530590000000001</v>
      </c>
      <c r="H92" s="117">
        <v>0.54428290000000001</v>
      </c>
      <c r="I92" s="95" t="s">
        <v>205</v>
      </c>
      <c r="J92" s="95">
        <v>2</v>
      </c>
      <c r="K92" s="95" t="s">
        <v>897</v>
      </c>
      <c r="L92" s="124">
        <v>108.69199703830049</v>
      </c>
      <c r="M92" s="124">
        <v>118.00845392729768</v>
      </c>
      <c r="N92" s="95" t="s">
        <v>17</v>
      </c>
    </row>
    <row r="93" spans="1:17" x14ac:dyDescent="0.25">
      <c r="A93" s="24" t="s">
        <v>5</v>
      </c>
      <c r="B93" t="s">
        <v>12</v>
      </c>
      <c r="C93" t="s">
        <v>11</v>
      </c>
      <c r="D93" t="s">
        <v>8</v>
      </c>
      <c r="E93" s="79" t="s">
        <v>158</v>
      </c>
      <c r="F93" s="117">
        <v>7.0327875789204783E-2</v>
      </c>
      <c r="G93" s="117">
        <v>5.5883679999999998E-2</v>
      </c>
      <c r="H93" s="117">
        <v>8.815684E-2</v>
      </c>
      <c r="I93" s="95" t="s">
        <v>205</v>
      </c>
      <c r="J93" s="95">
        <v>2</v>
      </c>
      <c r="K93" s="95" t="s">
        <v>891</v>
      </c>
      <c r="L93" s="124">
        <v>68.319927802424459</v>
      </c>
      <c r="M93" s="124">
        <v>903.12883324363941</v>
      </c>
      <c r="N93" s="95" t="s">
        <v>17</v>
      </c>
    </row>
    <row r="94" spans="1:17" x14ac:dyDescent="0.25">
      <c r="A94" s="24" t="s">
        <v>5</v>
      </c>
      <c r="B94" t="s">
        <v>12</v>
      </c>
      <c r="C94" t="s">
        <v>11</v>
      </c>
      <c r="D94" t="s">
        <v>29</v>
      </c>
      <c r="E94" s="79" t="s">
        <v>158</v>
      </c>
      <c r="F94" s="117">
        <v>7.0327875789204783E-2</v>
      </c>
      <c r="G94" s="117">
        <v>5.5883679999999998E-2</v>
      </c>
      <c r="H94" s="117">
        <v>8.815684E-2</v>
      </c>
      <c r="I94" s="95" t="s">
        <v>205</v>
      </c>
      <c r="J94" s="95">
        <v>2</v>
      </c>
      <c r="K94" s="95" t="s">
        <v>891</v>
      </c>
      <c r="L94" s="124">
        <v>68.319927802424459</v>
      </c>
      <c r="M94" s="124">
        <v>903.12883324363941</v>
      </c>
      <c r="N94" s="95" t="s">
        <v>17</v>
      </c>
    </row>
    <row r="95" spans="1:17" x14ac:dyDescent="0.25">
      <c r="A95" s="24" t="s">
        <v>5</v>
      </c>
      <c r="B95" t="s">
        <v>12</v>
      </c>
      <c r="C95" t="s">
        <v>11</v>
      </c>
      <c r="D95" t="s">
        <v>7</v>
      </c>
      <c r="E95" s="79" t="s">
        <v>158</v>
      </c>
      <c r="F95" s="117">
        <v>7.0327875789204783E-2</v>
      </c>
      <c r="G95" s="117">
        <v>5.5883679999999998E-2</v>
      </c>
      <c r="H95" s="117">
        <v>8.815684E-2</v>
      </c>
      <c r="I95" s="95" t="s">
        <v>205</v>
      </c>
      <c r="J95" s="95">
        <v>2</v>
      </c>
      <c r="K95" s="95" t="s">
        <v>891</v>
      </c>
      <c r="L95" s="124">
        <v>68.319927802424459</v>
      </c>
      <c r="M95" s="124">
        <v>903.12883324363941</v>
      </c>
      <c r="N95" s="95" t="s">
        <v>17</v>
      </c>
    </row>
    <row r="96" spans="1:17" x14ac:dyDescent="0.25">
      <c r="A96" s="24" t="s">
        <v>5</v>
      </c>
      <c r="B96" t="s">
        <v>12</v>
      </c>
      <c r="C96" t="s">
        <v>13</v>
      </c>
      <c r="D96" t="s">
        <v>18</v>
      </c>
      <c r="E96" s="79" t="s">
        <v>17</v>
      </c>
      <c r="F96" s="117">
        <v>0.65714285714285703</v>
      </c>
      <c r="G96" s="117">
        <v>0.44285999999999998</v>
      </c>
      <c r="H96" s="117">
        <v>0.82211429999999996</v>
      </c>
      <c r="I96" s="95" t="s">
        <v>205</v>
      </c>
      <c r="J96" s="95">
        <v>2</v>
      </c>
      <c r="K96" s="95" t="s">
        <v>734</v>
      </c>
      <c r="L96" s="124">
        <v>13.564749164769976</v>
      </c>
      <c r="M96" s="124">
        <v>7.0772604337930387</v>
      </c>
      <c r="N96" s="95" t="s">
        <v>17</v>
      </c>
    </row>
    <row r="97" spans="1:17" x14ac:dyDescent="0.25">
      <c r="A97" s="24" t="s">
        <v>5</v>
      </c>
      <c r="B97" t="s">
        <v>12</v>
      </c>
      <c r="C97" t="s">
        <v>13</v>
      </c>
      <c r="D97" t="s">
        <v>8</v>
      </c>
      <c r="E97" s="79" t="s">
        <v>158</v>
      </c>
      <c r="F97" s="117">
        <v>0.11425687157822143</v>
      </c>
      <c r="G97" s="117">
        <v>7.3205179999999995E-2</v>
      </c>
      <c r="H97" s="117">
        <v>0.1740072</v>
      </c>
      <c r="I97" s="95" t="s">
        <v>205</v>
      </c>
      <c r="J97" s="95">
        <v>2</v>
      </c>
      <c r="K97" s="95" t="s">
        <v>892</v>
      </c>
      <c r="L97" s="124">
        <v>17.670209404092958</v>
      </c>
      <c r="M97" s="124">
        <v>136.98315332162943</v>
      </c>
      <c r="N97" s="95" t="s">
        <v>17</v>
      </c>
    </row>
    <row r="98" spans="1:17" x14ac:dyDescent="0.25">
      <c r="A98" s="24" t="s">
        <v>5</v>
      </c>
      <c r="B98" t="s">
        <v>12</v>
      </c>
      <c r="C98" t="s">
        <v>13</v>
      </c>
      <c r="D98" t="s">
        <v>29</v>
      </c>
      <c r="E98" s="79" t="s">
        <v>158</v>
      </c>
      <c r="F98" s="117">
        <v>0.11425687157822143</v>
      </c>
      <c r="G98" s="117">
        <v>7.3205179999999995E-2</v>
      </c>
      <c r="H98" s="117">
        <v>0.1740072</v>
      </c>
      <c r="I98" s="95" t="s">
        <v>205</v>
      </c>
      <c r="J98" s="95">
        <v>2</v>
      </c>
      <c r="K98" s="95" t="s">
        <v>892</v>
      </c>
      <c r="L98" s="124">
        <v>17.670209404092958</v>
      </c>
      <c r="M98" s="124">
        <v>136.98315332162943</v>
      </c>
      <c r="N98" s="95" t="s">
        <v>17</v>
      </c>
    </row>
    <row r="99" spans="1:17" x14ac:dyDescent="0.25">
      <c r="A99" s="24" t="s">
        <v>5</v>
      </c>
      <c r="B99" t="s">
        <v>12</v>
      </c>
      <c r="C99" t="s">
        <v>13</v>
      </c>
      <c r="D99" t="s">
        <v>7</v>
      </c>
      <c r="E99" s="79" t="s">
        <v>158</v>
      </c>
      <c r="F99" s="117">
        <v>0.11425687157822143</v>
      </c>
      <c r="G99" s="117">
        <v>7.3205179999999995E-2</v>
      </c>
      <c r="H99" s="117">
        <v>0.1740072</v>
      </c>
      <c r="I99" s="95" t="s">
        <v>205</v>
      </c>
      <c r="J99" s="95">
        <v>2</v>
      </c>
      <c r="K99" s="95" t="s">
        <v>892</v>
      </c>
      <c r="L99" s="124">
        <v>17.670209404092958</v>
      </c>
      <c r="M99" s="124">
        <v>136.98315332162943</v>
      </c>
      <c r="N99" s="95" t="s">
        <v>17</v>
      </c>
    </row>
    <row r="100" spans="1:17" x14ac:dyDescent="0.25">
      <c r="A100" s="24" t="s">
        <v>5</v>
      </c>
      <c r="B100" t="s">
        <v>12</v>
      </c>
      <c r="C100" t="s">
        <v>14</v>
      </c>
      <c r="D100" t="s">
        <v>18</v>
      </c>
      <c r="E100" s="79" t="s">
        <v>17</v>
      </c>
      <c r="F100" s="117">
        <v>0.57792207792207795</v>
      </c>
      <c r="G100" s="117">
        <v>0.28604230000000003</v>
      </c>
      <c r="H100" s="117">
        <v>0.82392679999999996</v>
      </c>
      <c r="I100" s="95" t="s">
        <v>205</v>
      </c>
      <c r="J100" s="95">
        <v>2</v>
      </c>
      <c r="K100" s="95" t="s">
        <v>898</v>
      </c>
      <c r="L100" s="124">
        <v>5.3218203438903586</v>
      </c>
      <c r="M100" s="124">
        <v>3.8867227230659895</v>
      </c>
      <c r="N100" s="95" t="s">
        <v>17</v>
      </c>
    </row>
    <row r="101" spans="1:17" x14ac:dyDescent="0.25">
      <c r="A101" s="24" t="s">
        <v>5</v>
      </c>
      <c r="B101" t="s">
        <v>12</v>
      </c>
      <c r="C101" t="s">
        <v>14</v>
      </c>
      <c r="D101" t="s">
        <v>8</v>
      </c>
      <c r="E101" s="79" t="s">
        <v>158</v>
      </c>
      <c r="F101" s="117">
        <v>0.17186853909172786</v>
      </c>
      <c r="G101" s="117">
        <v>0.10944389</v>
      </c>
      <c r="H101" s="117">
        <v>0.2595229</v>
      </c>
      <c r="I101" s="95" t="s">
        <v>205</v>
      </c>
      <c r="J101" s="95">
        <v>2</v>
      </c>
      <c r="K101" s="95" t="s">
        <v>893</v>
      </c>
      <c r="L101" s="124">
        <v>16.513275911189425</v>
      </c>
      <c r="M101" s="124">
        <v>79.56757750419996</v>
      </c>
      <c r="N101" s="95" t="s">
        <v>17</v>
      </c>
    </row>
    <row r="102" spans="1:17" x14ac:dyDescent="0.25">
      <c r="A102" s="24" t="s">
        <v>5</v>
      </c>
      <c r="B102" t="s">
        <v>12</v>
      </c>
      <c r="C102" t="s">
        <v>14</v>
      </c>
      <c r="D102" t="s">
        <v>29</v>
      </c>
      <c r="E102" s="79" t="s">
        <v>158</v>
      </c>
      <c r="F102" s="117">
        <v>0.17186853909172786</v>
      </c>
      <c r="G102" s="117">
        <v>0.10944389</v>
      </c>
      <c r="H102" s="117">
        <v>0.2595229</v>
      </c>
      <c r="I102" s="95" t="s">
        <v>205</v>
      </c>
      <c r="J102" s="95">
        <v>2</v>
      </c>
      <c r="K102" s="95" t="s">
        <v>893</v>
      </c>
      <c r="L102" s="124">
        <v>16.513275911189425</v>
      </c>
      <c r="M102" s="124">
        <v>79.56757750419996</v>
      </c>
      <c r="N102" s="95" t="s">
        <v>17</v>
      </c>
    </row>
    <row r="103" spans="1:17" x14ac:dyDescent="0.25">
      <c r="A103" s="24" t="s">
        <v>5</v>
      </c>
      <c r="B103" t="s">
        <v>12</v>
      </c>
      <c r="C103" t="s">
        <v>14</v>
      </c>
      <c r="D103" t="s">
        <v>7</v>
      </c>
      <c r="E103" s="79" t="s">
        <v>158</v>
      </c>
      <c r="F103" s="117">
        <v>0.17186853909172786</v>
      </c>
      <c r="G103" s="117">
        <v>0.10944389</v>
      </c>
      <c r="H103" s="117">
        <v>0.2595229</v>
      </c>
      <c r="I103" s="95" t="s">
        <v>205</v>
      </c>
      <c r="J103" s="95">
        <v>2</v>
      </c>
      <c r="K103" s="95" t="s">
        <v>893</v>
      </c>
      <c r="L103" s="124">
        <v>16.513275911189425</v>
      </c>
      <c r="M103" s="124">
        <v>79.56757750419996</v>
      </c>
      <c r="N103" s="95" t="s">
        <v>17</v>
      </c>
    </row>
    <row r="104" spans="1:17" x14ac:dyDescent="0.25">
      <c r="A104" s="24" t="s">
        <v>5</v>
      </c>
      <c r="B104" t="s">
        <v>15</v>
      </c>
      <c r="C104" t="s">
        <v>11</v>
      </c>
      <c r="D104" t="s">
        <v>18</v>
      </c>
      <c r="E104" s="79" t="s">
        <v>17</v>
      </c>
      <c r="F104" s="117">
        <v>0.7142857142857143</v>
      </c>
      <c r="G104" s="117">
        <v>0.66383930000000002</v>
      </c>
      <c r="H104" s="117">
        <v>0.75989989999999996</v>
      </c>
      <c r="I104" s="95" t="s">
        <v>205</v>
      </c>
      <c r="J104" s="95">
        <v>2</v>
      </c>
      <c r="K104" s="95" t="s">
        <v>899</v>
      </c>
      <c r="L104" s="124">
        <v>240.61240373468326</v>
      </c>
      <c r="M104" s="124">
        <v>96.244961493873376</v>
      </c>
      <c r="N104" s="95" t="s">
        <v>17</v>
      </c>
    </row>
    <row r="105" spans="1:17" x14ac:dyDescent="0.25">
      <c r="A105" s="24" t="s">
        <v>5</v>
      </c>
      <c r="B105" t="s">
        <v>15</v>
      </c>
      <c r="C105" t="s">
        <v>11</v>
      </c>
      <c r="D105" t="s">
        <v>7</v>
      </c>
      <c r="E105" s="79" t="s">
        <v>158</v>
      </c>
      <c r="F105" s="117">
        <v>6.0057664386024667E-2</v>
      </c>
      <c r="G105" s="117">
        <v>4.9205690000000003E-2</v>
      </c>
      <c r="H105" s="117">
        <v>7.3118920000000004E-2</v>
      </c>
      <c r="I105" s="95" t="s">
        <v>205</v>
      </c>
      <c r="J105" s="95">
        <v>2</v>
      </c>
      <c r="K105" s="95" t="s">
        <v>904</v>
      </c>
      <c r="L105" s="124">
        <v>91.653438120938603</v>
      </c>
      <c r="M105" s="124">
        <v>1434.4371792535565</v>
      </c>
      <c r="N105" s="95" t="s">
        <v>17</v>
      </c>
    </row>
    <row r="106" spans="1:17" x14ac:dyDescent="0.25">
      <c r="A106" s="24" t="s">
        <v>5</v>
      </c>
      <c r="B106" t="s">
        <v>15</v>
      </c>
      <c r="C106" t="s">
        <v>13</v>
      </c>
      <c r="D106" t="s">
        <v>18</v>
      </c>
      <c r="E106" s="79" t="s">
        <v>17</v>
      </c>
      <c r="F106" s="117">
        <v>0.72727272727272729</v>
      </c>
      <c r="G106" s="117">
        <v>0.43814189999999997</v>
      </c>
      <c r="H106" s="117">
        <v>0.90117639999999999</v>
      </c>
      <c r="I106" s="95" t="s">
        <v>205</v>
      </c>
      <c r="J106" s="95">
        <v>2</v>
      </c>
      <c r="K106" s="95" t="s">
        <v>900</v>
      </c>
      <c r="L106" s="124">
        <v>8.2270890743691734</v>
      </c>
      <c r="M106" s="124">
        <v>3.0851584028884393</v>
      </c>
      <c r="N106" s="95" t="s">
        <v>17</v>
      </c>
    </row>
    <row r="107" spans="1:17" x14ac:dyDescent="0.25">
      <c r="A107" s="24" t="s">
        <v>5</v>
      </c>
      <c r="B107" t="s">
        <v>15</v>
      </c>
      <c r="C107" t="s">
        <v>13</v>
      </c>
      <c r="D107" t="s">
        <v>7</v>
      </c>
      <c r="E107" s="79" t="s">
        <v>158</v>
      </c>
      <c r="F107" s="117">
        <v>0.2346510163601826</v>
      </c>
      <c r="G107" s="117">
        <v>0.17916660000000001</v>
      </c>
      <c r="H107" s="117">
        <v>0.30101679999999997</v>
      </c>
      <c r="I107" s="95" t="s">
        <v>205</v>
      </c>
      <c r="J107" s="95">
        <v>2</v>
      </c>
      <c r="K107" s="95" t="s">
        <v>905</v>
      </c>
      <c r="L107" s="124">
        <v>43.061383136453735</v>
      </c>
      <c r="M107" s="124">
        <v>140.45106784034385</v>
      </c>
      <c r="N107" s="95" t="s">
        <v>17</v>
      </c>
    </row>
    <row r="108" spans="1:17" x14ac:dyDescent="0.25">
      <c r="A108" s="86" t="s">
        <v>5</v>
      </c>
      <c r="B108" s="84" t="s">
        <v>15</v>
      </c>
      <c r="C108" s="84" t="s">
        <v>14</v>
      </c>
      <c r="D108" s="84" t="s">
        <v>18</v>
      </c>
      <c r="E108" s="84" t="s">
        <v>17</v>
      </c>
      <c r="F108" s="123">
        <v>0.57142857142857151</v>
      </c>
      <c r="G108" s="123">
        <v>0.41897040000000002</v>
      </c>
      <c r="H108" s="123">
        <v>0.71143540000000005</v>
      </c>
      <c r="I108" s="98" t="s">
        <v>205</v>
      </c>
      <c r="J108" s="98">
        <v>2</v>
      </c>
      <c r="K108" s="98" t="s">
        <v>901</v>
      </c>
      <c r="L108" s="125">
        <v>22.989967054552618</v>
      </c>
      <c r="M108" s="125">
        <v>17.242475290914456</v>
      </c>
      <c r="N108" s="98" t="s">
        <v>17</v>
      </c>
      <c r="O108" s="84"/>
      <c r="P108" s="84"/>
      <c r="Q108" s="84"/>
    </row>
    <row r="109" spans="1:17" x14ac:dyDescent="0.25">
      <c r="A109" s="86" t="s">
        <v>5</v>
      </c>
      <c r="B109" s="84" t="s">
        <v>15</v>
      </c>
      <c r="C109" s="84" t="s">
        <v>14</v>
      </c>
      <c r="D109" s="84" t="s">
        <v>7</v>
      </c>
      <c r="E109" s="84" t="s">
        <v>158</v>
      </c>
      <c r="F109" s="123">
        <v>8.7354768105915248E-2</v>
      </c>
      <c r="G109" s="123">
        <v>5.6346340000000002E-2</v>
      </c>
      <c r="H109" s="123">
        <v>0.13302220000000001</v>
      </c>
      <c r="I109" s="98" t="s">
        <v>205</v>
      </c>
      <c r="J109" s="98">
        <v>2</v>
      </c>
      <c r="K109" s="98" t="s">
        <v>906</v>
      </c>
      <c r="L109" s="125">
        <v>18.556734018819778</v>
      </c>
      <c r="M109" s="125">
        <v>193.87281529118749</v>
      </c>
      <c r="N109" s="98" t="s">
        <v>17</v>
      </c>
      <c r="O109" s="84"/>
      <c r="P109" s="84"/>
      <c r="Q109" s="84"/>
    </row>
    <row r="110" spans="1:17" s="79" customFormat="1" x14ac:dyDescent="0.25">
      <c r="A110" s="86" t="s">
        <v>5</v>
      </c>
      <c r="B110" s="84" t="s">
        <v>12</v>
      </c>
      <c r="C110" s="84" t="s">
        <v>11</v>
      </c>
      <c r="D110" s="84" t="s">
        <v>8</v>
      </c>
      <c r="E110" s="84" t="s">
        <v>159</v>
      </c>
      <c r="F110" s="123">
        <v>0.61111111111111116</v>
      </c>
      <c r="G110" s="123">
        <v>0.541049</v>
      </c>
      <c r="H110" s="123">
        <v>0.67686550000000001</v>
      </c>
      <c r="I110" s="98" t="s">
        <v>205</v>
      </c>
      <c r="J110" s="98">
        <v>2</v>
      </c>
      <c r="K110" s="98" t="s">
        <v>894</v>
      </c>
      <c r="L110" s="125">
        <v>118.75530818030133</v>
      </c>
      <c r="M110" s="125">
        <v>75.571559751100835</v>
      </c>
      <c r="N110" s="98" t="s">
        <v>17</v>
      </c>
      <c r="O110" s="84"/>
      <c r="P110" s="84"/>
      <c r="Q110" s="84"/>
    </row>
    <row r="111" spans="1:17" s="79" customFormat="1" x14ac:dyDescent="0.25">
      <c r="A111" s="81" t="s">
        <v>5</v>
      </c>
      <c r="B111" s="79" t="s">
        <v>12</v>
      </c>
      <c r="C111" s="79" t="s">
        <v>11</v>
      </c>
      <c r="D111" s="79" t="s">
        <v>29</v>
      </c>
      <c r="E111" s="84" t="s">
        <v>159</v>
      </c>
      <c r="F111" s="123">
        <v>0.47945205479452058</v>
      </c>
      <c r="G111" s="123">
        <v>0.41530590000000001</v>
      </c>
      <c r="H111" s="123">
        <v>0.54428290000000001</v>
      </c>
      <c r="I111" s="95" t="s">
        <v>205</v>
      </c>
      <c r="J111" s="95">
        <v>2</v>
      </c>
      <c r="K111" s="95" t="s">
        <v>897</v>
      </c>
      <c r="L111" s="125">
        <v>108.69199703830049</v>
      </c>
      <c r="M111" s="125">
        <v>118.00845392729768</v>
      </c>
      <c r="N111" s="98" t="s">
        <v>17</v>
      </c>
      <c r="O111" s="84"/>
      <c r="P111" s="84"/>
      <c r="Q111" s="84"/>
    </row>
    <row r="112" spans="1:17" s="79" customFormat="1" x14ac:dyDescent="0.25">
      <c r="A112" s="81" t="s">
        <v>5</v>
      </c>
      <c r="B112" s="79" t="s">
        <v>12</v>
      </c>
      <c r="C112" s="79" t="s">
        <v>11</v>
      </c>
      <c r="D112" s="79" t="s">
        <v>7</v>
      </c>
      <c r="E112" s="84" t="s">
        <v>159</v>
      </c>
      <c r="F112" s="216">
        <v>0.66666666666666674</v>
      </c>
      <c r="G112" s="216">
        <v>0.61714179999999996</v>
      </c>
      <c r="H112" s="216">
        <v>0.71276689999999998</v>
      </c>
      <c r="I112" s="215" t="s">
        <v>205</v>
      </c>
      <c r="J112" s="215">
        <v>2</v>
      </c>
      <c r="K112" s="215" t="s">
        <v>888</v>
      </c>
      <c r="L112" s="217">
        <v>246.70705936849438</v>
      </c>
      <c r="M112" s="217">
        <v>123.35352968424723</v>
      </c>
      <c r="N112" s="213" t="s">
        <v>17</v>
      </c>
      <c r="O112" s="84"/>
      <c r="P112" s="84"/>
      <c r="Q112" s="127" t="s">
        <v>998</v>
      </c>
    </row>
    <row r="113" spans="1:17" s="79" customFormat="1" x14ac:dyDescent="0.25">
      <c r="A113" s="81" t="s">
        <v>5</v>
      </c>
      <c r="B113" s="79" t="s">
        <v>12</v>
      </c>
      <c r="C113" s="79" t="s">
        <v>13</v>
      </c>
      <c r="D113" s="79" t="s">
        <v>8</v>
      </c>
      <c r="E113" s="84" t="s">
        <v>159</v>
      </c>
      <c r="F113" s="117">
        <v>0.68831168831168821</v>
      </c>
      <c r="G113" s="117">
        <v>0.45541470000000001</v>
      </c>
      <c r="H113" s="117">
        <v>0.85362150000000003</v>
      </c>
      <c r="I113" s="95" t="s">
        <v>205</v>
      </c>
      <c r="J113" s="95">
        <v>2</v>
      </c>
      <c r="K113" s="95" t="s">
        <v>895</v>
      </c>
      <c r="L113" s="125">
        <v>12.09000651258904</v>
      </c>
      <c r="M113" s="125">
        <v>5.4747199302289946</v>
      </c>
      <c r="N113" s="98" t="s">
        <v>17</v>
      </c>
      <c r="O113" s="84"/>
      <c r="P113" s="84"/>
      <c r="Q113" s="84"/>
    </row>
    <row r="114" spans="1:17" s="79" customFormat="1" x14ac:dyDescent="0.25">
      <c r="A114" s="81" t="s">
        <v>5</v>
      </c>
      <c r="B114" s="79" t="s">
        <v>12</v>
      </c>
      <c r="C114" s="79" t="s">
        <v>13</v>
      </c>
      <c r="D114" s="79" t="s">
        <v>29</v>
      </c>
      <c r="E114" s="84" t="s">
        <v>159</v>
      </c>
      <c r="F114" s="117">
        <v>0.65714285714285703</v>
      </c>
      <c r="G114" s="117">
        <v>0.44285999999999998</v>
      </c>
      <c r="H114" s="117">
        <v>0.82211429999999996</v>
      </c>
      <c r="I114" s="95" t="s">
        <v>205</v>
      </c>
      <c r="J114" s="95">
        <v>2</v>
      </c>
      <c r="K114" s="95" t="s">
        <v>734</v>
      </c>
      <c r="L114" s="125">
        <v>13.564749164769976</v>
      </c>
      <c r="M114" s="125">
        <v>7.0772604337930387</v>
      </c>
      <c r="N114" s="98" t="s">
        <v>17</v>
      </c>
      <c r="O114" s="84"/>
      <c r="P114" s="84"/>
      <c r="Q114" s="84"/>
    </row>
    <row r="115" spans="1:17" s="79" customFormat="1" x14ac:dyDescent="0.25">
      <c r="A115" s="81" t="s">
        <v>5</v>
      </c>
      <c r="B115" s="79" t="s">
        <v>12</v>
      </c>
      <c r="C115" s="79" t="s">
        <v>13</v>
      </c>
      <c r="D115" s="79" t="s">
        <v>7</v>
      </c>
      <c r="E115" s="84" t="s">
        <v>159</v>
      </c>
      <c r="F115" s="117">
        <v>0.43103448275862072</v>
      </c>
      <c r="G115" s="117">
        <v>0.25254189999999999</v>
      </c>
      <c r="H115" s="117">
        <v>0.62944520000000004</v>
      </c>
      <c r="I115" s="95" t="s">
        <v>205</v>
      </c>
      <c r="J115" s="95">
        <v>2</v>
      </c>
      <c r="K115" s="95" t="s">
        <v>902</v>
      </c>
      <c r="L115" s="125">
        <v>9.8104389090703936</v>
      </c>
      <c r="M115" s="125">
        <v>12.949779359972915</v>
      </c>
      <c r="N115" s="98" t="s">
        <v>17</v>
      </c>
      <c r="O115" s="84"/>
      <c r="P115" s="84"/>
      <c r="Q115" s="84"/>
    </row>
    <row r="116" spans="1:17" s="79" customFormat="1" x14ac:dyDescent="0.25">
      <c r="A116" s="81" t="s">
        <v>5</v>
      </c>
      <c r="B116" s="79" t="s">
        <v>12</v>
      </c>
      <c r="C116" s="79" t="s">
        <v>14</v>
      </c>
      <c r="D116" s="79" t="s">
        <v>8</v>
      </c>
      <c r="E116" s="84" t="s">
        <v>159</v>
      </c>
      <c r="F116" s="117">
        <v>0.61672473867595823</v>
      </c>
      <c r="G116" s="117">
        <v>0.29801509999999998</v>
      </c>
      <c r="H116" s="117">
        <v>0.85913289999999998</v>
      </c>
      <c r="I116" s="95" t="s">
        <v>205</v>
      </c>
      <c r="J116" s="95">
        <v>2</v>
      </c>
      <c r="K116" s="95" t="s">
        <v>896</v>
      </c>
      <c r="L116" s="125">
        <v>4.8793631956058148</v>
      </c>
      <c r="M116" s="125">
        <v>3.0323726074386426</v>
      </c>
      <c r="N116" s="98" t="s">
        <v>17</v>
      </c>
      <c r="O116" s="84"/>
      <c r="P116" s="84"/>
      <c r="Q116" s="84"/>
    </row>
    <row r="117" spans="1:17" s="79" customFormat="1" x14ac:dyDescent="0.25">
      <c r="A117" s="81" t="s">
        <v>5</v>
      </c>
      <c r="B117" s="79" t="s">
        <v>12</v>
      </c>
      <c r="C117" s="79" t="s">
        <v>14</v>
      </c>
      <c r="D117" s="79" t="s">
        <v>29</v>
      </c>
      <c r="E117" s="84" t="s">
        <v>159</v>
      </c>
      <c r="F117" s="117">
        <v>0.57792207792207795</v>
      </c>
      <c r="G117" s="117">
        <v>0.28604230000000003</v>
      </c>
      <c r="H117" s="117">
        <v>0.82392679999999996</v>
      </c>
      <c r="I117" s="95" t="s">
        <v>205</v>
      </c>
      <c r="J117" s="95">
        <v>2</v>
      </c>
      <c r="K117" s="95" t="s">
        <v>898</v>
      </c>
      <c r="L117" s="125">
        <v>5.3218203438903586</v>
      </c>
      <c r="M117" s="125">
        <v>3.8867227230659895</v>
      </c>
      <c r="N117" s="98" t="s">
        <v>17</v>
      </c>
      <c r="O117" s="84"/>
      <c r="P117" s="84"/>
      <c r="Q117" s="84"/>
    </row>
    <row r="118" spans="1:17" s="79" customFormat="1" x14ac:dyDescent="0.25">
      <c r="A118" s="81" t="s">
        <v>5</v>
      </c>
      <c r="B118" s="79" t="s">
        <v>12</v>
      </c>
      <c r="C118" s="79" t="s">
        <v>14</v>
      </c>
      <c r="D118" s="79" t="s">
        <v>7</v>
      </c>
      <c r="E118" s="84" t="s">
        <v>159</v>
      </c>
      <c r="F118" s="117">
        <v>0.33333333333333337</v>
      </c>
      <c r="G118" s="117">
        <v>0.11629065</v>
      </c>
      <c r="H118" s="117">
        <v>0.65514700000000003</v>
      </c>
      <c r="I118" s="95" t="s">
        <v>205</v>
      </c>
      <c r="J118" s="95">
        <v>2</v>
      </c>
      <c r="K118" s="95" t="s">
        <v>903</v>
      </c>
      <c r="L118" s="125">
        <v>2.7934367477197055</v>
      </c>
      <c r="M118" s="125">
        <v>5.586873495439411</v>
      </c>
      <c r="N118" s="98" t="s">
        <v>17</v>
      </c>
      <c r="O118" s="84"/>
      <c r="P118" s="84"/>
      <c r="Q118" s="84"/>
    </row>
    <row r="119" spans="1:17" s="79" customFormat="1" x14ac:dyDescent="0.25">
      <c r="A119" s="81" t="s">
        <v>5</v>
      </c>
      <c r="B119" s="79" t="s">
        <v>15</v>
      </c>
      <c r="C119" s="79" t="s">
        <v>11</v>
      </c>
      <c r="D119" s="79" t="s">
        <v>7</v>
      </c>
      <c r="E119" s="84" t="s">
        <v>159</v>
      </c>
      <c r="F119" s="117">
        <v>0.66666666666666674</v>
      </c>
      <c r="G119" s="117">
        <v>0.61714179999999996</v>
      </c>
      <c r="H119" s="117">
        <v>0.71276689999999998</v>
      </c>
      <c r="I119" s="95" t="s">
        <v>205</v>
      </c>
      <c r="J119" s="95">
        <v>2</v>
      </c>
      <c r="K119" s="95" t="s">
        <v>888</v>
      </c>
      <c r="L119" s="125">
        <v>246.70705936849438</v>
      </c>
      <c r="M119" s="125">
        <v>123.35352968424723</v>
      </c>
      <c r="N119" s="98" t="s">
        <v>17</v>
      </c>
      <c r="O119" s="84"/>
      <c r="P119" s="84"/>
      <c r="Q119" s="84"/>
    </row>
    <row r="120" spans="1:17" s="79" customFormat="1" x14ac:dyDescent="0.25">
      <c r="A120" s="81" t="s">
        <v>5</v>
      </c>
      <c r="B120" s="79" t="s">
        <v>15</v>
      </c>
      <c r="C120" s="79" t="s">
        <v>13</v>
      </c>
      <c r="D120" s="79" t="s">
        <v>7</v>
      </c>
      <c r="E120" s="84" t="s">
        <v>159</v>
      </c>
      <c r="F120" s="117">
        <v>0.44210526315789472</v>
      </c>
      <c r="G120" s="117">
        <v>0.22630239999999999</v>
      </c>
      <c r="H120" s="117">
        <v>0.68223549999999999</v>
      </c>
      <c r="I120" s="95" t="s">
        <v>205</v>
      </c>
      <c r="J120" s="95">
        <v>2</v>
      </c>
      <c r="K120" s="95" t="s">
        <v>889</v>
      </c>
      <c r="L120" s="125">
        <v>6.3851001824401941</v>
      </c>
      <c r="M120" s="125">
        <v>8.0573883254602432</v>
      </c>
      <c r="N120" s="98" t="s">
        <v>17</v>
      </c>
      <c r="O120" s="84"/>
      <c r="P120" s="84"/>
      <c r="Q120" s="84"/>
    </row>
    <row r="121" spans="1:17" s="79" customFormat="1" x14ac:dyDescent="0.25">
      <c r="A121" s="80" t="s">
        <v>5</v>
      </c>
      <c r="B121" s="87" t="s">
        <v>15</v>
      </c>
      <c r="C121" s="87" t="s">
        <v>14</v>
      </c>
      <c r="D121" s="87" t="s">
        <v>7</v>
      </c>
      <c r="E121" s="87" t="s">
        <v>159</v>
      </c>
      <c r="F121" s="118">
        <v>0.375</v>
      </c>
      <c r="G121" s="118">
        <v>0.24051919999999999</v>
      </c>
      <c r="H121" s="118">
        <v>0.53200219999999998</v>
      </c>
      <c r="I121" s="100" t="s">
        <v>205</v>
      </c>
      <c r="J121" s="100">
        <v>2</v>
      </c>
      <c r="K121" s="100" t="s">
        <v>890</v>
      </c>
      <c r="L121" s="126">
        <v>14.550342973373702</v>
      </c>
      <c r="M121" s="126">
        <v>24.250571622289502</v>
      </c>
      <c r="N121" s="100" t="s">
        <v>17</v>
      </c>
      <c r="O121" s="87"/>
      <c r="P121" s="87"/>
      <c r="Q121" s="87"/>
    </row>
    <row r="122" spans="1:17" x14ac:dyDescent="0.25">
      <c r="A122" s="24" t="s">
        <v>0</v>
      </c>
      <c r="B122" t="s">
        <v>12</v>
      </c>
      <c r="C122" t="s">
        <v>11</v>
      </c>
      <c r="D122" t="s">
        <v>18</v>
      </c>
      <c r="E122" s="79" t="s">
        <v>17</v>
      </c>
      <c r="F122" s="117">
        <v>0.6</v>
      </c>
      <c r="G122" s="117">
        <v>0.539045</v>
      </c>
      <c r="H122" s="117">
        <v>0.65800840000000005</v>
      </c>
      <c r="I122" s="95" t="s">
        <v>205</v>
      </c>
      <c r="J122" s="95">
        <v>2</v>
      </c>
      <c r="K122" s="211" t="s">
        <v>925</v>
      </c>
      <c r="L122" s="124">
        <v>154.13894813693778</v>
      </c>
      <c r="M122" s="124">
        <v>102.75929875795862</v>
      </c>
      <c r="N122" s="95" t="s">
        <v>17</v>
      </c>
    </row>
    <row r="123" spans="1:17" x14ac:dyDescent="0.25">
      <c r="A123" s="24" t="s">
        <v>0</v>
      </c>
      <c r="B123" t="s">
        <v>12</v>
      </c>
      <c r="C123" t="s">
        <v>11</v>
      </c>
      <c r="D123" t="s">
        <v>8</v>
      </c>
      <c r="E123" s="79" t="s">
        <v>158</v>
      </c>
      <c r="F123" s="117">
        <v>0.31309700000000001</v>
      </c>
      <c r="G123" s="117">
        <v>0.2652426</v>
      </c>
      <c r="H123" s="117">
        <v>0.36529279999999997</v>
      </c>
      <c r="I123" s="95" t="s">
        <v>205</v>
      </c>
      <c r="J123" s="95">
        <v>2</v>
      </c>
      <c r="K123" s="98" t="s">
        <v>926</v>
      </c>
      <c r="L123" s="124">
        <v>102.35711326112511</v>
      </c>
      <c r="M123" s="124">
        <v>224.5611046110522</v>
      </c>
      <c r="N123" s="95" t="s">
        <v>17</v>
      </c>
    </row>
    <row r="124" spans="1:17" x14ac:dyDescent="0.25">
      <c r="A124" s="24" t="s">
        <v>0</v>
      </c>
      <c r="B124" t="s">
        <v>12</v>
      </c>
      <c r="C124" t="s">
        <v>11</v>
      </c>
      <c r="D124" t="s">
        <v>29</v>
      </c>
      <c r="E124" s="79" t="s">
        <v>158</v>
      </c>
      <c r="F124" s="117">
        <v>0.31309700000000001</v>
      </c>
      <c r="G124" s="117">
        <v>0.2652426</v>
      </c>
      <c r="H124" s="117">
        <v>0.36529279999999997</v>
      </c>
      <c r="I124" s="95" t="s">
        <v>205</v>
      </c>
      <c r="J124" s="95">
        <v>2</v>
      </c>
      <c r="K124" s="98" t="s">
        <v>926</v>
      </c>
      <c r="L124" s="124">
        <v>102.35711326112511</v>
      </c>
      <c r="M124" s="124">
        <v>224.5611046110522</v>
      </c>
      <c r="N124" s="95" t="s">
        <v>17</v>
      </c>
    </row>
    <row r="125" spans="1:17" x14ac:dyDescent="0.25">
      <c r="A125" s="24" t="s">
        <v>0</v>
      </c>
      <c r="B125" t="s">
        <v>12</v>
      </c>
      <c r="C125" t="s">
        <v>11</v>
      </c>
      <c r="D125" t="s">
        <v>7</v>
      </c>
      <c r="E125" s="79" t="s">
        <v>158</v>
      </c>
      <c r="F125" s="117">
        <v>0.31309700000000001</v>
      </c>
      <c r="G125" s="117">
        <v>0.2652426</v>
      </c>
      <c r="H125" s="117">
        <v>0.36529279999999997</v>
      </c>
      <c r="I125" s="95" t="s">
        <v>205</v>
      </c>
      <c r="J125" s="95">
        <v>2</v>
      </c>
      <c r="K125" s="98" t="s">
        <v>926</v>
      </c>
      <c r="L125" s="124">
        <v>102.35711326112511</v>
      </c>
      <c r="M125" s="124">
        <v>224.5611046110522</v>
      </c>
      <c r="N125" s="95" t="s">
        <v>17</v>
      </c>
    </row>
    <row r="126" spans="1:17" x14ac:dyDescent="0.25">
      <c r="A126" s="24" t="s">
        <v>0</v>
      </c>
      <c r="B126" t="s">
        <v>12</v>
      </c>
      <c r="C126" t="s">
        <v>13</v>
      </c>
      <c r="D126" t="s">
        <v>18</v>
      </c>
      <c r="E126" s="79" t="s">
        <v>17</v>
      </c>
      <c r="F126" s="117">
        <v>0.6785714285714286</v>
      </c>
      <c r="G126" s="117">
        <v>0.45260800000000001</v>
      </c>
      <c r="H126" s="117">
        <v>0.84350840000000005</v>
      </c>
      <c r="I126" s="95" t="s">
        <v>205</v>
      </c>
      <c r="J126" s="95">
        <v>2</v>
      </c>
      <c r="K126" s="98" t="s">
        <v>736</v>
      </c>
      <c r="L126" s="124">
        <v>12.648416487636421</v>
      </c>
      <c r="M126" s="124">
        <v>5.9913551783540866</v>
      </c>
      <c r="N126" s="95" t="s">
        <v>17</v>
      </c>
    </row>
    <row r="127" spans="1:17" x14ac:dyDescent="0.25">
      <c r="A127" s="24" t="s">
        <v>0</v>
      </c>
      <c r="B127" t="s">
        <v>12</v>
      </c>
      <c r="C127" t="s">
        <v>13</v>
      </c>
      <c r="D127" t="s">
        <v>8</v>
      </c>
      <c r="E127" s="79" t="s">
        <v>158</v>
      </c>
      <c r="F127" s="117">
        <v>0.33173799999999998</v>
      </c>
      <c r="G127" s="117">
        <v>0.28390460000000001</v>
      </c>
      <c r="H127" s="117">
        <v>0.38331660000000001</v>
      </c>
      <c r="I127" s="95" t="s">
        <v>205</v>
      </c>
      <c r="J127" s="95">
        <v>2</v>
      </c>
      <c r="K127" s="98" t="s">
        <v>927</v>
      </c>
      <c r="L127" s="124">
        <v>113.23283484409792</v>
      </c>
      <c r="M127" s="124">
        <v>228.09928521479776</v>
      </c>
      <c r="N127" s="95" t="s">
        <v>17</v>
      </c>
    </row>
    <row r="128" spans="1:17" x14ac:dyDescent="0.25">
      <c r="A128" s="24" t="s">
        <v>0</v>
      </c>
      <c r="B128" t="s">
        <v>12</v>
      </c>
      <c r="C128" t="s">
        <v>13</v>
      </c>
      <c r="D128" t="s">
        <v>29</v>
      </c>
      <c r="E128" s="79" t="s">
        <v>158</v>
      </c>
      <c r="F128" s="117">
        <v>0.33173799999999998</v>
      </c>
      <c r="G128" s="117">
        <v>0.28390460000000001</v>
      </c>
      <c r="H128" s="117">
        <v>0.38331660000000001</v>
      </c>
      <c r="I128" s="95" t="s">
        <v>205</v>
      </c>
      <c r="J128" s="95">
        <v>2</v>
      </c>
      <c r="K128" s="98" t="s">
        <v>927</v>
      </c>
      <c r="L128" s="124">
        <v>113.23283484409792</v>
      </c>
      <c r="M128" s="124">
        <v>228.09928521479776</v>
      </c>
      <c r="N128" s="95" t="s">
        <v>17</v>
      </c>
    </row>
    <row r="129" spans="1:16" x14ac:dyDescent="0.25">
      <c r="A129" s="24" t="s">
        <v>0</v>
      </c>
      <c r="B129" t="s">
        <v>12</v>
      </c>
      <c r="C129" t="s">
        <v>13</v>
      </c>
      <c r="D129" t="s">
        <v>7</v>
      </c>
      <c r="E129" s="79" t="s">
        <v>158</v>
      </c>
      <c r="F129" s="117">
        <v>0.33173799999999998</v>
      </c>
      <c r="G129" s="117">
        <v>0.28390460000000001</v>
      </c>
      <c r="H129" s="117">
        <v>0.38331660000000001</v>
      </c>
      <c r="I129" s="95" t="s">
        <v>205</v>
      </c>
      <c r="J129" s="95">
        <v>2</v>
      </c>
      <c r="K129" s="98" t="s">
        <v>927</v>
      </c>
      <c r="L129" s="124">
        <v>113.23283484409792</v>
      </c>
      <c r="M129" s="124">
        <v>228.09928521479776</v>
      </c>
      <c r="N129" s="95" t="s">
        <v>17</v>
      </c>
    </row>
    <row r="130" spans="1:16" x14ac:dyDescent="0.25">
      <c r="A130" s="24" t="s">
        <v>0</v>
      </c>
      <c r="B130" t="s">
        <v>12</v>
      </c>
      <c r="C130" t="s">
        <v>14</v>
      </c>
      <c r="D130" t="s">
        <v>18</v>
      </c>
      <c r="E130" s="79" t="s">
        <v>17</v>
      </c>
      <c r="F130" s="117">
        <v>0.75119617224880386</v>
      </c>
      <c r="G130" s="117">
        <v>0.46493709999999999</v>
      </c>
      <c r="H130" s="117">
        <v>0.91297289999999998</v>
      </c>
      <c r="I130" s="95" t="s">
        <v>205</v>
      </c>
      <c r="J130" s="95">
        <v>2</v>
      </c>
      <c r="K130" s="98" t="s">
        <v>928</v>
      </c>
      <c r="L130" s="124">
        <v>8.7605254071076004</v>
      </c>
      <c r="M130" s="124">
        <v>2.9015752940738566</v>
      </c>
      <c r="N130" s="95" t="s">
        <v>17</v>
      </c>
    </row>
    <row r="131" spans="1:16" x14ac:dyDescent="0.25">
      <c r="A131" s="24" t="s">
        <v>0</v>
      </c>
      <c r="B131" t="s">
        <v>12</v>
      </c>
      <c r="C131" t="s">
        <v>14</v>
      </c>
      <c r="D131" t="s">
        <v>8</v>
      </c>
      <c r="E131" s="79" t="s">
        <v>158</v>
      </c>
      <c r="F131" s="117">
        <v>0.35516500000000001</v>
      </c>
      <c r="G131" s="117">
        <v>0.30651970000000001</v>
      </c>
      <c r="H131" s="117">
        <v>0.40699950000000001</v>
      </c>
      <c r="I131" s="95" t="s">
        <v>205</v>
      </c>
      <c r="J131" s="95">
        <v>2</v>
      </c>
      <c r="K131" s="98" t="s">
        <v>929</v>
      </c>
      <c r="L131" s="124">
        <v>122.55671202733866</v>
      </c>
      <c r="M131" s="124">
        <v>222.51307814719613</v>
      </c>
      <c r="N131" s="95" t="s">
        <v>17</v>
      </c>
    </row>
    <row r="132" spans="1:16" x14ac:dyDescent="0.25">
      <c r="A132" s="24" t="s">
        <v>0</v>
      </c>
      <c r="B132" t="s">
        <v>12</v>
      </c>
      <c r="C132" t="s">
        <v>14</v>
      </c>
      <c r="D132" t="s">
        <v>29</v>
      </c>
      <c r="E132" s="79" t="s">
        <v>158</v>
      </c>
      <c r="F132" s="117">
        <v>0.35516500000000001</v>
      </c>
      <c r="G132" s="117">
        <v>0.30651970000000001</v>
      </c>
      <c r="H132" s="117">
        <v>0.40699950000000001</v>
      </c>
      <c r="I132" s="95" t="s">
        <v>205</v>
      </c>
      <c r="J132" s="95">
        <v>2</v>
      </c>
      <c r="K132" s="98" t="s">
        <v>929</v>
      </c>
      <c r="L132" s="124">
        <v>122.55671202733866</v>
      </c>
      <c r="M132" s="124">
        <v>222.51307814719613</v>
      </c>
      <c r="N132" s="95" t="s">
        <v>17</v>
      </c>
    </row>
    <row r="133" spans="1:16" x14ac:dyDescent="0.25">
      <c r="A133" s="24" t="s">
        <v>0</v>
      </c>
      <c r="B133" t="s">
        <v>12</v>
      </c>
      <c r="C133" t="s">
        <v>14</v>
      </c>
      <c r="D133" t="s">
        <v>7</v>
      </c>
      <c r="E133" s="79" t="s">
        <v>158</v>
      </c>
      <c r="F133" s="117">
        <v>0.35516500000000001</v>
      </c>
      <c r="G133" s="117">
        <v>0.30651970000000001</v>
      </c>
      <c r="H133" s="117">
        <v>0.40699950000000001</v>
      </c>
      <c r="I133" s="95" t="s">
        <v>205</v>
      </c>
      <c r="J133" s="95">
        <v>2</v>
      </c>
      <c r="K133" s="98" t="s">
        <v>929</v>
      </c>
      <c r="L133" s="124">
        <v>122.55671202733866</v>
      </c>
      <c r="M133" s="124">
        <v>222.51307814719613</v>
      </c>
      <c r="N133" s="95" t="s">
        <v>17</v>
      </c>
    </row>
    <row r="134" spans="1:16" x14ac:dyDescent="0.25">
      <c r="A134" s="24" t="s">
        <v>0</v>
      </c>
      <c r="B134" t="s">
        <v>15</v>
      </c>
      <c r="C134" t="s">
        <v>11</v>
      </c>
      <c r="D134" t="s">
        <v>18</v>
      </c>
      <c r="E134" s="79" t="s">
        <v>17</v>
      </c>
      <c r="F134" s="117">
        <v>0.81818181818181812</v>
      </c>
      <c r="G134" s="117">
        <v>0.76248990000000005</v>
      </c>
      <c r="H134" s="117">
        <v>0.8631586</v>
      </c>
      <c r="I134" s="95" t="s">
        <v>205</v>
      </c>
      <c r="J134" s="95">
        <v>2</v>
      </c>
      <c r="K134" s="98" t="s">
        <v>930</v>
      </c>
      <c r="L134" s="124">
        <v>183.51778375351745</v>
      </c>
      <c r="M134" s="124">
        <v>40.781729723003913</v>
      </c>
      <c r="N134" s="95" t="s">
        <v>17</v>
      </c>
    </row>
    <row r="135" spans="1:16" x14ac:dyDescent="0.25">
      <c r="A135" s="24" t="s">
        <v>0</v>
      </c>
      <c r="B135" t="s">
        <v>15</v>
      </c>
      <c r="C135" t="s">
        <v>11</v>
      </c>
      <c r="D135" t="s">
        <v>7</v>
      </c>
      <c r="E135" s="79" t="s">
        <v>158</v>
      </c>
      <c r="F135" s="117">
        <v>0.265737</v>
      </c>
      <c r="G135" s="117">
        <v>0.22905120000000001</v>
      </c>
      <c r="H135" s="117">
        <v>0.30596669999999998</v>
      </c>
      <c r="I135" s="95" t="s">
        <v>205</v>
      </c>
      <c r="J135" s="95">
        <v>2</v>
      </c>
      <c r="K135" s="98" t="s">
        <v>931</v>
      </c>
      <c r="L135" s="124">
        <v>133.93981595861189</v>
      </c>
      <c r="M135" s="124">
        <v>370.09167366688973</v>
      </c>
      <c r="N135" s="95" t="s">
        <v>17</v>
      </c>
    </row>
    <row r="136" spans="1:16" x14ac:dyDescent="0.25">
      <c r="A136" s="24" t="s">
        <v>0</v>
      </c>
      <c r="B136" t="s">
        <v>15</v>
      </c>
      <c r="C136" t="s">
        <v>13</v>
      </c>
      <c r="D136" t="s">
        <v>18</v>
      </c>
      <c r="E136" s="79" t="s">
        <v>17</v>
      </c>
      <c r="F136" s="117">
        <v>0.75</v>
      </c>
      <c r="G136" s="117">
        <v>0.56563779999999997</v>
      </c>
      <c r="H136" s="117">
        <v>0.87359759999999997</v>
      </c>
      <c r="I136" s="95" t="s">
        <v>205</v>
      </c>
      <c r="J136" s="95">
        <v>2</v>
      </c>
      <c r="K136" s="98" t="s">
        <v>932</v>
      </c>
      <c r="L136" s="124">
        <v>20.825923541284023</v>
      </c>
      <c r="M136" s="124">
        <v>6.9419745137613527</v>
      </c>
      <c r="N136" s="95" t="s">
        <v>17</v>
      </c>
    </row>
    <row r="137" spans="1:16" x14ac:dyDescent="0.25">
      <c r="A137" s="24" t="s">
        <v>0</v>
      </c>
      <c r="B137" t="s">
        <v>15</v>
      </c>
      <c r="C137" t="s">
        <v>13</v>
      </c>
      <c r="D137" t="s">
        <v>7</v>
      </c>
      <c r="E137" s="79" t="s">
        <v>158</v>
      </c>
      <c r="F137" s="117">
        <v>0.34753499999999993</v>
      </c>
      <c r="G137" s="117">
        <v>0.3088513</v>
      </c>
      <c r="H137" s="117">
        <v>0.38834150000000001</v>
      </c>
      <c r="I137" s="95" t="s">
        <v>205</v>
      </c>
      <c r="J137" s="95">
        <v>2</v>
      </c>
      <c r="K137" s="98" t="s">
        <v>933</v>
      </c>
      <c r="L137" s="124">
        <v>190.44014889444787</v>
      </c>
      <c r="M137" s="124">
        <v>357.53386492990916</v>
      </c>
      <c r="N137" s="95" t="s">
        <v>17</v>
      </c>
    </row>
    <row r="138" spans="1:16" x14ac:dyDescent="0.25">
      <c r="A138" s="86" t="s">
        <v>0</v>
      </c>
      <c r="B138" s="84" t="s">
        <v>15</v>
      </c>
      <c r="C138" s="84" t="s">
        <v>14</v>
      </c>
      <c r="D138" s="84" t="s">
        <v>18</v>
      </c>
      <c r="E138" s="84" t="s">
        <v>17</v>
      </c>
      <c r="F138" s="123">
        <v>0.77049180327868849</v>
      </c>
      <c r="G138" s="123">
        <v>0.5592897</v>
      </c>
      <c r="H138" s="123">
        <v>0.89879439999999999</v>
      </c>
      <c r="I138" s="95" t="s">
        <v>205</v>
      </c>
      <c r="J138" s="95">
        <v>2</v>
      </c>
      <c r="K138" s="98" t="s">
        <v>934</v>
      </c>
      <c r="L138" s="124">
        <v>16.355277964407691</v>
      </c>
      <c r="M138" s="124">
        <v>4.8717849255682548</v>
      </c>
      <c r="N138" s="98" t="s">
        <v>17</v>
      </c>
      <c r="O138" s="84"/>
      <c r="P138" s="84"/>
    </row>
    <row r="139" spans="1:16" x14ac:dyDescent="0.25">
      <c r="A139" s="86" t="s">
        <v>0</v>
      </c>
      <c r="B139" s="84" t="s">
        <v>15</v>
      </c>
      <c r="C139" s="84" t="s">
        <v>14</v>
      </c>
      <c r="D139" s="84" t="s">
        <v>7</v>
      </c>
      <c r="E139" s="84" t="s">
        <v>158</v>
      </c>
      <c r="F139" s="123">
        <v>0.38672800000000002</v>
      </c>
      <c r="G139" s="123">
        <v>0.34804810000000003</v>
      </c>
      <c r="H139" s="123">
        <v>0.42689179999999999</v>
      </c>
      <c r="I139" s="95" t="s">
        <v>205</v>
      </c>
      <c r="J139" s="95">
        <v>2</v>
      </c>
      <c r="K139" s="98" t="s">
        <v>935</v>
      </c>
      <c r="L139" s="124">
        <v>225.31270503541748</v>
      </c>
      <c r="M139" s="124">
        <v>357.3001521546941</v>
      </c>
      <c r="N139" s="98" t="s">
        <v>17</v>
      </c>
      <c r="O139" s="84"/>
      <c r="P139" s="84"/>
    </row>
    <row r="140" spans="1:16" s="79" customFormat="1" x14ac:dyDescent="0.25">
      <c r="A140" s="86" t="s">
        <v>0</v>
      </c>
      <c r="B140" s="84" t="s">
        <v>12</v>
      </c>
      <c r="C140" s="84" t="s">
        <v>11</v>
      </c>
      <c r="D140" s="84" t="s">
        <v>8</v>
      </c>
      <c r="E140" s="84" t="s">
        <v>159</v>
      </c>
      <c r="F140" s="123">
        <v>0.79096045197740106</v>
      </c>
      <c r="G140" s="123">
        <v>0.72230859999999997</v>
      </c>
      <c r="H140" s="123">
        <v>0.84625260000000002</v>
      </c>
      <c r="I140" s="95" t="s">
        <v>205</v>
      </c>
      <c r="J140" s="95">
        <v>2</v>
      </c>
      <c r="K140" s="98" t="s">
        <v>936</v>
      </c>
      <c r="L140" s="124">
        <v>129.30977361543685</v>
      </c>
      <c r="M140" s="124">
        <v>34.17472588407982</v>
      </c>
      <c r="N140" s="98" t="s">
        <v>17</v>
      </c>
      <c r="O140" s="84"/>
      <c r="P140" s="84"/>
    </row>
    <row r="141" spans="1:16" s="79" customFormat="1" x14ac:dyDescent="0.25">
      <c r="A141" s="86" t="s">
        <v>0</v>
      </c>
      <c r="B141" s="84" t="s">
        <v>12</v>
      </c>
      <c r="C141" s="84" t="s">
        <v>11</v>
      </c>
      <c r="D141" s="84" t="s">
        <v>29</v>
      </c>
      <c r="E141" s="84" t="s">
        <v>159</v>
      </c>
      <c r="F141" s="123">
        <v>0.6</v>
      </c>
      <c r="G141" s="123">
        <v>0.539045</v>
      </c>
      <c r="H141" s="123">
        <v>0.65800840000000005</v>
      </c>
      <c r="I141" s="95" t="s">
        <v>205</v>
      </c>
      <c r="J141" s="95">
        <v>2</v>
      </c>
      <c r="K141" s="98" t="s">
        <v>925</v>
      </c>
      <c r="L141" s="124">
        <v>154.13894813693778</v>
      </c>
      <c r="M141" s="124">
        <v>102.75929875795862</v>
      </c>
      <c r="N141" s="95" t="s">
        <v>17</v>
      </c>
    </row>
    <row r="142" spans="1:16" s="79" customFormat="1" x14ac:dyDescent="0.25">
      <c r="A142" s="86" t="s">
        <v>0</v>
      </c>
      <c r="B142" s="84" t="s">
        <v>12</v>
      </c>
      <c r="C142" s="84" t="s">
        <v>11</v>
      </c>
      <c r="D142" s="84" t="s">
        <v>7</v>
      </c>
      <c r="E142" s="84" t="s">
        <v>159</v>
      </c>
      <c r="F142" s="123">
        <v>0.66666666666666674</v>
      </c>
      <c r="G142" s="123">
        <v>0.59636210000000001</v>
      </c>
      <c r="H142" s="123">
        <v>0.73026440000000004</v>
      </c>
      <c r="I142" s="95" t="s">
        <v>205</v>
      </c>
      <c r="J142" s="95">
        <v>2</v>
      </c>
      <c r="K142" s="98" t="s">
        <v>937</v>
      </c>
      <c r="L142" s="124">
        <v>124.72105169129502</v>
      </c>
      <c r="M142" s="124">
        <v>62.360525845647437</v>
      </c>
      <c r="N142" s="98" t="s">
        <v>17</v>
      </c>
      <c r="O142" s="84"/>
      <c r="P142" s="84"/>
    </row>
    <row r="143" spans="1:16" s="79" customFormat="1" x14ac:dyDescent="0.25">
      <c r="A143" s="81" t="s">
        <v>0</v>
      </c>
      <c r="B143" s="79" t="s">
        <v>12</v>
      </c>
      <c r="C143" s="79" t="s">
        <v>13</v>
      </c>
      <c r="D143" s="79" t="s">
        <v>8</v>
      </c>
      <c r="E143" s="84" t="s">
        <v>159</v>
      </c>
      <c r="F143" s="117">
        <v>0.70329670329670335</v>
      </c>
      <c r="G143" s="117">
        <v>0.46197080000000001</v>
      </c>
      <c r="H143" s="117">
        <v>0.86743910000000002</v>
      </c>
      <c r="I143" s="95" t="s">
        <v>205</v>
      </c>
      <c r="J143" s="95">
        <v>2</v>
      </c>
      <c r="K143" s="98" t="s">
        <v>895</v>
      </c>
      <c r="L143" s="124">
        <v>11.530479292943062</v>
      </c>
      <c r="M143" s="124">
        <v>4.8644209517103585</v>
      </c>
      <c r="N143" s="98" t="s">
        <v>17</v>
      </c>
      <c r="O143" s="84"/>
      <c r="P143" s="84"/>
    </row>
    <row r="144" spans="1:16" s="79" customFormat="1" x14ac:dyDescent="0.25">
      <c r="A144" s="81" t="s">
        <v>0</v>
      </c>
      <c r="B144" s="79" t="s">
        <v>12</v>
      </c>
      <c r="C144" s="79" t="s">
        <v>13</v>
      </c>
      <c r="D144" s="79" t="s">
        <v>29</v>
      </c>
      <c r="E144" s="84" t="s">
        <v>159</v>
      </c>
      <c r="F144" s="117">
        <v>0.6785714285714286</v>
      </c>
      <c r="G144" s="117">
        <v>0.45260800000000001</v>
      </c>
      <c r="H144" s="117">
        <v>0.84350840000000005</v>
      </c>
      <c r="I144" s="95" t="s">
        <v>205</v>
      </c>
      <c r="J144" s="95">
        <v>2</v>
      </c>
      <c r="K144" s="98" t="s">
        <v>736</v>
      </c>
      <c r="L144" s="124">
        <v>12.648416487636421</v>
      </c>
      <c r="M144" s="124">
        <v>5.9913551783540866</v>
      </c>
      <c r="N144" s="95" t="s">
        <v>17</v>
      </c>
    </row>
    <row r="145" spans="1:17" s="79" customFormat="1" x14ac:dyDescent="0.25">
      <c r="A145" s="81" t="s">
        <v>0</v>
      </c>
      <c r="B145" s="79" t="s">
        <v>12</v>
      </c>
      <c r="C145" s="79" t="s">
        <v>13</v>
      </c>
      <c r="D145" s="79" t="s">
        <v>7</v>
      </c>
      <c r="E145" s="84" t="s">
        <v>159</v>
      </c>
      <c r="F145" s="117">
        <v>0.48965517241379308</v>
      </c>
      <c r="G145" s="117">
        <v>0.27552179999999998</v>
      </c>
      <c r="H145" s="117">
        <v>0.70765339999999999</v>
      </c>
      <c r="I145" s="95" t="s">
        <v>205</v>
      </c>
      <c r="J145" s="95">
        <v>2</v>
      </c>
      <c r="K145" s="98" t="s">
        <v>938</v>
      </c>
      <c r="L145" s="124">
        <v>8.1884002893526038</v>
      </c>
      <c r="M145" s="124">
        <v>8.5343890339731381</v>
      </c>
      <c r="N145" s="98" t="s">
        <v>17</v>
      </c>
      <c r="O145" s="84"/>
      <c r="P145" s="84"/>
    </row>
    <row r="146" spans="1:17" s="79" customFormat="1" x14ac:dyDescent="0.25">
      <c r="A146" s="81" t="s">
        <v>0</v>
      </c>
      <c r="B146" s="79" t="s">
        <v>12</v>
      </c>
      <c r="C146" s="79" t="s">
        <v>14</v>
      </c>
      <c r="D146" s="79" t="s">
        <v>8</v>
      </c>
      <c r="E146" s="84" t="s">
        <v>159</v>
      </c>
      <c r="F146" s="117">
        <v>0.79558011049723765</v>
      </c>
      <c r="G146" s="117">
        <v>0.50324400000000002</v>
      </c>
      <c r="H146" s="117">
        <v>0.93731019999999998</v>
      </c>
      <c r="I146" s="95" t="s">
        <v>205</v>
      </c>
      <c r="J146" s="95">
        <v>2</v>
      </c>
      <c r="K146" s="98" t="s">
        <v>939</v>
      </c>
      <c r="L146" s="124">
        <v>8.9399842049605969</v>
      </c>
      <c r="M146" s="124">
        <v>2.2970792748857138</v>
      </c>
      <c r="N146" s="95" t="s">
        <v>17</v>
      </c>
    </row>
    <row r="147" spans="1:17" s="79" customFormat="1" x14ac:dyDescent="0.25">
      <c r="A147" s="81" t="s">
        <v>0</v>
      </c>
      <c r="B147" s="79" t="s">
        <v>12</v>
      </c>
      <c r="C147" s="79" t="s">
        <v>14</v>
      </c>
      <c r="D147" s="79" t="s">
        <v>29</v>
      </c>
      <c r="E147" s="84" t="s">
        <v>159</v>
      </c>
      <c r="F147" s="117">
        <v>0.75119617224880386</v>
      </c>
      <c r="G147" s="117">
        <v>0.46493709999999999</v>
      </c>
      <c r="H147" s="117">
        <v>0.91297289999999998</v>
      </c>
      <c r="I147" s="95" t="s">
        <v>205</v>
      </c>
      <c r="J147" s="95">
        <v>2</v>
      </c>
      <c r="K147" s="98" t="s">
        <v>928</v>
      </c>
      <c r="L147" s="124">
        <v>8.7605254071076004</v>
      </c>
      <c r="M147" s="124">
        <v>2.9015752940738566</v>
      </c>
      <c r="N147" s="95" t="s">
        <v>17</v>
      </c>
    </row>
    <row r="148" spans="1:17" s="79" customFormat="1" x14ac:dyDescent="0.25">
      <c r="A148" s="81" t="s">
        <v>0</v>
      </c>
      <c r="B148" s="79" t="s">
        <v>12</v>
      </c>
      <c r="C148" s="79" t="s">
        <v>14</v>
      </c>
      <c r="D148" s="79" t="s">
        <v>7</v>
      </c>
      <c r="E148" s="84" t="s">
        <v>159</v>
      </c>
      <c r="F148" s="117">
        <v>0.48148148148148145</v>
      </c>
      <c r="G148" s="117">
        <v>0.24225469999999999</v>
      </c>
      <c r="H148" s="117">
        <v>0.72951080000000001</v>
      </c>
      <c r="I148" s="95" t="s">
        <v>205</v>
      </c>
      <c r="J148" s="95">
        <v>2</v>
      </c>
      <c r="K148" s="98" t="s">
        <v>940</v>
      </c>
      <c r="L148" s="124">
        <v>5.9326877094793176</v>
      </c>
      <c r="M148" s="124">
        <v>6.3890483025161915</v>
      </c>
      <c r="N148" s="95" t="s">
        <v>17</v>
      </c>
    </row>
    <row r="149" spans="1:17" s="79" customFormat="1" x14ac:dyDescent="0.25">
      <c r="A149" s="81" t="s">
        <v>0</v>
      </c>
      <c r="B149" s="79" t="s">
        <v>15</v>
      </c>
      <c r="C149" s="79" t="s">
        <v>11</v>
      </c>
      <c r="D149" s="79" t="s">
        <v>7</v>
      </c>
      <c r="E149" s="84" t="s">
        <v>159</v>
      </c>
      <c r="F149" s="117">
        <v>0.66666666666666674</v>
      </c>
      <c r="G149" s="117">
        <v>0.60778019999999999</v>
      </c>
      <c r="H149" s="117">
        <v>0.72077389999999997</v>
      </c>
      <c r="I149" s="95" t="s">
        <v>205</v>
      </c>
      <c r="J149" s="95">
        <v>2</v>
      </c>
      <c r="K149" s="98" t="s">
        <v>941</v>
      </c>
      <c r="L149" s="124">
        <v>176.05547684717277</v>
      </c>
      <c r="M149" s="124">
        <v>88.027738423586285</v>
      </c>
      <c r="N149" s="98" t="s">
        <v>17</v>
      </c>
      <c r="O149" s="84"/>
      <c r="P149" s="84"/>
    </row>
    <row r="150" spans="1:17" s="79" customFormat="1" x14ac:dyDescent="0.25">
      <c r="A150" s="81" t="s">
        <v>0</v>
      </c>
      <c r="B150" s="79" t="s">
        <v>15</v>
      </c>
      <c r="C150" s="79" t="s">
        <v>13</v>
      </c>
      <c r="D150" s="79" t="s">
        <v>7</v>
      </c>
      <c r="E150" s="84" t="s">
        <v>159</v>
      </c>
      <c r="F150" s="117">
        <v>0.45652173913043476</v>
      </c>
      <c r="G150" s="117">
        <v>0.29113299999999998</v>
      </c>
      <c r="H150" s="117">
        <v>0.63208710000000001</v>
      </c>
      <c r="I150" s="95" t="s">
        <v>205</v>
      </c>
      <c r="J150" s="95">
        <v>2</v>
      </c>
      <c r="K150" s="98" t="s">
        <v>942</v>
      </c>
      <c r="L150" s="124">
        <v>13.231276228695481</v>
      </c>
      <c r="M150" s="124">
        <v>15.751519319875575</v>
      </c>
      <c r="N150" s="95" t="s">
        <v>17</v>
      </c>
    </row>
    <row r="151" spans="1:17" s="79" customFormat="1" x14ac:dyDescent="0.25">
      <c r="A151" s="80" t="s">
        <v>0</v>
      </c>
      <c r="B151" s="87" t="s">
        <v>15</v>
      </c>
      <c r="C151" s="87" t="s">
        <v>14</v>
      </c>
      <c r="D151" s="87" t="s">
        <v>7</v>
      </c>
      <c r="E151" s="87" t="s">
        <v>159</v>
      </c>
      <c r="F151" s="118">
        <v>0.51515151515151514</v>
      </c>
      <c r="G151" s="118">
        <v>0.3264724</v>
      </c>
      <c r="H151" s="118">
        <v>0.69960820000000001</v>
      </c>
      <c r="I151" s="100" t="s">
        <v>205</v>
      </c>
      <c r="J151" s="100">
        <v>2</v>
      </c>
      <c r="K151" s="100" t="s">
        <v>943</v>
      </c>
      <c r="L151" s="126">
        <v>12.223207500670403</v>
      </c>
      <c r="M151" s="126">
        <v>11.504195294748611</v>
      </c>
      <c r="N151" s="100" t="s">
        <v>17</v>
      </c>
      <c r="O151" s="87"/>
      <c r="P151" s="87"/>
      <c r="Q151" s="87"/>
    </row>
    <row r="152" spans="1:17" x14ac:dyDescent="0.25">
      <c r="A152" s="24" t="s">
        <v>6</v>
      </c>
      <c r="B152" t="s">
        <v>12</v>
      </c>
      <c r="C152" t="s">
        <v>11</v>
      </c>
      <c r="D152" t="s">
        <v>18</v>
      </c>
      <c r="E152" s="79" t="s">
        <v>17</v>
      </c>
      <c r="F152" s="117">
        <v>0.51037344398340256</v>
      </c>
      <c r="G152" s="117">
        <v>0.46032580000000001</v>
      </c>
      <c r="H152" s="117">
        <v>0.56021399999999999</v>
      </c>
      <c r="I152" s="95" t="s">
        <v>205</v>
      </c>
      <c r="J152" s="95">
        <v>2</v>
      </c>
      <c r="K152" s="95" t="s">
        <v>911</v>
      </c>
      <c r="L152" s="124">
        <v>194.45250844277973</v>
      </c>
      <c r="M152" s="124">
        <v>186.54793492884559</v>
      </c>
      <c r="N152" s="95" t="s">
        <v>17</v>
      </c>
    </row>
    <row r="153" spans="1:17" x14ac:dyDescent="0.25">
      <c r="A153" s="24" t="s">
        <v>6</v>
      </c>
      <c r="B153" t="s">
        <v>12</v>
      </c>
      <c r="C153" t="s">
        <v>11</v>
      </c>
      <c r="D153" t="s">
        <v>8</v>
      </c>
      <c r="E153" s="79" t="s">
        <v>158</v>
      </c>
      <c r="F153" s="117">
        <v>6.717631840977592E-2</v>
      </c>
      <c r="G153" s="117">
        <v>5.5152760000000002E-2</v>
      </c>
      <c r="H153" s="117">
        <v>8.1594700000000006E-2</v>
      </c>
      <c r="I153" s="95" t="s">
        <v>205</v>
      </c>
      <c r="J153" s="95">
        <v>2</v>
      </c>
      <c r="K153" s="95" t="s">
        <v>907</v>
      </c>
      <c r="L153" s="124">
        <v>93.019819208597923</v>
      </c>
      <c r="M153" s="124">
        <v>1291.6916596369158</v>
      </c>
      <c r="N153" s="95" t="s">
        <v>17</v>
      </c>
    </row>
    <row r="154" spans="1:17" x14ac:dyDescent="0.25">
      <c r="A154" s="24" t="s">
        <v>6</v>
      </c>
      <c r="B154" t="s">
        <v>12</v>
      </c>
      <c r="C154" t="s">
        <v>11</v>
      </c>
      <c r="D154" t="s">
        <v>29</v>
      </c>
      <c r="E154" s="79" t="s">
        <v>158</v>
      </c>
      <c r="F154" s="117">
        <v>6.717631840977592E-2</v>
      </c>
      <c r="G154" s="117">
        <v>5.5152760000000002E-2</v>
      </c>
      <c r="H154" s="117">
        <v>8.1594700000000006E-2</v>
      </c>
      <c r="I154" s="95" t="s">
        <v>205</v>
      </c>
      <c r="J154" s="95">
        <v>2</v>
      </c>
      <c r="K154" s="95" t="s">
        <v>907</v>
      </c>
      <c r="L154" s="124">
        <v>93.019819208597923</v>
      </c>
      <c r="M154" s="124">
        <v>1291.6916596369158</v>
      </c>
      <c r="N154" s="95" t="s">
        <v>17</v>
      </c>
    </row>
    <row r="155" spans="1:17" x14ac:dyDescent="0.25">
      <c r="A155" s="24" t="s">
        <v>6</v>
      </c>
      <c r="B155" t="s">
        <v>12</v>
      </c>
      <c r="C155" t="s">
        <v>11</v>
      </c>
      <c r="D155" t="s">
        <v>7</v>
      </c>
      <c r="E155" s="79" t="s">
        <v>158</v>
      </c>
      <c r="F155" s="117">
        <v>6.717631840977592E-2</v>
      </c>
      <c r="G155" s="117">
        <v>5.5152760000000002E-2</v>
      </c>
      <c r="H155" s="117">
        <v>8.1594700000000006E-2</v>
      </c>
      <c r="I155" s="95" t="s">
        <v>205</v>
      </c>
      <c r="J155" s="95">
        <v>2</v>
      </c>
      <c r="K155" s="95" t="s">
        <v>907</v>
      </c>
      <c r="L155" s="124">
        <v>93.019819208597923</v>
      </c>
      <c r="M155" s="124">
        <v>1291.6916596369158</v>
      </c>
      <c r="N155" s="95" t="s">
        <v>17</v>
      </c>
    </row>
    <row r="156" spans="1:17" x14ac:dyDescent="0.25">
      <c r="A156" s="24" t="s">
        <v>6</v>
      </c>
      <c r="B156" t="s">
        <v>12</v>
      </c>
      <c r="C156" t="s">
        <v>13</v>
      </c>
      <c r="D156" t="s">
        <v>18</v>
      </c>
      <c r="E156" s="79" t="s">
        <v>17</v>
      </c>
      <c r="F156" s="117">
        <v>0.4102564102564103</v>
      </c>
      <c r="G156" s="117">
        <v>0.11125595000000001</v>
      </c>
      <c r="H156" s="117">
        <v>0.7944833</v>
      </c>
      <c r="I156" s="95" t="s">
        <v>205</v>
      </c>
      <c r="J156" s="95">
        <v>2</v>
      </c>
      <c r="K156" s="95" t="s">
        <v>912</v>
      </c>
      <c r="L156" s="124">
        <v>1.7430418656236528</v>
      </c>
      <c r="M156" s="124">
        <v>2.5056226818340011</v>
      </c>
      <c r="N156" s="95" t="s">
        <v>17</v>
      </c>
    </row>
    <row r="157" spans="1:17" x14ac:dyDescent="0.25">
      <c r="A157" s="24" t="s">
        <v>6</v>
      </c>
      <c r="B157" t="s">
        <v>12</v>
      </c>
      <c r="C157" t="s">
        <v>13</v>
      </c>
      <c r="D157" t="s">
        <v>8</v>
      </c>
      <c r="E157" s="79" t="s">
        <v>158</v>
      </c>
      <c r="F157" s="117">
        <v>0.23026067668504896</v>
      </c>
      <c r="G157" s="117">
        <v>0.13750490000000001</v>
      </c>
      <c r="H157" s="117">
        <v>0.35950579999999999</v>
      </c>
      <c r="I157" s="95" t="s">
        <v>205</v>
      </c>
      <c r="J157" s="95">
        <v>2</v>
      </c>
      <c r="K157" s="95" t="s">
        <v>637</v>
      </c>
      <c r="L157" s="124">
        <v>12.192945763718416</v>
      </c>
      <c r="M157" s="124">
        <v>40.759846433604764</v>
      </c>
      <c r="N157" s="95" t="s">
        <v>17</v>
      </c>
    </row>
    <row r="158" spans="1:17" x14ac:dyDescent="0.25">
      <c r="A158" s="24" t="s">
        <v>6</v>
      </c>
      <c r="B158" t="s">
        <v>12</v>
      </c>
      <c r="C158" t="s">
        <v>13</v>
      </c>
      <c r="D158" t="s">
        <v>29</v>
      </c>
      <c r="E158" s="79" t="s">
        <v>158</v>
      </c>
      <c r="F158" s="117">
        <v>0.23026067668504896</v>
      </c>
      <c r="G158" s="117">
        <v>0.13750490000000001</v>
      </c>
      <c r="H158" s="117">
        <v>0.35950579999999999</v>
      </c>
      <c r="I158" s="95" t="s">
        <v>205</v>
      </c>
      <c r="J158" s="95">
        <v>2</v>
      </c>
      <c r="K158" s="95" t="s">
        <v>637</v>
      </c>
      <c r="L158" s="124">
        <v>12.192945763718416</v>
      </c>
      <c r="M158" s="124">
        <v>40.759846433604764</v>
      </c>
      <c r="N158" s="95" t="s">
        <v>17</v>
      </c>
    </row>
    <row r="159" spans="1:17" x14ac:dyDescent="0.25">
      <c r="A159" s="24" t="s">
        <v>6</v>
      </c>
      <c r="B159" t="s">
        <v>12</v>
      </c>
      <c r="C159" t="s">
        <v>13</v>
      </c>
      <c r="D159" t="s">
        <v>7</v>
      </c>
      <c r="E159" s="79" t="s">
        <v>158</v>
      </c>
      <c r="F159" s="117">
        <v>0.23026067668504896</v>
      </c>
      <c r="G159" s="117">
        <v>0.13750490000000001</v>
      </c>
      <c r="H159" s="117">
        <v>0.35950579999999999</v>
      </c>
      <c r="I159" s="95" t="s">
        <v>205</v>
      </c>
      <c r="J159" s="95">
        <v>2</v>
      </c>
      <c r="K159" s="95" t="s">
        <v>637</v>
      </c>
      <c r="L159" s="124">
        <v>12.192945763718416</v>
      </c>
      <c r="M159" s="124">
        <v>40.759846433604764</v>
      </c>
      <c r="N159" s="95" t="s">
        <v>17</v>
      </c>
    </row>
    <row r="160" spans="1:17" x14ac:dyDescent="0.25">
      <c r="A160" s="24" t="s">
        <v>6</v>
      </c>
      <c r="B160" t="s">
        <v>12</v>
      </c>
      <c r="C160" t="s">
        <v>14</v>
      </c>
      <c r="D160" t="s">
        <v>18</v>
      </c>
      <c r="E160" s="79" t="s">
        <v>17</v>
      </c>
      <c r="F160" s="117">
        <v>0.45161290322580649</v>
      </c>
      <c r="G160" s="117">
        <v>0.32076909999999997</v>
      </c>
      <c r="H160" s="117">
        <v>0.589507</v>
      </c>
      <c r="I160" s="95" t="s">
        <v>205</v>
      </c>
      <c r="J160" s="95">
        <v>2</v>
      </c>
      <c r="K160" s="95" t="s">
        <v>913</v>
      </c>
      <c r="L160" s="124">
        <v>22.078329824435684</v>
      </c>
      <c r="M160" s="124">
        <v>26.809400501100473</v>
      </c>
      <c r="N160" s="95" t="s">
        <v>17</v>
      </c>
    </row>
    <row r="161" spans="1:14" x14ac:dyDescent="0.25">
      <c r="A161" s="24" t="s">
        <v>6</v>
      </c>
      <c r="B161" t="s">
        <v>12</v>
      </c>
      <c r="C161" t="s">
        <v>14</v>
      </c>
      <c r="D161" t="s">
        <v>8</v>
      </c>
      <c r="E161" s="79" t="s">
        <v>158</v>
      </c>
      <c r="F161" s="117">
        <v>4.5850686973686321E-2</v>
      </c>
      <c r="G161" s="117">
        <v>1.9707694000000001E-2</v>
      </c>
      <c r="H161" s="117">
        <v>0.10302851</v>
      </c>
      <c r="I161" s="95" t="s">
        <v>205</v>
      </c>
      <c r="J161" s="95">
        <v>2</v>
      </c>
      <c r="K161" s="95" t="s">
        <v>908</v>
      </c>
      <c r="L161" s="124">
        <v>4.9787788395049377</v>
      </c>
      <c r="M161" s="124">
        <v>103.60800945359644</v>
      </c>
      <c r="N161" s="95" t="s">
        <v>17</v>
      </c>
    </row>
    <row r="162" spans="1:14" x14ac:dyDescent="0.25">
      <c r="A162" s="24" t="s">
        <v>6</v>
      </c>
      <c r="B162" t="s">
        <v>12</v>
      </c>
      <c r="C162" t="s">
        <v>14</v>
      </c>
      <c r="D162" t="s">
        <v>29</v>
      </c>
      <c r="E162" s="79" t="s">
        <v>158</v>
      </c>
      <c r="F162" s="117">
        <v>4.5850686973686321E-2</v>
      </c>
      <c r="G162" s="117">
        <v>1.9707694000000001E-2</v>
      </c>
      <c r="H162" s="117">
        <v>0.10302851</v>
      </c>
      <c r="I162" s="95" t="s">
        <v>205</v>
      </c>
      <c r="J162" s="95">
        <v>2</v>
      </c>
      <c r="K162" s="95" t="s">
        <v>908</v>
      </c>
      <c r="L162" s="124">
        <v>4.9787788395049377</v>
      </c>
      <c r="M162" s="124">
        <v>103.60800945359644</v>
      </c>
      <c r="N162" s="95" t="s">
        <v>17</v>
      </c>
    </row>
    <row r="163" spans="1:14" x14ac:dyDescent="0.25">
      <c r="A163" s="24" t="s">
        <v>6</v>
      </c>
      <c r="B163" t="s">
        <v>12</v>
      </c>
      <c r="C163" t="s">
        <v>14</v>
      </c>
      <c r="D163" t="s">
        <v>7</v>
      </c>
      <c r="E163" s="79" t="s">
        <v>158</v>
      </c>
      <c r="F163" s="117">
        <v>4.5850686973686321E-2</v>
      </c>
      <c r="G163" s="117">
        <v>1.9707694000000001E-2</v>
      </c>
      <c r="H163" s="117">
        <v>0.10302851</v>
      </c>
      <c r="I163" s="95" t="s">
        <v>205</v>
      </c>
      <c r="J163" s="95">
        <v>2</v>
      </c>
      <c r="K163" s="95" t="s">
        <v>908</v>
      </c>
      <c r="L163" s="124">
        <v>4.9787788395049377</v>
      </c>
      <c r="M163" s="124">
        <v>103.60800945359644</v>
      </c>
      <c r="N163" s="95" t="s">
        <v>17</v>
      </c>
    </row>
    <row r="164" spans="1:14" x14ac:dyDescent="0.25">
      <c r="A164" s="24" t="s">
        <v>6</v>
      </c>
      <c r="B164" t="s">
        <v>15</v>
      </c>
      <c r="C164" t="s">
        <v>11</v>
      </c>
      <c r="D164" t="s">
        <v>18</v>
      </c>
      <c r="E164" s="79" t="s">
        <v>17</v>
      </c>
      <c r="F164" s="117">
        <v>0.44148936170212766</v>
      </c>
      <c r="G164" s="117">
        <v>0.4021458</v>
      </c>
      <c r="H164" s="117">
        <v>0.4815815</v>
      </c>
      <c r="I164" s="95" t="s">
        <v>205</v>
      </c>
      <c r="J164" s="95">
        <v>2</v>
      </c>
      <c r="K164" s="95" t="s">
        <v>914</v>
      </c>
      <c r="L164" s="124">
        <v>263.4200030658626</v>
      </c>
      <c r="M164" s="124">
        <v>333.24217255319962</v>
      </c>
      <c r="N164" s="95" t="s">
        <v>17</v>
      </c>
    </row>
    <row r="165" spans="1:14" x14ac:dyDescent="0.25">
      <c r="A165" s="24" t="s">
        <v>6</v>
      </c>
      <c r="B165" t="s">
        <v>15</v>
      </c>
      <c r="C165" t="s">
        <v>11</v>
      </c>
      <c r="D165" t="s">
        <v>7</v>
      </c>
      <c r="E165" s="79" t="s">
        <v>158</v>
      </c>
      <c r="F165" s="117">
        <v>5.8312531878450376E-2</v>
      </c>
      <c r="G165" s="117">
        <v>4.8700880000000002E-2</v>
      </c>
      <c r="H165" s="117">
        <v>6.96822E-2</v>
      </c>
      <c r="I165" s="95" t="s">
        <v>205</v>
      </c>
      <c r="J165" s="95">
        <v>2</v>
      </c>
      <c r="K165" s="95" t="s">
        <v>919</v>
      </c>
      <c r="L165" s="124">
        <v>112.33518886512658</v>
      </c>
      <c r="M165" s="124">
        <v>1814.0978649985573</v>
      </c>
      <c r="N165" s="95" t="s">
        <v>17</v>
      </c>
    </row>
    <row r="166" spans="1:14" x14ac:dyDescent="0.25">
      <c r="A166" s="24" t="s">
        <v>6</v>
      </c>
      <c r="B166" t="s">
        <v>15</v>
      </c>
      <c r="C166" t="s">
        <v>13</v>
      </c>
      <c r="D166" t="s">
        <v>18</v>
      </c>
      <c r="E166" s="79" t="s">
        <v>17</v>
      </c>
      <c r="F166" s="117">
        <v>0.54545454545454541</v>
      </c>
      <c r="G166" s="117">
        <v>0.20532600000000001</v>
      </c>
      <c r="H166" s="117">
        <v>0.84786799999999996</v>
      </c>
      <c r="I166" s="95" t="s">
        <v>205</v>
      </c>
      <c r="J166" s="95">
        <v>2</v>
      </c>
      <c r="K166" s="95" t="s">
        <v>915</v>
      </c>
      <c r="L166" s="124">
        <v>2.9552988979437744</v>
      </c>
      <c r="M166" s="124">
        <v>2.4627490816198114</v>
      </c>
      <c r="N166" s="95" t="s">
        <v>17</v>
      </c>
    </row>
    <row r="167" spans="1:14" x14ac:dyDescent="0.25">
      <c r="A167" s="24" t="s">
        <v>6</v>
      </c>
      <c r="B167" t="s">
        <v>15</v>
      </c>
      <c r="C167" t="s">
        <v>13</v>
      </c>
      <c r="D167" t="s">
        <v>7</v>
      </c>
      <c r="E167" s="79" t="s">
        <v>158</v>
      </c>
      <c r="F167" s="117">
        <v>0.14965694161415971</v>
      </c>
      <c r="G167" s="117">
        <v>7.3466790000000004E-2</v>
      </c>
      <c r="H167" s="117">
        <v>0.28090599999999999</v>
      </c>
      <c r="I167" s="95" t="s">
        <v>205</v>
      </c>
      <c r="J167" s="95">
        <v>2</v>
      </c>
      <c r="K167" s="95" t="s">
        <v>920</v>
      </c>
      <c r="L167" s="124">
        <v>6.741357960264561</v>
      </c>
      <c r="M167" s="124">
        <v>38.304049807354353</v>
      </c>
      <c r="N167" s="95" t="s">
        <v>17</v>
      </c>
    </row>
    <row r="168" spans="1:14" x14ac:dyDescent="0.25">
      <c r="A168" s="24" t="s">
        <v>6</v>
      </c>
      <c r="B168" t="s">
        <v>15</v>
      </c>
      <c r="C168" t="s">
        <v>14</v>
      </c>
      <c r="D168" t="s">
        <v>18</v>
      </c>
      <c r="E168" s="79" t="s">
        <v>17</v>
      </c>
      <c r="F168" s="117">
        <v>0.36</v>
      </c>
      <c r="G168" s="117">
        <v>0.21738560000000001</v>
      </c>
      <c r="H168" s="117">
        <v>0.53251380000000004</v>
      </c>
      <c r="I168" s="95" t="s">
        <v>205</v>
      </c>
      <c r="J168" s="95">
        <v>2</v>
      </c>
      <c r="K168" s="95" t="s">
        <v>916</v>
      </c>
      <c r="L168" s="124">
        <v>11.567790460489187</v>
      </c>
      <c r="M168" s="124">
        <v>20.564960818647446</v>
      </c>
      <c r="N168" s="95" t="s">
        <v>17</v>
      </c>
    </row>
    <row r="169" spans="1:14" x14ac:dyDescent="0.25">
      <c r="A169" s="24" t="s">
        <v>6</v>
      </c>
      <c r="B169" t="s">
        <v>15</v>
      </c>
      <c r="C169" t="s">
        <v>14</v>
      </c>
      <c r="D169" t="s">
        <v>7</v>
      </c>
      <c r="E169" s="79" t="s">
        <v>158</v>
      </c>
      <c r="F169" s="117">
        <v>0.10335952240867163</v>
      </c>
      <c r="G169" s="117">
        <v>6.7471660000000003E-2</v>
      </c>
      <c r="H169" s="117">
        <v>0.15515989999999999</v>
      </c>
      <c r="I169" s="95" t="s">
        <v>205</v>
      </c>
      <c r="J169" s="95">
        <v>2</v>
      </c>
      <c r="K169" s="95" t="s">
        <v>921</v>
      </c>
      <c r="L169" s="124">
        <v>19.39701908722882</v>
      </c>
      <c r="M169" s="124">
        <v>168.26850640286818</v>
      </c>
      <c r="N169" s="95" t="s">
        <v>17</v>
      </c>
    </row>
    <row r="170" spans="1:14" x14ac:dyDescent="0.25">
      <c r="A170" s="81" t="s">
        <v>6</v>
      </c>
      <c r="B170" s="79" t="s">
        <v>12</v>
      </c>
      <c r="C170" s="79" t="s">
        <v>11</v>
      </c>
      <c r="D170" s="79" t="s">
        <v>8</v>
      </c>
      <c r="E170" s="79" t="s">
        <v>159</v>
      </c>
      <c r="F170" s="117">
        <v>0.64351851851851849</v>
      </c>
      <c r="G170" s="117">
        <v>0.56675629999999999</v>
      </c>
      <c r="H170" s="117">
        <v>0.71355400000000002</v>
      </c>
      <c r="I170" s="95" t="s">
        <v>205</v>
      </c>
      <c r="J170" s="95">
        <v>2</v>
      </c>
      <c r="K170" s="95" t="s">
        <v>909</v>
      </c>
      <c r="L170" s="124">
        <v>103.01257857060041</v>
      </c>
      <c r="M170" s="124">
        <v>57.064521941987316</v>
      </c>
      <c r="N170" s="95" t="s">
        <v>17</v>
      </c>
    </row>
    <row r="171" spans="1:14" x14ac:dyDescent="0.25">
      <c r="A171" s="81" t="s">
        <v>6</v>
      </c>
      <c r="B171" s="79" t="s">
        <v>12</v>
      </c>
      <c r="C171" s="79" t="s">
        <v>11</v>
      </c>
      <c r="D171" s="79" t="s">
        <v>29</v>
      </c>
      <c r="E171" s="79" t="s">
        <v>159</v>
      </c>
      <c r="F171" s="117">
        <v>0.51037344398340256</v>
      </c>
      <c r="G171" s="117">
        <v>0.46032580000000001</v>
      </c>
      <c r="H171" s="117">
        <v>0.56021399999999999</v>
      </c>
      <c r="I171" s="95" t="s">
        <v>205</v>
      </c>
      <c r="J171" s="95">
        <v>2</v>
      </c>
      <c r="K171" s="95" t="s">
        <v>911</v>
      </c>
      <c r="L171" s="124">
        <v>194.45250844277973</v>
      </c>
      <c r="M171" s="124">
        <v>186.54793492884559</v>
      </c>
      <c r="N171" s="95" t="s">
        <v>17</v>
      </c>
    </row>
    <row r="172" spans="1:14" x14ac:dyDescent="0.25">
      <c r="A172" s="81" t="s">
        <v>6</v>
      </c>
      <c r="B172" s="79" t="s">
        <v>12</v>
      </c>
      <c r="C172" s="79" t="s">
        <v>11</v>
      </c>
      <c r="D172" s="79" t="s">
        <v>7</v>
      </c>
      <c r="E172" s="79" t="s">
        <v>159</v>
      </c>
      <c r="F172" s="117">
        <v>0.17460317460317459</v>
      </c>
      <c r="G172" s="117">
        <v>0.1205753</v>
      </c>
      <c r="H172" s="117">
        <v>0.24606629999999999</v>
      </c>
      <c r="I172" s="95" t="s">
        <v>205</v>
      </c>
      <c r="J172" s="95">
        <v>2</v>
      </c>
      <c r="K172" s="95" t="s">
        <v>917</v>
      </c>
      <c r="L172" s="124">
        <v>24.365158999684059</v>
      </c>
      <c r="M172" s="124">
        <v>115.18075163487009</v>
      </c>
      <c r="N172" s="95" t="s">
        <v>17</v>
      </c>
    </row>
    <row r="173" spans="1:14" x14ac:dyDescent="0.25">
      <c r="A173" s="81" t="s">
        <v>6</v>
      </c>
      <c r="B173" s="79" t="s">
        <v>12</v>
      </c>
      <c r="C173" s="79" t="s">
        <v>13</v>
      </c>
      <c r="D173" s="79" t="s">
        <v>8</v>
      </c>
      <c r="E173" s="79" t="s">
        <v>159</v>
      </c>
      <c r="F173" s="117">
        <v>0.5</v>
      </c>
      <c r="G173" s="117">
        <v>0.12092037</v>
      </c>
      <c r="H173" s="117">
        <v>0.87907959999999996</v>
      </c>
      <c r="I173" s="95" t="s">
        <v>205</v>
      </c>
      <c r="J173" s="95">
        <v>2</v>
      </c>
      <c r="K173" s="95" t="s">
        <v>859</v>
      </c>
      <c r="L173" s="124">
        <v>1.4208000000000001</v>
      </c>
      <c r="M173" s="124">
        <v>1.4208000000000001</v>
      </c>
      <c r="N173" s="95" t="s">
        <v>17</v>
      </c>
    </row>
    <row r="174" spans="1:14" x14ac:dyDescent="0.25">
      <c r="A174" s="81" t="s">
        <v>6</v>
      </c>
      <c r="B174" s="79" t="s">
        <v>12</v>
      </c>
      <c r="C174" s="79" t="s">
        <v>13</v>
      </c>
      <c r="D174" s="79" t="s">
        <v>29</v>
      </c>
      <c r="E174" s="79" t="s">
        <v>159</v>
      </c>
      <c r="F174" s="117">
        <v>0.4102564102564103</v>
      </c>
      <c r="G174" s="117">
        <v>0.11125595000000001</v>
      </c>
      <c r="H174" s="117">
        <v>0.7944833</v>
      </c>
      <c r="I174" s="95" t="s">
        <v>205</v>
      </c>
      <c r="J174" s="95">
        <v>2</v>
      </c>
      <c r="K174" s="95" t="s">
        <v>912</v>
      </c>
      <c r="L174" s="124">
        <v>1.7430418656236528</v>
      </c>
      <c r="M174" s="124">
        <v>2.5056226818340011</v>
      </c>
      <c r="N174" s="95" t="s">
        <v>17</v>
      </c>
    </row>
    <row r="175" spans="1:14" x14ac:dyDescent="0.25">
      <c r="A175" s="81" t="s">
        <v>6</v>
      </c>
      <c r="B175" s="79" t="s">
        <v>12</v>
      </c>
      <c r="C175" s="79" t="s">
        <v>13</v>
      </c>
      <c r="D175" s="79" t="s">
        <v>7</v>
      </c>
      <c r="E175" s="79" t="s">
        <v>159</v>
      </c>
      <c r="F175" s="117">
        <v>0.21965317919075145</v>
      </c>
      <c r="G175" s="117">
        <v>3.3316876000000002E-2</v>
      </c>
      <c r="H175" s="117">
        <v>0.69686840000000005</v>
      </c>
      <c r="I175" s="95" t="s">
        <v>205</v>
      </c>
      <c r="J175" s="95">
        <v>2</v>
      </c>
      <c r="K175" s="95" t="s">
        <v>864</v>
      </c>
      <c r="L175" s="124">
        <v>0.78268523675494484</v>
      </c>
      <c r="M175" s="124">
        <v>2.7805922884715146</v>
      </c>
      <c r="N175" s="95" t="s">
        <v>17</v>
      </c>
    </row>
    <row r="176" spans="1:14" x14ac:dyDescent="0.25">
      <c r="A176" s="81" t="s">
        <v>6</v>
      </c>
      <c r="B176" s="79" t="s">
        <v>12</v>
      </c>
      <c r="C176" s="79" t="s">
        <v>14</v>
      </c>
      <c r="D176" s="79" t="s">
        <v>8</v>
      </c>
      <c r="E176" s="79" t="s">
        <v>159</v>
      </c>
      <c r="F176" s="117">
        <v>0.65909090909090906</v>
      </c>
      <c r="G176" s="117">
        <v>0.44037140000000002</v>
      </c>
      <c r="H176" s="117">
        <v>0.82608720000000002</v>
      </c>
      <c r="I176" s="95" t="s">
        <v>205</v>
      </c>
      <c r="J176" s="95">
        <v>2</v>
      </c>
      <c r="K176" s="95" t="s">
        <v>910</v>
      </c>
      <c r="L176" s="124">
        <v>13.043236761775576</v>
      </c>
      <c r="M176" s="124">
        <v>6.7465017733321906</v>
      </c>
      <c r="N176" s="95" t="s">
        <v>17</v>
      </c>
    </row>
    <row r="177" spans="1:14" x14ac:dyDescent="0.25">
      <c r="A177" s="81" t="s">
        <v>6</v>
      </c>
      <c r="B177" s="79" t="s">
        <v>12</v>
      </c>
      <c r="C177" s="79" t="s">
        <v>14</v>
      </c>
      <c r="D177" s="79" t="s">
        <v>29</v>
      </c>
      <c r="E177" s="79" t="s">
        <v>159</v>
      </c>
      <c r="F177" s="117">
        <v>0.45161290322580649</v>
      </c>
      <c r="G177" s="117">
        <v>0.32076909999999997</v>
      </c>
      <c r="H177" s="117">
        <v>0.589507</v>
      </c>
      <c r="I177" s="95" t="s">
        <v>205</v>
      </c>
      <c r="J177" s="95">
        <v>2</v>
      </c>
      <c r="K177" s="95" t="s">
        <v>913</v>
      </c>
      <c r="L177" s="124">
        <v>22.078329824435684</v>
      </c>
      <c r="M177" s="124">
        <v>26.809400501100473</v>
      </c>
      <c r="N177" s="95" t="s">
        <v>17</v>
      </c>
    </row>
    <row r="178" spans="1:14" x14ac:dyDescent="0.25">
      <c r="A178" s="81" t="s">
        <v>6</v>
      </c>
      <c r="B178" s="79" t="s">
        <v>12</v>
      </c>
      <c r="C178" s="79" t="s">
        <v>14</v>
      </c>
      <c r="D178" s="79" t="s">
        <v>7</v>
      </c>
      <c r="E178" s="79" t="s">
        <v>159</v>
      </c>
      <c r="F178" s="117">
        <v>0.23076923076923075</v>
      </c>
      <c r="G178" s="117">
        <v>0.10313543</v>
      </c>
      <c r="H178" s="117">
        <v>0.43903389999999998</v>
      </c>
      <c r="I178" s="95" t="s">
        <v>205</v>
      </c>
      <c r="J178" s="95">
        <v>2</v>
      </c>
      <c r="K178" s="95" t="s">
        <v>918</v>
      </c>
      <c r="L178" s="124">
        <v>5.033584695426975</v>
      </c>
      <c r="M178" s="124">
        <v>16.778615651423248</v>
      </c>
      <c r="N178" s="95" t="s">
        <v>17</v>
      </c>
    </row>
    <row r="179" spans="1:14" x14ac:dyDescent="0.25">
      <c r="A179" s="81" t="s">
        <v>6</v>
      </c>
      <c r="B179" s="79" t="s">
        <v>15</v>
      </c>
      <c r="C179" s="79" t="s">
        <v>11</v>
      </c>
      <c r="D179" s="79" t="s">
        <v>7</v>
      </c>
      <c r="E179" s="79" t="s">
        <v>159</v>
      </c>
      <c r="F179" s="117">
        <v>0.42372881355932202</v>
      </c>
      <c r="G179" s="117">
        <v>0.37483699999999998</v>
      </c>
      <c r="H179" s="117">
        <v>0.474161</v>
      </c>
      <c r="I179" s="95" t="s">
        <v>205</v>
      </c>
      <c r="J179" s="95">
        <v>2</v>
      </c>
      <c r="K179" s="95" t="s">
        <v>922</v>
      </c>
      <c r="L179" s="124">
        <v>159.56869891596423</v>
      </c>
      <c r="M179" s="124">
        <v>217.01343052571141</v>
      </c>
      <c r="N179" s="95" t="s">
        <v>17</v>
      </c>
    </row>
    <row r="180" spans="1:14" x14ac:dyDescent="0.25">
      <c r="A180" s="81" t="s">
        <v>6</v>
      </c>
      <c r="B180" s="79" t="s">
        <v>15</v>
      </c>
      <c r="C180" s="79" t="s">
        <v>13</v>
      </c>
      <c r="D180" s="79" t="s">
        <v>7</v>
      </c>
      <c r="E180" s="79" t="s">
        <v>159</v>
      </c>
      <c r="F180" s="117">
        <v>0.33734939759036142</v>
      </c>
      <c r="G180" s="117">
        <v>7.8071059999999998E-2</v>
      </c>
      <c r="H180" s="117">
        <v>0.75372729999999999</v>
      </c>
      <c r="I180" s="95" t="s">
        <v>205</v>
      </c>
      <c r="J180" s="95">
        <v>2</v>
      </c>
      <c r="K180" s="95" t="s">
        <v>864</v>
      </c>
      <c r="L180" s="124">
        <v>1.3874941741210549</v>
      </c>
      <c r="M180" s="124">
        <v>2.7254349848806432</v>
      </c>
      <c r="N180" s="95" t="s">
        <v>17</v>
      </c>
    </row>
    <row r="181" spans="1:14" x14ac:dyDescent="0.25">
      <c r="A181" s="81" t="s">
        <v>6</v>
      </c>
      <c r="B181" s="79" t="s">
        <v>15</v>
      </c>
      <c r="C181" s="79" t="s">
        <v>14</v>
      </c>
      <c r="D181" s="79" t="s">
        <v>7</v>
      </c>
      <c r="E181" s="79" t="s">
        <v>159</v>
      </c>
      <c r="F181" s="117">
        <v>0.33333333333333337</v>
      </c>
      <c r="G181" s="117">
        <v>0.16722090000000001</v>
      </c>
      <c r="H181" s="117">
        <v>0.55457129999999999</v>
      </c>
      <c r="I181" s="95" t="s">
        <v>205</v>
      </c>
      <c r="J181" s="95">
        <v>2</v>
      </c>
      <c r="K181" s="95" t="s">
        <v>923</v>
      </c>
      <c r="L181" s="124">
        <v>6.4623589860464232</v>
      </c>
      <c r="M181" s="124">
        <v>12.924717972092846</v>
      </c>
      <c r="N181" s="95" t="s">
        <v>17</v>
      </c>
    </row>
    <row r="182" spans="1:14" x14ac:dyDescent="0.25">
      <c r="L182" s="95"/>
      <c r="M182" s="95"/>
      <c r="N182" s="9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3"/>
  <sheetViews>
    <sheetView zoomScale="80" zoomScaleNormal="80" workbookViewId="0">
      <pane ySplit="1" topLeftCell="A2" activePane="bottomLeft" state="frozen"/>
      <selection pane="bottomLeft" activeCell="O31" sqref="O31"/>
    </sheetView>
  </sheetViews>
  <sheetFormatPr defaultRowHeight="15" x14ac:dyDescent="0.25"/>
  <cols>
    <col min="5" max="7" width="10" customWidth="1"/>
    <col min="8" max="8" width="7.140625" style="79" customWidth="1"/>
    <col min="9" max="9" width="7.42578125" style="79" customWidth="1"/>
    <col min="10" max="10" width="19.42578125" style="79" customWidth="1"/>
    <col min="11" max="11" width="7.28515625" customWidth="1"/>
    <col min="12" max="13" width="7.28515625" style="79" customWidth="1"/>
    <col min="14" max="14" width="9.140625" style="79"/>
    <col min="15" max="15" width="13.140625" customWidth="1"/>
    <col min="16" max="16" width="64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164</v>
      </c>
      <c r="J1" s="80" t="s">
        <v>137</v>
      </c>
      <c r="K1" s="33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8</v>
      </c>
      <c r="E2" s="58">
        <v>0.25</v>
      </c>
      <c r="F2" s="58" t="s">
        <v>17</v>
      </c>
      <c r="G2" s="58" t="s">
        <v>17</v>
      </c>
      <c r="H2" s="58" t="s">
        <v>17</v>
      </c>
      <c r="I2" s="58" t="s">
        <v>17</v>
      </c>
      <c r="J2" s="95" t="s">
        <v>17</v>
      </c>
      <c r="K2" t="s">
        <v>17</v>
      </c>
      <c r="L2" s="79" t="s">
        <v>17</v>
      </c>
      <c r="M2" s="79" t="s">
        <v>17</v>
      </c>
      <c r="O2" t="s">
        <v>24</v>
      </c>
      <c r="P2" t="s">
        <v>94</v>
      </c>
    </row>
    <row r="3" spans="1:16" x14ac:dyDescent="0.25">
      <c r="A3" s="24" t="s">
        <v>2</v>
      </c>
      <c r="B3" t="s">
        <v>12</v>
      </c>
      <c r="C3" t="s">
        <v>11</v>
      </c>
      <c r="D3" t="s">
        <v>29</v>
      </c>
      <c r="E3" s="58">
        <v>0.25</v>
      </c>
      <c r="F3" s="59" t="s">
        <v>17</v>
      </c>
      <c r="G3" s="59" t="s">
        <v>17</v>
      </c>
      <c r="H3" s="59" t="s">
        <v>17</v>
      </c>
      <c r="I3" s="59" t="s">
        <v>17</v>
      </c>
      <c r="J3" s="96" t="s">
        <v>17</v>
      </c>
      <c r="K3" t="s">
        <v>17</v>
      </c>
      <c r="L3" s="79" t="s">
        <v>17</v>
      </c>
      <c r="M3" s="79" t="s">
        <v>17</v>
      </c>
      <c r="P3" t="s">
        <v>78</v>
      </c>
    </row>
    <row r="4" spans="1:16" x14ac:dyDescent="0.25">
      <c r="A4" s="24" t="s">
        <v>2</v>
      </c>
      <c r="B4" t="s">
        <v>12</v>
      </c>
      <c r="C4" t="s">
        <v>11</v>
      </c>
      <c r="D4" t="s">
        <v>7</v>
      </c>
      <c r="E4" s="58">
        <v>4.5599999999999995E-2</v>
      </c>
      <c r="F4" s="59">
        <v>2.6600000000000002E-2</v>
      </c>
      <c r="G4" s="59">
        <v>6.4500000000000002E-2</v>
      </c>
      <c r="H4" s="59" t="s">
        <v>205</v>
      </c>
      <c r="I4" s="59">
        <v>2</v>
      </c>
      <c r="J4" s="96" t="s">
        <v>796</v>
      </c>
      <c r="K4">
        <v>21.184587515972179</v>
      </c>
      <c r="L4" s="79">
        <v>443.38970011499663</v>
      </c>
      <c r="M4" s="79" t="s">
        <v>17</v>
      </c>
    </row>
    <row r="5" spans="1:16" x14ac:dyDescent="0.25">
      <c r="A5" s="24" t="s">
        <v>2</v>
      </c>
      <c r="B5" t="s">
        <v>12</v>
      </c>
      <c r="C5" t="s">
        <v>13</v>
      </c>
      <c r="D5" t="s">
        <v>8</v>
      </c>
      <c r="E5" s="60">
        <v>0.25</v>
      </c>
      <c r="F5" s="61" t="s">
        <v>17</v>
      </c>
      <c r="G5" s="61" t="s">
        <v>17</v>
      </c>
      <c r="H5" s="61" t="s">
        <v>17</v>
      </c>
      <c r="I5" s="61" t="s">
        <v>17</v>
      </c>
      <c r="J5" s="97" t="s">
        <v>17</v>
      </c>
      <c r="K5" s="27" t="s">
        <v>17</v>
      </c>
      <c r="L5" s="84" t="s">
        <v>17</v>
      </c>
      <c r="M5" s="84" t="s">
        <v>17</v>
      </c>
      <c r="N5" s="84"/>
      <c r="O5" s="27"/>
      <c r="P5" s="27"/>
    </row>
    <row r="6" spans="1:16" x14ac:dyDescent="0.25">
      <c r="A6" s="29" t="s">
        <v>2</v>
      </c>
      <c r="B6" s="27" t="s">
        <v>12</v>
      </c>
      <c r="C6" s="27" t="s">
        <v>13</v>
      </c>
      <c r="D6" s="27" t="s">
        <v>29</v>
      </c>
      <c r="E6" s="60">
        <v>0.25</v>
      </c>
      <c r="F6" s="61" t="s">
        <v>17</v>
      </c>
      <c r="G6" s="61" t="s">
        <v>17</v>
      </c>
      <c r="H6" s="61" t="s">
        <v>17</v>
      </c>
      <c r="I6" s="61" t="s">
        <v>17</v>
      </c>
      <c r="J6" s="97" t="s">
        <v>17</v>
      </c>
      <c r="K6" s="27" t="s">
        <v>17</v>
      </c>
      <c r="L6" s="84" t="s">
        <v>17</v>
      </c>
      <c r="M6" s="84" t="s">
        <v>17</v>
      </c>
      <c r="N6" s="84"/>
      <c r="O6" s="27"/>
      <c r="P6" s="27"/>
    </row>
    <row r="7" spans="1:16" x14ac:dyDescent="0.25">
      <c r="A7" s="29" t="s">
        <v>2</v>
      </c>
      <c r="B7" s="27" t="s">
        <v>12</v>
      </c>
      <c r="C7" s="27" t="s">
        <v>13</v>
      </c>
      <c r="D7" s="27" t="s">
        <v>7</v>
      </c>
      <c r="E7" s="60">
        <v>0.1067</v>
      </c>
      <c r="F7" s="61">
        <v>8.0100000000000005E-2</v>
      </c>
      <c r="G7" s="61">
        <v>0.1333</v>
      </c>
      <c r="H7" s="61" t="s">
        <v>205</v>
      </c>
      <c r="I7" s="61">
        <v>2</v>
      </c>
      <c r="J7" s="97" t="s">
        <v>797</v>
      </c>
      <c r="K7" s="27">
        <v>55.11058416764542</v>
      </c>
      <c r="L7" s="84">
        <v>461.38973605396109</v>
      </c>
      <c r="M7" s="84" t="s">
        <v>17</v>
      </c>
      <c r="N7" s="84"/>
      <c r="O7" s="27"/>
      <c r="P7" s="27"/>
    </row>
    <row r="8" spans="1:16" x14ac:dyDescent="0.25">
      <c r="A8" s="24" t="s">
        <v>2</v>
      </c>
      <c r="B8" t="s">
        <v>12</v>
      </c>
      <c r="C8" t="s">
        <v>14</v>
      </c>
      <c r="D8" t="s">
        <v>8</v>
      </c>
      <c r="E8" s="60">
        <v>0.25</v>
      </c>
      <c r="F8" s="61" t="s">
        <v>17</v>
      </c>
      <c r="G8" s="61" t="s">
        <v>17</v>
      </c>
      <c r="H8" s="61" t="s">
        <v>17</v>
      </c>
      <c r="I8" s="61" t="s">
        <v>17</v>
      </c>
      <c r="J8" s="97" t="s">
        <v>17</v>
      </c>
      <c r="K8" s="27" t="s">
        <v>17</v>
      </c>
      <c r="L8" s="84" t="s">
        <v>17</v>
      </c>
      <c r="M8" s="84" t="s">
        <v>17</v>
      </c>
      <c r="N8" s="84"/>
      <c r="O8" s="27"/>
      <c r="P8" s="27"/>
    </row>
    <row r="9" spans="1:16" x14ac:dyDescent="0.25">
      <c r="A9" s="24" t="s">
        <v>2</v>
      </c>
      <c r="B9" t="s">
        <v>12</v>
      </c>
      <c r="C9" t="s">
        <v>14</v>
      </c>
      <c r="D9" t="s">
        <v>29</v>
      </c>
      <c r="E9" s="60">
        <v>0.25</v>
      </c>
      <c r="F9" s="61" t="s">
        <v>17</v>
      </c>
      <c r="G9" s="61" t="s">
        <v>17</v>
      </c>
      <c r="H9" s="61" t="s">
        <v>17</v>
      </c>
      <c r="I9" s="61" t="s">
        <v>17</v>
      </c>
      <c r="J9" s="97" t="s">
        <v>17</v>
      </c>
      <c r="K9" s="27" t="s">
        <v>17</v>
      </c>
      <c r="L9" s="84" t="s">
        <v>17</v>
      </c>
      <c r="M9" s="84" t="s">
        <v>17</v>
      </c>
      <c r="N9" s="84"/>
      <c r="O9" s="27"/>
      <c r="P9" s="27"/>
    </row>
    <row r="10" spans="1:16" x14ac:dyDescent="0.25">
      <c r="A10" s="24" t="s">
        <v>2</v>
      </c>
      <c r="B10" t="s">
        <v>12</v>
      </c>
      <c r="C10" t="s">
        <v>14</v>
      </c>
      <c r="D10" t="s">
        <v>7</v>
      </c>
      <c r="E10" s="60">
        <v>5.2999999999999999E-2</v>
      </c>
      <c r="F10" s="61">
        <v>2.8399999999999998E-2</v>
      </c>
      <c r="G10" s="61">
        <v>7.7699999999999991E-2</v>
      </c>
      <c r="H10" s="61" t="s">
        <v>205</v>
      </c>
      <c r="I10" s="61">
        <v>2</v>
      </c>
      <c r="J10" s="97" t="s">
        <v>798</v>
      </c>
      <c r="K10" s="27">
        <v>16.765219399051219</v>
      </c>
      <c r="L10" s="84">
        <v>299.5596749226699</v>
      </c>
      <c r="M10" s="84" t="s">
        <v>17</v>
      </c>
      <c r="N10" s="84"/>
      <c r="O10" s="27"/>
      <c r="P10" s="27"/>
    </row>
    <row r="11" spans="1:16" x14ac:dyDescent="0.25">
      <c r="A11" s="24" t="s">
        <v>2</v>
      </c>
      <c r="B11" t="s">
        <v>15</v>
      </c>
      <c r="C11" t="s">
        <v>11</v>
      </c>
      <c r="D11" t="s">
        <v>7</v>
      </c>
      <c r="E11" s="60">
        <v>1.67E-2</v>
      </c>
      <c r="F11" s="60">
        <v>8.1000000000000013E-3</v>
      </c>
      <c r="G11" s="60">
        <v>2.53E-2</v>
      </c>
      <c r="H11" s="60" t="s">
        <v>205</v>
      </c>
      <c r="I11" s="60">
        <v>2</v>
      </c>
      <c r="J11" s="98" t="s">
        <v>799</v>
      </c>
      <c r="K11" s="27">
        <v>14.227374014862091</v>
      </c>
      <c r="L11" s="84">
        <v>837.71118974933484</v>
      </c>
      <c r="M11" s="84" t="s">
        <v>17</v>
      </c>
      <c r="N11" s="84"/>
      <c r="O11" s="27"/>
      <c r="P11" s="27"/>
    </row>
    <row r="12" spans="1:16" x14ac:dyDescent="0.25">
      <c r="A12" s="24" t="s">
        <v>2</v>
      </c>
      <c r="B12" t="s">
        <v>15</v>
      </c>
      <c r="C12" t="s">
        <v>13</v>
      </c>
      <c r="D12" t="s">
        <v>7</v>
      </c>
      <c r="E12" s="60">
        <v>2.06E-2</v>
      </c>
      <c r="F12" s="60">
        <v>1.09E-2</v>
      </c>
      <c r="G12" s="60">
        <v>3.0299999999999997E-2</v>
      </c>
      <c r="H12" s="60" t="s">
        <v>205</v>
      </c>
      <c r="I12" s="60">
        <v>2</v>
      </c>
      <c r="J12" s="98" t="s">
        <v>800</v>
      </c>
      <c r="K12" s="27">
        <v>16.948672140019134</v>
      </c>
      <c r="L12" s="84">
        <v>805.80240261819119</v>
      </c>
      <c r="M12" s="84" t="s">
        <v>17</v>
      </c>
      <c r="N12" s="84"/>
      <c r="O12" s="27"/>
      <c r="P12" s="27"/>
    </row>
    <row r="13" spans="1:16" x14ac:dyDescent="0.25">
      <c r="A13" s="33" t="s">
        <v>2</v>
      </c>
      <c r="B13" s="34" t="s">
        <v>15</v>
      </c>
      <c r="C13" s="34" t="s">
        <v>14</v>
      </c>
      <c r="D13" s="34" t="s">
        <v>7</v>
      </c>
      <c r="E13" s="62">
        <v>1.09E-2</v>
      </c>
      <c r="F13" s="62">
        <v>1.4000000000000002E-3</v>
      </c>
      <c r="G13" s="62">
        <v>2.0299999999999999E-2</v>
      </c>
      <c r="H13" s="62" t="s">
        <v>205</v>
      </c>
      <c r="I13" s="62">
        <v>2</v>
      </c>
      <c r="J13" s="100" t="s">
        <v>801</v>
      </c>
      <c r="K13" s="34">
        <v>5.0443393560493828</v>
      </c>
      <c r="L13" s="87">
        <v>457.73908780444447</v>
      </c>
      <c r="M13" s="87" t="s">
        <v>17</v>
      </c>
      <c r="N13" s="87"/>
      <c r="O13" s="34"/>
      <c r="P13" s="34"/>
    </row>
    <row r="14" spans="1:16" x14ac:dyDescent="0.25">
      <c r="A14" s="29" t="s">
        <v>3</v>
      </c>
      <c r="B14" s="27" t="s">
        <v>12</v>
      </c>
      <c r="C14" s="27" t="s">
        <v>11</v>
      </c>
      <c r="D14" s="27" t="s">
        <v>8</v>
      </c>
      <c r="E14" s="60">
        <v>0.25</v>
      </c>
      <c r="F14" s="60" t="s">
        <v>17</v>
      </c>
      <c r="G14" s="60" t="s">
        <v>17</v>
      </c>
      <c r="H14" s="60" t="s">
        <v>17</v>
      </c>
      <c r="I14" s="60" t="s">
        <v>17</v>
      </c>
      <c r="J14" s="98" t="s">
        <v>17</v>
      </c>
      <c r="K14" s="27" t="s">
        <v>17</v>
      </c>
      <c r="L14" s="84" t="s">
        <v>17</v>
      </c>
      <c r="M14" s="84" t="s">
        <v>17</v>
      </c>
      <c r="N14" s="84"/>
      <c r="O14" s="27"/>
      <c r="P14" s="27" t="s">
        <v>74</v>
      </c>
    </row>
    <row r="15" spans="1:16" x14ac:dyDescent="0.25">
      <c r="A15" s="29" t="s">
        <v>3</v>
      </c>
      <c r="B15" s="27" t="s">
        <v>12</v>
      </c>
      <c r="C15" s="27" t="s">
        <v>11</v>
      </c>
      <c r="D15" s="27" t="s">
        <v>29</v>
      </c>
      <c r="E15" s="60">
        <v>0.25</v>
      </c>
      <c r="F15" s="60" t="s">
        <v>17</v>
      </c>
      <c r="G15" s="60" t="s">
        <v>17</v>
      </c>
      <c r="H15" s="60" t="s">
        <v>17</v>
      </c>
      <c r="I15" s="60" t="s">
        <v>17</v>
      </c>
      <c r="J15" s="98" t="s">
        <v>17</v>
      </c>
      <c r="K15" s="27" t="s">
        <v>17</v>
      </c>
      <c r="L15" s="84" t="s">
        <v>17</v>
      </c>
      <c r="M15" s="84" t="s">
        <v>17</v>
      </c>
      <c r="N15" s="84"/>
      <c r="O15" s="27"/>
      <c r="P15" s="27"/>
    </row>
    <row r="16" spans="1:16" x14ac:dyDescent="0.25">
      <c r="A16" s="29" t="s">
        <v>3</v>
      </c>
      <c r="B16" s="27" t="s">
        <v>12</v>
      </c>
      <c r="C16" s="27" t="s">
        <v>11</v>
      </c>
      <c r="D16" s="27" t="s">
        <v>7</v>
      </c>
      <c r="E16" s="60">
        <v>4.5599999999999995E-2</v>
      </c>
      <c r="F16" s="60">
        <v>2.6600000000000002E-2</v>
      </c>
      <c r="G16" s="60">
        <v>6.4500000000000002E-2</v>
      </c>
      <c r="H16" s="60" t="s">
        <v>205</v>
      </c>
      <c r="I16" s="60">
        <v>2</v>
      </c>
      <c r="J16" s="98" t="s">
        <v>796</v>
      </c>
      <c r="K16" s="27">
        <v>21.184587515972179</v>
      </c>
      <c r="L16" s="84">
        <v>443.38970011499663</v>
      </c>
      <c r="M16" s="84" t="s">
        <v>17</v>
      </c>
      <c r="N16" s="84"/>
      <c r="O16" s="27"/>
      <c r="P16" s="27"/>
    </row>
    <row r="17" spans="1:16" x14ac:dyDescent="0.25">
      <c r="A17" s="29" t="s">
        <v>3</v>
      </c>
      <c r="B17" s="27" t="s">
        <v>12</v>
      </c>
      <c r="C17" s="27" t="s">
        <v>13</v>
      </c>
      <c r="D17" s="27" t="s">
        <v>8</v>
      </c>
      <c r="E17" s="60">
        <v>0.25</v>
      </c>
      <c r="F17" s="60" t="s">
        <v>17</v>
      </c>
      <c r="G17" s="60" t="s">
        <v>17</v>
      </c>
      <c r="H17" s="60" t="s">
        <v>17</v>
      </c>
      <c r="I17" s="60" t="s">
        <v>17</v>
      </c>
      <c r="J17" s="98" t="s">
        <v>17</v>
      </c>
      <c r="K17" s="27" t="s">
        <v>17</v>
      </c>
      <c r="L17" s="84" t="s">
        <v>17</v>
      </c>
      <c r="M17" s="84" t="s">
        <v>17</v>
      </c>
      <c r="N17" s="84"/>
      <c r="O17" s="27"/>
      <c r="P17" s="27"/>
    </row>
    <row r="18" spans="1:16" x14ac:dyDescent="0.25">
      <c r="A18" s="29" t="s">
        <v>3</v>
      </c>
      <c r="B18" s="27" t="s">
        <v>12</v>
      </c>
      <c r="C18" s="27" t="s">
        <v>13</v>
      </c>
      <c r="D18" s="27" t="s">
        <v>29</v>
      </c>
      <c r="E18" s="60">
        <v>0.25</v>
      </c>
      <c r="F18" s="60" t="s">
        <v>17</v>
      </c>
      <c r="G18" s="60" t="s">
        <v>17</v>
      </c>
      <c r="H18" s="60" t="s">
        <v>17</v>
      </c>
      <c r="I18" s="60" t="s">
        <v>17</v>
      </c>
      <c r="J18" s="98" t="s">
        <v>17</v>
      </c>
      <c r="K18" s="27" t="s">
        <v>17</v>
      </c>
      <c r="L18" s="84" t="s">
        <v>17</v>
      </c>
      <c r="M18" s="84" t="s">
        <v>17</v>
      </c>
      <c r="N18" s="84"/>
      <c r="O18" s="27"/>
      <c r="P18" s="27"/>
    </row>
    <row r="19" spans="1:16" x14ac:dyDescent="0.25">
      <c r="A19" s="29" t="s">
        <v>3</v>
      </c>
      <c r="B19" s="27" t="s">
        <v>12</v>
      </c>
      <c r="C19" s="27" t="s">
        <v>13</v>
      </c>
      <c r="D19" s="27" t="s">
        <v>7</v>
      </c>
      <c r="E19" s="60">
        <v>0.1067</v>
      </c>
      <c r="F19" s="60">
        <v>8.0100000000000005E-2</v>
      </c>
      <c r="G19" s="60">
        <v>0.1333</v>
      </c>
      <c r="H19" s="60" t="s">
        <v>205</v>
      </c>
      <c r="I19" s="60">
        <v>2</v>
      </c>
      <c r="J19" s="98" t="s">
        <v>797</v>
      </c>
      <c r="K19" s="27">
        <v>55.11058416764542</v>
      </c>
      <c r="L19" s="84">
        <v>461.38973605396109</v>
      </c>
      <c r="M19" s="84" t="s">
        <v>17</v>
      </c>
      <c r="N19" s="84"/>
      <c r="O19" s="27"/>
      <c r="P19" s="27"/>
    </row>
    <row r="20" spans="1:16" x14ac:dyDescent="0.25">
      <c r="A20" s="29" t="s">
        <v>3</v>
      </c>
      <c r="B20" s="27" t="s">
        <v>12</v>
      </c>
      <c r="C20" s="27" t="s">
        <v>14</v>
      </c>
      <c r="D20" s="27" t="s">
        <v>8</v>
      </c>
      <c r="E20" s="60">
        <v>0.25</v>
      </c>
      <c r="F20" s="60" t="s">
        <v>17</v>
      </c>
      <c r="G20" s="60" t="s">
        <v>17</v>
      </c>
      <c r="H20" s="60" t="s">
        <v>17</v>
      </c>
      <c r="I20" s="60" t="s">
        <v>17</v>
      </c>
      <c r="J20" s="98" t="s">
        <v>17</v>
      </c>
      <c r="K20" s="27" t="s">
        <v>17</v>
      </c>
      <c r="L20" s="84" t="s">
        <v>17</v>
      </c>
      <c r="M20" s="84" t="s">
        <v>17</v>
      </c>
      <c r="N20" s="84"/>
      <c r="O20" s="27"/>
      <c r="P20" s="27"/>
    </row>
    <row r="21" spans="1:16" x14ac:dyDescent="0.25">
      <c r="A21" s="29" t="s">
        <v>3</v>
      </c>
      <c r="B21" s="27" t="s">
        <v>12</v>
      </c>
      <c r="C21" s="27" t="s">
        <v>14</v>
      </c>
      <c r="D21" s="27" t="s">
        <v>29</v>
      </c>
      <c r="E21" s="60">
        <v>0.25</v>
      </c>
      <c r="F21" s="60" t="s">
        <v>17</v>
      </c>
      <c r="G21" s="60" t="s">
        <v>17</v>
      </c>
      <c r="H21" s="60" t="s">
        <v>17</v>
      </c>
      <c r="I21" s="60" t="s">
        <v>17</v>
      </c>
      <c r="J21" s="98" t="s">
        <v>17</v>
      </c>
      <c r="K21" s="27" t="s">
        <v>17</v>
      </c>
      <c r="L21" s="84" t="s">
        <v>17</v>
      </c>
      <c r="M21" s="84" t="s">
        <v>17</v>
      </c>
      <c r="N21" s="84"/>
      <c r="O21" s="27"/>
      <c r="P21" s="27"/>
    </row>
    <row r="22" spans="1:16" x14ac:dyDescent="0.25">
      <c r="A22" s="29" t="s">
        <v>3</v>
      </c>
      <c r="B22" s="27" t="s">
        <v>12</v>
      </c>
      <c r="C22" s="27" t="s">
        <v>14</v>
      </c>
      <c r="D22" s="27" t="s">
        <v>7</v>
      </c>
      <c r="E22" s="60">
        <v>5.2999999999999999E-2</v>
      </c>
      <c r="F22" s="60">
        <v>2.8399999999999998E-2</v>
      </c>
      <c r="G22" s="60">
        <v>7.7699999999999991E-2</v>
      </c>
      <c r="H22" s="60" t="s">
        <v>205</v>
      </c>
      <c r="I22" s="60">
        <v>2</v>
      </c>
      <c r="J22" s="98" t="s">
        <v>798</v>
      </c>
      <c r="K22" s="27">
        <v>16.765219399051219</v>
      </c>
      <c r="L22" s="84">
        <v>299.5596749226699</v>
      </c>
      <c r="M22" s="84" t="s">
        <v>17</v>
      </c>
      <c r="N22" s="84"/>
      <c r="O22" s="27"/>
      <c r="P22" s="27"/>
    </row>
    <row r="23" spans="1:16" x14ac:dyDescent="0.25">
      <c r="A23" s="29" t="s">
        <v>3</v>
      </c>
      <c r="B23" s="27" t="s">
        <v>15</v>
      </c>
      <c r="C23" s="27" t="s">
        <v>11</v>
      </c>
      <c r="D23" s="27" t="s">
        <v>7</v>
      </c>
      <c r="E23" s="60">
        <v>1.67E-2</v>
      </c>
      <c r="F23" s="60">
        <v>8.1000000000000013E-3</v>
      </c>
      <c r="G23" s="60">
        <v>2.53E-2</v>
      </c>
      <c r="H23" s="60" t="s">
        <v>205</v>
      </c>
      <c r="I23" s="60">
        <v>2</v>
      </c>
      <c r="J23" s="98" t="s">
        <v>799</v>
      </c>
      <c r="K23" s="27">
        <v>14.227374014862091</v>
      </c>
      <c r="L23" s="84">
        <v>837.71118974933484</v>
      </c>
      <c r="M23" s="84" t="s">
        <v>17</v>
      </c>
      <c r="N23" s="84"/>
      <c r="O23" s="27"/>
      <c r="P23" s="27"/>
    </row>
    <row r="24" spans="1:16" x14ac:dyDescent="0.25">
      <c r="A24" s="29" t="s">
        <v>3</v>
      </c>
      <c r="B24" s="27" t="s">
        <v>15</v>
      </c>
      <c r="C24" s="27" t="s">
        <v>13</v>
      </c>
      <c r="D24" s="27" t="s">
        <v>7</v>
      </c>
      <c r="E24" s="60">
        <v>2.06E-2</v>
      </c>
      <c r="F24" s="60">
        <v>1.09E-2</v>
      </c>
      <c r="G24" s="60">
        <v>3.0299999999999997E-2</v>
      </c>
      <c r="H24" s="60" t="s">
        <v>205</v>
      </c>
      <c r="I24" s="60">
        <v>2</v>
      </c>
      <c r="J24" s="98" t="s">
        <v>800</v>
      </c>
      <c r="K24" s="27">
        <v>16.948672140019134</v>
      </c>
      <c r="L24" s="84">
        <v>805.80240261819119</v>
      </c>
      <c r="M24" s="84" t="s">
        <v>17</v>
      </c>
      <c r="N24" s="84"/>
      <c r="O24" s="27"/>
      <c r="P24" s="27"/>
    </row>
    <row r="25" spans="1:16" x14ac:dyDescent="0.25">
      <c r="A25" s="33" t="s">
        <v>3</v>
      </c>
      <c r="B25" s="34" t="s">
        <v>15</v>
      </c>
      <c r="C25" s="34" t="s">
        <v>14</v>
      </c>
      <c r="D25" s="34" t="s">
        <v>7</v>
      </c>
      <c r="E25" s="62">
        <v>1.09E-2</v>
      </c>
      <c r="F25" s="62">
        <v>1.4000000000000002E-3</v>
      </c>
      <c r="G25" s="62">
        <v>2.0299999999999999E-2</v>
      </c>
      <c r="H25" s="62" t="s">
        <v>205</v>
      </c>
      <c r="I25" s="62">
        <v>2</v>
      </c>
      <c r="J25" s="100" t="s">
        <v>801</v>
      </c>
      <c r="K25" s="34">
        <v>5.0443393560493828</v>
      </c>
      <c r="L25" s="87">
        <v>457.73908780444447</v>
      </c>
      <c r="M25" s="87" t="s">
        <v>17</v>
      </c>
      <c r="N25" s="87"/>
      <c r="O25" s="34"/>
      <c r="P25" s="34"/>
    </row>
    <row r="26" spans="1:16" x14ac:dyDescent="0.25">
      <c r="A26" s="29" t="s">
        <v>4</v>
      </c>
      <c r="B26" s="27" t="s">
        <v>12</v>
      </c>
      <c r="C26" s="27" t="s">
        <v>11</v>
      </c>
      <c r="D26" s="27" t="s">
        <v>8</v>
      </c>
      <c r="E26" s="61">
        <v>0.25</v>
      </c>
      <c r="F26" s="61" t="s">
        <v>17</v>
      </c>
      <c r="G26" s="61" t="s">
        <v>17</v>
      </c>
      <c r="H26" s="61" t="s">
        <v>17</v>
      </c>
      <c r="I26" s="61" t="s">
        <v>17</v>
      </c>
      <c r="J26" s="97" t="s">
        <v>17</v>
      </c>
      <c r="K26" s="134" t="s">
        <v>17</v>
      </c>
      <c r="L26" s="134" t="s">
        <v>17</v>
      </c>
      <c r="M26" s="97" t="s">
        <v>17</v>
      </c>
      <c r="N26" s="98"/>
      <c r="O26" s="98"/>
      <c r="P26" s="27" t="s">
        <v>306</v>
      </c>
    </row>
    <row r="27" spans="1:16" x14ac:dyDescent="0.25">
      <c r="A27" s="29" t="s">
        <v>4</v>
      </c>
      <c r="B27" s="27" t="s">
        <v>12</v>
      </c>
      <c r="C27" s="27" t="s">
        <v>11</v>
      </c>
      <c r="D27" s="27" t="s">
        <v>29</v>
      </c>
      <c r="E27" s="61">
        <v>0.25</v>
      </c>
      <c r="F27" s="61" t="s">
        <v>17</v>
      </c>
      <c r="G27" s="61" t="s">
        <v>17</v>
      </c>
      <c r="H27" s="61" t="s">
        <v>17</v>
      </c>
      <c r="I27" s="61" t="s">
        <v>17</v>
      </c>
      <c r="J27" s="97" t="s">
        <v>17</v>
      </c>
      <c r="K27" s="135" t="s">
        <v>17</v>
      </c>
      <c r="L27" s="135" t="s">
        <v>17</v>
      </c>
      <c r="M27" s="97" t="s">
        <v>17</v>
      </c>
      <c r="N27" s="98"/>
      <c r="O27" s="98"/>
      <c r="P27" s="27"/>
    </row>
    <row r="28" spans="1:16" x14ac:dyDescent="0.25">
      <c r="A28" s="29" t="s">
        <v>4</v>
      </c>
      <c r="B28" s="27" t="s">
        <v>12</v>
      </c>
      <c r="C28" s="27" t="s">
        <v>11</v>
      </c>
      <c r="D28" s="27" t="s">
        <v>7</v>
      </c>
      <c r="E28" s="61">
        <v>2.7000000000000003E-2</v>
      </c>
      <c r="F28" s="61">
        <v>1.4999999999999999E-2</v>
      </c>
      <c r="G28" s="61">
        <v>3.9100000000000003E-2</v>
      </c>
      <c r="H28" s="61" t="s">
        <v>205</v>
      </c>
      <c r="I28" s="61">
        <v>2</v>
      </c>
      <c r="J28" s="97" t="s">
        <v>272</v>
      </c>
      <c r="K28" s="135">
        <v>18.739289748454745</v>
      </c>
      <c r="L28" s="135">
        <v>675.30847871283197</v>
      </c>
      <c r="M28" s="97" t="s">
        <v>17</v>
      </c>
      <c r="N28" s="98"/>
      <c r="O28" s="98"/>
      <c r="P28" s="84"/>
    </row>
    <row r="29" spans="1:16" x14ac:dyDescent="0.25">
      <c r="A29" s="29" t="s">
        <v>4</v>
      </c>
      <c r="B29" s="27" t="s">
        <v>12</v>
      </c>
      <c r="C29" s="27" t="s">
        <v>13</v>
      </c>
      <c r="D29" s="27" t="s">
        <v>8</v>
      </c>
      <c r="E29" s="61">
        <v>0.25</v>
      </c>
      <c r="F29" s="61" t="s">
        <v>17</v>
      </c>
      <c r="G29" s="61" t="s">
        <v>17</v>
      </c>
      <c r="H29" s="61" t="s">
        <v>17</v>
      </c>
      <c r="I29" s="61" t="s">
        <v>17</v>
      </c>
      <c r="J29" s="97" t="s">
        <v>17</v>
      </c>
      <c r="K29" s="135" t="s">
        <v>17</v>
      </c>
      <c r="L29" s="135" t="s">
        <v>17</v>
      </c>
      <c r="M29" s="97" t="s">
        <v>17</v>
      </c>
      <c r="N29" s="98"/>
      <c r="O29" s="98"/>
      <c r="P29" s="84"/>
    </row>
    <row r="30" spans="1:16" x14ac:dyDescent="0.25">
      <c r="A30" s="29" t="s">
        <v>4</v>
      </c>
      <c r="B30" s="27" t="s">
        <v>12</v>
      </c>
      <c r="C30" s="27" t="s">
        <v>13</v>
      </c>
      <c r="D30" s="27" t="s">
        <v>29</v>
      </c>
      <c r="E30" s="61">
        <v>0.25</v>
      </c>
      <c r="F30" s="61" t="s">
        <v>17</v>
      </c>
      <c r="G30" s="61" t="s">
        <v>17</v>
      </c>
      <c r="H30" s="61" t="s">
        <v>17</v>
      </c>
      <c r="I30" s="61" t="s">
        <v>17</v>
      </c>
      <c r="J30" s="97" t="s">
        <v>17</v>
      </c>
      <c r="K30" s="135" t="s">
        <v>17</v>
      </c>
      <c r="L30" s="135" t="s">
        <v>17</v>
      </c>
      <c r="M30" s="97" t="s">
        <v>17</v>
      </c>
      <c r="N30" s="98"/>
      <c r="O30" s="98"/>
      <c r="P30" s="84"/>
    </row>
    <row r="31" spans="1:16" x14ac:dyDescent="0.25">
      <c r="A31" s="29" t="s">
        <v>4</v>
      </c>
      <c r="B31" s="27" t="s">
        <v>12</v>
      </c>
      <c r="C31" s="27" t="s">
        <v>13</v>
      </c>
      <c r="D31" s="27" t="s">
        <v>7</v>
      </c>
      <c r="E31" s="59">
        <v>4.4500000000000005E-2</v>
      </c>
      <c r="F31" s="61">
        <v>0</v>
      </c>
      <c r="G31" s="61">
        <v>8.9200000000000002E-2</v>
      </c>
      <c r="H31" s="59" t="s">
        <v>205</v>
      </c>
      <c r="I31" s="59">
        <v>2</v>
      </c>
      <c r="J31" s="97" t="s">
        <v>273</v>
      </c>
      <c r="K31" s="135">
        <v>3.6097069447404926</v>
      </c>
      <c r="L31" s="135">
        <v>77.507303049427875</v>
      </c>
      <c r="M31" s="96" t="s">
        <v>17</v>
      </c>
      <c r="N31" s="95"/>
      <c r="O31" s="98"/>
      <c r="P31" s="84"/>
    </row>
    <row r="32" spans="1:16" x14ac:dyDescent="0.25">
      <c r="A32" s="29" t="s">
        <v>4</v>
      </c>
      <c r="B32" s="27" t="s">
        <v>12</v>
      </c>
      <c r="C32" s="27" t="s">
        <v>14</v>
      </c>
      <c r="D32" s="27" t="s">
        <v>8</v>
      </c>
      <c r="E32" s="59">
        <v>0.25</v>
      </c>
      <c r="F32" s="59" t="s">
        <v>17</v>
      </c>
      <c r="G32" s="59" t="s">
        <v>17</v>
      </c>
      <c r="H32" s="59" t="s">
        <v>17</v>
      </c>
      <c r="I32" s="59" t="s">
        <v>17</v>
      </c>
      <c r="J32" s="97" t="s">
        <v>17</v>
      </c>
      <c r="K32" s="135" t="s">
        <v>17</v>
      </c>
      <c r="L32" s="135" t="s">
        <v>17</v>
      </c>
      <c r="M32" s="96" t="s">
        <v>17</v>
      </c>
      <c r="N32" s="95"/>
      <c r="O32" s="98"/>
      <c r="P32" s="84"/>
    </row>
    <row r="33" spans="1:16" x14ac:dyDescent="0.25">
      <c r="A33" s="29" t="s">
        <v>4</v>
      </c>
      <c r="B33" s="27" t="s">
        <v>12</v>
      </c>
      <c r="C33" s="27" t="s">
        <v>14</v>
      </c>
      <c r="D33" s="27" t="s">
        <v>29</v>
      </c>
      <c r="E33" s="59">
        <v>0.25</v>
      </c>
      <c r="F33" s="59" t="s">
        <v>17</v>
      </c>
      <c r="G33" s="59" t="s">
        <v>17</v>
      </c>
      <c r="H33" s="59" t="s">
        <v>17</v>
      </c>
      <c r="I33" s="59" t="s">
        <v>17</v>
      </c>
      <c r="J33" s="97" t="s">
        <v>17</v>
      </c>
      <c r="K33" s="135" t="s">
        <v>17</v>
      </c>
      <c r="L33" s="135" t="s">
        <v>17</v>
      </c>
      <c r="M33" s="96" t="s">
        <v>17</v>
      </c>
      <c r="N33" s="95"/>
      <c r="O33" s="98"/>
      <c r="P33" s="84"/>
    </row>
    <row r="34" spans="1:16" x14ac:dyDescent="0.25">
      <c r="A34" s="24" t="s">
        <v>4</v>
      </c>
      <c r="B34" t="s">
        <v>12</v>
      </c>
      <c r="C34" t="s">
        <v>14</v>
      </c>
      <c r="D34" t="s">
        <v>7</v>
      </c>
      <c r="E34" s="59">
        <v>4.36E-2</v>
      </c>
      <c r="F34" s="59">
        <v>2.0400000000000001E-2</v>
      </c>
      <c r="G34" s="59">
        <v>6.6799999999999998E-2</v>
      </c>
      <c r="H34" s="59" t="s">
        <v>205</v>
      </c>
      <c r="I34" s="59">
        <v>2</v>
      </c>
      <c r="J34" s="97" t="s">
        <v>274</v>
      </c>
      <c r="K34" s="135">
        <v>12.932635504589774</v>
      </c>
      <c r="L34" s="135">
        <v>283.68744487590959</v>
      </c>
      <c r="M34" s="96" t="s">
        <v>17</v>
      </c>
      <c r="N34" s="95"/>
      <c r="O34" s="98"/>
      <c r="P34" s="84"/>
    </row>
    <row r="35" spans="1:16" x14ac:dyDescent="0.25">
      <c r="A35" s="24" t="s">
        <v>4</v>
      </c>
      <c r="B35" t="s">
        <v>15</v>
      </c>
      <c r="C35" t="s">
        <v>11</v>
      </c>
      <c r="D35" t="s">
        <v>7</v>
      </c>
      <c r="E35" s="59">
        <v>1.66E-2</v>
      </c>
      <c r="F35" s="59">
        <v>1.8E-3</v>
      </c>
      <c r="G35" s="59">
        <v>3.1400000000000004E-2</v>
      </c>
      <c r="H35" s="59" t="s">
        <v>205</v>
      </c>
      <c r="I35" s="59">
        <v>2</v>
      </c>
      <c r="J35" s="97" t="s">
        <v>275</v>
      </c>
      <c r="K35" s="135">
        <v>4.7360418941124891</v>
      </c>
      <c r="L35" s="135">
        <v>280.56768666688089</v>
      </c>
      <c r="M35" s="96" t="s">
        <v>17</v>
      </c>
      <c r="N35" s="95"/>
      <c r="O35" s="98"/>
      <c r="P35" s="84"/>
    </row>
    <row r="36" spans="1:16" x14ac:dyDescent="0.25">
      <c r="A36" s="24" t="s">
        <v>4</v>
      </c>
      <c r="B36" t="s">
        <v>15</v>
      </c>
      <c r="C36" t="s">
        <v>13</v>
      </c>
      <c r="D36" t="s">
        <v>7</v>
      </c>
      <c r="E36" s="59">
        <v>1.46E-2</v>
      </c>
      <c r="F36" s="59">
        <v>0</v>
      </c>
      <c r="G36" s="59">
        <v>4.3099999999999999E-2</v>
      </c>
      <c r="H36" s="59" t="s">
        <v>205</v>
      </c>
      <c r="I36" s="59">
        <v>2</v>
      </c>
      <c r="J36" s="97" t="s">
        <v>276</v>
      </c>
      <c r="K36" s="135">
        <v>1.7229442086173092</v>
      </c>
      <c r="L36" s="135">
        <v>116.28693309393812</v>
      </c>
      <c r="M36" s="96" t="s">
        <v>17</v>
      </c>
      <c r="N36" s="95"/>
      <c r="O36" s="98"/>
      <c r="P36" s="84"/>
    </row>
    <row r="37" spans="1:16" x14ac:dyDescent="0.25">
      <c r="A37" s="33" t="s">
        <v>4</v>
      </c>
      <c r="B37" s="34" t="s">
        <v>15</v>
      </c>
      <c r="C37" s="34" t="s">
        <v>14</v>
      </c>
      <c r="D37" s="34" t="s">
        <v>7</v>
      </c>
      <c r="E37" s="69">
        <v>1.7399999999999999E-2</v>
      </c>
      <c r="F37" s="69">
        <v>1.4000000000000002E-3</v>
      </c>
      <c r="G37" s="69">
        <v>3.3399999999999999E-2</v>
      </c>
      <c r="H37" s="69" t="s">
        <v>205</v>
      </c>
      <c r="I37" s="69">
        <v>2</v>
      </c>
      <c r="J37" s="99" t="s">
        <v>277</v>
      </c>
      <c r="K37" s="136">
        <v>4.4468389648499977</v>
      </c>
      <c r="L37" s="136">
        <v>251.11861878514995</v>
      </c>
      <c r="M37" s="99" t="s">
        <v>17</v>
      </c>
      <c r="N37" s="100"/>
      <c r="O37" s="100"/>
      <c r="P37" s="87"/>
    </row>
    <row r="38" spans="1:16" x14ac:dyDescent="0.25">
      <c r="A38" s="24" t="s">
        <v>5</v>
      </c>
      <c r="B38" t="s">
        <v>12</v>
      </c>
      <c r="C38" t="s">
        <v>11</v>
      </c>
      <c r="D38" t="s">
        <v>8</v>
      </c>
      <c r="E38" s="59">
        <v>0.25</v>
      </c>
      <c r="F38" s="59" t="s">
        <v>17</v>
      </c>
      <c r="G38" s="59" t="s">
        <v>17</v>
      </c>
      <c r="H38" s="59" t="s">
        <v>17</v>
      </c>
      <c r="I38" s="59" t="s">
        <v>17</v>
      </c>
      <c r="J38" s="96" t="s">
        <v>17</v>
      </c>
      <c r="K38" s="83" t="s">
        <v>17</v>
      </c>
      <c r="L38" s="83" t="s">
        <v>17</v>
      </c>
      <c r="M38" s="83" t="s">
        <v>17</v>
      </c>
    </row>
    <row r="39" spans="1:16" x14ac:dyDescent="0.25">
      <c r="A39" s="24" t="s">
        <v>5</v>
      </c>
      <c r="B39" t="s">
        <v>12</v>
      </c>
      <c r="C39" t="s">
        <v>11</v>
      </c>
      <c r="D39" t="s">
        <v>29</v>
      </c>
      <c r="E39" s="59">
        <v>0.25</v>
      </c>
      <c r="F39" s="59" t="s">
        <v>17</v>
      </c>
      <c r="G39" s="59" t="s">
        <v>17</v>
      </c>
      <c r="H39" s="59" t="s">
        <v>17</v>
      </c>
      <c r="I39" s="59" t="s">
        <v>17</v>
      </c>
      <c r="J39" s="96" t="s">
        <v>17</v>
      </c>
      <c r="K39" s="83" t="s">
        <v>17</v>
      </c>
      <c r="L39" s="83" t="s">
        <v>17</v>
      </c>
      <c r="M39" s="83" t="s">
        <v>17</v>
      </c>
    </row>
    <row r="40" spans="1:16" x14ac:dyDescent="0.25">
      <c r="A40" s="24" t="s">
        <v>5</v>
      </c>
      <c r="B40" t="s">
        <v>12</v>
      </c>
      <c r="C40" t="s">
        <v>11</v>
      </c>
      <c r="D40" t="s">
        <v>7</v>
      </c>
      <c r="E40" s="59">
        <v>4.5599999999999995E-2</v>
      </c>
      <c r="F40" s="59">
        <v>2.6600000000000002E-2</v>
      </c>
      <c r="G40" s="59">
        <v>6.4500000000000002E-2</v>
      </c>
      <c r="H40" s="59" t="s">
        <v>205</v>
      </c>
      <c r="I40" s="59">
        <v>2</v>
      </c>
      <c r="J40" s="96" t="s">
        <v>796</v>
      </c>
      <c r="K40" s="83">
        <v>21.184587515972179</v>
      </c>
      <c r="L40" s="83">
        <v>443.38970011499663</v>
      </c>
      <c r="M40" s="83" t="s">
        <v>17</v>
      </c>
    </row>
    <row r="41" spans="1:16" x14ac:dyDescent="0.25">
      <c r="A41" s="24" t="s">
        <v>5</v>
      </c>
      <c r="B41" t="s">
        <v>12</v>
      </c>
      <c r="C41" t="s">
        <v>13</v>
      </c>
      <c r="D41" t="s">
        <v>8</v>
      </c>
      <c r="E41" s="59">
        <v>0.25</v>
      </c>
      <c r="F41" s="59" t="s">
        <v>17</v>
      </c>
      <c r="G41" s="59" t="s">
        <v>17</v>
      </c>
      <c r="H41" s="59" t="s">
        <v>17</v>
      </c>
      <c r="I41" s="59" t="s">
        <v>17</v>
      </c>
      <c r="J41" s="96" t="s">
        <v>17</v>
      </c>
      <c r="K41" s="83" t="s">
        <v>17</v>
      </c>
      <c r="L41" s="83" t="s">
        <v>17</v>
      </c>
      <c r="M41" s="83" t="s">
        <v>17</v>
      </c>
    </row>
    <row r="42" spans="1:16" x14ac:dyDescent="0.25">
      <c r="A42" s="24" t="s">
        <v>5</v>
      </c>
      <c r="B42" t="s">
        <v>12</v>
      </c>
      <c r="C42" t="s">
        <v>13</v>
      </c>
      <c r="D42" t="s">
        <v>29</v>
      </c>
      <c r="E42" s="59">
        <v>0.25</v>
      </c>
      <c r="F42" s="59" t="s">
        <v>17</v>
      </c>
      <c r="G42" s="59" t="s">
        <v>17</v>
      </c>
      <c r="H42" s="59" t="s">
        <v>17</v>
      </c>
      <c r="I42" s="59" t="s">
        <v>17</v>
      </c>
      <c r="J42" s="96" t="s">
        <v>17</v>
      </c>
      <c r="K42" s="83" t="s">
        <v>17</v>
      </c>
      <c r="L42" s="83" t="s">
        <v>17</v>
      </c>
      <c r="M42" s="83" t="s">
        <v>17</v>
      </c>
    </row>
    <row r="43" spans="1:16" x14ac:dyDescent="0.25">
      <c r="A43" s="24" t="s">
        <v>5</v>
      </c>
      <c r="B43" t="s">
        <v>12</v>
      </c>
      <c r="C43" t="s">
        <v>13</v>
      </c>
      <c r="D43" t="s">
        <v>7</v>
      </c>
      <c r="E43" s="59">
        <v>0.1067</v>
      </c>
      <c r="F43" s="59">
        <v>8.0100000000000005E-2</v>
      </c>
      <c r="G43" s="59">
        <v>0.1333</v>
      </c>
      <c r="H43" s="59" t="s">
        <v>205</v>
      </c>
      <c r="I43" s="59">
        <v>2</v>
      </c>
      <c r="J43" s="96" t="s">
        <v>797</v>
      </c>
      <c r="K43" s="83">
        <v>55.11058416764542</v>
      </c>
      <c r="L43" s="83">
        <v>461.38973605396109</v>
      </c>
      <c r="M43" s="83" t="s">
        <v>17</v>
      </c>
    </row>
    <row r="44" spans="1:16" x14ac:dyDescent="0.25">
      <c r="A44" s="24" t="s">
        <v>5</v>
      </c>
      <c r="B44" t="s">
        <v>12</v>
      </c>
      <c r="C44" t="s">
        <v>14</v>
      </c>
      <c r="D44" t="s">
        <v>8</v>
      </c>
      <c r="E44" s="59">
        <v>0.25</v>
      </c>
      <c r="F44" s="59" t="s">
        <v>17</v>
      </c>
      <c r="G44" s="59" t="s">
        <v>17</v>
      </c>
      <c r="H44" s="59" t="s">
        <v>17</v>
      </c>
      <c r="I44" s="59" t="s">
        <v>17</v>
      </c>
      <c r="J44" s="96" t="s">
        <v>17</v>
      </c>
      <c r="K44" s="83" t="s">
        <v>17</v>
      </c>
      <c r="L44" s="83" t="s">
        <v>17</v>
      </c>
      <c r="M44" s="83" t="s">
        <v>17</v>
      </c>
    </row>
    <row r="45" spans="1:16" x14ac:dyDescent="0.25">
      <c r="A45" s="24" t="s">
        <v>5</v>
      </c>
      <c r="B45" t="s">
        <v>12</v>
      </c>
      <c r="C45" t="s">
        <v>14</v>
      </c>
      <c r="D45" t="s">
        <v>29</v>
      </c>
      <c r="E45" s="59">
        <v>0.25</v>
      </c>
      <c r="F45" s="59" t="s">
        <v>17</v>
      </c>
      <c r="G45" s="59" t="s">
        <v>17</v>
      </c>
      <c r="H45" s="59" t="s">
        <v>17</v>
      </c>
      <c r="I45" s="59" t="s">
        <v>17</v>
      </c>
      <c r="J45" s="96" t="s">
        <v>17</v>
      </c>
      <c r="K45" s="83" t="s">
        <v>17</v>
      </c>
      <c r="L45" s="83" t="s">
        <v>17</v>
      </c>
      <c r="M45" s="83" t="s">
        <v>17</v>
      </c>
    </row>
    <row r="46" spans="1:16" x14ac:dyDescent="0.25">
      <c r="A46" s="24" t="s">
        <v>5</v>
      </c>
      <c r="B46" t="s">
        <v>12</v>
      </c>
      <c r="C46" t="s">
        <v>14</v>
      </c>
      <c r="D46" t="s">
        <v>7</v>
      </c>
      <c r="E46" s="59">
        <v>5.2999999999999999E-2</v>
      </c>
      <c r="F46" s="59">
        <v>2.8399999999999998E-2</v>
      </c>
      <c r="G46" s="59">
        <v>7.7699999999999991E-2</v>
      </c>
      <c r="H46" s="59" t="s">
        <v>205</v>
      </c>
      <c r="I46" s="59">
        <v>2</v>
      </c>
      <c r="J46" s="96" t="s">
        <v>798</v>
      </c>
      <c r="K46" s="83">
        <v>16.765219399051219</v>
      </c>
      <c r="L46" s="83">
        <v>299.5596749226699</v>
      </c>
      <c r="M46" s="83" t="s">
        <v>17</v>
      </c>
    </row>
    <row r="47" spans="1:16" x14ac:dyDescent="0.25">
      <c r="A47" s="24" t="s">
        <v>5</v>
      </c>
      <c r="B47" t="s">
        <v>15</v>
      </c>
      <c r="C47" t="s">
        <v>11</v>
      </c>
      <c r="D47" t="s">
        <v>7</v>
      </c>
      <c r="E47" s="59">
        <v>1.67E-2</v>
      </c>
      <c r="F47" s="59">
        <v>8.1000000000000013E-3</v>
      </c>
      <c r="G47" s="59">
        <v>2.53E-2</v>
      </c>
      <c r="H47" s="59" t="s">
        <v>205</v>
      </c>
      <c r="I47" s="59">
        <v>2</v>
      </c>
      <c r="J47" s="96" t="s">
        <v>799</v>
      </c>
      <c r="K47" s="83">
        <v>14.227374014862091</v>
      </c>
      <c r="L47" s="83">
        <v>837.71118974933484</v>
      </c>
      <c r="M47" s="83" t="s">
        <v>17</v>
      </c>
    </row>
    <row r="48" spans="1:16" x14ac:dyDescent="0.25">
      <c r="A48" s="24" t="s">
        <v>5</v>
      </c>
      <c r="B48" t="s">
        <v>15</v>
      </c>
      <c r="C48" t="s">
        <v>13</v>
      </c>
      <c r="D48" t="s">
        <v>7</v>
      </c>
      <c r="E48" s="59">
        <v>2.06E-2</v>
      </c>
      <c r="F48" s="59">
        <v>1.09E-2</v>
      </c>
      <c r="G48" s="59">
        <v>3.0299999999999997E-2</v>
      </c>
      <c r="H48" s="59" t="s">
        <v>205</v>
      </c>
      <c r="I48" s="59">
        <v>2</v>
      </c>
      <c r="J48" s="96" t="s">
        <v>800</v>
      </c>
      <c r="K48" s="83">
        <v>16.948672140019134</v>
      </c>
      <c r="L48" s="83">
        <v>805.80240261819119</v>
      </c>
      <c r="M48" s="83" t="s">
        <v>17</v>
      </c>
    </row>
    <row r="49" spans="1:16" x14ac:dyDescent="0.25">
      <c r="A49" s="33" t="s">
        <v>5</v>
      </c>
      <c r="B49" s="34" t="s">
        <v>15</v>
      </c>
      <c r="C49" s="34" t="s">
        <v>14</v>
      </c>
      <c r="D49" s="34" t="s">
        <v>7</v>
      </c>
      <c r="E49" s="69">
        <v>1.09E-2</v>
      </c>
      <c r="F49" s="69">
        <v>1.4000000000000002E-3</v>
      </c>
      <c r="G49" s="69">
        <v>2.0299999999999999E-2</v>
      </c>
      <c r="H49" s="69" t="s">
        <v>205</v>
      </c>
      <c r="I49" s="69">
        <v>2</v>
      </c>
      <c r="J49" s="99" t="s">
        <v>801</v>
      </c>
      <c r="K49" s="91">
        <v>5.0443393560493828</v>
      </c>
      <c r="L49" s="91">
        <v>457.73908780444447</v>
      </c>
      <c r="M49" s="91" t="s">
        <v>17</v>
      </c>
      <c r="N49" s="87"/>
      <c r="O49" s="34"/>
      <c r="P49" s="34"/>
    </row>
    <row r="50" spans="1:16" x14ac:dyDescent="0.25">
      <c r="A50" s="24" t="s">
        <v>0</v>
      </c>
      <c r="B50" t="s">
        <v>12</v>
      </c>
      <c r="C50" t="s">
        <v>11</v>
      </c>
      <c r="D50" t="s">
        <v>8</v>
      </c>
      <c r="E50" s="59">
        <v>0.25</v>
      </c>
      <c r="F50" s="59" t="s">
        <v>17</v>
      </c>
      <c r="G50" s="59" t="s">
        <v>17</v>
      </c>
      <c r="H50" s="59" t="s">
        <v>17</v>
      </c>
      <c r="I50" s="59" t="s">
        <v>17</v>
      </c>
      <c r="J50" s="96" t="s">
        <v>17</v>
      </c>
      <c r="K50" s="96" t="s">
        <v>17</v>
      </c>
      <c r="L50" s="96" t="s">
        <v>17</v>
      </c>
      <c r="M50" s="96" t="s">
        <v>17</v>
      </c>
      <c r="P50" s="101" t="s">
        <v>306</v>
      </c>
    </row>
    <row r="51" spans="1:16" x14ac:dyDescent="0.25">
      <c r="A51" s="24" t="s">
        <v>0</v>
      </c>
      <c r="B51" t="s">
        <v>12</v>
      </c>
      <c r="C51" t="s">
        <v>11</v>
      </c>
      <c r="D51" t="s">
        <v>29</v>
      </c>
      <c r="E51" s="59">
        <v>0.25</v>
      </c>
      <c r="F51" s="59" t="s">
        <v>17</v>
      </c>
      <c r="G51" s="59" t="s">
        <v>17</v>
      </c>
      <c r="H51" s="59" t="s">
        <v>17</v>
      </c>
      <c r="I51" s="59" t="s">
        <v>17</v>
      </c>
      <c r="J51" s="96" t="s">
        <v>17</v>
      </c>
      <c r="K51" s="96" t="s">
        <v>17</v>
      </c>
      <c r="L51" s="96" t="s">
        <v>17</v>
      </c>
      <c r="M51" s="96" t="s">
        <v>17</v>
      </c>
    </row>
    <row r="52" spans="1:16" x14ac:dyDescent="0.25">
      <c r="A52" s="24" t="s">
        <v>0</v>
      </c>
      <c r="B52" t="s">
        <v>12</v>
      </c>
      <c r="C52" t="s">
        <v>11</v>
      </c>
      <c r="D52" t="s">
        <v>7</v>
      </c>
      <c r="E52" s="59">
        <v>3.78E-2</v>
      </c>
      <c r="F52" s="59">
        <v>1.03E-2</v>
      </c>
      <c r="G52" s="59">
        <v>6.54E-2</v>
      </c>
      <c r="H52" s="59" t="s">
        <v>205</v>
      </c>
      <c r="I52" s="59">
        <v>2</v>
      </c>
      <c r="J52" s="96" t="s">
        <v>180</v>
      </c>
      <c r="K52" s="96">
        <v>6.9766380000000003</v>
      </c>
      <c r="L52" s="96">
        <v>177.59050485714286</v>
      </c>
      <c r="M52" s="96" t="s">
        <v>17</v>
      </c>
    </row>
    <row r="53" spans="1:16" x14ac:dyDescent="0.25">
      <c r="A53" s="24" t="s">
        <v>0</v>
      </c>
      <c r="B53" t="s">
        <v>12</v>
      </c>
      <c r="C53" t="s">
        <v>13</v>
      </c>
      <c r="D53" t="s">
        <v>8</v>
      </c>
      <c r="E53" s="59">
        <v>0.25</v>
      </c>
      <c r="F53" s="59" t="s">
        <v>17</v>
      </c>
      <c r="G53" s="59" t="s">
        <v>17</v>
      </c>
      <c r="H53" s="59" t="s">
        <v>17</v>
      </c>
      <c r="I53" s="59" t="s">
        <v>17</v>
      </c>
      <c r="J53" s="96" t="s">
        <v>17</v>
      </c>
      <c r="K53" s="96" t="s">
        <v>17</v>
      </c>
      <c r="L53" s="96" t="s">
        <v>17</v>
      </c>
      <c r="M53" s="96" t="s">
        <v>17</v>
      </c>
    </row>
    <row r="54" spans="1:16" x14ac:dyDescent="0.25">
      <c r="A54" s="24" t="s">
        <v>0</v>
      </c>
      <c r="B54" t="s">
        <v>12</v>
      </c>
      <c r="C54" t="s">
        <v>13</v>
      </c>
      <c r="D54" t="s">
        <v>29</v>
      </c>
      <c r="E54" s="59">
        <v>0.25</v>
      </c>
      <c r="F54" s="59" t="s">
        <v>17</v>
      </c>
      <c r="G54" s="59" t="s">
        <v>17</v>
      </c>
      <c r="H54" s="59" t="s">
        <v>17</v>
      </c>
      <c r="I54" s="59" t="s">
        <v>17</v>
      </c>
      <c r="J54" s="96" t="s">
        <v>17</v>
      </c>
      <c r="K54" s="96" t="s">
        <v>17</v>
      </c>
      <c r="L54" s="96" t="s">
        <v>17</v>
      </c>
      <c r="M54" s="96" t="s">
        <v>17</v>
      </c>
    </row>
    <row r="55" spans="1:16" x14ac:dyDescent="0.25">
      <c r="A55" s="24" t="s">
        <v>0</v>
      </c>
      <c r="B55" t="s">
        <v>12</v>
      </c>
      <c r="C55" t="s">
        <v>13</v>
      </c>
      <c r="D55" t="s">
        <v>7</v>
      </c>
      <c r="E55" s="59">
        <v>0.1128</v>
      </c>
      <c r="F55" s="59">
        <v>5.6799999999999996E-2</v>
      </c>
      <c r="G55" s="59">
        <v>0.16879999999999998</v>
      </c>
      <c r="H55" s="59" t="s">
        <v>205</v>
      </c>
      <c r="I55" s="59">
        <v>2</v>
      </c>
      <c r="J55" s="96" t="s">
        <v>181</v>
      </c>
      <c r="K55" s="96">
        <v>13.6881</v>
      </c>
      <c r="L55" s="96">
        <v>107.66</v>
      </c>
      <c r="M55" s="96" t="s">
        <v>17</v>
      </c>
    </row>
    <row r="56" spans="1:16" x14ac:dyDescent="0.25">
      <c r="A56" s="24" t="s">
        <v>0</v>
      </c>
      <c r="B56" t="s">
        <v>12</v>
      </c>
      <c r="C56" t="s">
        <v>14</v>
      </c>
      <c r="D56" t="s">
        <v>8</v>
      </c>
      <c r="E56" s="59">
        <v>0.25</v>
      </c>
      <c r="F56" s="59" t="s">
        <v>17</v>
      </c>
      <c r="G56" s="59" t="s">
        <v>17</v>
      </c>
      <c r="H56" s="59" t="s">
        <v>17</v>
      </c>
      <c r="I56" s="59" t="s">
        <v>17</v>
      </c>
      <c r="J56" s="96" t="s">
        <v>17</v>
      </c>
      <c r="K56" s="96" t="s">
        <v>17</v>
      </c>
      <c r="L56" s="96" t="s">
        <v>17</v>
      </c>
      <c r="M56" s="96" t="s">
        <v>17</v>
      </c>
    </row>
    <row r="57" spans="1:16" x14ac:dyDescent="0.25">
      <c r="A57" s="24" t="s">
        <v>0</v>
      </c>
      <c r="B57" t="s">
        <v>12</v>
      </c>
      <c r="C57" t="s">
        <v>14</v>
      </c>
      <c r="D57" t="s">
        <v>29</v>
      </c>
      <c r="E57" s="59">
        <v>0.25</v>
      </c>
      <c r="F57" s="59" t="s">
        <v>17</v>
      </c>
      <c r="G57" s="59" t="s">
        <v>17</v>
      </c>
      <c r="H57" s="59" t="s">
        <v>17</v>
      </c>
      <c r="I57" s="59" t="s">
        <v>17</v>
      </c>
      <c r="J57" s="96" t="s">
        <v>17</v>
      </c>
      <c r="K57" s="96" t="s">
        <v>17</v>
      </c>
      <c r="L57" s="96" t="s">
        <v>17</v>
      </c>
      <c r="M57" s="96" t="s">
        <v>17</v>
      </c>
    </row>
    <row r="58" spans="1:16" x14ac:dyDescent="0.25">
      <c r="A58" s="24" t="s">
        <v>0</v>
      </c>
      <c r="B58" t="s">
        <v>12</v>
      </c>
      <c r="C58" t="s">
        <v>14</v>
      </c>
      <c r="D58" t="s">
        <v>7</v>
      </c>
      <c r="E58" s="58">
        <v>0.12359999999999999</v>
      </c>
      <c r="F58" s="58">
        <v>4.1999999999999997E-3</v>
      </c>
      <c r="G58" s="58">
        <v>0.24299999999999999</v>
      </c>
      <c r="H58" s="58" t="s">
        <v>205</v>
      </c>
      <c r="I58" s="58">
        <v>2</v>
      </c>
      <c r="J58" s="95" t="s">
        <v>182</v>
      </c>
      <c r="K58" s="95">
        <v>3.48638</v>
      </c>
      <c r="L58" s="95">
        <v>24.720600000000001</v>
      </c>
      <c r="M58" s="95" t="s">
        <v>17</v>
      </c>
    </row>
    <row r="59" spans="1:16" x14ac:dyDescent="0.25">
      <c r="A59" s="24" t="s">
        <v>0</v>
      </c>
      <c r="B59" t="s">
        <v>15</v>
      </c>
      <c r="C59" t="s">
        <v>11</v>
      </c>
      <c r="D59" t="s">
        <v>7</v>
      </c>
      <c r="E59" s="58">
        <v>9.5999999999999992E-3</v>
      </c>
      <c r="F59" s="58">
        <v>2.0000000000000001E-4</v>
      </c>
      <c r="G59" s="58">
        <v>1.89E-2</v>
      </c>
      <c r="H59" s="58" t="s">
        <v>205</v>
      </c>
      <c r="I59" s="58">
        <v>2</v>
      </c>
      <c r="J59" s="95" t="s">
        <v>183</v>
      </c>
      <c r="K59" s="95">
        <v>3.952</v>
      </c>
      <c r="L59" s="95">
        <v>407.71466666666669</v>
      </c>
      <c r="M59" s="95" t="s">
        <v>17</v>
      </c>
    </row>
    <row r="60" spans="1:16" x14ac:dyDescent="0.25">
      <c r="A60" s="24" t="s">
        <v>0</v>
      </c>
      <c r="B60" t="s">
        <v>15</v>
      </c>
      <c r="C60" t="s">
        <v>13</v>
      </c>
      <c r="D60" t="s">
        <v>7</v>
      </c>
      <c r="E60" s="58">
        <v>9.4999999999999998E-3</v>
      </c>
      <c r="F60" s="58">
        <v>0</v>
      </c>
      <c r="G60" s="58">
        <v>2.8999999999999998E-2</v>
      </c>
      <c r="H60" s="58" t="s">
        <v>205</v>
      </c>
      <c r="I60" s="58">
        <v>2</v>
      </c>
      <c r="J60" s="95" t="s">
        <v>184</v>
      </c>
      <c r="K60" s="95">
        <v>3.7907999999999999</v>
      </c>
      <c r="L60" s="95">
        <v>395.24099999999999</v>
      </c>
      <c r="M60" s="95" t="s">
        <v>17</v>
      </c>
    </row>
    <row r="61" spans="1:16" x14ac:dyDescent="0.25">
      <c r="A61" s="33" t="s">
        <v>0</v>
      </c>
      <c r="B61" s="34" t="s">
        <v>15</v>
      </c>
      <c r="C61" s="34" t="s">
        <v>14</v>
      </c>
      <c r="D61" s="34" t="s">
        <v>7</v>
      </c>
      <c r="E61" s="62">
        <v>8.6300000000000002E-2</v>
      </c>
      <c r="F61" s="62">
        <v>0</v>
      </c>
      <c r="G61" s="62">
        <v>0.18420000000000003</v>
      </c>
      <c r="H61" s="62" t="s">
        <v>205</v>
      </c>
      <c r="I61" s="62">
        <v>2</v>
      </c>
      <c r="J61" s="100" t="s">
        <v>185</v>
      </c>
      <c r="K61" s="100">
        <v>3.42387</v>
      </c>
      <c r="L61" s="100">
        <v>36.250100000000003</v>
      </c>
      <c r="M61" s="100" t="s">
        <v>17</v>
      </c>
      <c r="N61" s="87"/>
      <c r="O61" s="34"/>
      <c r="P61" s="34"/>
    </row>
    <row r="62" spans="1:16" x14ac:dyDescent="0.25">
      <c r="A62" s="24" t="s">
        <v>6</v>
      </c>
      <c r="B62" t="s">
        <v>12</v>
      </c>
      <c r="C62" t="s">
        <v>11</v>
      </c>
      <c r="D62" t="s">
        <v>8</v>
      </c>
      <c r="E62" s="58">
        <v>0.25</v>
      </c>
      <c r="F62" s="58" t="s">
        <v>17</v>
      </c>
      <c r="G62" s="58" t="s">
        <v>17</v>
      </c>
      <c r="H62" s="58" t="s">
        <v>17</v>
      </c>
      <c r="I62" s="58" t="s">
        <v>17</v>
      </c>
      <c r="J62" s="95" t="s">
        <v>17</v>
      </c>
      <c r="K62" t="s">
        <v>17</v>
      </c>
      <c r="L62" s="79" t="s">
        <v>17</v>
      </c>
      <c r="M62" s="79" t="s">
        <v>17</v>
      </c>
    </row>
    <row r="63" spans="1:16" x14ac:dyDescent="0.25">
      <c r="A63" s="24" t="s">
        <v>6</v>
      </c>
      <c r="B63" t="s">
        <v>12</v>
      </c>
      <c r="C63" t="s">
        <v>11</v>
      </c>
      <c r="D63" t="s">
        <v>29</v>
      </c>
      <c r="E63" s="58">
        <v>0.25</v>
      </c>
      <c r="F63" s="58" t="s">
        <v>17</v>
      </c>
      <c r="G63" s="58" t="s">
        <v>17</v>
      </c>
      <c r="H63" s="58" t="s">
        <v>17</v>
      </c>
      <c r="I63" s="58" t="s">
        <v>17</v>
      </c>
      <c r="J63" s="95" t="s">
        <v>17</v>
      </c>
      <c r="K63" t="s">
        <v>17</v>
      </c>
      <c r="L63" s="79" t="s">
        <v>17</v>
      </c>
      <c r="M63" s="79" t="s">
        <v>17</v>
      </c>
    </row>
    <row r="64" spans="1:16" x14ac:dyDescent="0.25">
      <c r="A64" s="24" t="s">
        <v>6</v>
      </c>
      <c r="B64" t="s">
        <v>12</v>
      </c>
      <c r="C64" t="s">
        <v>11</v>
      </c>
      <c r="D64" t="s">
        <v>7</v>
      </c>
      <c r="E64" s="58">
        <v>2.7000000000000003E-2</v>
      </c>
      <c r="F64" s="58">
        <v>1.4999999999999999E-2</v>
      </c>
      <c r="G64" s="58">
        <v>3.9100000000000003E-2</v>
      </c>
      <c r="H64" s="58" t="s">
        <v>205</v>
      </c>
      <c r="I64" s="58">
        <v>2</v>
      </c>
      <c r="J64" s="95" t="s">
        <v>272</v>
      </c>
      <c r="K64">
        <v>18.739289748454745</v>
      </c>
      <c r="L64" s="79">
        <v>675.30847871283197</v>
      </c>
      <c r="M64" s="79" t="s">
        <v>17</v>
      </c>
    </row>
    <row r="65" spans="1:13" x14ac:dyDescent="0.25">
      <c r="A65" s="24" t="s">
        <v>6</v>
      </c>
      <c r="B65" t="s">
        <v>12</v>
      </c>
      <c r="C65" t="s">
        <v>13</v>
      </c>
      <c r="D65" t="s">
        <v>8</v>
      </c>
      <c r="E65" s="58">
        <v>0.25</v>
      </c>
      <c r="F65" s="58" t="s">
        <v>17</v>
      </c>
      <c r="G65" s="58" t="s">
        <v>17</v>
      </c>
      <c r="H65" s="58" t="s">
        <v>17</v>
      </c>
      <c r="I65" s="58" t="s">
        <v>17</v>
      </c>
      <c r="J65" s="95" t="s">
        <v>17</v>
      </c>
      <c r="K65" t="s">
        <v>17</v>
      </c>
      <c r="L65" s="79" t="s">
        <v>17</v>
      </c>
      <c r="M65" s="79" t="s">
        <v>17</v>
      </c>
    </row>
    <row r="66" spans="1:13" x14ac:dyDescent="0.25">
      <c r="A66" s="24" t="s">
        <v>6</v>
      </c>
      <c r="B66" t="s">
        <v>12</v>
      </c>
      <c r="C66" t="s">
        <v>13</v>
      </c>
      <c r="D66" t="s">
        <v>29</v>
      </c>
      <c r="E66" s="58">
        <v>0.25</v>
      </c>
      <c r="F66" s="58" t="s">
        <v>17</v>
      </c>
      <c r="G66" s="58" t="s">
        <v>17</v>
      </c>
      <c r="H66" s="58" t="s">
        <v>17</v>
      </c>
      <c r="I66" s="58" t="s">
        <v>17</v>
      </c>
      <c r="J66" s="95" t="s">
        <v>17</v>
      </c>
      <c r="K66" t="s">
        <v>17</v>
      </c>
      <c r="L66" s="79" t="s">
        <v>17</v>
      </c>
      <c r="M66" s="79" t="s">
        <v>17</v>
      </c>
    </row>
    <row r="67" spans="1:13" x14ac:dyDescent="0.25">
      <c r="A67" s="24" t="s">
        <v>6</v>
      </c>
      <c r="B67" t="s">
        <v>12</v>
      </c>
      <c r="C67" t="s">
        <v>13</v>
      </c>
      <c r="D67" t="s">
        <v>7</v>
      </c>
      <c r="E67" s="58">
        <v>4.4500000000000005E-2</v>
      </c>
      <c r="F67" s="58">
        <v>0</v>
      </c>
      <c r="G67" s="58">
        <v>8.9200000000000002E-2</v>
      </c>
      <c r="H67" s="58" t="s">
        <v>205</v>
      </c>
      <c r="I67" s="58">
        <v>2</v>
      </c>
      <c r="J67" s="95" t="s">
        <v>273</v>
      </c>
      <c r="K67">
        <v>3.6097069447404926</v>
      </c>
      <c r="L67" s="79">
        <v>77.507303049427875</v>
      </c>
      <c r="M67" s="79" t="s">
        <v>17</v>
      </c>
    </row>
    <row r="68" spans="1:13" x14ac:dyDescent="0.25">
      <c r="A68" s="24" t="s">
        <v>6</v>
      </c>
      <c r="B68" t="s">
        <v>12</v>
      </c>
      <c r="C68" t="s">
        <v>14</v>
      </c>
      <c r="D68" t="s">
        <v>8</v>
      </c>
      <c r="E68" s="58">
        <v>0.25</v>
      </c>
      <c r="F68" s="58" t="s">
        <v>17</v>
      </c>
      <c r="G68" s="58" t="s">
        <v>17</v>
      </c>
      <c r="H68" s="58" t="s">
        <v>17</v>
      </c>
      <c r="I68" s="58" t="s">
        <v>17</v>
      </c>
      <c r="J68" s="95" t="s">
        <v>17</v>
      </c>
      <c r="K68" t="s">
        <v>17</v>
      </c>
      <c r="L68" s="79" t="s">
        <v>17</v>
      </c>
      <c r="M68" s="79" t="s">
        <v>17</v>
      </c>
    </row>
    <row r="69" spans="1:13" x14ac:dyDescent="0.25">
      <c r="A69" s="24" t="s">
        <v>6</v>
      </c>
      <c r="B69" t="s">
        <v>12</v>
      </c>
      <c r="C69" t="s">
        <v>14</v>
      </c>
      <c r="D69" t="s">
        <v>29</v>
      </c>
      <c r="E69" s="58">
        <v>0.25</v>
      </c>
      <c r="F69" s="58" t="s">
        <v>17</v>
      </c>
      <c r="G69" s="58" t="s">
        <v>17</v>
      </c>
      <c r="H69" s="58" t="s">
        <v>17</v>
      </c>
      <c r="I69" s="58" t="s">
        <v>17</v>
      </c>
      <c r="J69" s="95" t="s">
        <v>17</v>
      </c>
      <c r="K69" t="s">
        <v>17</v>
      </c>
      <c r="L69" s="79" t="s">
        <v>17</v>
      </c>
      <c r="M69" s="79" t="s">
        <v>17</v>
      </c>
    </row>
    <row r="70" spans="1:13" x14ac:dyDescent="0.25">
      <c r="A70" s="24" t="s">
        <v>6</v>
      </c>
      <c r="B70" t="s">
        <v>12</v>
      </c>
      <c r="C70" t="s">
        <v>14</v>
      </c>
      <c r="D70" t="s">
        <v>7</v>
      </c>
      <c r="E70" s="58">
        <v>4.36E-2</v>
      </c>
      <c r="F70" s="58">
        <v>2.0400000000000001E-2</v>
      </c>
      <c r="G70" s="58">
        <v>6.6799999999999998E-2</v>
      </c>
      <c r="H70" s="58" t="s">
        <v>205</v>
      </c>
      <c r="I70" s="58">
        <v>2</v>
      </c>
      <c r="J70" s="95" t="s">
        <v>274</v>
      </c>
      <c r="K70">
        <v>12.932635504589774</v>
      </c>
      <c r="L70" s="79">
        <v>283.68744487590959</v>
      </c>
      <c r="M70" s="79" t="s">
        <v>17</v>
      </c>
    </row>
    <row r="71" spans="1:13" x14ac:dyDescent="0.25">
      <c r="A71" s="24" t="s">
        <v>6</v>
      </c>
      <c r="B71" t="s">
        <v>15</v>
      </c>
      <c r="C71" t="s">
        <v>11</v>
      </c>
      <c r="D71" t="s">
        <v>7</v>
      </c>
      <c r="E71" s="58">
        <v>1.66E-2</v>
      </c>
      <c r="F71" s="58">
        <v>1.8E-3</v>
      </c>
      <c r="G71" s="58">
        <v>3.1400000000000004E-2</v>
      </c>
      <c r="H71" s="58" t="s">
        <v>205</v>
      </c>
      <c r="I71" s="58">
        <v>2</v>
      </c>
      <c r="J71" s="95" t="s">
        <v>275</v>
      </c>
      <c r="K71">
        <v>4.7360418941124891</v>
      </c>
      <c r="L71" s="79">
        <v>280.56768666688089</v>
      </c>
      <c r="M71" s="79" t="s">
        <v>17</v>
      </c>
    </row>
    <row r="72" spans="1:13" x14ac:dyDescent="0.25">
      <c r="A72" s="24" t="s">
        <v>6</v>
      </c>
      <c r="B72" t="s">
        <v>15</v>
      </c>
      <c r="C72" t="s">
        <v>13</v>
      </c>
      <c r="D72" t="s">
        <v>7</v>
      </c>
      <c r="E72" s="58">
        <v>1.46E-2</v>
      </c>
      <c r="F72" s="58">
        <v>0</v>
      </c>
      <c r="G72" s="58">
        <v>4.3099999999999999E-2</v>
      </c>
      <c r="H72" s="58" t="s">
        <v>205</v>
      </c>
      <c r="I72" s="58">
        <v>2</v>
      </c>
      <c r="J72" s="95" t="s">
        <v>276</v>
      </c>
      <c r="K72">
        <v>1.7229442086173092</v>
      </c>
      <c r="L72" s="79">
        <v>116.28693309393812</v>
      </c>
      <c r="M72" s="79" t="s">
        <v>17</v>
      </c>
    </row>
    <row r="73" spans="1:13" x14ac:dyDescent="0.25">
      <c r="A73" s="24" t="s">
        <v>6</v>
      </c>
      <c r="B73" t="s">
        <v>15</v>
      </c>
      <c r="C73" t="s">
        <v>14</v>
      </c>
      <c r="D73" t="s">
        <v>7</v>
      </c>
      <c r="E73" s="58">
        <v>1.7399999999999999E-2</v>
      </c>
      <c r="F73" s="58">
        <v>1.4000000000000002E-3</v>
      </c>
      <c r="G73" s="58">
        <v>3.3399999999999999E-2</v>
      </c>
      <c r="H73" s="58" t="s">
        <v>205</v>
      </c>
      <c r="I73" s="58">
        <v>2</v>
      </c>
      <c r="J73" s="95" t="s">
        <v>277</v>
      </c>
      <c r="K73">
        <v>4.4468389648499977</v>
      </c>
      <c r="L73" s="79">
        <v>251.11861878514995</v>
      </c>
      <c r="M73" s="79" t="s">
        <v>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9"/>
  <sheetViews>
    <sheetView zoomScale="80" zoomScaleNormal="80" workbookViewId="0">
      <pane ySplit="1" topLeftCell="A2" activePane="bottomLeft" state="frozen"/>
      <selection pane="bottomLeft" activeCell="O15" sqref="O15"/>
    </sheetView>
  </sheetViews>
  <sheetFormatPr defaultRowHeight="15" x14ac:dyDescent="0.25"/>
  <cols>
    <col min="1" max="4" width="9.140625" style="79"/>
    <col min="5" max="7" width="9.7109375" style="79" customWidth="1"/>
    <col min="8" max="8" width="7.85546875" style="79" customWidth="1"/>
    <col min="9" max="9" width="7.7109375" style="79" customWidth="1"/>
    <col min="10" max="10" width="20.85546875" style="79" customWidth="1"/>
    <col min="11" max="13" width="9.7109375" style="79" customWidth="1"/>
    <col min="14" max="14" width="9.140625" style="79"/>
    <col min="15" max="15" width="13.140625" style="79" customWidth="1"/>
    <col min="16" max="16" width="69.57031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79" t="s">
        <v>12</v>
      </c>
      <c r="C2" s="79" t="s">
        <v>11</v>
      </c>
      <c r="D2" s="79" t="s">
        <v>8</v>
      </c>
      <c r="E2" s="96">
        <v>0.27</v>
      </c>
      <c r="F2" s="96" t="s">
        <v>17</v>
      </c>
      <c r="G2" s="96" t="s">
        <v>17</v>
      </c>
      <c r="H2" s="97" t="s">
        <v>17</v>
      </c>
      <c r="I2" s="97" t="s">
        <v>17</v>
      </c>
      <c r="J2" s="97" t="s">
        <v>17</v>
      </c>
      <c r="K2" s="96" t="s">
        <v>17</v>
      </c>
      <c r="L2" s="96" t="s">
        <v>17</v>
      </c>
      <c r="M2" s="97" t="s">
        <v>17</v>
      </c>
      <c r="N2" s="95"/>
      <c r="O2" s="95" t="s">
        <v>24</v>
      </c>
      <c r="P2" s="95" t="s">
        <v>94</v>
      </c>
    </row>
    <row r="3" spans="1:16" x14ac:dyDescent="0.25">
      <c r="A3" s="81" t="s">
        <v>2</v>
      </c>
      <c r="B3" s="79" t="s">
        <v>12</v>
      </c>
      <c r="C3" s="79" t="s">
        <v>11</v>
      </c>
      <c r="D3" s="79" t="s">
        <v>29</v>
      </c>
      <c r="E3" s="96">
        <v>0.3</v>
      </c>
      <c r="F3" s="96" t="s">
        <v>17</v>
      </c>
      <c r="G3" s="96" t="s">
        <v>17</v>
      </c>
      <c r="H3" s="96" t="s">
        <v>17</v>
      </c>
      <c r="I3" s="96" t="s">
        <v>17</v>
      </c>
      <c r="J3" s="97" t="s">
        <v>17</v>
      </c>
      <c r="K3" s="96" t="s">
        <v>17</v>
      </c>
      <c r="L3" s="96" t="s">
        <v>17</v>
      </c>
      <c r="M3" s="96" t="s">
        <v>17</v>
      </c>
      <c r="N3" s="95"/>
      <c r="O3" s="95"/>
      <c r="P3" s="95" t="s">
        <v>78</v>
      </c>
    </row>
    <row r="4" spans="1:16" x14ac:dyDescent="0.25">
      <c r="A4" s="81" t="s">
        <v>2</v>
      </c>
      <c r="B4" s="79" t="s">
        <v>12</v>
      </c>
      <c r="C4" s="79" t="s">
        <v>11</v>
      </c>
      <c r="D4" s="79" t="s">
        <v>7</v>
      </c>
      <c r="E4" s="96">
        <v>9.1199999999999989E-2</v>
      </c>
      <c r="F4" s="96">
        <v>5.3200000000000004E-2</v>
      </c>
      <c r="G4" s="96">
        <v>0.129</v>
      </c>
      <c r="H4" s="95" t="s">
        <v>205</v>
      </c>
      <c r="I4" s="95">
        <v>2</v>
      </c>
      <c r="J4" s="95" t="s">
        <v>802</v>
      </c>
      <c r="K4" s="95">
        <v>20.124636561730416</v>
      </c>
      <c r="L4" s="95">
        <v>200.54023801864699</v>
      </c>
      <c r="M4" s="95" t="s">
        <v>17</v>
      </c>
      <c r="N4" s="95"/>
      <c r="O4" s="95"/>
      <c r="P4" s="95"/>
    </row>
    <row r="5" spans="1:16" x14ac:dyDescent="0.25">
      <c r="A5" s="81" t="s">
        <v>2</v>
      </c>
      <c r="B5" s="79" t="s">
        <v>12</v>
      </c>
      <c r="C5" s="79" t="s">
        <v>13</v>
      </c>
      <c r="D5" s="79" t="s">
        <v>8</v>
      </c>
      <c r="E5" s="96">
        <v>0.27</v>
      </c>
      <c r="F5" s="96" t="s">
        <v>17</v>
      </c>
      <c r="G5" s="96" t="s">
        <v>17</v>
      </c>
      <c r="H5" s="97" t="s">
        <v>17</v>
      </c>
      <c r="I5" s="97" t="s">
        <v>17</v>
      </c>
      <c r="J5" s="97" t="s">
        <v>17</v>
      </c>
      <c r="K5" s="96" t="s">
        <v>17</v>
      </c>
      <c r="L5" s="96" t="s">
        <v>17</v>
      </c>
      <c r="M5" s="97" t="s">
        <v>17</v>
      </c>
      <c r="N5" s="95"/>
      <c r="O5" s="95"/>
      <c r="P5" s="95"/>
    </row>
    <row r="6" spans="1:16" x14ac:dyDescent="0.25">
      <c r="A6" s="81" t="s">
        <v>2</v>
      </c>
      <c r="B6" s="79" t="s">
        <v>12</v>
      </c>
      <c r="C6" s="79" t="s">
        <v>13</v>
      </c>
      <c r="D6" s="79" t="s">
        <v>29</v>
      </c>
      <c r="E6" s="96">
        <v>0.3</v>
      </c>
      <c r="F6" s="96" t="s">
        <v>17</v>
      </c>
      <c r="G6" s="96" t="s">
        <v>17</v>
      </c>
      <c r="H6" s="96" t="s">
        <v>17</v>
      </c>
      <c r="I6" s="96" t="s">
        <v>17</v>
      </c>
      <c r="J6" s="97" t="s">
        <v>17</v>
      </c>
      <c r="K6" s="96" t="s">
        <v>17</v>
      </c>
      <c r="L6" s="96" t="s">
        <v>17</v>
      </c>
      <c r="M6" s="96" t="s">
        <v>17</v>
      </c>
      <c r="N6" s="98"/>
      <c r="O6" s="98"/>
      <c r="P6" s="98"/>
    </row>
    <row r="7" spans="1:16" x14ac:dyDescent="0.25">
      <c r="A7" s="81" t="s">
        <v>2</v>
      </c>
      <c r="B7" s="79" t="s">
        <v>12</v>
      </c>
      <c r="C7" s="79" t="s">
        <v>13</v>
      </c>
      <c r="D7" s="79" t="s">
        <v>7</v>
      </c>
      <c r="E7" s="97">
        <v>0.21340000000000001</v>
      </c>
      <c r="F7" s="97">
        <v>0.16020000000000001</v>
      </c>
      <c r="G7" s="97">
        <v>0.2666</v>
      </c>
      <c r="H7" s="98" t="s">
        <v>205</v>
      </c>
      <c r="I7" s="98">
        <v>2</v>
      </c>
      <c r="J7" s="98" t="s">
        <v>803</v>
      </c>
      <c r="K7" s="98">
        <v>48.408469166315797</v>
      </c>
      <c r="L7" s="98">
        <v>178.43534136000002</v>
      </c>
      <c r="M7" s="98" t="s">
        <v>17</v>
      </c>
      <c r="N7" s="98"/>
      <c r="O7" s="98"/>
      <c r="P7" s="98"/>
    </row>
    <row r="8" spans="1:16" x14ac:dyDescent="0.25">
      <c r="A8" s="86" t="s">
        <v>2</v>
      </c>
      <c r="B8" s="79" t="s">
        <v>12</v>
      </c>
      <c r="C8" s="79" t="s">
        <v>14</v>
      </c>
      <c r="D8" s="79" t="s">
        <v>8</v>
      </c>
      <c r="E8" s="96">
        <v>0.27</v>
      </c>
      <c r="F8" s="96" t="s">
        <v>17</v>
      </c>
      <c r="G8" s="96" t="s">
        <v>17</v>
      </c>
      <c r="H8" s="97" t="s">
        <v>17</v>
      </c>
      <c r="I8" s="97" t="s">
        <v>17</v>
      </c>
      <c r="J8" s="97" t="s">
        <v>17</v>
      </c>
      <c r="K8" s="96" t="s">
        <v>17</v>
      </c>
      <c r="L8" s="96" t="s">
        <v>17</v>
      </c>
      <c r="M8" s="97" t="s">
        <v>17</v>
      </c>
      <c r="N8" s="98"/>
      <c r="O8" s="98"/>
      <c r="P8" s="98"/>
    </row>
    <row r="9" spans="1:16" x14ac:dyDescent="0.25">
      <c r="A9" s="86" t="s">
        <v>2</v>
      </c>
      <c r="B9" s="79" t="s">
        <v>12</v>
      </c>
      <c r="C9" s="79" t="s">
        <v>14</v>
      </c>
      <c r="D9" s="79" t="s">
        <v>29</v>
      </c>
      <c r="E9" s="96">
        <v>0.3</v>
      </c>
      <c r="F9" s="96" t="s">
        <v>17</v>
      </c>
      <c r="G9" s="96" t="s">
        <v>17</v>
      </c>
      <c r="H9" s="96" t="s">
        <v>17</v>
      </c>
      <c r="I9" s="96" t="s">
        <v>17</v>
      </c>
      <c r="J9" s="97" t="s">
        <v>17</v>
      </c>
      <c r="K9" s="96" t="s">
        <v>17</v>
      </c>
      <c r="L9" s="96" t="s">
        <v>17</v>
      </c>
      <c r="M9" s="96" t="s">
        <v>17</v>
      </c>
      <c r="N9" s="98"/>
      <c r="O9" s="98"/>
      <c r="P9" s="98"/>
    </row>
    <row r="10" spans="1:16" x14ac:dyDescent="0.25">
      <c r="A10" s="81" t="s">
        <v>2</v>
      </c>
      <c r="B10" s="79" t="s">
        <v>12</v>
      </c>
      <c r="C10" s="79" t="s">
        <v>14</v>
      </c>
      <c r="D10" s="79" t="s">
        <v>7</v>
      </c>
      <c r="E10" s="97">
        <v>0.106</v>
      </c>
      <c r="F10" s="97">
        <v>5.6799999999999996E-2</v>
      </c>
      <c r="G10" s="97">
        <v>0.15539999999999998</v>
      </c>
      <c r="H10" s="98" t="s">
        <v>205</v>
      </c>
      <c r="I10" s="98">
        <v>2</v>
      </c>
      <c r="J10" s="98" t="s">
        <v>804</v>
      </c>
      <c r="K10" s="98">
        <v>15.770967415788585</v>
      </c>
      <c r="L10" s="98">
        <v>133.01174405391507</v>
      </c>
      <c r="M10" s="98" t="s">
        <v>17</v>
      </c>
      <c r="N10" s="98"/>
      <c r="O10" s="98"/>
      <c r="P10" s="98"/>
    </row>
    <row r="11" spans="1:16" x14ac:dyDescent="0.25">
      <c r="A11" s="81" t="s">
        <v>2</v>
      </c>
      <c r="B11" s="79" t="s">
        <v>15</v>
      </c>
      <c r="C11" s="79" t="s">
        <v>11</v>
      </c>
      <c r="D11" s="79" t="s">
        <v>7</v>
      </c>
      <c r="E11" s="97">
        <v>3.3399999999999999E-2</v>
      </c>
      <c r="F11" s="97">
        <v>1.6200000000000003E-2</v>
      </c>
      <c r="G11" s="97">
        <v>5.0599999999999999E-2</v>
      </c>
      <c r="H11" s="98" t="s">
        <v>205</v>
      </c>
      <c r="I11" s="98">
        <v>2</v>
      </c>
      <c r="J11" s="98" t="s">
        <v>805</v>
      </c>
      <c r="K11" s="98">
        <v>13.968757981049219</v>
      </c>
      <c r="L11" s="98">
        <v>404.25752887671183</v>
      </c>
      <c r="M11" s="98" t="s">
        <v>17</v>
      </c>
      <c r="N11" s="98"/>
      <c r="O11" s="98"/>
      <c r="P11" s="98"/>
    </row>
    <row r="12" spans="1:16" x14ac:dyDescent="0.25">
      <c r="A12" s="81" t="s">
        <v>2</v>
      </c>
      <c r="B12" s="79" t="s">
        <v>15</v>
      </c>
      <c r="C12" s="79" t="s">
        <v>13</v>
      </c>
      <c r="D12" s="79" t="s">
        <v>7</v>
      </c>
      <c r="E12" s="97">
        <v>4.1200000000000001E-2</v>
      </c>
      <c r="F12" s="97">
        <v>2.18E-2</v>
      </c>
      <c r="G12" s="97">
        <v>6.0599999999999994E-2</v>
      </c>
      <c r="H12" s="98" t="s">
        <v>205</v>
      </c>
      <c r="I12" s="98">
        <v>2</v>
      </c>
      <c r="J12" s="98" t="s">
        <v>806</v>
      </c>
      <c r="K12" s="98">
        <v>16.57115259122968</v>
      </c>
      <c r="L12" s="98">
        <v>385.64128894347124</v>
      </c>
      <c r="M12" s="98" t="s">
        <v>17</v>
      </c>
      <c r="N12" s="98"/>
      <c r="O12" s="98"/>
      <c r="P12" s="98"/>
    </row>
    <row r="13" spans="1:16" x14ac:dyDescent="0.25">
      <c r="A13" s="80" t="s">
        <v>2</v>
      </c>
      <c r="B13" s="87" t="s">
        <v>15</v>
      </c>
      <c r="C13" s="87" t="s">
        <v>14</v>
      </c>
      <c r="D13" s="87" t="s">
        <v>7</v>
      </c>
      <c r="E13" s="99">
        <v>2.18E-2</v>
      </c>
      <c r="F13" s="99">
        <v>2.8000000000000004E-3</v>
      </c>
      <c r="G13" s="99">
        <v>4.0599999999999997E-2</v>
      </c>
      <c r="H13" s="100" t="s">
        <v>205</v>
      </c>
      <c r="I13" s="100">
        <v>2</v>
      </c>
      <c r="J13" s="100" t="s">
        <v>807</v>
      </c>
      <c r="K13" s="100">
        <v>4.9777300152537727</v>
      </c>
      <c r="L13" s="100">
        <v>223.35850921657067</v>
      </c>
      <c r="M13" s="100" t="s">
        <v>17</v>
      </c>
      <c r="N13" s="100"/>
      <c r="O13" s="100"/>
      <c r="P13" s="100"/>
    </row>
    <row r="14" spans="1:16" x14ac:dyDescent="0.25">
      <c r="A14" s="86" t="s">
        <v>3</v>
      </c>
      <c r="B14" s="79" t="s">
        <v>12</v>
      </c>
      <c r="C14" s="79" t="s">
        <v>11</v>
      </c>
      <c r="D14" s="79" t="s">
        <v>8</v>
      </c>
      <c r="E14" s="98">
        <v>0.27</v>
      </c>
      <c r="F14" s="98" t="s">
        <v>17</v>
      </c>
      <c r="G14" s="98" t="s">
        <v>17</v>
      </c>
      <c r="H14" s="98" t="s">
        <v>17</v>
      </c>
      <c r="I14" s="98" t="s">
        <v>17</v>
      </c>
      <c r="J14" s="98" t="s">
        <v>17</v>
      </c>
      <c r="K14" s="98" t="s">
        <v>17</v>
      </c>
      <c r="L14" s="98" t="s">
        <v>17</v>
      </c>
      <c r="M14" s="98" t="s">
        <v>17</v>
      </c>
      <c r="N14" s="98"/>
      <c r="O14" s="98"/>
      <c r="P14" s="98" t="s">
        <v>74</v>
      </c>
    </row>
    <row r="15" spans="1:16" x14ac:dyDescent="0.25">
      <c r="A15" s="86" t="s">
        <v>3</v>
      </c>
      <c r="B15" s="79" t="s">
        <v>12</v>
      </c>
      <c r="C15" s="79" t="s">
        <v>11</v>
      </c>
      <c r="D15" s="79" t="s">
        <v>29</v>
      </c>
      <c r="E15" s="98">
        <v>0.3</v>
      </c>
      <c r="F15" s="98" t="s">
        <v>17</v>
      </c>
      <c r="G15" s="98" t="s">
        <v>17</v>
      </c>
      <c r="H15" s="98" t="s">
        <v>17</v>
      </c>
      <c r="I15" s="98" t="s">
        <v>17</v>
      </c>
      <c r="J15" s="98" t="s">
        <v>17</v>
      </c>
      <c r="K15" s="98" t="s">
        <v>17</v>
      </c>
      <c r="L15" s="98" t="s">
        <v>17</v>
      </c>
      <c r="M15" s="98" t="s">
        <v>17</v>
      </c>
      <c r="N15" s="98"/>
      <c r="O15" s="98"/>
      <c r="P15" s="98"/>
    </row>
    <row r="16" spans="1:16" x14ac:dyDescent="0.25">
      <c r="A16" s="86" t="s">
        <v>3</v>
      </c>
      <c r="B16" s="79" t="s">
        <v>12</v>
      </c>
      <c r="C16" s="79" t="s">
        <v>11</v>
      </c>
      <c r="D16" s="79" t="s">
        <v>7</v>
      </c>
      <c r="E16" s="98">
        <v>9.1199999999999989E-2</v>
      </c>
      <c r="F16" s="98">
        <v>5.3200000000000004E-2</v>
      </c>
      <c r="G16" s="98">
        <v>0.129</v>
      </c>
      <c r="H16" s="98" t="s">
        <v>205</v>
      </c>
      <c r="I16" s="98">
        <v>2</v>
      </c>
      <c r="J16" s="98" t="s">
        <v>802</v>
      </c>
      <c r="K16" s="98">
        <v>20.124636561730416</v>
      </c>
      <c r="L16" s="98">
        <v>200.54023801864699</v>
      </c>
      <c r="M16" s="98" t="s">
        <v>17</v>
      </c>
      <c r="N16" s="98"/>
      <c r="O16" s="98"/>
      <c r="P16" s="98"/>
    </row>
    <row r="17" spans="1:16" x14ac:dyDescent="0.25">
      <c r="A17" s="86" t="s">
        <v>3</v>
      </c>
      <c r="B17" s="79" t="s">
        <v>12</v>
      </c>
      <c r="C17" s="79" t="s">
        <v>13</v>
      </c>
      <c r="D17" s="79" t="s">
        <v>8</v>
      </c>
      <c r="E17" s="98">
        <v>0.27</v>
      </c>
      <c r="F17" s="98" t="s">
        <v>17</v>
      </c>
      <c r="G17" s="98" t="s">
        <v>17</v>
      </c>
      <c r="H17" s="98" t="s">
        <v>17</v>
      </c>
      <c r="I17" s="98" t="s">
        <v>17</v>
      </c>
      <c r="J17" s="98" t="s">
        <v>17</v>
      </c>
      <c r="K17" s="98" t="s">
        <v>17</v>
      </c>
      <c r="L17" s="98" t="s">
        <v>17</v>
      </c>
      <c r="M17" s="98" t="s">
        <v>17</v>
      </c>
      <c r="N17" s="98"/>
      <c r="O17" s="98"/>
      <c r="P17" s="98"/>
    </row>
    <row r="18" spans="1:16" x14ac:dyDescent="0.25">
      <c r="A18" s="86" t="s">
        <v>3</v>
      </c>
      <c r="B18" s="79" t="s">
        <v>12</v>
      </c>
      <c r="C18" s="79" t="s">
        <v>13</v>
      </c>
      <c r="D18" s="79" t="s">
        <v>29</v>
      </c>
      <c r="E18" s="98">
        <v>0.3</v>
      </c>
      <c r="F18" s="98" t="s">
        <v>17</v>
      </c>
      <c r="G18" s="98" t="s">
        <v>17</v>
      </c>
      <c r="H18" s="98" t="s">
        <v>17</v>
      </c>
      <c r="I18" s="98" t="s">
        <v>17</v>
      </c>
      <c r="J18" s="98" t="s">
        <v>17</v>
      </c>
      <c r="K18" s="98" t="s">
        <v>17</v>
      </c>
      <c r="L18" s="98" t="s">
        <v>17</v>
      </c>
      <c r="M18" s="98" t="s">
        <v>17</v>
      </c>
      <c r="N18" s="98"/>
      <c r="O18" s="98"/>
      <c r="P18" s="98"/>
    </row>
    <row r="19" spans="1:16" x14ac:dyDescent="0.25">
      <c r="A19" s="86" t="s">
        <v>3</v>
      </c>
      <c r="B19" s="79" t="s">
        <v>12</v>
      </c>
      <c r="C19" s="79" t="s">
        <v>13</v>
      </c>
      <c r="D19" s="79" t="s">
        <v>7</v>
      </c>
      <c r="E19" s="98">
        <v>0.21340000000000001</v>
      </c>
      <c r="F19" s="98">
        <v>0.16020000000000001</v>
      </c>
      <c r="G19" s="98">
        <v>0.2666</v>
      </c>
      <c r="H19" s="98" t="s">
        <v>205</v>
      </c>
      <c r="I19" s="98">
        <v>2</v>
      </c>
      <c r="J19" s="98" t="s">
        <v>803</v>
      </c>
      <c r="K19" s="98">
        <v>48.408469166315797</v>
      </c>
      <c r="L19" s="98">
        <v>178.43534136000002</v>
      </c>
      <c r="M19" s="98" t="s">
        <v>17</v>
      </c>
      <c r="N19" s="98"/>
      <c r="O19" s="98"/>
      <c r="P19" s="98"/>
    </row>
    <row r="20" spans="1:16" x14ac:dyDescent="0.25">
      <c r="A20" s="86" t="s">
        <v>3</v>
      </c>
      <c r="B20" s="79" t="s">
        <v>12</v>
      </c>
      <c r="C20" s="79" t="s">
        <v>14</v>
      </c>
      <c r="D20" s="79" t="s">
        <v>8</v>
      </c>
      <c r="E20" s="98">
        <v>0.27</v>
      </c>
      <c r="F20" s="98" t="s">
        <v>17</v>
      </c>
      <c r="G20" s="98" t="s">
        <v>17</v>
      </c>
      <c r="H20" s="98" t="s">
        <v>17</v>
      </c>
      <c r="I20" s="98" t="s">
        <v>17</v>
      </c>
      <c r="J20" s="98" t="s">
        <v>17</v>
      </c>
      <c r="K20" s="98" t="s">
        <v>17</v>
      </c>
      <c r="L20" s="98" t="s">
        <v>17</v>
      </c>
      <c r="M20" s="98" t="s">
        <v>17</v>
      </c>
      <c r="N20" s="98"/>
      <c r="O20" s="98"/>
      <c r="P20" s="98"/>
    </row>
    <row r="21" spans="1:16" x14ac:dyDescent="0.25">
      <c r="A21" s="86" t="s">
        <v>3</v>
      </c>
      <c r="B21" s="79" t="s">
        <v>12</v>
      </c>
      <c r="C21" s="79" t="s">
        <v>14</v>
      </c>
      <c r="D21" s="79" t="s">
        <v>29</v>
      </c>
      <c r="E21" s="98">
        <v>0.3</v>
      </c>
      <c r="F21" s="98" t="s">
        <v>17</v>
      </c>
      <c r="G21" s="98" t="s">
        <v>17</v>
      </c>
      <c r="H21" s="98" t="s">
        <v>17</v>
      </c>
      <c r="I21" s="98" t="s">
        <v>17</v>
      </c>
      <c r="J21" s="98" t="s">
        <v>17</v>
      </c>
      <c r="K21" s="98" t="s">
        <v>17</v>
      </c>
      <c r="L21" s="98" t="s">
        <v>17</v>
      </c>
      <c r="M21" s="98" t="s">
        <v>17</v>
      </c>
      <c r="N21" s="98"/>
      <c r="O21" s="98"/>
      <c r="P21" s="98"/>
    </row>
    <row r="22" spans="1:16" x14ac:dyDescent="0.25">
      <c r="A22" s="86" t="s">
        <v>3</v>
      </c>
      <c r="B22" s="79" t="s">
        <v>12</v>
      </c>
      <c r="C22" s="79" t="s">
        <v>14</v>
      </c>
      <c r="D22" s="79" t="s">
        <v>7</v>
      </c>
      <c r="E22" s="98">
        <v>0.106</v>
      </c>
      <c r="F22" s="98">
        <v>5.6799999999999996E-2</v>
      </c>
      <c r="G22" s="98">
        <v>0.15539999999999998</v>
      </c>
      <c r="H22" s="98" t="s">
        <v>205</v>
      </c>
      <c r="I22" s="98">
        <v>2</v>
      </c>
      <c r="J22" s="98" t="s">
        <v>804</v>
      </c>
      <c r="K22" s="98">
        <v>15.770967415788585</v>
      </c>
      <c r="L22" s="98">
        <v>133.01174405391507</v>
      </c>
      <c r="M22" s="98" t="s">
        <v>17</v>
      </c>
      <c r="N22" s="98"/>
      <c r="O22" s="98"/>
      <c r="P22" s="98"/>
    </row>
    <row r="23" spans="1:16" x14ac:dyDescent="0.25">
      <c r="A23" s="86" t="s">
        <v>3</v>
      </c>
      <c r="B23" s="79" t="s">
        <v>15</v>
      </c>
      <c r="C23" s="79" t="s">
        <v>11</v>
      </c>
      <c r="D23" s="79" t="s">
        <v>7</v>
      </c>
      <c r="E23" s="98">
        <v>3.3399999999999999E-2</v>
      </c>
      <c r="F23" s="98">
        <v>1.6200000000000003E-2</v>
      </c>
      <c r="G23" s="98">
        <v>5.0599999999999999E-2</v>
      </c>
      <c r="H23" s="98" t="s">
        <v>205</v>
      </c>
      <c r="I23" s="98">
        <v>2</v>
      </c>
      <c r="J23" s="98" t="s">
        <v>805</v>
      </c>
      <c r="K23" s="98">
        <v>13.968757981049219</v>
      </c>
      <c r="L23" s="98">
        <v>404.25752887671183</v>
      </c>
      <c r="M23" s="98" t="s">
        <v>17</v>
      </c>
      <c r="N23" s="98"/>
      <c r="O23" s="98"/>
      <c r="P23" s="98"/>
    </row>
    <row r="24" spans="1:16" x14ac:dyDescent="0.25">
      <c r="A24" s="86" t="s">
        <v>3</v>
      </c>
      <c r="B24" s="79" t="s">
        <v>15</v>
      </c>
      <c r="C24" s="79" t="s">
        <v>13</v>
      </c>
      <c r="D24" s="79" t="s">
        <v>7</v>
      </c>
      <c r="E24" s="98">
        <v>4.1200000000000001E-2</v>
      </c>
      <c r="F24" s="98">
        <v>2.18E-2</v>
      </c>
      <c r="G24" s="98">
        <v>6.0599999999999994E-2</v>
      </c>
      <c r="H24" s="98" t="s">
        <v>205</v>
      </c>
      <c r="I24" s="98">
        <v>2</v>
      </c>
      <c r="J24" s="98" t="s">
        <v>806</v>
      </c>
      <c r="K24" s="98">
        <v>16.57115259122968</v>
      </c>
      <c r="L24" s="98">
        <v>385.64128894347124</v>
      </c>
      <c r="M24" s="98" t="s">
        <v>17</v>
      </c>
      <c r="N24" s="98"/>
      <c r="O24" s="98"/>
      <c r="P24" s="98"/>
    </row>
    <row r="25" spans="1:16" x14ac:dyDescent="0.25">
      <c r="A25" s="80" t="s">
        <v>3</v>
      </c>
      <c r="B25" s="87" t="s">
        <v>15</v>
      </c>
      <c r="C25" s="87" t="s">
        <v>14</v>
      </c>
      <c r="D25" s="87" t="s">
        <v>7</v>
      </c>
      <c r="E25" s="99">
        <v>2.18E-2</v>
      </c>
      <c r="F25" s="99">
        <v>2.8000000000000004E-3</v>
      </c>
      <c r="G25" s="99">
        <v>4.0599999999999997E-2</v>
      </c>
      <c r="H25" s="99" t="s">
        <v>205</v>
      </c>
      <c r="I25" s="99">
        <v>2</v>
      </c>
      <c r="J25" s="99" t="s">
        <v>807</v>
      </c>
      <c r="K25" s="99">
        <v>4.9777300152537727</v>
      </c>
      <c r="L25" s="99">
        <v>223.35850921657067</v>
      </c>
      <c r="M25" s="99" t="s">
        <v>17</v>
      </c>
      <c r="N25" s="100"/>
      <c r="O25" s="100"/>
      <c r="P25" s="100"/>
    </row>
    <row r="26" spans="1:16" x14ac:dyDescent="0.25">
      <c r="A26" s="86" t="s">
        <v>4</v>
      </c>
      <c r="B26" s="79" t="s">
        <v>12</v>
      </c>
      <c r="C26" s="79" t="s">
        <v>11</v>
      </c>
      <c r="D26" s="79" t="s">
        <v>8</v>
      </c>
      <c r="E26" s="96">
        <v>0.27</v>
      </c>
      <c r="F26" s="97" t="s">
        <v>17</v>
      </c>
      <c r="G26" s="97" t="s">
        <v>17</v>
      </c>
      <c r="H26" s="97" t="s">
        <v>17</v>
      </c>
      <c r="I26" s="97" t="s">
        <v>17</v>
      </c>
      <c r="J26" s="97" t="s">
        <v>17</v>
      </c>
      <c r="K26" s="97" t="s">
        <v>17</v>
      </c>
      <c r="L26" s="97" t="s">
        <v>17</v>
      </c>
      <c r="M26" s="97" t="s">
        <v>17</v>
      </c>
      <c r="N26" s="98"/>
      <c r="O26" s="98"/>
      <c r="P26" s="95" t="s">
        <v>278</v>
      </c>
    </row>
    <row r="27" spans="1:16" x14ac:dyDescent="0.25">
      <c r="A27" s="86" t="s">
        <v>4</v>
      </c>
      <c r="B27" s="79" t="s">
        <v>12</v>
      </c>
      <c r="C27" s="79" t="s">
        <v>11</v>
      </c>
      <c r="D27" s="79" t="s">
        <v>29</v>
      </c>
      <c r="E27" s="96">
        <v>0.3</v>
      </c>
      <c r="F27" s="97" t="s">
        <v>17</v>
      </c>
      <c r="G27" s="97" t="s">
        <v>17</v>
      </c>
      <c r="H27" s="97" t="s">
        <v>17</v>
      </c>
      <c r="I27" s="97" t="s">
        <v>17</v>
      </c>
      <c r="J27" s="97" t="s">
        <v>17</v>
      </c>
      <c r="K27" s="97" t="s">
        <v>17</v>
      </c>
      <c r="L27" s="97" t="s">
        <v>17</v>
      </c>
      <c r="M27" s="97" t="s">
        <v>17</v>
      </c>
      <c r="N27" s="98"/>
      <c r="O27" s="98"/>
      <c r="P27" s="101" t="s">
        <v>306</v>
      </c>
    </row>
    <row r="28" spans="1:16" x14ac:dyDescent="0.25">
      <c r="A28" s="86" t="s">
        <v>4</v>
      </c>
      <c r="B28" s="79" t="s">
        <v>12</v>
      </c>
      <c r="C28" s="79" t="s">
        <v>11</v>
      </c>
      <c r="D28" s="79" t="s">
        <v>7</v>
      </c>
      <c r="E28" s="96">
        <v>5.4000000000000006E-2</v>
      </c>
      <c r="F28" s="96">
        <v>0.03</v>
      </c>
      <c r="G28" s="96">
        <v>7.8200000000000006E-2</v>
      </c>
      <c r="H28" s="96" t="s">
        <v>205</v>
      </c>
      <c r="I28" s="97">
        <v>2</v>
      </c>
      <c r="J28" s="97" t="s">
        <v>279</v>
      </c>
      <c r="K28" s="83">
        <v>18.191539673214994</v>
      </c>
      <c r="L28" s="83">
        <v>318.68882464558112</v>
      </c>
      <c r="M28" s="97" t="s">
        <v>17</v>
      </c>
      <c r="N28" s="98"/>
      <c r="O28" s="98"/>
      <c r="P28" s="98"/>
    </row>
    <row r="29" spans="1:16" x14ac:dyDescent="0.25">
      <c r="A29" s="86" t="s">
        <v>4</v>
      </c>
      <c r="B29" s="79" t="s">
        <v>12</v>
      </c>
      <c r="C29" s="79" t="s">
        <v>13</v>
      </c>
      <c r="D29" s="79" t="s">
        <v>8</v>
      </c>
      <c r="E29" s="96">
        <v>0.27</v>
      </c>
      <c r="F29" s="96" t="s">
        <v>17</v>
      </c>
      <c r="G29" s="96" t="s">
        <v>17</v>
      </c>
      <c r="H29" s="97" t="s">
        <v>17</v>
      </c>
      <c r="I29" s="97" t="s">
        <v>17</v>
      </c>
      <c r="J29" s="97" t="s">
        <v>17</v>
      </c>
      <c r="K29" s="96" t="s">
        <v>17</v>
      </c>
      <c r="L29" s="96" t="s">
        <v>17</v>
      </c>
      <c r="M29" s="97" t="s">
        <v>17</v>
      </c>
      <c r="N29" s="98"/>
      <c r="O29" s="98"/>
      <c r="P29" s="98"/>
    </row>
    <row r="30" spans="1:16" x14ac:dyDescent="0.25">
      <c r="A30" s="86" t="s">
        <v>4</v>
      </c>
      <c r="B30" s="79" t="s">
        <v>12</v>
      </c>
      <c r="C30" s="79" t="s">
        <v>13</v>
      </c>
      <c r="D30" s="79" t="s">
        <v>29</v>
      </c>
      <c r="E30" s="96">
        <v>0.3</v>
      </c>
      <c r="F30" s="96" t="s">
        <v>17</v>
      </c>
      <c r="G30" s="96" t="s">
        <v>17</v>
      </c>
      <c r="H30" s="97" t="s">
        <v>17</v>
      </c>
      <c r="I30" s="97" t="s">
        <v>17</v>
      </c>
      <c r="J30" s="97" t="s">
        <v>17</v>
      </c>
      <c r="K30" s="96" t="s">
        <v>17</v>
      </c>
      <c r="L30" s="96" t="s">
        <v>17</v>
      </c>
      <c r="M30" s="97" t="s">
        <v>17</v>
      </c>
      <c r="N30" s="98"/>
      <c r="O30" s="98"/>
      <c r="P30" s="98"/>
    </row>
    <row r="31" spans="1:16" x14ac:dyDescent="0.25">
      <c r="A31" s="86" t="s">
        <v>4</v>
      </c>
      <c r="B31" s="79" t="s">
        <v>12</v>
      </c>
      <c r="C31" s="79" t="s">
        <v>13</v>
      </c>
      <c r="D31" s="79" t="s">
        <v>7</v>
      </c>
      <c r="E31" s="96">
        <v>8.900000000000001E-2</v>
      </c>
      <c r="F31" s="96">
        <v>0</v>
      </c>
      <c r="G31" s="96">
        <v>0.1784</v>
      </c>
      <c r="H31" s="96" t="s">
        <v>205</v>
      </c>
      <c r="I31" s="97">
        <v>2</v>
      </c>
      <c r="J31" s="97" t="s">
        <v>280</v>
      </c>
      <c r="K31" s="83">
        <v>3.3950214826358858</v>
      </c>
      <c r="L31" s="83">
        <v>34.751287311025749</v>
      </c>
      <c r="M31" s="97" t="s">
        <v>17</v>
      </c>
      <c r="N31" s="98"/>
      <c r="O31" s="98"/>
      <c r="P31" s="98"/>
    </row>
    <row r="32" spans="1:16" x14ac:dyDescent="0.25">
      <c r="A32" s="86" t="s">
        <v>4</v>
      </c>
      <c r="B32" s="79" t="s">
        <v>12</v>
      </c>
      <c r="C32" s="79" t="s">
        <v>14</v>
      </c>
      <c r="D32" s="79" t="s">
        <v>8</v>
      </c>
      <c r="E32" s="96">
        <v>0.27</v>
      </c>
      <c r="F32" s="96" t="s">
        <v>17</v>
      </c>
      <c r="G32" s="96" t="s">
        <v>17</v>
      </c>
      <c r="H32" s="97" t="s">
        <v>17</v>
      </c>
      <c r="I32" s="97" t="s">
        <v>17</v>
      </c>
      <c r="J32" s="97" t="s">
        <v>17</v>
      </c>
      <c r="K32" s="96" t="s">
        <v>17</v>
      </c>
      <c r="L32" s="96" t="s">
        <v>17</v>
      </c>
      <c r="M32" s="97" t="s">
        <v>17</v>
      </c>
      <c r="N32" s="98"/>
      <c r="O32" s="98"/>
      <c r="P32" s="98"/>
    </row>
    <row r="33" spans="1:16" x14ac:dyDescent="0.25">
      <c r="A33" s="86" t="s">
        <v>4</v>
      </c>
      <c r="B33" s="79" t="s">
        <v>12</v>
      </c>
      <c r="C33" s="79" t="s">
        <v>14</v>
      </c>
      <c r="D33" s="79" t="s">
        <v>29</v>
      </c>
      <c r="E33" s="96">
        <v>0.3</v>
      </c>
      <c r="F33" s="96" t="s">
        <v>17</v>
      </c>
      <c r="G33" s="96" t="s">
        <v>17</v>
      </c>
      <c r="H33" s="96" t="s">
        <v>17</v>
      </c>
      <c r="I33" s="96" t="s">
        <v>17</v>
      </c>
      <c r="J33" s="97" t="s">
        <v>17</v>
      </c>
      <c r="K33" s="96" t="s">
        <v>17</v>
      </c>
      <c r="L33" s="96" t="s">
        <v>17</v>
      </c>
      <c r="M33" s="96" t="s">
        <v>17</v>
      </c>
      <c r="N33" s="95"/>
      <c r="O33" s="95"/>
      <c r="P33" s="95"/>
    </row>
    <row r="34" spans="1:16" x14ac:dyDescent="0.25">
      <c r="A34" s="86" t="s">
        <v>4</v>
      </c>
      <c r="B34" s="79" t="s">
        <v>12</v>
      </c>
      <c r="C34" s="79" t="s">
        <v>14</v>
      </c>
      <c r="D34" s="79" t="s">
        <v>7</v>
      </c>
      <c r="E34" s="96">
        <v>8.72E-2</v>
      </c>
      <c r="F34" s="96">
        <v>4.0800000000000003E-2</v>
      </c>
      <c r="G34" s="96">
        <v>0.1336</v>
      </c>
      <c r="H34" s="96" t="s">
        <v>205</v>
      </c>
      <c r="I34" s="96">
        <v>2</v>
      </c>
      <c r="J34" s="97" t="s">
        <v>281</v>
      </c>
      <c r="K34" s="83">
        <v>12.297479808228299</v>
      </c>
      <c r="L34" s="83">
        <v>128.72866478154577</v>
      </c>
      <c r="M34" s="96" t="s">
        <v>17</v>
      </c>
      <c r="N34" s="95"/>
      <c r="O34" s="95"/>
      <c r="P34" s="95"/>
    </row>
    <row r="35" spans="1:16" x14ac:dyDescent="0.25">
      <c r="A35" s="86" t="s">
        <v>4</v>
      </c>
      <c r="B35" s="79" t="s">
        <v>15</v>
      </c>
      <c r="C35" s="79" t="s">
        <v>11</v>
      </c>
      <c r="D35" s="79" t="s">
        <v>7</v>
      </c>
      <c r="E35" s="96">
        <v>3.32E-2</v>
      </c>
      <c r="F35" s="96">
        <v>3.5999999999999999E-3</v>
      </c>
      <c r="G35" s="96">
        <v>6.2800000000000009E-2</v>
      </c>
      <c r="H35" s="96" t="s">
        <v>205</v>
      </c>
      <c r="I35" s="96">
        <v>2</v>
      </c>
      <c r="J35" s="97" t="s">
        <v>282</v>
      </c>
      <c r="K35" s="83">
        <v>4.6392162937034316</v>
      </c>
      <c r="L35" s="83">
        <v>135.09621423953246</v>
      </c>
      <c r="M35" s="96" t="s">
        <v>17</v>
      </c>
      <c r="N35" s="95"/>
      <c r="O35" s="95"/>
      <c r="P35" s="95"/>
    </row>
    <row r="36" spans="1:16" x14ac:dyDescent="0.25">
      <c r="A36" s="86" t="s">
        <v>4</v>
      </c>
      <c r="B36" s="79" t="s">
        <v>15</v>
      </c>
      <c r="C36" s="79" t="s">
        <v>13</v>
      </c>
      <c r="D36" s="79" t="s">
        <v>7</v>
      </c>
      <c r="E36" s="96">
        <v>2.92E-2</v>
      </c>
      <c r="F36" s="96">
        <v>0</v>
      </c>
      <c r="G36" s="96">
        <v>8.6199999999999999E-2</v>
      </c>
      <c r="H36" s="96" t="s">
        <v>205</v>
      </c>
      <c r="I36" s="96">
        <v>2</v>
      </c>
      <c r="J36" s="97" t="s">
        <v>283</v>
      </c>
      <c r="K36" s="83">
        <v>1.6826002006552505</v>
      </c>
      <c r="L36" s="83">
        <v>55.940694342332776</v>
      </c>
      <c r="M36" s="96" t="s">
        <v>17</v>
      </c>
      <c r="N36" s="95"/>
      <c r="O36" s="95"/>
      <c r="P36" s="95"/>
    </row>
    <row r="37" spans="1:16" x14ac:dyDescent="0.25">
      <c r="A37" s="80" t="s">
        <v>4</v>
      </c>
      <c r="B37" s="87" t="s">
        <v>15</v>
      </c>
      <c r="C37" s="87" t="s">
        <v>14</v>
      </c>
      <c r="D37" s="87" t="s">
        <v>7</v>
      </c>
      <c r="E37" s="99">
        <v>3.4799999999999998E-2</v>
      </c>
      <c r="F37" s="99">
        <v>2.8000000000000004E-3</v>
      </c>
      <c r="G37" s="99">
        <v>6.6799999999999998E-2</v>
      </c>
      <c r="H37" s="99" t="s">
        <v>205</v>
      </c>
      <c r="I37" s="99">
        <v>2</v>
      </c>
      <c r="J37" s="99" t="s">
        <v>284</v>
      </c>
      <c r="K37" s="91">
        <v>4.3503856796999987</v>
      </c>
      <c r="L37" s="91">
        <v>120.66069707029996</v>
      </c>
      <c r="M37" s="99" t="s">
        <v>17</v>
      </c>
      <c r="N37" s="100"/>
      <c r="O37" s="100"/>
      <c r="P37" s="100"/>
    </row>
    <row r="38" spans="1:16" x14ac:dyDescent="0.25">
      <c r="A38" s="81" t="s">
        <v>5</v>
      </c>
      <c r="B38" s="79" t="s">
        <v>12</v>
      </c>
      <c r="C38" s="79" t="s">
        <v>11</v>
      </c>
      <c r="D38" s="79" t="s">
        <v>8</v>
      </c>
      <c r="E38" s="96">
        <v>0.27</v>
      </c>
      <c r="F38" s="96" t="s">
        <v>17</v>
      </c>
      <c r="G38" s="96" t="s">
        <v>17</v>
      </c>
      <c r="H38" s="96" t="s">
        <v>17</v>
      </c>
      <c r="I38" s="96" t="s">
        <v>17</v>
      </c>
      <c r="J38" s="96" t="s">
        <v>17</v>
      </c>
      <c r="K38" s="96" t="s">
        <v>17</v>
      </c>
      <c r="L38" s="96" t="s">
        <v>17</v>
      </c>
      <c r="M38" s="96" t="s">
        <v>17</v>
      </c>
      <c r="N38" s="95"/>
      <c r="O38" s="95"/>
      <c r="P38" s="101"/>
    </row>
    <row r="39" spans="1:16" x14ac:dyDescent="0.25">
      <c r="A39" s="81" t="s">
        <v>5</v>
      </c>
      <c r="B39" s="79" t="s">
        <v>12</v>
      </c>
      <c r="C39" s="79" t="s">
        <v>11</v>
      </c>
      <c r="D39" s="79" t="s">
        <v>29</v>
      </c>
      <c r="E39" s="96">
        <v>0.3</v>
      </c>
      <c r="F39" s="96" t="s">
        <v>17</v>
      </c>
      <c r="G39" s="96" t="s">
        <v>17</v>
      </c>
      <c r="H39" s="96" t="s">
        <v>17</v>
      </c>
      <c r="I39" s="96" t="s">
        <v>17</v>
      </c>
      <c r="J39" s="96" t="s">
        <v>17</v>
      </c>
      <c r="K39" s="96" t="s">
        <v>17</v>
      </c>
      <c r="L39" s="96" t="s">
        <v>17</v>
      </c>
      <c r="M39" s="96" t="s">
        <v>17</v>
      </c>
      <c r="N39" s="95"/>
      <c r="O39" s="95"/>
      <c r="P39" s="95"/>
    </row>
    <row r="40" spans="1:16" x14ac:dyDescent="0.25">
      <c r="A40" s="81" t="s">
        <v>5</v>
      </c>
      <c r="B40" s="79" t="s">
        <v>12</v>
      </c>
      <c r="C40" s="79" t="s">
        <v>11</v>
      </c>
      <c r="D40" s="79" t="s">
        <v>7</v>
      </c>
      <c r="E40" s="96">
        <v>9.1199999999999989E-2</v>
      </c>
      <c r="F40" s="96">
        <v>5.3200000000000004E-2</v>
      </c>
      <c r="G40" s="96">
        <v>0.129</v>
      </c>
      <c r="H40" s="96" t="s">
        <v>205</v>
      </c>
      <c r="I40" s="96">
        <v>2</v>
      </c>
      <c r="J40" s="96" t="s">
        <v>802</v>
      </c>
      <c r="K40" s="96">
        <v>20.124636561730416</v>
      </c>
      <c r="L40" s="96">
        <v>200.54023801864699</v>
      </c>
      <c r="M40" s="96" t="s">
        <v>17</v>
      </c>
      <c r="N40" s="95"/>
      <c r="O40" s="95"/>
      <c r="P40" s="95"/>
    </row>
    <row r="41" spans="1:16" x14ac:dyDescent="0.25">
      <c r="A41" s="81" t="s">
        <v>5</v>
      </c>
      <c r="B41" s="79" t="s">
        <v>12</v>
      </c>
      <c r="C41" s="79" t="s">
        <v>13</v>
      </c>
      <c r="D41" s="79" t="s">
        <v>8</v>
      </c>
      <c r="E41" s="96">
        <v>0.27</v>
      </c>
      <c r="F41" s="96" t="s">
        <v>17</v>
      </c>
      <c r="G41" s="96" t="s">
        <v>17</v>
      </c>
      <c r="H41" s="96" t="s">
        <v>17</v>
      </c>
      <c r="I41" s="96" t="s">
        <v>17</v>
      </c>
      <c r="J41" s="96" t="s">
        <v>17</v>
      </c>
      <c r="K41" s="96" t="s">
        <v>17</v>
      </c>
      <c r="L41" s="96" t="s">
        <v>17</v>
      </c>
      <c r="M41" s="96" t="s">
        <v>17</v>
      </c>
      <c r="N41" s="95"/>
      <c r="O41" s="95"/>
      <c r="P41" s="95"/>
    </row>
    <row r="42" spans="1:16" x14ac:dyDescent="0.25">
      <c r="A42" s="81" t="s">
        <v>5</v>
      </c>
      <c r="B42" s="79" t="s">
        <v>12</v>
      </c>
      <c r="C42" s="79" t="s">
        <v>13</v>
      </c>
      <c r="D42" s="79" t="s">
        <v>29</v>
      </c>
      <c r="E42" s="96">
        <v>0.3</v>
      </c>
      <c r="F42" s="96" t="s">
        <v>17</v>
      </c>
      <c r="G42" s="96" t="s">
        <v>17</v>
      </c>
      <c r="H42" s="96" t="s">
        <v>17</v>
      </c>
      <c r="I42" s="96" t="s">
        <v>17</v>
      </c>
      <c r="J42" s="96" t="s">
        <v>17</v>
      </c>
      <c r="K42" s="96" t="s">
        <v>17</v>
      </c>
      <c r="L42" s="96" t="s">
        <v>17</v>
      </c>
      <c r="M42" s="96" t="s">
        <v>17</v>
      </c>
      <c r="N42" s="95"/>
      <c r="O42" s="95"/>
      <c r="P42" s="95"/>
    </row>
    <row r="43" spans="1:16" x14ac:dyDescent="0.25">
      <c r="A43" s="81" t="s">
        <v>5</v>
      </c>
      <c r="B43" s="79" t="s">
        <v>12</v>
      </c>
      <c r="C43" s="79" t="s">
        <v>13</v>
      </c>
      <c r="D43" s="79" t="s">
        <v>7</v>
      </c>
      <c r="E43" s="96">
        <v>0.21340000000000001</v>
      </c>
      <c r="F43" s="96">
        <v>0.16020000000000001</v>
      </c>
      <c r="G43" s="96">
        <v>0.2666</v>
      </c>
      <c r="H43" s="96" t="s">
        <v>205</v>
      </c>
      <c r="I43" s="96">
        <v>2</v>
      </c>
      <c r="J43" s="96" t="s">
        <v>803</v>
      </c>
      <c r="K43" s="96">
        <v>48.408469166315797</v>
      </c>
      <c r="L43" s="96">
        <v>178.43534136000002</v>
      </c>
      <c r="M43" s="96" t="s">
        <v>17</v>
      </c>
      <c r="N43" s="95"/>
      <c r="O43" s="95"/>
      <c r="P43" s="95"/>
    </row>
    <row r="44" spans="1:16" x14ac:dyDescent="0.25">
      <c r="A44" s="81" t="s">
        <v>5</v>
      </c>
      <c r="B44" s="79" t="s">
        <v>12</v>
      </c>
      <c r="C44" s="79" t="s">
        <v>14</v>
      </c>
      <c r="D44" s="79" t="s">
        <v>8</v>
      </c>
      <c r="E44" s="96">
        <v>0.27</v>
      </c>
      <c r="F44" s="96" t="s">
        <v>17</v>
      </c>
      <c r="G44" s="96" t="s">
        <v>17</v>
      </c>
      <c r="H44" s="96" t="s">
        <v>17</v>
      </c>
      <c r="I44" s="96" t="s">
        <v>17</v>
      </c>
      <c r="J44" s="96" t="s">
        <v>17</v>
      </c>
      <c r="K44" s="96" t="s">
        <v>17</v>
      </c>
      <c r="L44" s="96" t="s">
        <v>17</v>
      </c>
      <c r="M44" s="96" t="s">
        <v>17</v>
      </c>
      <c r="N44" s="95"/>
      <c r="O44" s="95"/>
      <c r="P44" s="95"/>
    </row>
    <row r="45" spans="1:16" x14ac:dyDescent="0.25">
      <c r="A45" s="81" t="s">
        <v>5</v>
      </c>
      <c r="B45" s="79" t="s">
        <v>12</v>
      </c>
      <c r="C45" s="79" t="s">
        <v>14</v>
      </c>
      <c r="D45" s="79" t="s">
        <v>29</v>
      </c>
      <c r="E45" s="96">
        <v>0.3</v>
      </c>
      <c r="F45" s="96" t="s">
        <v>17</v>
      </c>
      <c r="G45" s="96" t="s">
        <v>17</v>
      </c>
      <c r="H45" s="96" t="s">
        <v>17</v>
      </c>
      <c r="I45" s="96" t="s">
        <v>17</v>
      </c>
      <c r="J45" s="96" t="s">
        <v>17</v>
      </c>
      <c r="K45" s="96" t="s">
        <v>17</v>
      </c>
      <c r="L45" s="96" t="s">
        <v>17</v>
      </c>
      <c r="M45" s="96" t="s">
        <v>17</v>
      </c>
      <c r="N45" s="95"/>
      <c r="O45" s="95"/>
      <c r="P45" s="95"/>
    </row>
    <row r="46" spans="1:16" x14ac:dyDescent="0.25">
      <c r="A46" s="81" t="s">
        <v>5</v>
      </c>
      <c r="B46" s="79" t="s">
        <v>12</v>
      </c>
      <c r="C46" s="79" t="s">
        <v>14</v>
      </c>
      <c r="D46" s="79" t="s">
        <v>7</v>
      </c>
      <c r="E46" s="96">
        <v>0.106</v>
      </c>
      <c r="F46" s="96">
        <v>5.6799999999999996E-2</v>
      </c>
      <c r="G46" s="96">
        <v>0.15539999999999998</v>
      </c>
      <c r="H46" s="96" t="s">
        <v>205</v>
      </c>
      <c r="I46" s="96">
        <v>2</v>
      </c>
      <c r="J46" s="96" t="s">
        <v>804</v>
      </c>
      <c r="K46" s="96">
        <v>15.770967415788585</v>
      </c>
      <c r="L46" s="96">
        <v>133.01174405391507</v>
      </c>
      <c r="M46" s="96" t="s">
        <v>17</v>
      </c>
      <c r="N46" s="95"/>
      <c r="O46" s="95"/>
      <c r="P46" s="95"/>
    </row>
    <row r="47" spans="1:16" x14ac:dyDescent="0.25">
      <c r="A47" s="81" t="s">
        <v>5</v>
      </c>
      <c r="B47" s="79" t="s">
        <v>15</v>
      </c>
      <c r="C47" s="79" t="s">
        <v>11</v>
      </c>
      <c r="D47" s="79" t="s">
        <v>7</v>
      </c>
      <c r="E47" s="96">
        <v>3.3399999999999999E-2</v>
      </c>
      <c r="F47" s="96">
        <v>1.6200000000000003E-2</v>
      </c>
      <c r="G47" s="96">
        <v>5.0599999999999999E-2</v>
      </c>
      <c r="H47" s="96" t="s">
        <v>205</v>
      </c>
      <c r="I47" s="96">
        <v>2</v>
      </c>
      <c r="J47" s="96" t="s">
        <v>805</v>
      </c>
      <c r="K47" s="96">
        <v>13.968757981049219</v>
      </c>
      <c r="L47" s="96">
        <v>404.25752887671183</v>
      </c>
      <c r="M47" s="96" t="s">
        <v>17</v>
      </c>
      <c r="N47" s="95"/>
      <c r="O47" s="95"/>
      <c r="P47" s="95"/>
    </row>
    <row r="48" spans="1:16" x14ac:dyDescent="0.25">
      <c r="A48" s="81" t="s">
        <v>5</v>
      </c>
      <c r="B48" s="79" t="s">
        <v>15</v>
      </c>
      <c r="C48" s="79" t="s">
        <v>13</v>
      </c>
      <c r="D48" s="79" t="s">
        <v>7</v>
      </c>
      <c r="E48" s="96">
        <v>4.1200000000000001E-2</v>
      </c>
      <c r="F48" s="96">
        <v>2.18E-2</v>
      </c>
      <c r="G48" s="96">
        <v>6.0599999999999994E-2</v>
      </c>
      <c r="H48" s="96" t="s">
        <v>205</v>
      </c>
      <c r="I48" s="96">
        <v>2</v>
      </c>
      <c r="J48" s="96" t="s">
        <v>806</v>
      </c>
      <c r="K48" s="96">
        <v>16.57115259122968</v>
      </c>
      <c r="L48" s="96">
        <v>385.64128894347124</v>
      </c>
      <c r="M48" s="96" t="s">
        <v>17</v>
      </c>
      <c r="N48" s="95"/>
      <c r="O48" s="95"/>
      <c r="P48" s="95"/>
    </row>
    <row r="49" spans="1:16" x14ac:dyDescent="0.25">
      <c r="A49" s="80" t="s">
        <v>5</v>
      </c>
      <c r="B49" s="87" t="s">
        <v>15</v>
      </c>
      <c r="C49" s="87" t="s">
        <v>14</v>
      </c>
      <c r="D49" s="87" t="s">
        <v>7</v>
      </c>
      <c r="E49" s="99">
        <v>2.18E-2</v>
      </c>
      <c r="F49" s="99">
        <v>2.8000000000000004E-3</v>
      </c>
      <c r="G49" s="99">
        <v>4.0599999999999997E-2</v>
      </c>
      <c r="H49" s="99" t="s">
        <v>205</v>
      </c>
      <c r="I49" s="99">
        <v>2</v>
      </c>
      <c r="J49" s="99" t="s">
        <v>807</v>
      </c>
      <c r="K49" s="99">
        <v>4.9777300152537727</v>
      </c>
      <c r="L49" s="99">
        <v>223.35850921657067</v>
      </c>
      <c r="M49" s="99" t="s">
        <v>17</v>
      </c>
      <c r="N49" s="100"/>
      <c r="O49" s="100"/>
      <c r="P49" s="100"/>
    </row>
    <row r="50" spans="1:16" x14ac:dyDescent="0.25">
      <c r="A50" s="81" t="s">
        <v>0</v>
      </c>
      <c r="B50" s="79" t="s">
        <v>12</v>
      </c>
      <c r="C50" s="79" t="s">
        <v>11</v>
      </c>
      <c r="D50" s="79" t="s">
        <v>8</v>
      </c>
      <c r="E50" s="96">
        <v>0.27</v>
      </c>
      <c r="F50" s="96" t="s">
        <v>17</v>
      </c>
      <c r="G50" s="96" t="s">
        <v>17</v>
      </c>
      <c r="H50" s="96" t="s">
        <v>17</v>
      </c>
      <c r="I50" s="96" t="s">
        <v>17</v>
      </c>
      <c r="J50" s="96" t="s">
        <v>17</v>
      </c>
      <c r="K50" s="96" t="s">
        <v>17</v>
      </c>
      <c r="L50" s="96" t="s">
        <v>17</v>
      </c>
      <c r="M50" s="96" t="s">
        <v>17</v>
      </c>
      <c r="N50" s="95"/>
      <c r="O50" s="95"/>
      <c r="P50" s="95" t="s">
        <v>278</v>
      </c>
    </row>
    <row r="51" spans="1:16" x14ac:dyDescent="0.25">
      <c r="A51" s="81" t="s">
        <v>0</v>
      </c>
      <c r="B51" s="79" t="s">
        <v>12</v>
      </c>
      <c r="C51" s="79" t="s">
        <v>11</v>
      </c>
      <c r="D51" s="79" t="s">
        <v>29</v>
      </c>
      <c r="E51" s="96">
        <v>0.3</v>
      </c>
      <c r="F51" s="96" t="s">
        <v>17</v>
      </c>
      <c r="G51" s="96" t="s">
        <v>17</v>
      </c>
      <c r="H51" s="96" t="s">
        <v>17</v>
      </c>
      <c r="I51" s="96" t="s">
        <v>17</v>
      </c>
      <c r="J51" s="96" t="s">
        <v>17</v>
      </c>
      <c r="K51" s="96" t="s">
        <v>17</v>
      </c>
      <c r="L51" s="96" t="s">
        <v>17</v>
      </c>
      <c r="M51" s="96" t="s">
        <v>17</v>
      </c>
      <c r="N51" s="95"/>
      <c r="O51" s="95"/>
      <c r="P51" s="101" t="s">
        <v>306</v>
      </c>
    </row>
    <row r="52" spans="1:16" x14ac:dyDescent="0.25">
      <c r="A52" s="81" t="s">
        <v>0</v>
      </c>
      <c r="B52" s="79" t="s">
        <v>12</v>
      </c>
      <c r="C52" s="79" t="s">
        <v>11</v>
      </c>
      <c r="D52" s="79" t="s">
        <v>7</v>
      </c>
      <c r="E52" s="96">
        <v>7.5600000000000001E-2</v>
      </c>
      <c r="F52" s="96">
        <v>2.06E-2</v>
      </c>
      <c r="G52" s="96">
        <v>0.1308</v>
      </c>
      <c r="H52" s="96" t="s">
        <v>205</v>
      </c>
      <c r="I52" s="96">
        <v>2</v>
      </c>
      <c r="J52" s="96" t="s">
        <v>186</v>
      </c>
      <c r="K52" s="96">
        <v>6.6154000000000002</v>
      </c>
      <c r="L52" s="96">
        <v>80.889899999999997</v>
      </c>
      <c r="M52" s="96"/>
      <c r="N52" s="95"/>
      <c r="O52" s="95"/>
      <c r="P52" s="95"/>
    </row>
    <row r="53" spans="1:16" x14ac:dyDescent="0.25">
      <c r="A53" s="81" t="s">
        <v>0</v>
      </c>
      <c r="B53" s="79" t="s">
        <v>12</v>
      </c>
      <c r="C53" s="79" t="s">
        <v>13</v>
      </c>
      <c r="D53" s="79" t="s">
        <v>8</v>
      </c>
      <c r="E53" s="96">
        <v>0.27</v>
      </c>
      <c r="F53" s="96" t="s">
        <v>17</v>
      </c>
      <c r="G53" s="96" t="s">
        <v>17</v>
      </c>
      <c r="H53" s="96" t="s">
        <v>17</v>
      </c>
      <c r="I53" s="96" t="s">
        <v>17</v>
      </c>
      <c r="J53" s="96" t="s">
        <v>17</v>
      </c>
      <c r="K53" s="96" t="s">
        <v>17</v>
      </c>
      <c r="L53" s="96" t="s">
        <v>17</v>
      </c>
      <c r="M53" s="96" t="s">
        <v>17</v>
      </c>
      <c r="N53" s="95"/>
      <c r="O53" s="95"/>
      <c r="P53" s="95"/>
    </row>
    <row r="54" spans="1:16" x14ac:dyDescent="0.25">
      <c r="A54" s="81" t="s">
        <v>0</v>
      </c>
      <c r="B54" s="79" t="s">
        <v>12</v>
      </c>
      <c r="C54" s="79" t="s">
        <v>13</v>
      </c>
      <c r="D54" s="79" t="s">
        <v>29</v>
      </c>
      <c r="E54" s="96">
        <v>0.3</v>
      </c>
      <c r="F54" s="96" t="s">
        <v>17</v>
      </c>
      <c r="G54" s="96" t="s">
        <v>17</v>
      </c>
      <c r="H54" s="96" t="s">
        <v>17</v>
      </c>
      <c r="I54" s="96" t="s">
        <v>17</v>
      </c>
      <c r="J54" s="96" t="s">
        <v>17</v>
      </c>
      <c r="K54" s="96" t="s">
        <v>17</v>
      </c>
      <c r="L54" s="96" t="s">
        <v>17</v>
      </c>
      <c r="M54" s="96" t="s">
        <v>17</v>
      </c>
      <c r="N54" s="95"/>
      <c r="O54" s="95"/>
      <c r="P54" s="95"/>
    </row>
    <row r="55" spans="1:16" x14ac:dyDescent="0.25">
      <c r="A55" s="81" t="s">
        <v>0</v>
      </c>
      <c r="B55" s="79" t="s">
        <v>12</v>
      </c>
      <c r="C55" s="79" t="s">
        <v>13</v>
      </c>
      <c r="D55" s="79" t="s">
        <v>7</v>
      </c>
      <c r="E55" s="96">
        <v>0.22559999999999999</v>
      </c>
      <c r="F55" s="96">
        <v>0.11359999999999999</v>
      </c>
      <c r="G55" s="96">
        <v>0.33759999999999996</v>
      </c>
      <c r="H55" s="96" t="s">
        <v>205</v>
      </c>
      <c r="I55" s="96">
        <v>2</v>
      </c>
      <c r="J55" s="96" t="s">
        <v>187</v>
      </c>
      <c r="K55" s="96">
        <v>11.8629</v>
      </c>
      <c r="L55" s="96">
        <v>40.720799999999997</v>
      </c>
      <c r="M55" s="96"/>
      <c r="N55" s="95"/>
      <c r="O55" s="95"/>
      <c r="P55" s="95"/>
    </row>
    <row r="56" spans="1:16" x14ac:dyDescent="0.25">
      <c r="A56" s="81" t="s">
        <v>0</v>
      </c>
      <c r="B56" s="79" t="s">
        <v>12</v>
      </c>
      <c r="C56" s="79" t="s">
        <v>14</v>
      </c>
      <c r="D56" s="79" t="s">
        <v>8</v>
      </c>
      <c r="E56" s="96">
        <v>0.27</v>
      </c>
      <c r="F56" s="96" t="s">
        <v>17</v>
      </c>
      <c r="G56" s="96" t="s">
        <v>17</v>
      </c>
      <c r="H56" s="96" t="s">
        <v>17</v>
      </c>
      <c r="I56" s="96" t="s">
        <v>17</v>
      </c>
      <c r="J56" s="96" t="s">
        <v>17</v>
      </c>
      <c r="K56" s="96" t="s">
        <v>17</v>
      </c>
      <c r="L56" s="96" t="s">
        <v>17</v>
      </c>
      <c r="M56" s="96" t="s">
        <v>17</v>
      </c>
      <c r="N56" s="95"/>
      <c r="O56" s="95"/>
      <c r="P56" s="95"/>
    </row>
    <row r="57" spans="1:16" x14ac:dyDescent="0.25">
      <c r="A57" s="81" t="s">
        <v>0</v>
      </c>
      <c r="B57" s="79" t="s">
        <v>12</v>
      </c>
      <c r="C57" s="79" t="s">
        <v>14</v>
      </c>
      <c r="D57" s="79" t="s">
        <v>29</v>
      </c>
      <c r="E57" s="96">
        <v>0.3</v>
      </c>
      <c r="F57" s="96" t="s">
        <v>17</v>
      </c>
      <c r="G57" s="96" t="s">
        <v>17</v>
      </c>
      <c r="H57" s="96" t="s">
        <v>17</v>
      </c>
      <c r="I57" s="96" t="s">
        <v>17</v>
      </c>
      <c r="J57" s="96" t="s">
        <v>17</v>
      </c>
      <c r="K57" s="96" t="s">
        <v>17</v>
      </c>
      <c r="L57" s="96" t="s">
        <v>17</v>
      </c>
      <c r="M57" s="96" t="s">
        <v>17</v>
      </c>
      <c r="N57" s="95"/>
      <c r="O57" s="95"/>
      <c r="P57" s="95"/>
    </row>
    <row r="58" spans="1:16" x14ac:dyDescent="0.25">
      <c r="A58" s="81" t="s">
        <v>0</v>
      </c>
      <c r="B58" s="79" t="s">
        <v>12</v>
      </c>
      <c r="C58" s="79" t="s">
        <v>14</v>
      </c>
      <c r="D58" s="79" t="s">
        <v>7</v>
      </c>
      <c r="E58" s="96">
        <v>0.24719999999999998</v>
      </c>
      <c r="F58" s="96">
        <v>8.3999999999999995E-3</v>
      </c>
      <c r="G58" s="96">
        <v>0.48599999999999999</v>
      </c>
      <c r="H58" s="96" t="s">
        <v>205</v>
      </c>
      <c r="I58" s="96">
        <v>2</v>
      </c>
      <c r="J58" s="96" t="s">
        <v>188</v>
      </c>
      <c r="K58" s="96">
        <v>2.8536600000000001</v>
      </c>
      <c r="L58" s="96">
        <v>8.6902699999999999</v>
      </c>
      <c r="M58" s="96"/>
      <c r="N58" s="95"/>
      <c r="O58" s="95"/>
      <c r="P58" s="95"/>
    </row>
    <row r="59" spans="1:16" x14ac:dyDescent="0.25">
      <c r="A59" s="81" t="s">
        <v>0</v>
      </c>
      <c r="B59" s="79" t="s">
        <v>15</v>
      </c>
      <c r="C59" s="79" t="s">
        <v>11</v>
      </c>
      <c r="D59" s="79" t="s">
        <v>7</v>
      </c>
      <c r="E59" s="95">
        <v>1.9199999999999998E-2</v>
      </c>
      <c r="F59" s="95">
        <v>4.0000000000000002E-4</v>
      </c>
      <c r="G59" s="95">
        <v>3.78E-2</v>
      </c>
      <c r="H59" s="95" t="s">
        <v>205</v>
      </c>
      <c r="I59" s="95">
        <v>2</v>
      </c>
      <c r="J59" s="95" t="s">
        <v>189</v>
      </c>
      <c r="K59" s="95">
        <v>3.9039999999999999</v>
      </c>
      <c r="L59" s="95">
        <v>199.42933333333335</v>
      </c>
      <c r="M59" s="95"/>
      <c r="N59" s="95"/>
      <c r="O59" s="95"/>
      <c r="P59" s="95"/>
    </row>
    <row r="60" spans="1:16" x14ac:dyDescent="0.25">
      <c r="A60" s="81" t="s">
        <v>0</v>
      </c>
      <c r="B60" s="79" t="s">
        <v>15</v>
      </c>
      <c r="C60" s="79" t="s">
        <v>13</v>
      </c>
      <c r="D60" s="79" t="s">
        <v>7</v>
      </c>
      <c r="E60" s="95">
        <v>1.9E-2</v>
      </c>
      <c r="F60" s="95">
        <v>0</v>
      </c>
      <c r="G60" s="95">
        <v>5.7999999999999996E-2</v>
      </c>
      <c r="H60" s="95" t="s">
        <v>205</v>
      </c>
      <c r="I60" s="95">
        <v>2</v>
      </c>
      <c r="J60" s="95" t="s">
        <v>190</v>
      </c>
      <c r="K60" s="95">
        <v>3.74485</v>
      </c>
      <c r="L60" s="95">
        <v>193.35300000000001</v>
      </c>
      <c r="M60" s="95"/>
      <c r="N60" s="95"/>
      <c r="O60" s="95"/>
      <c r="P60" s="95"/>
    </row>
    <row r="61" spans="1:16" x14ac:dyDescent="0.25">
      <c r="A61" s="80" t="s">
        <v>0</v>
      </c>
      <c r="B61" s="87" t="s">
        <v>15</v>
      </c>
      <c r="C61" s="87" t="s">
        <v>14</v>
      </c>
      <c r="D61" s="87" t="s">
        <v>7</v>
      </c>
      <c r="E61" s="100">
        <v>0.1726</v>
      </c>
      <c r="F61" s="100">
        <v>0</v>
      </c>
      <c r="G61" s="100">
        <v>0.36840000000000006</v>
      </c>
      <c r="H61" s="100" t="s">
        <v>205</v>
      </c>
      <c r="I61" s="100">
        <v>2</v>
      </c>
      <c r="J61" s="100" t="s">
        <v>191</v>
      </c>
      <c r="K61" s="100">
        <v>3.0031400000000001</v>
      </c>
      <c r="L61" s="100">
        <v>14.3963</v>
      </c>
      <c r="M61" s="100"/>
      <c r="N61" s="100"/>
      <c r="O61" s="100"/>
      <c r="P61" s="100"/>
    </row>
    <row r="62" spans="1:16" x14ac:dyDescent="0.25">
      <c r="A62" s="81" t="s">
        <v>6</v>
      </c>
      <c r="B62" s="79" t="s">
        <v>12</v>
      </c>
      <c r="C62" s="79" t="s">
        <v>11</v>
      </c>
      <c r="D62" s="79" t="s">
        <v>8</v>
      </c>
      <c r="E62" s="95">
        <v>0.27</v>
      </c>
      <c r="F62" s="95" t="s">
        <v>17</v>
      </c>
      <c r="G62" s="95" t="s">
        <v>17</v>
      </c>
      <c r="H62" s="95" t="s">
        <v>17</v>
      </c>
      <c r="I62" s="95" t="s">
        <v>17</v>
      </c>
      <c r="J62" s="95" t="s">
        <v>17</v>
      </c>
      <c r="K62" s="95" t="s">
        <v>17</v>
      </c>
      <c r="L62" s="95" t="s">
        <v>17</v>
      </c>
      <c r="M62" s="95" t="s">
        <v>17</v>
      </c>
      <c r="N62" s="95"/>
      <c r="O62" s="95"/>
      <c r="P62" s="95"/>
    </row>
    <row r="63" spans="1:16" x14ac:dyDescent="0.25">
      <c r="A63" s="81" t="s">
        <v>6</v>
      </c>
      <c r="B63" s="79" t="s">
        <v>12</v>
      </c>
      <c r="C63" s="79" t="s">
        <v>11</v>
      </c>
      <c r="D63" s="79" t="s">
        <v>29</v>
      </c>
      <c r="E63" s="95">
        <v>0.3</v>
      </c>
      <c r="F63" s="95" t="s">
        <v>17</v>
      </c>
      <c r="G63" s="95" t="s">
        <v>17</v>
      </c>
      <c r="H63" s="95" t="s">
        <v>17</v>
      </c>
      <c r="I63" s="95" t="s">
        <v>17</v>
      </c>
      <c r="J63" s="95" t="s">
        <v>17</v>
      </c>
      <c r="K63" s="95" t="s">
        <v>17</v>
      </c>
      <c r="L63" s="95" t="s">
        <v>17</v>
      </c>
      <c r="M63" s="95" t="s">
        <v>17</v>
      </c>
      <c r="N63" s="95"/>
      <c r="O63" s="95"/>
      <c r="P63" s="95"/>
    </row>
    <row r="64" spans="1:16" x14ac:dyDescent="0.25">
      <c r="A64" s="81" t="s">
        <v>6</v>
      </c>
      <c r="B64" s="79" t="s">
        <v>12</v>
      </c>
      <c r="C64" s="79" t="s">
        <v>11</v>
      </c>
      <c r="D64" s="79" t="s">
        <v>7</v>
      </c>
      <c r="E64" s="95">
        <v>5.4000000000000006E-2</v>
      </c>
      <c r="F64" s="95">
        <v>0.03</v>
      </c>
      <c r="G64" s="95">
        <v>7.8200000000000006E-2</v>
      </c>
      <c r="H64" s="95" t="s">
        <v>205</v>
      </c>
      <c r="I64" s="95">
        <v>2</v>
      </c>
      <c r="J64" s="95" t="s">
        <v>279</v>
      </c>
      <c r="K64" s="95">
        <v>18.191539673214994</v>
      </c>
      <c r="L64" s="95">
        <v>318.68882464558112</v>
      </c>
      <c r="M64" s="95" t="s">
        <v>17</v>
      </c>
      <c r="N64" s="95"/>
      <c r="O64" s="95"/>
      <c r="P64" s="95"/>
    </row>
    <row r="65" spans="1:16" x14ac:dyDescent="0.25">
      <c r="A65" s="81" t="s">
        <v>6</v>
      </c>
      <c r="B65" s="79" t="s">
        <v>12</v>
      </c>
      <c r="C65" s="79" t="s">
        <v>13</v>
      </c>
      <c r="D65" s="79" t="s">
        <v>8</v>
      </c>
      <c r="E65" s="96">
        <v>0.27</v>
      </c>
      <c r="F65" s="96" t="s">
        <v>17</v>
      </c>
      <c r="G65" s="96" t="s">
        <v>17</v>
      </c>
      <c r="H65" s="96" t="s">
        <v>17</v>
      </c>
      <c r="I65" s="96" t="s">
        <v>17</v>
      </c>
      <c r="J65" s="96" t="s">
        <v>17</v>
      </c>
      <c r="K65" s="96" t="s">
        <v>17</v>
      </c>
      <c r="L65" s="96" t="s">
        <v>17</v>
      </c>
      <c r="M65" s="96" t="s">
        <v>17</v>
      </c>
      <c r="N65" s="95"/>
      <c r="O65" s="95"/>
      <c r="P65" s="95"/>
    </row>
    <row r="66" spans="1:16" x14ac:dyDescent="0.25">
      <c r="A66" s="81" t="s">
        <v>6</v>
      </c>
      <c r="B66" s="79" t="s">
        <v>12</v>
      </c>
      <c r="C66" s="79" t="s">
        <v>13</v>
      </c>
      <c r="D66" s="79" t="s">
        <v>29</v>
      </c>
      <c r="E66" s="96">
        <v>0.3</v>
      </c>
      <c r="F66" s="96" t="s">
        <v>17</v>
      </c>
      <c r="G66" s="96" t="s">
        <v>17</v>
      </c>
      <c r="H66" s="96" t="s">
        <v>17</v>
      </c>
      <c r="I66" s="96" t="s">
        <v>17</v>
      </c>
      <c r="J66" s="96" t="s">
        <v>17</v>
      </c>
      <c r="K66" s="96" t="s">
        <v>17</v>
      </c>
      <c r="L66" s="96" t="s">
        <v>17</v>
      </c>
      <c r="M66" s="96" t="s">
        <v>17</v>
      </c>
      <c r="N66" s="95"/>
      <c r="O66" s="95"/>
      <c r="P66" s="95"/>
    </row>
    <row r="67" spans="1:16" x14ac:dyDescent="0.25">
      <c r="A67" s="81" t="s">
        <v>6</v>
      </c>
      <c r="B67" s="79" t="s">
        <v>12</v>
      </c>
      <c r="C67" s="79" t="s">
        <v>13</v>
      </c>
      <c r="D67" s="79" t="s">
        <v>7</v>
      </c>
      <c r="E67" s="95">
        <v>8.900000000000001E-2</v>
      </c>
      <c r="F67" s="95">
        <v>0</v>
      </c>
      <c r="G67" s="95">
        <v>0.1784</v>
      </c>
      <c r="H67" s="95" t="s">
        <v>205</v>
      </c>
      <c r="I67" s="95">
        <v>2</v>
      </c>
      <c r="J67" s="95" t="s">
        <v>280</v>
      </c>
      <c r="K67" s="95">
        <v>3.3950214826358858</v>
      </c>
      <c r="L67" s="95">
        <v>34.751287311025749</v>
      </c>
      <c r="M67" s="95" t="s">
        <v>17</v>
      </c>
      <c r="N67" s="95"/>
      <c r="O67" s="95"/>
      <c r="P67" s="95"/>
    </row>
    <row r="68" spans="1:16" x14ac:dyDescent="0.25">
      <c r="A68" s="81" t="s">
        <v>6</v>
      </c>
      <c r="B68" s="79" t="s">
        <v>12</v>
      </c>
      <c r="C68" s="79" t="s">
        <v>14</v>
      </c>
      <c r="D68" s="79" t="s">
        <v>8</v>
      </c>
      <c r="E68" s="96">
        <v>0.27</v>
      </c>
      <c r="F68" s="96" t="s">
        <v>17</v>
      </c>
      <c r="G68" s="96" t="s">
        <v>17</v>
      </c>
      <c r="H68" s="96" t="s">
        <v>17</v>
      </c>
      <c r="I68" s="96" t="s">
        <v>17</v>
      </c>
      <c r="J68" s="96" t="s">
        <v>17</v>
      </c>
      <c r="K68" s="96" t="s">
        <v>17</v>
      </c>
      <c r="L68" s="96" t="s">
        <v>17</v>
      </c>
      <c r="M68" s="96" t="s">
        <v>17</v>
      </c>
      <c r="N68" s="95"/>
      <c r="O68" s="95"/>
      <c r="P68" s="95"/>
    </row>
    <row r="69" spans="1:16" x14ac:dyDescent="0.25">
      <c r="A69" s="81" t="s">
        <v>6</v>
      </c>
      <c r="B69" s="79" t="s">
        <v>12</v>
      </c>
      <c r="C69" s="79" t="s">
        <v>14</v>
      </c>
      <c r="D69" s="79" t="s">
        <v>29</v>
      </c>
      <c r="E69" s="96">
        <v>0.3</v>
      </c>
      <c r="F69" s="96" t="s">
        <v>17</v>
      </c>
      <c r="G69" s="96" t="s">
        <v>17</v>
      </c>
      <c r="H69" s="96" t="s">
        <v>17</v>
      </c>
      <c r="I69" s="96" t="s">
        <v>17</v>
      </c>
      <c r="J69" s="96" t="s">
        <v>17</v>
      </c>
      <c r="K69" s="96" t="s">
        <v>17</v>
      </c>
      <c r="L69" s="96" t="s">
        <v>17</v>
      </c>
      <c r="M69" s="96" t="s">
        <v>17</v>
      </c>
      <c r="N69" s="95"/>
      <c r="O69" s="95"/>
      <c r="P69" s="95"/>
    </row>
    <row r="70" spans="1:16" x14ac:dyDescent="0.25">
      <c r="A70" s="81" t="s">
        <v>6</v>
      </c>
      <c r="B70" s="79" t="s">
        <v>12</v>
      </c>
      <c r="C70" s="79" t="s">
        <v>14</v>
      </c>
      <c r="D70" s="79" t="s">
        <v>7</v>
      </c>
      <c r="E70" s="95">
        <v>8.72E-2</v>
      </c>
      <c r="F70" s="95">
        <v>4.0800000000000003E-2</v>
      </c>
      <c r="G70" s="95">
        <v>0.1336</v>
      </c>
      <c r="H70" s="95" t="s">
        <v>205</v>
      </c>
      <c r="I70" s="95">
        <v>2</v>
      </c>
      <c r="J70" s="95" t="s">
        <v>281</v>
      </c>
      <c r="K70" s="95">
        <v>12.297479808228299</v>
      </c>
      <c r="L70" s="95">
        <v>128.72866478154577</v>
      </c>
      <c r="M70" s="95" t="s">
        <v>17</v>
      </c>
      <c r="N70" s="95"/>
      <c r="O70" s="95"/>
      <c r="P70" s="95"/>
    </row>
    <row r="71" spans="1:16" x14ac:dyDescent="0.25">
      <c r="A71" s="81" t="s">
        <v>6</v>
      </c>
      <c r="B71" s="79" t="s">
        <v>15</v>
      </c>
      <c r="C71" s="79" t="s">
        <v>11</v>
      </c>
      <c r="D71" s="79" t="s">
        <v>7</v>
      </c>
      <c r="E71" s="95">
        <v>3.32E-2</v>
      </c>
      <c r="F71" s="95">
        <v>3.5999999999999999E-3</v>
      </c>
      <c r="G71" s="95">
        <v>6.2800000000000009E-2</v>
      </c>
      <c r="H71" s="95" t="s">
        <v>205</v>
      </c>
      <c r="I71" s="95">
        <v>2</v>
      </c>
      <c r="J71" s="95" t="s">
        <v>282</v>
      </c>
      <c r="K71" s="95">
        <v>4.6392162937034316</v>
      </c>
      <c r="L71" s="95">
        <v>135.09621423953246</v>
      </c>
      <c r="M71" s="95" t="s">
        <v>17</v>
      </c>
      <c r="N71" s="95"/>
      <c r="O71" s="95"/>
      <c r="P71" s="95"/>
    </row>
    <row r="72" spans="1:16" x14ac:dyDescent="0.25">
      <c r="A72" s="81" t="s">
        <v>6</v>
      </c>
      <c r="B72" s="79" t="s">
        <v>15</v>
      </c>
      <c r="C72" s="79" t="s">
        <v>13</v>
      </c>
      <c r="D72" s="79" t="s">
        <v>7</v>
      </c>
      <c r="E72" s="95">
        <v>2.92E-2</v>
      </c>
      <c r="F72" s="95">
        <v>0</v>
      </c>
      <c r="G72" s="95">
        <v>8.6199999999999999E-2</v>
      </c>
      <c r="H72" s="95" t="s">
        <v>205</v>
      </c>
      <c r="I72" s="95">
        <v>2</v>
      </c>
      <c r="J72" s="95" t="s">
        <v>283</v>
      </c>
      <c r="K72" s="95">
        <v>1.6826002006552505</v>
      </c>
      <c r="L72" s="95">
        <v>55.940694342332776</v>
      </c>
      <c r="M72" s="95" t="s">
        <v>17</v>
      </c>
      <c r="N72" s="95"/>
      <c r="O72" s="95"/>
      <c r="P72" s="95"/>
    </row>
    <row r="73" spans="1:16" x14ac:dyDescent="0.25">
      <c r="A73" s="81" t="s">
        <v>6</v>
      </c>
      <c r="B73" s="79" t="s">
        <v>15</v>
      </c>
      <c r="C73" s="79" t="s">
        <v>14</v>
      </c>
      <c r="D73" s="79" t="s">
        <v>7</v>
      </c>
      <c r="E73" s="95">
        <v>3.4799999999999998E-2</v>
      </c>
      <c r="F73" s="95">
        <v>2.8000000000000004E-3</v>
      </c>
      <c r="G73" s="95">
        <v>6.6799999999999998E-2</v>
      </c>
      <c r="H73" s="95" t="s">
        <v>205</v>
      </c>
      <c r="I73" s="95">
        <v>2</v>
      </c>
      <c r="J73" s="95" t="s">
        <v>284</v>
      </c>
      <c r="K73" s="95">
        <v>4.3503856796999987</v>
      </c>
      <c r="L73" s="95">
        <v>120.66069707029996</v>
      </c>
      <c r="M73" s="95" t="s">
        <v>17</v>
      </c>
      <c r="N73" s="95"/>
      <c r="O73" s="95"/>
      <c r="P73" s="95"/>
    </row>
    <row r="74" spans="1:16" x14ac:dyDescent="0.25">
      <c r="A74" s="81"/>
      <c r="E74" s="58"/>
      <c r="F74" s="58"/>
      <c r="G74" s="58"/>
    </row>
    <row r="75" spans="1:16" x14ac:dyDescent="0.25">
      <c r="A75" s="81"/>
      <c r="E75" s="58"/>
      <c r="F75" s="58"/>
      <c r="G75" s="58"/>
    </row>
    <row r="76" spans="1:16" x14ac:dyDescent="0.25">
      <c r="A76" s="81"/>
      <c r="E76" s="58"/>
      <c r="F76" s="58"/>
      <c r="G76" s="58"/>
    </row>
    <row r="77" spans="1:16" x14ac:dyDescent="0.25">
      <c r="A77" s="81"/>
      <c r="E77" s="58"/>
      <c r="F77" s="58"/>
      <c r="G77" s="58"/>
    </row>
    <row r="78" spans="1:16" x14ac:dyDescent="0.25">
      <c r="A78" s="81"/>
      <c r="E78" s="58"/>
      <c r="F78" s="58"/>
      <c r="G78" s="58"/>
    </row>
    <row r="79" spans="1:16" x14ac:dyDescent="0.25">
      <c r="A79" s="81"/>
      <c r="E79" s="58"/>
      <c r="F79" s="58"/>
      <c r="G79" s="5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1"/>
  <sheetViews>
    <sheetView zoomScale="80" zoomScaleNormal="80" workbookViewId="0">
      <pane ySplit="1" topLeftCell="A110" activePane="bottomLeft" state="frozen"/>
      <selection activeCell="F1" sqref="F1"/>
      <selection pane="bottomLeft" activeCell="E106" sqref="E106"/>
    </sheetView>
  </sheetViews>
  <sheetFormatPr defaultRowHeight="15" x14ac:dyDescent="0.25"/>
  <cols>
    <col min="1" max="4" width="9.140625" style="79"/>
    <col min="5" max="5" width="14.85546875" style="79" customWidth="1"/>
    <col min="6" max="8" width="7.5703125" style="79" customWidth="1"/>
    <col min="9" max="9" width="8.7109375" style="79" customWidth="1"/>
    <col min="10" max="10" width="7.85546875" style="79" customWidth="1"/>
    <col min="11" max="11" width="37.85546875" style="79" customWidth="1"/>
    <col min="12" max="12" width="10.28515625" style="79" customWidth="1"/>
    <col min="13" max="14" width="9" style="79" customWidth="1"/>
    <col min="15" max="15" width="9.140625" style="79"/>
    <col min="16" max="16" width="13.85546875" style="79" customWidth="1"/>
    <col min="17" max="17" width="57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8</v>
      </c>
      <c r="E2" s="79" t="s">
        <v>158</v>
      </c>
      <c r="F2" s="189">
        <v>2.1902173913043475E-2</v>
      </c>
      <c r="G2" s="189">
        <v>1.4320652173913045E-2</v>
      </c>
      <c r="H2" s="189">
        <v>2.9764492753623185E-2</v>
      </c>
      <c r="I2" s="190" t="s">
        <v>224</v>
      </c>
      <c r="J2" s="190">
        <v>2</v>
      </c>
      <c r="K2" s="190" t="s">
        <v>1720</v>
      </c>
      <c r="L2" s="190">
        <v>30.905513256198354</v>
      </c>
      <c r="M2" s="190">
        <v>7.0868177245530172E-4</v>
      </c>
      <c r="N2" s="190" t="s">
        <v>17</v>
      </c>
      <c r="P2" s="79" t="s">
        <v>24</v>
      </c>
      <c r="Q2" s="82" t="s">
        <v>88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29</v>
      </c>
      <c r="E3" s="79" t="s">
        <v>158</v>
      </c>
      <c r="F3" s="189">
        <v>2.1902173913043475E-2</v>
      </c>
      <c r="G3" s="189">
        <v>1.4320652173913045E-2</v>
      </c>
      <c r="H3" s="189">
        <v>2.9764492753623185E-2</v>
      </c>
      <c r="I3" s="190" t="s">
        <v>224</v>
      </c>
      <c r="J3" s="190">
        <v>2</v>
      </c>
      <c r="K3" s="190" t="s">
        <v>1720</v>
      </c>
      <c r="L3" s="190">
        <v>30.905513256198354</v>
      </c>
      <c r="M3" s="190">
        <v>7.0868177245530172E-4</v>
      </c>
      <c r="N3" s="190" t="s">
        <v>17</v>
      </c>
      <c r="Q3" s="79" t="s">
        <v>89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7</v>
      </c>
      <c r="E4" s="79" t="s">
        <v>158</v>
      </c>
      <c r="F4" s="112">
        <v>8.8333333333333333E-2</v>
      </c>
      <c r="G4" s="112">
        <v>8.4166666666666667E-2</v>
      </c>
      <c r="H4" s="112">
        <v>9.3333333333333338E-2</v>
      </c>
      <c r="I4" s="85" t="s">
        <v>224</v>
      </c>
      <c r="J4" s="85">
        <v>2</v>
      </c>
      <c r="K4" s="85" t="s">
        <v>817</v>
      </c>
      <c r="L4" s="85">
        <v>1248.4444444444443</v>
      </c>
      <c r="M4" s="85">
        <v>7.0754716981132079E-5</v>
      </c>
      <c r="N4" s="85" t="s">
        <v>17</v>
      </c>
    </row>
    <row r="5" spans="1:17" x14ac:dyDescent="0.25">
      <c r="A5" s="81" t="s">
        <v>2</v>
      </c>
      <c r="B5" s="79" t="s">
        <v>12</v>
      </c>
      <c r="C5" s="79" t="s">
        <v>13</v>
      </c>
      <c r="D5" s="79" t="s">
        <v>8</v>
      </c>
      <c r="E5" s="79" t="s">
        <v>158</v>
      </c>
      <c r="F5" s="189">
        <v>2.2007575757575757E-2</v>
      </c>
      <c r="G5" s="189">
        <v>9.8106060606060596E-3</v>
      </c>
      <c r="H5" s="189">
        <v>3.420454545454546E-2</v>
      </c>
      <c r="I5" s="190" t="s">
        <v>224</v>
      </c>
      <c r="J5" s="190">
        <v>2</v>
      </c>
      <c r="K5" s="190" t="s">
        <v>1721</v>
      </c>
      <c r="L5" s="190">
        <v>12.50698601134215</v>
      </c>
      <c r="M5" s="190">
        <v>1.7596226411077658E-3</v>
      </c>
      <c r="N5" s="190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29</v>
      </c>
      <c r="E6" s="79" t="s">
        <v>158</v>
      </c>
      <c r="F6" s="189">
        <v>2.2007575757575757E-2</v>
      </c>
      <c r="G6" s="189">
        <v>9.8106060606060596E-3</v>
      </c>
      <c r="H6" s="189">
        <v>3.420454545454546E-2</v>
      </c>
      <c r="I6" s="190" t="s">
        <v>224</v>
      </c>
      <c r="J6" s="190">
        <v>2</v>
      </c>
      <c r="K6" s="190" t="s">
        <v>1721</v>
      </c>
      <c r="L6" s="190">
        <v>12.50698601134215</v>
      </c>
      <c r="M6" s="190">
        <v>1.7596226411077658E-3</v>
      </c>
      <c r="N6" s="190" t="s">
        <v>17</v>
      </c>
      <c r="O6" s="84"/>
      <c r="P6" s="84"/>
      <c r="Q6" s="84"/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7</v>
      </c>
      <c r="E7" s="79" t="s">
        <v>158</v>
      </c>
      <c r="F7" s="112">
        <v>0.11</v>
      </c>
      <c r="G7" s="112">
        <v>0.10249999999999999</v>
      </c>
      <c r="H7" s="112">
        <v>0.11749999999999999</v>
      </c>
      <c r="I7" s="85" t="s">
        <v>224</v>
      </c>
      <c r="J7" s="85">
        <v>2</v>
      </c>
      <c r="K7" s="85" t="s">
        <v>818</v>
      </c>
      <c r="L7" s="85">
        <v>696.96</v>
      </c>
      <c r="M7" s="85">
        <v>1.5782828282828281E-4</v>
      </c>
      <c r="N7" s="85" t="s">
        <v>17</v>
      </c>
      <c r="O7" s="84"/>
      <c r="P7" s="84"/>
      <c r="Q7" s="84"/>
    </row>
    <row r="8" spans="1:17" x14ac:dyDescent="0.25">
      <c r="A8" s="86" t="s">
        <v>2</v>
      </c>
      <c r="B8" s="84" t="s">
        <v>12</v>
      </c>
      <c r="C8" s="84" t="s">
        <v>14</v>
      </c>
      <c r="D8" s="84" t="s">
        <v>8</v>
      </c>
      <c r="E8" s="84" t="s">
        <v>158</v>
      </c>
      <c r="F8" s="189">
        <v>1.8078703703703704E-2</v>
      </c>
      <c r="G8" s="189">
        <v>4.0740740740740746E-3</v>
      </c>
      <c r="H8" s="189">
        <v>3.2083333333333332E-2</v>
      </c>
      <c r="I8" s="190" t="s">
        <v>224</v>
      </c>
      <c r="J8" s="190">
        <v>2</v>
      </c>
      <c r="K8" s="190" t="s">
        <v>1722</v>
      </c>
      <c r="L8" s="190">
        <v>6.4018200330578514</v>
      </c>
      <c r="M8" s="190">
        <v>2.8239943657192047E-3</v>
      </c>
      <c r="N8" s="190" t="s">
        <v>17</v>
      </c>
      <c r="O8" s="84"/>
      <c r="P8" s="84"/>
      <c r="Q8" s="84"/>
    </row>
    <row r="9" spans="1:17" x14ac:dyDescent="0.25">
      <c r="A9" s="86" t="s">
        <v>2</v>
      </c>
      <c r="B9" s="84" t="s">
        <v>12</v>
      </c>
      <c r="C9" s="84" t="s">
        <v>14</v>
      </c>
      <c r="D9" s="84" t="s">
        <v>29</v>
      </c>
      <c r="E9" s="84" t="s">
        <v>158</v>
      </c>
      <c r="F9" s="189">
        <v>1.8078703703703704E-2</v>
      </c>
      <c r="G9" s="189">
        <v>4.0740740740740746E-3</v>
      </c>
      <c r="H9" s="189">
        <v>3.2083333333333332E-2</v>
      </c>
      <c r="I9" s="190" t="s">
        <v>224</v>
      </c>
      <c r="J9" s="190">
        <v>2</v>
      </c>
      <c r="K9" s="190" t="s">
        <v>1722</v>
      </c>
      <c r="L9" s="190">
        <v>6.4018200330578514</v>
      </c>
      <c r="M9" s="190">
        <v>2.8239943657192047E-3</v>
      </c>
      <c r="N9" s="190" t="s">
        <v>17</v>
      </c>
      <c r="O9" s="84"/>
      <c r="P9" s="84"/>
      <c r="Q9" s="84"/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7</v>
      </c>
      <c r="E10" s="79" t="s">
        <v>158</v>
      </c>
      <c r="F10" s="112">
        <v>8.4166666666666667E-2</v>
      </c>
      <c r="G10" s="112">
        <v>7.7499999999999999E-2</v>
      </c>
      <c r="H10" s="112">
        <v>9.0000000000000011E-2</v>
      </c>
      <c r="I10" s="85" t="s">
        <v>224</v>
      </c>
      <c r="J10" s="85">
        <v>2</v>
      </c>
      <c r="K10" s="85" t="s">
        <v>819</v>
      </c>
      <c r="L10" s="84">
        <v>637.56249999999989</v>
      </c>
      <c r="M10" s="84">
        <v>1.3201320132013203E-4</v>
      </c>
      <c r="N10" s="84" t="s">
        <v>17</v>
      </c>
      <c r="O10" s="84"/>
      <c r="P10" s="84"/>
      <c r="Q10" s="84"/>
    </row>
    <row r="11" spans="1:17" x14ac:dyDescent="0.25">
      <c r="A11" s="81" t="s">
        <v>2</v>
      </c>
      <c r="B11" s="79" t="s">
        <v>15</v>
      </c>
      <c r="C11" s="79" t="s">
        <v>11</v>
      </c>
      <c r="D11" s="79" t="s">
        <v>7</v>
      </c>
      <c r="E11" s="79" t="s">
        <v>158</v>
      </c>
      <c r="F11" s="112">
        <v>8.2500000000000004E-2</v>
      </c>
      <c r="G11" s="112">
        <v>7.7499999999999999E-2</v>
      </c>
      <c r="H11" s="112">
        <v>8.7500000000000008E-2</v>
      </c>
      <c r="I11" s="85" t="s">
        <v>224</v>
      </c>
      <c r="J11" s="85">
        <v>2</v>
      </c>
      <c r="K11" s="85" t="s">
        <v>814</v>
      </c>
      <c r="L11" s="84">
        <v>1089</v>
      </c>
      <c r="M11" s="84">
        <v>7.5757575757575758E-5</v>
      </c>
      <c r="N11" s="84" t="s">
        <v>17</v>
      </c>
      <c r="O11" s="84"/>
      <c r="P11" s="84"/>
      <c r="Q11" s="84"/>
    </row>
    <row r="12" spans="1:17" x14ac:dyDescent="0.25">
      <c r="A12" s="81" t="s">
        <v>2</v>
      </c>
      <c r="B12" s="79" t="s">
        <v>15</v>
      </c>
      <c r="C12" s="79" t="s">
        <v>13</v>
      </c>
      <c r="D12" s="79" t="s">
        <v>7</v>
      </c>
      <c r="E12" s="79" t="s">
        <v>158</v>
      </c>
      <c r="F12" s="112">
        <v>8.7500000000000008E-2</v>
      </c>
      <c r="G12" s="112">
        <v>8.0833333333333326E-2</v>
      </c>
      <c r="H12" s="112">
        <v>9.4166666666666662E-2</v>
      </c>
      <c r="I12" s="85" t="s">
        <v>224</v>
      </c>
      <c r="J12" s="85">
        <v>2</v>
      </c>
      <c r="K12" s="85" t="s">
        <v>815</v>
      </c>
      <c r="L12" s="84">
        <v>689.0625</v>
      </c>
      <c r="M12" s="84">
        <v>1.2698412698412701E-4</v>
      </c>
      <c r="N12" s="84" t="s">
        <v>17</v>
      </c>
      <c r="O12" s="84"/>
      <c r="P12" s="84"/>
      <c r="Q12" s="84"/>
    </row>
    <row r="13" spans="1:17" x14ac:dyDescent="0.25">
      <c r="A13" s="81" t="s">
        <v>2</v>
      </c>
      <c r="B13" s="79" t="s">
        <v>15</v>
      </c>
      <c r="C13" s="79" t="s">
        <v>14</v>
      </c>
      <c r="D13" s="79" t="s">
        <v>7</v>
      </c>
      <c r="E13" s="79" t="s">
        <v>158</v>
      </c>
      <c r="F13" s="112">
        <v>8.5000000000000006E-2</v>
      </c>
      <c r="G13" s="112">
        <v>0.08</v>
      </c>
      <c r="H13" s="112">
        <v>9.0000000000000011E-2</v>
      </c>
      <c r="I13" s="85" t="s">
        <v>224</v>
      </c>
      <c r="J13" s="85">
        <v>2</v>
      </c>
      <c r="K13" s="85" t="s">
        <v>816</v>
      </c>
      <c r="L13" s="84">
        <v>1156.0000000000002</v>
      </c>
      <c r="M13" s="84">
        <v>7.3529411764705876E-5</v>
      </c>
      <c r="N13" s="84" t="s">
        <v>17</v>
      </c>
      <c r="O13" s="84"/>
      <c r="P13" s="84"/>
      <c r="Q13" s="84"/>
    </row>
    <row r="14" spans="1:17" x14ac:dyDescent="0.25">
      <c r="A14" s="81" t="s">
        <v>2</v>
      </c>
      <c r="B14" s="79" t="s">
        <v>12</v>
      </c>
      <c r="C14" s="79" t="s">
        <v>11</v>
      </c>
      <c r="D14" s="79" t="s">
        <v>18</v>
      </c>
      <c r="E14" s="79" t="s">
        <v>17</v>
      </c>
      <c r="F14" s="112">
        <v>0.66999999999999993</v>
      </c>
      <c r="G14" s="112">
        <v>0.54916666666666669</v>
      </c>
      <c r="H14" s="112">
        <v>0.79083333333333339</v>
      </c>
      <c r="I14" s="85" t="s">
        <v>224</v>
      </c>
      <c r="J14" s="85">
        <v>2</v>
      </c>
      <c r="K14" s="85" t="s">
        <v>808</v>
      </c>
      <c r="L14" s="84">
        <v>121.30155751548132</v>
      </c>
      <c r="M14" s="84">
        <v>5.5234245439469316E-3</v>
      </c>
      <c r="N14" s="84" t="s">
        <v>17</v>
      </c>
      <c r="O14" s="84"/>
      <c r="P14" s="84"/>
      <c r="Q14" s="84"/>
    </row>
    <row r="15" spans="1:17" x14ac:dyDescent="0.25">
      <c r="A15" s="81" t="s">
        <v>2</v>
      </c>
      <c r="B15" s="79" t="s">
        <v>12</v>
      </c>
      <c r="C15" s="79" t="s">
        <v>11</v>
      </c>
      <c r="D15" s="79" t="s">
        <v>8</v>
      </c>
      <c r="E15" s="79" t="s">
        <v>159</v>
      </c>
      <c r="F15" s="197">
        <v>1.4896373056994818E-2</v>
      </c>
      <c r="G15" s="261">
        <v>4.5336787564766836E-3</v>
      </c>
      <c r="H15" s="197">
        <v>3.0224525043177894E-2</v>
      </c>
      <c r="I15" s="201" t="s">
        <v>141</v>
      </c>
      <c r="J15" s="201">
        <v>2</v>
      </c>
      <c r="K15" s="201" t="s">
        <v>1723</v>
      </c>
      <c r="L15" s="201">
        <v>3.4235350000000002</v>
      </c>
      <c r="M15" s="201">
        <v>4.428928</v>
      </c>
      <c r="N15" s="201" t="s">
        <v>17</v>
      </c>
      <c r="O15" s="84"/>
      <c r="P15" s="84"/>
      <c r="Q15" s="84"/>
    </row>
    <row r="16" spans="1:17" x14ac:dyDescent="0.25">
      <c r="A16" s="81" t="s">
        <v>2</v>
      </c>
      <c r="B16" s="79" t="s">
        <v>12</v>
      </c>
      <c r="C16" s="79" t="s">
        <v>11</v>
      </c>
      <c r="D16" s="79" t="s">
        <v>29</v>
      </c>
      <c r="E16" s="79" t="s">
        <v>159</v>
      </c>
      <c r="F16" s="197">
        <v>1.4896373056994818E-2</v>
      </c>
      <c r="G16" s="261">
        <v>4.5336787564766836E-3</v>
      </c>
      <c r="H16" s="197">
        <v>3.0224525043177894E-2</v>
      </c>
      <c r="I16" s="201" t="s">
        <v>141</v>
      </c>
      <c r="J16" s="201">
        <v>2</v>
      </c>
      <c r="K16" s="201" t="s">
        <v>1723</v>
      </c>
      <c r="L16" s="201">
        <v>3.4235350000000002</v>
      </c>
      <c r="M16" s="201">
        <v>4.428928</v>
      </c>
      <c r="N16" s="201" t="s">
        <v>17</v>
      </c>
      <c r="O16" s="84"/>
      <c r="P16" s="84"/>
      <c r="Q16" s="84"/>
    </row>
    <row r="17" spans="1:17" x14ac:dyDescent="0.25">
      <c r="A17" s="86" t="s">
        <v>2</v>
      </c>
      <c r="B17" s="84" t="s">
        <v>12</v>
      </c>
      <c r="C17" s="84" t="s">
        <v>11</v>
      </c>
      <c r="D17" s="84" t="s">
        <v>7</v>
      </c>
      <c r="E17" s="84" t="s">
        <v>159</v>
      </c>
      <c r="F17" s="90">
        <v>0.66999999999999993</v>
      </c>
      <c r="G17" s="90">
        <v>0.54916666666666669</v>
      </c>
      <c r="H17" s="90">
        <v>0.79083333333333339</v>
      </c>
      <c r="I17" s="84" t="s">
        <v>224</v>
      </c>
      <c r="J17" s="84">
        <v>2</v>
      </c>
      <c r="K17" s="84" t="s">
        <v>808</v>
      </c>
      <c r="L17" s="84">
        <v>121.30155751548132</v>
      </c>
      <c r="M17" s="84">
        <v>5.5234245439469316E-3</v>
      </c>
      <c r="N17" s="84" t="s">
        <v>17</v>
      </c>
      <c r="O17" s="84"/>
      <c r="P17" s="84"/>
      <c r="Q17" s="84"/>
    </row>
    <row r="18" spans="1:17" x14ac:dyDescent="0.25">
      <c r="A18" s="86" t="s">
        <v>2</v>
      </c>
      <c r="B18" s="84" t="s">
        <v>12</v>
      </c>
      <c r="C18" s="84" t="s">
        <v>13</v>
      </c>
      <c r="D18" s="84" t="s">
        <v>18</v>
      </c>
      <c r="E18" s="84" t="s">
        <v>17</v>
      </c>
      <c r="F18" s="90">
        <v>0.6333333333333333</v>
      </c>
      <c r="G18" s="90">
        <v>0.56333333333333335</v>
      </c>
      <c r="H18" s="90">
        <v>0.70250000000000001</v>
      </c>
      <c r="I18" s="84" t="s">
        <v>224</v>
      </c>
      <c r="J18" s="84">
        <v>2</v>
      </c>
      <c r="K18" s="84" t="s">
        <v>809</v>
      </c>
      <c r="L18" s="84">
        <v>327.43764172335608</v>
      </c>
      <c r="M18" s="84">
        <v>1.9342105263157891E-3</v>
      </c>
      <c r="N18" s="84" t="s">
        <v>17</v>
      </c>
      <c r="O18" s="84"/>
      <c r="P18" s="84"/>
      <c r="Q18" s="84"/>
    </row>
    <row r="19" spans="1:17" x14ac:dyDescent="0.25">
      <c r="A19" s="86" t="s">
        <v>2</v>
      </c>
      <c r="B19" s="84" t="s">
        <v>12</v>
      </c>
      <c r="C19" s="84" t="s">
        <v>13</v>
      </c>
      <c r="D19" s="84" t="s">
        <v>8</v>
      </c>
      <c r="E19" s="84" t="s">
        <v>159</v>
      </c>
      <c r="F19" s="197">
        <v>7.9468599033816423E-2</v>
      </c>
      <c r="G19" s="261">
        <v>1.4975845410628019E-2</v>
      </c>
      <c r="H19" s="197">
        <v>0.14975845410628019</v>
      </c>
      <c r="I19" s="201" t="s">
        <v>141</v>
      </c>
      <c r="J19" s="201">
        <v>2</v>
      </c>
      <c r="K19" s="201" t="s">
        <v>1724</v>
      </c>
      <c r="L19" s="201">
        <v>3.882104</v>
      </c>
      <c r="M19" s="201">
        <v>4.110544</v>
      </c>
      <c r="N19" s="201" t="s">
        <v>17</v>
      </c>
      <c r="O19" s="84"/>
      <c r="P19" s="84"/>
      <c r="Q19" s="84"/>
    </row>
    <row r="20" spans="1:17" s="133" customFormat="1" x14ac:dyDescent="0.25">
      <c r="A20" s="86" t="s">
        <v>2</v>
      </c>
      <c r="B20" s="84" t="s">
        <v>12</v>
      </c>
      <c r="C20" s="84" t="s">
        <v>13</v>
      </c>
      <c r="D20" s="84" t="s">
        <v>29</v>
      </c>
      <c r="E20" s="84" t="s">
        <v>159</v>
      </c>
      <c r="F20" s="197">
        <v>7.9468599033816423E-2</v>
      </c>
      <c r="G20" s="261">
        <v>1.4975845410628019E-2</v>
      </c>
      <c r="H20" s="197">
        <v>0.14975845410628019</v>
      </c>
      <c r="I20" s="201" t="s">
        <v>141</v>
      </c>
      <c r="J20" s="201">
        <v>2</v>
      </c>
      <c r="K20" s="201" t="s">
        <v>1724</v>
      </c>
      <c r="L20" s="201">
        <v>3.882104</v>
      </c>
      <c r="M20" s="201">
        <v>4.110544</v>
      </c>
      <c r="N20" s="201" t="s">
        <v>17</v>
      </c>
      <c r="O20" s="84"/>
      <c r="P20" s="84"/>
      <c r="Q20" s="84"/>
    </row>
    <row r="21" spans="1:17" s="133" customFormat="1" x14ac:dyDescent="0.25">
      <c r="A21" s="86" t="s">
        <v>2</v>
      </c>
      <c r="B21" s="84" t="s">
        <v>12</v>
      </c>
      <c r="C21" s="84" t="s">
        <v>13</v>
      </c>
      <c r="D21" s="84" t="s">
        <v>7</v>
      </c>
      <c r="E21" s="84" t="s">
        <v>159</v>
      </c>
      <c r="F21" s="90">
        <v>0.6333333333333333</v>
      </c>
      <c r="G21" s="90">
        <v>0.56333333333333335</v>
      </c>
      <c r="H21" s="90">
        <v>0.70250000000000001</v>
      </c>
      <c r="I21" s="84" t="s">
        <v>224</v>
      </c>
      <c r="J21" s="84">
        <v>2</v>
      </c>
      <c r="K21" s="84" t="s">
        <v>809</v>
      </c>
      <c r="L21" s="84">
        <v>327.43764172335608</v>
      </c>
      <c r="M21" s="84">
        <v>1.9342105263157891E-3</v>
      </c>
      <c r="N21" s="84" t="s">
        <v>17</v>
      </c>
      <c r="O21" s="84"/>
      <c r="P21" s="84"/>
      <c r="Q21" s="84"/>
    </row>
    <row r="22" spans="1:17" s="133" customFormat="1" x14ac:dyDescent="0.25">
      <c r="A22" s="86" t="s">
        <v>2</v>
      </c>
      <c r="B22" s="84" t="s">
        <v>12</v>
      </c>
      <c r="C22" s="84" t="s">
        <v>14</v>
      </c>
      <c r="D22" s="84" t="s">
        <v>18</v>
      </c>
      <c r="E22" s="84" t="s">
        <v>17</v>
      </c>
      <c r="F22" s="90">
        <v>0.57916666666666672</v>
      </c>
      <c r="G22" s="90">
        <v>0.5116666666666666</v>
      </c>
      <c r="H22" s="90">
        <v>0.64583333333333337</v>
      </c>
      <c r="I22" s="84" t="s">
        <v>224</v>
      </c>
      <c r="J22" s="84">
        <v>2</v>
      </c>
      <c r="K22" s="84" t="s">
        <v>810</v>
      </c>
      <c r="L22" s="84">
        <v>301.89062500000006</v>
      </c>
      <c r="M22" s="84">
        <v>1.9184652278177456E-3</v>
      </c>
      <c r="N22" s="84" t="s">
        <v>17</v>
      </c>
      <c r="O22" s="84"/>
      <c r="P22" s="84"/>
      <c r="Q22" s="84"/>
    </row>
    <row r="23" spans="1:17" s="133" customFormat="1" x14ac:dyDescent="0.25">
      <c r="A23" s="86" t="s">
        <v>2</v>
      </c>
      <c r="B23" s="84" t="s">
        <v>12</v>
      </c>
      <c r="C23" s="84" t="s">
        <v>14</v>
      </c>
      <c r="D23" s="84" t="s">
        <v>8</v>
      </c>
      <c r="E23" s="84" t="s">
        <v>159</v>
      </c>
      <c r="F23" s="197">
        <v>3.7121212121212117E-2</v>
      </c>
      <c r="G23" s="261">
        <v>9.0909090909090905E-3</v>
      </c>
      <c r="H23" s="197">
        <v>0.17954545454545456</v>
      </c>
      <c r="I23" s="201" t="s">
        <v>141</v>
      </c>
      <c r="J23" s="201">
        <v>2</v>
      </c>
      <c r="K23" s="201" t="s">
        <v>1725</v>
      </c>
      <c r="L23" s="201">
        <v>1.7120649999999999</v>
      </c>
      <c r="M23" s="201">
        <v>4.4855559999999999</v>
      </c>
      <c r="N23" s="201" t="s">
        <v>17</v>
      </c>
      <c r="O23" s="84"/>
      <c r="P23" s="84"/>
      <c r="Q23" s="84"/>
    </row>
    <row r="24" spans="1:17" s="133" customFormat="1" x14ac:dyDescent="0.25">
      <c r="A24" s="86" t="s">
        <v>2</v>
      </c>
      <c r="B24" s="84" t="s">
        <v>12</v>
      </c>
      <c r="C24" s="84" t="s">
        <v>14</v>
      </c>
      <c r="D24" s="84" t="s">
        <v>29</v>
      </c>
      <c r="E24" s="84" t="s">
        <v>159</v>
      </c>
      <c r="F24" s="197">
        <v>3.7121212121212117E-2</v>
      </c>
      <c r="G24" s="261">
        <v>9.0909090909090905E-3</v>
      </c>
      <c r="H24" s="197">
        <v>0.17954545454545456</v>
      </c>
      <c r="I24" s="201" t="s">
        <v>141</v>
      </c>
      <c r="J24" s="201">
        <v>2</v>
      </c>
      <c r="K24" s="201" t="s">
        <v>1725</v>
      </c>
      <c r="L24" s="201">
        <v>1.7120649999999999</v>
      </c>
      <c r="M24" s="201">
        <v>4.4855559999999999</v>
      </c>
      <c r="N24" s="201" t="s">
        <v>17</v>
      </c>
      <c r="O24" s="84"/>
      <c r="P24" s="84"/>
      <c r="Q24" s="84"/>
    </row>
    <row r="25" spans="1:17" s="133" customFormat="1" x14ac:dyDescent="0.25">
      <c r="A25" s="86" t="s">
        <v>2</v>
      </c>
      <c r="B25" s="84" t="s">
        <v>12</v>
      </c>
      <c r="C25" s="84" t="s">
        <v>14</v>
      </c>
      <c r="D25" s="84" t="s">
        <v>7</v>
      </c>
      <c r="E25" s="84" t="s">
        <v>159</v>
      </c>
      <c r="F25" s="90">
        <v>0.57916666666666672</v>
      </c>
      <c r="G25" s="90">
        <v>0.5116666666666666</v>
      </c>
      <c r="H25" s="90">
        <v>0.64583333333333337</v>
      </c>
      <c r="I25" s="84" t="s">
        <v>224</v>
      </c>
      <c r="J25" s="84">
        <v>2</v>
      </c>
      <c r="K25" s="84" t="s">
        <v>810</v>
      </c>
      <c r="L25" s="84">
        <v>301.89062500000006</v>
      </c>
      <c r="M25" s="84">
        <v>1.9184652278177456E-3</v>
      </c>
      <c r="N25" s="84" t="s">
        <v>17</v>
      </c>
      <c r="O25" s="84"/>
      <c r="P25" s="84"/>
      <c r="Q25" s="84"/>
    </row>
    <row r="26" spans="1:17" s="133" customFormat="1" x14ac:dyDescent="0.25">
      <c r="A26" s="86" t="s">
        <v>2</v>
      </c>
      <c r="B26" s="84" t="s">
        <v>15</v>
      </c>
      <c r="C26" s="84" t="s">
        <v>11</v>
      </c>
      <c r="D26" s="84" t="s">
        <v>18</v>
      </c>
      <c r="E26" s="84" t="s">
        <v>17</v>
      </c>
      <c r="F26" s="90">
        <v>0.65666666666666662</v>
      </c>
      <c r="G26" s="90">
        <v>0.56666666666666665</v>
      </c>
      <c r="H26" s="90">
        <v>0.7466666666666667</v>
      </c>
      <c r="I26" s="84" t="s">
        <v>224</v>
      </c>
      <c r="J26" s="84">
        <v>2</v>
      </c>
      <c r="K26" s="84" t="s">
        <v>811</v>
      </c>
      <c r="L26" s="84">
        <v>212.94375857338812</v>
      </c>
      <c r="M26" s="84">
        <v>3.0837563451776655E-3</v>
      </c>
      <c r="N26" s="84" t="s">
        <v>17</v>
      </c>
      <c r="O26" s="84"/>
      <c r="P26" s="84"/>
      <c r="Q26" s="84"/>
    </row>
    <row r="27" spans="1:17" s="133" customFormat="1" x14ac:dyDescent="0.25">
      <c r="A27" s="86" t="s">
        <v>2</v>
      </c>
      <c r="B27" s="84" t="s">
        <v>15</v>
      </c>
      <c r="C27" s="84" t="s">
        <v>11</v>
      </c>
      <c r="D27" s="84" t="s">
        <v>7</v>
      </c>
      <c r="E27" s="84" t="s">
        <v>159</v>
      </c>
      <c r="F27" s="90">
        <v>0.65666666666666662</v>
      </c>
      <c r="G27" s="90">
        <v>0.56666666666666665</v>
      </c>
      <c r="H27" s="90">
        <v>0.7466666666666667</v>
      </c>
      <c r="I27" s="84" t="s">
        <v>224</v>
      </c>
      <c r="J27" s="84">
        <v>2</v>
      </c>
      <c r="K27" s="84" t="s">
        <v>811</v>
      </c>
      <c r="L27" s="84">
        <v>212.94375857338812</v>
      </c>
      <c r="M27" s="84">
        <v>3.0837563451776655E-3</v>
      </c>
      <c r="N27" s="84" t="s">
        <v>17</v>
      </c>
      <c r="O27" s="84"/>
      <c r="P27" s="84"/>
      <c r="Q27" s="84"/>
    </row>
    <row r="28" spans="1:17" s="133" customFormat="1" x14ac:dyDescent="0.25">
      <c r="A28" s="86" t="s">
        <v>2</v>
      </c>
      <c r="B28" s="84" t="s">
        <v>15</v>
      </c>
      <c r="C28" s="84" t="s">
        <v>13</v>
      </c>
      <c r="D28" s="84" t="s">
        <v>18</v>
      </c>
      <c r="E28" s="84" t="s">
        <v>17</v>
      </c>
      <c r="F28" s="90">
        <v>0.54500000000000004</v>
      </c>
      <c r="G28" s="90">
        <v>0.42749999999999999</v>
      </c>
      <c r="H28" s="90">
        <v>0.66333333333333333</v>
      </c>
      <c r="I28" s="84" t="s">
        <v>224</v>
      </c>
      <c r="J28" s="84">
        <v>2</v>
      </c>
      <c r="K28" s="84" t="s">
        <v>812</v>
      </c>
      <c r="L28" s="84">
        <v>84.847450902598709</v>
      </c>
      <c r="M28" s="84">
        <v>6.4232925586136585E-3</v>
      </c>
      <c r="N28" s="84" t="s">
        <v>17</v>
      </c>
      <c r="O28" s="84"/>
      <c r="P28" s="84"/>
      <c r="Q28" s="84"/>
    </row>
    <row r="29" spans="1:17" s="133" customFormat="1" x14ac:dyDescent="0.25">
      <c r="A29" s="86" t="s">
        <v>2</v>
      </c>
      <c r="B29" s="84" t="s">
        <v>15</v>
      </c>
      <c r="C29" s="84" t="s">
        <v>13</v>
      </c>
      <c r="D29" s="84" t="s">
        <v>7</v>
      </c>
      <c r="E29" s="84" t="s">
        <v>159</v>
      </c>
      <c r="F29" s="90">
        <v>0.54500000000000004</v>
      </c>
      <c r="G29" s="90">
        <v>0.42749999999999999</v>
      </c>
      <c r="H29" s="90">
        <v>0.66333333333333333</v>
      </c>
      <c r="I29" s="84" t="s">
        <v>224</v>
      </c>
      <c r="J29" s="84">
        <v>2</v>
      </c>
      <c r="K29" s="84" t="s">
        <v>812</v>
      </c>
      <c r="L29" s="84">
        <v>84.847450902598709</v>
      </c>
      <c r="M29" s="84">
        <v>6.4232925586136585E-3</v>
      </c>
      <c r="N29" s="84" t="s">
        <v>17</v>
      </c>
      <c r="O29" s="84"/>
      <c r="P29" s="84"/>
      <c r="Q29" s="84"/>
    </row>
    <row r="30" spans="1:17" s="133" customFormat="1" x14ac:dyDescent="0.25">
      <c r="A30" s="86" t="s">
        <v>2</v>
      </c>
      <c r="B30" s="84" t="s">
        <v>15</v>
      </c>
      <c r="C30" s="84" t="s">
        <v>14</v>
      </c>
      <c r="D30" s="84" t="s">
        <v>18</v>
      </c>
      <c r="E30" s="84" t="s">
        <v>17</v>
      </c>
      <c r="F30" s="90">
        <v>0.47416666666666668</v>
      </c>
      <c r="G30" s="90">
        <v>0.40666666666666668</v>
      </c>
      <c r="H30" s="90">
        <v>0.54249999999999998</v>
      </c>
      <c r="I30" s="84" t="s">
        <v>224</v>
      </c>
      <c r="J30" s="84">
        <v>2</v>
      </c>
      <c r="K30" s="84" t="s">
        <v>813</v>
      </c>
      <c r="L30" s="84">
        <v>192.60023795359908</v>
      </c>
      <c r="M30" s="84">
        <v>2.4619214997070879E-3</v>
      </c>
      <c r="N30" s="84" t="s">
        <v>17</v>
      </c>
      <c r="O30" s="84"/>
      <c r="P30" s="84"/>
      <c r="Q30" s="84"/>
    </row>
    <row r="31" spans="1:17" s="133" customFormat="1" x14ac:dyDescent="0.25">
      <c r="A31" s="80" t="s">
        <v>2</v>
      </c>
      <c r="B31" s="87" t="s">
        <v>15</v>
      </c>
      <c r="C31" s="87" t="s">
        <v>14</v>
      </c>
      <c r="D31" s="87" t="s">
        <v>7</v>
      </c>
      <c r="E31" s="87" t="s">
        <v>159</v>
      </c>
      <c r="F31" s="89">
        <v>0.47416666666666668</v>
      </c>
      <c r="G31" s="89">
        <v>0.40666666666666668</v>
      </c>
      <c r="H31" s="89">
        <v>0.54249999999999998</v>
      </c>
      <c r="I31" s="87" t="s">
        <v>224</v>
      </c>
      <c r="J31" s="87">
        <v>2</v>
      </c>
      <c r="K31" s="87" t="s">
        <v>813</v>
      </c>
      <c r="L31" s="87">
        <v>192.60023795359908</v>
      </c>
      <c r="M31" s="87">
        <v>2.4619214997070879E-3</v>
      </c>
      <c r="N31" s="87" t="s">
        <v>17</v>
      </c>
      <c r="O31" s="87"/>
      <c r="P31" s="87"/>
      <c r="Q31" s="87"/>
    </row>
    <row r="32" spans="1:17" s="133" customFormat="1" x14ac:dyDescent="0.25">
      <c r="A32" s="86" t="s">
        <v>3</v>
      </c>
      <c r="B32" s="84" t="s">
        <v>12</v>
      </c>
      <c r="C32" s="84" t="s">
        <v>11</v>
      </c>
      <c r="D32" s="84" t="s">
        <v>8</v>
      </c>
      <c r="E32" s="84" t="s">
        <v>158</v>
      </c>
      <c r="F32" s="189">
        <v>2.1902173913043475E-2</v>
      </c>
      <c r="G32" s="189">
        <v>1.4320652173913045E-2</v>
      </c>
      <c r="H32" s="189">
        <v>2.9764492753623185E-2</v>
      </c>
      <c r="I32" s="190" t="s">
        <v>224</v>
      </c>
      <c r="J32" s="190">
        <v>2</v>
      </c>
      <c r="K32" s="190" t="s">
        <v>1720</v>
      </c>
      <c r="L32" s="190">
        <v>30.905513256198354</v>
      </c>
      <c r="M32" s="190">
        <v>7.0868177245530172E-4</v>
      </c>
      <c r="N32" s="190" t="s">
        <v>17</v>
      </c>
      <c r="O32" s="84"/>
      <c r="P32" s="84"/>
      <c r="Q32" s="84" t="s">
        <v>996</v>
      </c>
    </row>
    <row r="33" spans="1:17" s="133" customFormat="1" x14ac:dyDescent="0.25">
      <c r="A33" s="86" t="s">
        <v>3</v>
      </c>
      <c r="B33" s="84" t="s">
        <v>12</v>
      </c>
      <c r="C33" s="84" t="s">
        <v>11</v>
      </c>
      <c r="D33" s="84" t="s">
        <v>29</v>
      </c>
      <c r="E33" s="84" t="s">
        <v>158</v>
      </c>
      <c r="F33" s="189">
        <v>2.1902173913043475E-2</v>
      </c>
      <c r="G33" s="189">
        <v>1.4320652173913045E-2</v>
      </c>
      <c r="H33" s="189">
        <v>2.9764492753623185E-2</v>
      </c>
      <c r="I33" s="190" t="s">
        <v>224</v>
      </c>
      <c r="J33" s="190">
        <v>2</v>
      </c>
      <c r="K33" s="190" t="s">
        <v>1720</v>
      </c>
      <c r="L33" s="190">
        <v>30.905513256198354</v>
      </c>
      <c r="M33" s="190">
        <v>7.0868177245530172E-4</v>
      </c>
      <c r="N33" s="190" t="s">
        <v>17</v>
      </c>
      <c r="O33" s="84"/>
      <c r="P33" s="84"/>
      <c r="Q33" s="84"/>
    </row>
    <row r="34" spans="1:17" s="133" customFormat="1" x14ac:dyDescent="0.25">
      <c r="A34" s="86" t="s">
        <v>3</v>
      </c>
      <c r="B34" s="84" t="s">
        <v>12</v>
      </c>
      <c r="C34" s="84" t="s">
        <v>11</v>
      </c>
      <c r="D34" s="84" t="s">
        <v>7</v>
      </c>
      <c r="E34" s="84" t="s">
        <v>158</v>
      </c>
      <c r="F34" s="90">
        <v>8.8333333333333333E-2</v>
      </c>
      <c r="G34" s="90">
        <v>8.4166666666666667E-2</v>
      </c>
      <c r="H34" s="90">
        <v>9.3333333333333338E-2</v>
      </c>
      <c r="I34" s="84" t="s">
        <v>224</v>
      </c>
      <c r="J34" s="84">
        <v>2</v>
      </c>
      <c r="K34" s="84" t="s">
        <v>817</v>
      </c>
      <c r="L34" s="84">
        <v>1248.4444444444443</v>
      </c>
      <c r="M34" s="84">
        <v>7.0754716981132079E-5</v>
      </c>
      <c r="N34" s="84" t="s">
        <v>17</v>
      </c>
      <c r="O34" s="84"/>
      <c r="P34" s="84"/>
      <c r="Q34" s="84"/>
    </row>
    <row r="35" spans="1:17" s="133" customFormat="1" x14ac:dyDescent="0.25">
      <c r="A35" s="86" t="s">
        <v>3</v>
      </c>
      <c r="B35" s="84" t="s">
        <v>12</v>
      </c>
      <c r="C35" s="84" t="s">
        <v>13</v>
      </c>
      <c r="D35" s="84" t="s">
        <v>8</v>
      </c>
      <c r="E35" s="84" t="s">
        <v>158</v>
      </c>
      <c r="F35" s="189">
        <v>2.2007575757575757E-2</v>
      </c>
      <c r="G35" s="189">
        <v>9.8106060606060596E-3</v>
      </c>
      <c r="H35" s="189">
        <v>3.420454545454546E-2</v>
      </c>
      <c r="I35" s="190" t="s">
        <v>224</v>
      </c>
      <c r="J35" s="190">
        <v>2</v>
      </c>
      <c r="K35" s="190" t="s">
        <v>1721</v>
      </c>
      <c r="L35" s="190">
        <v>12.50698601134215</v>
      </c>
      <c r="M35" s="190">
        <v>1.7596226411077658E-3</v>
      </c>
      <c r="N35" s="190" t="s">
        <v>17</v>
      </c>
      <c r="O35" s="84"/>
      <c r="P35" s="84"/>
      <c r="Q35" s="84"/>
    </row>
    <row r="36" spans="1:17" s="133" customFormat="1" x14ac:dyDescent="0.25">
      <c r="A36" s="86" t="s">
        <v>3</v>
      </c>
      <c r="B36" s="84" t="s">
        <v>12</v>
      </c>
      <c r="C36" s="84" t="s">
        <v>13</v>
      </c>
      <c r="D36" s="84" t="s">
        <v>29</v>
      </c>
      <c r="E36" s="84" t="s">
        <v>158</v>
      </c>
      <c r="F36" s="189">
        <v>2.2007575757575757E-2</v>
      </c>
      <c r="G36" s="189">
        <v>9.8106060606060596E-3</v>
      </c>
      <c r="H36" s="189">
        <v>3.420454545454546E-2</v>
      </c>
      <c r="I36" s="190" t="s">
        <v>224</v>
      </c>
      <c r="J36" s="190">
        <v>2</v>
      </c>
      <c r="K36" s="190" t="s">
        <v>1721</v>
      </c>
      <c r="L36" s="190">
        <v>12.50698601134215</v>
      </c>
      <c r="M36" s="190">
        <v>1.7596226411077658E-3</v>
      </c>
      <c r="N36" s="190" t="s">
        <v>17</v>
      </c>
      <c r="O36" s="84"/>
      <c r="P36" s="84"/>
      <c r="Q36" s="84"/>
    </row>
    <row r="37" spans="1:17" s="133" customFormat="1" x14ac:dyDescent="0.25">
      <c r="A37" s="86" t="s">
        <v>3</v>
      </c>
      <c r="B37" s="84" t="s">
        <v>12</v>
      </c>
      <c r="C37" s="84" t="s">
        <v>13</v>
      </c>
      <c r="D37" s="84" t="s">
        <v>7</v>
      </c>
      <c r="E37" s="84" t="s">
        <v>158</v>
      </c>
      <c r="F37" s="90">
        <v>0.11</v>
      </c>
      <c r="G37" s="90">
        <v>0.10249999999999999</v>
      </c>
      <c r="H37" s="90">
        <v>0.11749999999999999</v>
      </c>
      <c r="I37" s="84" t="s">
        <v>224</v>
      </c>
      <c r="J37" s="84">
        <v>2</v>
      </c>
      <c r="K37" s="84" t="s">
        <v>818</v>
      </c>
      <c r="L37" s="84">
        <v>696.96</v>
      </c>
      <c r="M37" s="84">
        <v>1.5782828282828281E-4</v>
      </c>
      <c r="N37" s="84" t="s">
        <v>17</v>
      </c>
      <c r="O37" s="84"/>
      <c r="P37" s="84"/>
      <c r="Q37" s="84"/>
    </row>
    <row r="38" spans="1:17" s="133" customFormat="1" x14ac:dyDescent="0.25">
      <c r="A38" s="86" t="s">
        <v>3</v>
      </c>
      <c r="B38" s="84" t="s">
        <v>12</v>
      </c>
      <c r="C38" s="84" t="s">
        <v>14</v>
      </c>
      <c r="D38" s="84" t="s">
        <v>8</v>
      </c>
      <c r="E38" s="84" t="s">
        <v>158</v>
      </c>
      <c r="F38" s="189">
        <v>1.8078703703703704E-2</v>
      </c>
      <c r="G38" s="189">
        <v>4.0740740740740746E-3</v>
      </c>
      <c r="H38" s="189">
        <v>3.2083333333333332E-2</v>
      </c>
      <c r="I38" s="190" t="s">
        <v>224</v>
      </c>
      <c r="J38" s="190">
        <v>2</v>
      </c>
      <c r="K38" s="190" t="s">
        <v>1722</v>
      </c>
      <c r="L38" s="190">
        <v>6.4018200330578514</v>
      </c>
      <c r="M38" s="190">
        <v>2.8239943657192047E-3</v>
      </c>
      <c r="N38" s="190" t="s">
        <v>17</v>
      </c>
      <c r="O38" s="84"/>
      <c r="P38" s="84"/>
      <c r="Q38" s="84"/>
    </row>
    <row r="39" spans="1:17" s="133" customFormat="1" x14ac:dyDescent="0.25">
      <c r="A39" s="86" t="s">
        <v>3</v>
      </c>
      <c r="B39" s="84" t="s">
        <v>12</v>
      </c>
      <c r="C39" s="84" t="s">
        <v>14</v>
      </c>
      <c r="D39" s="84" t="s">
        <v>29</v>
      </c>
      <c r="E39" s="84" t="s">
        <v>158</v>
      </c>
      <c r="F39" s="189">
        <v>1.8078703703703704E-2</v>
      </c>
      <c r="G39" s="189">
        <v>4.0740740740740746E-3</v>
      </c>
      <c r="H39" s="189">
        <v>3.2083333333333332E-2</v>
      </c>
      <c r="I39" s="190" t="s">
        <v>224</v>
      </c>
      <c r="J39" s="190">
        <v>2</v>
      </c>
      <c r="K39" s="190" t="s">
        <v>1722</v>
      </c>
      <c r="L39" s="190">
        <v>6.4018200330578514</v>
      </c>
      <c r="M39" s="190">
        <v>2.8239943657192047E-3</v>
      </c>
      <c r="N39" s="190" t="s">
        <v>17</v>
      </c>
      <c r="O39" s="84"/>
      <c r="P39" s="84"/>
      <c r="Q39" s="84"/>
    </row>
    <row r="40" spans="1:17" s="133" customFormat="1" x14ac:dyDescent="0.25">
      <c r="A40" s="86" t="s">
        <v>3</v>
      </c>
      <c r="B40" s="84" t="s">
        <v>12</v>
      </c>
      <c r="C40" s="84" t="s">
        <v>14</v>
      </c>
      <c r="D40" s="84" t="s">
        <v>7</v>
      </c>
      <c r="E40" s="84" t="s">
        <v>158</v>
      </c>
      <c r="F40" s="90">
        <v>8.4166666666666667E-2</v>
      </c>
      <c r="G40" s="90">
        <v>7.7499999999999999E-2</v>
      </c>
      <c r="H40" s="90">
        <v>9.0000000000000011E-2</v>
      </c>
      <c r="I40" s="84" t="s">
        <v>224</v>
      </c>
      <c r="J40" s="84">
        <v>2</v>
      </c>
      <c r="K40" s="84" t="s">
        <v>819</v>
      </c>
      <c r="L40" s="84">
        <v>637.56249999999989</v>
      </c>
      <c r="M40" s="84">
        <v>1.3201320132013203E-4</v>
      </c>
      <c r="N40" s="84" t="s">
        <v>17</v>
      </c>
      <c r="O40" s="84"/>
      <c r="P40" s="84"/>
      <c r="Q40" s="84"/>
    </row>
    <row r="41" spans="1:17" s="133" customFormat="1" x14ac:dyDescent="0.25">
      <c r="A41" s="86" t="s">
        <v>3</v>
      </c>
      <c r="B41" s="84" t="s">
        <v>15</v>
      </c>
      <c r="C41" s="84" t="s">
        <v>11</v>
      </c>
      <c r="D41" s="84" t="s">
        <v>7</v>
      </c>
      <c r="E41" s="84" t="s">
        <v>158</v>
      </c>
      <c r="F41" s="90">
        <v>8.2500000000000004E-2</v>
      </c>
      <c r="G41" s="90">
        <v>7.7499999999999999E-2</v>
      </c>
      <c r="H41" s="90">
        <v>8.7500000000000008E-2</v>
      </c>
      <c r="I41" s="84" t="s">
        <v>224</v>
      </c>
      <c r="J41" s="84">
        <v>2</v>
      </c>
      <c r="K41" s="84" t="s">
        <v>814</v>
      </c>
      <c r="L41" s="84">
        <v>1089</v>
      </c>
      <c r="M41" s="84">
        <v>7.5757575757575758E-5</v>
      </c>
      <c r="N41" s="84" t="s">
        <v>17</v>
      </c>
      <c r="O41" s="84"/>
      <c r="P41" s="84"/>
      <c r="Q41" s="84"/>
    </row>
    <row r="42" spans="1:17" s="133" customFormat="1" x14ac:dyDescent="0.25">
      <c r="A42" s="86" t="s">
        <v>3</v>
      </c>
      <c r="B42" s="84" t="s">
        <v>15</v>
      </c>
      <c r="C42" s="84" t="s">
        <v>13</v>
      </c>
      <c r="D42" s="84" t="s">
        <v>7</v>
      </c>
      <c r="E42" s="84" t="s">
        <v>158</v>
      </c>
      <c r="F42" s="90">
        <v>8.7500000000000008E-2</v>
      </c>
      <c r="G42" s="90">
        <v>8.0833333333333326E-2</v>
      </c>
      <c r="H42" s="90">
        <v>9.4166666666666662E-2</v>
      </c>
      <c r="I42" s="84" t="s">
        <v>224</v>
      </c>
      <c r="J42" s="84">
        <v>2</v>
      </c>
      <c r="K42" s="84" t="s">
        <v>815</v>
      </c>
      <c r="L42" s="84">
        <v>689.0625</v>
      </c>
      <c r="M42" s="84">
        <v>1.2698412698412701E-4</v>
      </c>
      <c r="N42" s="84" t="s">
        <v>17</v>
      </c>
      <c r="O42" s="84"/>
      <c r="P42" s="84"/>
      <c r="Q42" s="84"/>
    </row>
    <row r="43" spans="1:17" s="133" customFormat="1" x14ac:dyDescent="0.25">
      <c r="A43" s="86" t="s">
        <v>3</v>
      </c>
      <c r="B43" s="84" t="s">
        <v>15</v>
      </c>
      <c r="C43" s="84" t="s">
        <v>14</v>
      </c>
      <c r="D43" s="84" t="s">
        <v>7</v>
      </c>
      <c r="E43" s="84" t="s">
        <v>158</v>
      </c>
      <c r="F43" s="90">
        <v>8.5000000000000006E-2</v>
      </c>
      <c r="G43" s="90">
        <v>0.08</v>
      </c>
      <c r="H43" s="90">
        <v>9.0000000000000011E-2</v>
      </c>
      <c r="I43" s="84" t="s">
        <v>224</v>
      </c>
      <c r="J43" s="84">
        <v>2</v>
      </c>
      <c r="K43" s="84" t="s">
        <v>816</v>
      </c>
      <c r="L43" s="84">
        <v>1156.0000000000002</v>
      </c>
      <c r="M43" s="84">
        <v>7.3529411764705876E-5</v>
      </c>
      <c r="N43" s="84" t="s">
        <v>17</v>
      </c>
      <c r="O43" s="84"/>
      <c r="P43" s="84"/>
      <c r="Q43" s="84"/>
    </row>
    <row r="44" spans="1:17" s="133" customFormat="1" x14ac:dyDescent="0.25">
      <c r="A44" s="86" t="s">
        <v>3</v>
      </c>
      <c r="B44" s="84" t="s">
        <v>12</v>
      </c>
      <c r="C44" s="84" t="s">
        <v>11</v>
      </c>
      <c r="D44" s="84" t="s">
        <v>18</v>
      </c>
      <c r="E44" s="84" t="s">
        <v>17</v>
      </c>
      <c r="F44" s="90">
        <v>0.66999999999999993</v>
      </c>
      <c r="G44" s="90">
        <v>0.54916666666666669</v>
      </c>
      <c r="H44" s="90">
        <v>0.79083333333333339</v>
      </c>
      <c r="I44" s="84" t="s">
        <v>224</v>
      </c>
      <c r="J44" s="84">
        <v>2</v>
      </c>
      <c r="K44" s="84" t="s">
        <v>808</v>
      </c>
      <c r="L44" s="84">
        <v>121.30155751548132</v>
      </c>
      <c r="M44" s="84">
        <v>5.5234245439469316E-3</v>
      </c>
      <c r="N44" s="84" t="s">
        <v>17</v>
      </c>
      <c r="O44" s="84"/>
      <c r="P44" s="84"/>
      <c r="Q44" s="84"/>
    </row>
    <row r="45" spans="1:17" s="133" customFormat="1" x14ac:dyDescent="0.25">
      <c r="A45" s="86" t="s">
        <v>3</v>
      </c>
      <c r="B45" s="84" t="s">
        <v>12</v>
      </c>
      <c r="C45" s="84" t="s">
        <v>11</v>
      </c>
      <c r="D45" s="84" t="s">
        <v>8</v>
      </c>
      <c r="E45" s="84" t="s">
        <v>159</v>
      </c>
      <c r="F45" s="197">
        <v>1.906622023809524E-2</v>
      </c>
      <c r="G45" s="197">
        <v>5.394345238095238E-3</v>
      </c>
      <c r="H45" s="197">
        <v>4.4921875E-2</v>
      </c>
      <c r="I45" s="201" t="s">
        <v>141</v>
      </c>
      <c r="J45" s="201">
        <v>2</v>
      </c>
      <c r="K45" s="201" t="s">
        <v>1726</v>
      </c>
      <c r="L45" s="201">
        <v>3.0283630000000001</v>
      </c>
      <c r="M45" s="201">
        <v>4.5925079999999996</v>
      </c>
      <c r="N45" s="201" t="s">
        <v>17</v>
      </c>
      <c r="O45" s="84"/>
      <c r="P45" s="84"/>
      <c r="Q45" s="84"/>
    </row>
    <row r="46" spans="1:17" s="133" customFormat="1" x14ac:dyDescent="0.25">
      <c r="A46" s="86" t="s">
        <v>3</v>
      </c>
      <c r="B46" s="84" t="s">
        <v>12</v>
      </c>
      <c r="C46" s="84" t="s">
        <v>11</v>
      </c>
      <c r="D46" s="84" t="s">
        <v>29</v>
      </c>
      <c r="E46" s="84" t="s">
        <v>159</v>
      </c>
      <c r="F46" s="197">
        <v>1.906622023809524E-2</v>
      </c>
      <c r="G46" s="197">
        <v>5.394345238095238E-3</v>
      </c>
      <c r="H46" s="197">
        <v>4.4921875E-2</v>
      </c>
      <c r="I46" s="201" t="s">
        <v>141</v>
      </c>
      <c r="J46" s="201">
        <v>2</v>
      </c>
      <c r="K46" s="201" t="s">
        <v>1726</v>
      </c>
      <c r="L46" s="201">
        <v>3.0283630000000001</v>
      </c>
      <c r="M46" s="201">
        <v>4.5925079999999996</v>
      </c>
      <c r="N46" s="201" t="s">
        <v>17</v>
      </c>
      <c r="O46" s="84"/>
      <c r="P46" s="84"/>
      <c r="Q46" s="84"/>
    </row>
    <row r="47" spans="1:17" s="133" customFormat="1" x14ac:dyDescent="0.25">
      <c r="A47" s="86" t="s">
        <v>3</v>
      </c>
      <c r="B47" s="84" t="s">
        <v>12</v>
      </c>
      <c r="C47" s="84" t="s">
        <v>11</v>
      </c>
      <c r="D47" s="84" t="s">
        <v>7</v>
      </c>
      <c r="E47" s="84" t="s">
        <v>159</v>
      </c>
      <c r="F47" s="90">
        <v>0.66999999999999993</v>
      </c>
      <c r="G47" s="90">
        <v>0.54916666666666669</v>
      </c>
      <c r="H47" s="90">
        <v>0.79083333333333339</v>
      </c>
      <c r="I47" s="84" t="s">
        <v>224</v>
      </c>
      <c r="J47" s="84">
        <v>2</v>
      </c>
      <c r="K47" s="84" t="s">
        <v>808</v>
      </c>
      <c r="L47" s="84">
        <v>121.30155751548132</v>
      </c>
      <c r="M47" s="84">
        <v>5.5234245439469316E-3</v>
      </c>
      <c r="N47" s="84" t="s">
        <v>17</v>
      </c>
      <c r="O47" s="84"/>
      <c r="P47" s="84"/>
      <c r="Q47" s="84"/>
    </row>
    <row r="48" spans="1:17" s="133" customFormat="1" x14ac:dyDescent="0.25">
      <c r="A48" s="86" t="s">
        <v>3</v>
      </c>
      <c r="B48" s="84" t="s">
        <v>12</v>
      </c>
      <c r="C48" s="84" t="s">
        <v>13</v>
      </c>
      <c r="D48" s="84" t="s">
        <v>18</v>
      </c>
      <c r="E48" s="84" t="s">
        <v>17</v>
      </c>
      <c r="F48" s="90">
        <v>0.6333333333333333</v>
      </c>
      <c r="G48" s="90">
        <v>0.56333333333333335</v>
      </c>
      <c r="H48" s="90">
        <v>0.70250000000000001</v>
      </c>
      <c r="I48" s="84" t="s">
        <v>224</v>
      </c>
      <c r="J48" s="84">
        <v>2</v>
      </c>
      <c r="K48" s="84" t="s">
        <v>809</v>
      </c>
      <c r="L48" s="84">
        <v>327.43764172335608</v>
      </c>
      <c r="M48" s="84">
        <v>1.9342105263157891E-3</v>
      </c>
      <c r="N48" s="84" t="s">
        <v>17</v>
      </c>
      <c r="O48" s="84"/>
      <c r="P48" s="84"/>
      <c r="Q48" s="84"/>
    </row>
    <row r="49" spans="1:17" s="133" customFormat="1" x14ac:dyDescent="0.25">
      <c r="A49" s="86" t="s">
        <v>3</v>
      </c>
      <c r="B49" s="84" t="s">
        <v>12</v>
      </c>
      <c r="C49" s="84" t="s">
        <v>13</v>
      </c>
      <c r="D49" s="84" t="s">
        <v>8</v>
      </c>
      <c r="E49" s="84" t="s">
        <v>159</v>
      </c>
      <c r="F49" s="197">
        <v>6.3113807047949153E-2</v>
      </c>
      <c r="G49" s="197">
        <v>1.4298093587521665E-2</v>
      </c>
      <c r="H49" s="197">
        <v>0.11943963027151934</v>
      </c>
      <c r="I49" s="201" t="s">
        <v>141</v>
      </c>
      <c r="J49" s="201">
        <v>2</v>
      </c>
      <c r="K49" s="201" t="s">
        <v>1727</v>
      </c>
      <c r="L49" s="201">
        <v>3.7995269999999999</v>
      </c>
      <c r="M49" s="201">
        <v>4.1800110000000004</v>
      </c>
      <c r="N49" s="201" t="s">
        <v>17</v>
      </c>
      <c r="O49" s="84"/>
      <c r="P49" s="84"/>
      <c r="Q49" s="84"/>
    </row>
    <row r="50" spans="1:17" s="133" customFormat="1" x14ac:dyDescent="0.25">
      <c r="A50" s="86" t="s">
        <v>3</v>
      </c>
      <c r="B50" s="84" t="s">
        <v>12</v>
      </c>
      <c r="C50" s="84" t="s">
        <v>13</v>
      </c>
      <c r="D50" s="84" t="s">
        <v>29</v>
      </c>
      <c r="E50" s="84" t="s">
        <v>159</v>
      </c>
      <c r="F50" s="197">
        <v>6.3113807047949153E-2</v>
      </c>
      <c r="G50" s="197">
        <v>1.4298093587521665E-2</v>
      </c>
      <c r="H50" s="197">
        <v>0.11943963027151934</v>
      </c>
      <c r="I50" s="201" t="s">
        <v>141</v>
      </c>
      <c r="J50" s="201">
        <v>2</v>
      </c>
      <c r="K50" s="201" t="s">
        <v>1727</v>
      </c>
      <c r="L50" s="201">
        <v>3.7995269999999999</v>
      </c>
      <c r="M50" s="201">
        <v>4.1800110000000004</v>
      </c>
      <c r="N50" s="201" t="s">
        <v>17</v>
      </c>
      <c r="O50" s="84"/>
      <c r="P50" s="84"/>
      <c r="Q50" s="84"/>
    </row>
    <row r="51" spans="1:17" s="133" customFormat="1" x14ac:dyDescent="0.25">
      <c r="A51" s="86" t="s">
        <v>3</v>
      </c>
      <c r="B51" s="84" t="s">
        <v>12</v>
      </c>
      <c r="C51" s="84" t="s">
        <v>13</v>
      </c>
      <c r="D51" s="84" t="s">
        <v>7</v>
      </c>
      <c r="E51" s="84" t="s">
        <v>159</v>
      </c>
      <c r="F51" s="90">
        <v>0.6333333333333333</v>
      </c>
      <c r="G51" s="90">
        <v>0.56333333333333335</v>
      </c>
      <c r="H51" s="90">
        <v>0.70250000000000001</v>
      </c>
      <c r="I51" s="84" t="s">
        <v>224</v>
      </c>
      <c r="J51" s="84">
        <v>2</v>
      </c>
      <c r="K51" s="84" t="s">
        <v>809</v>
      </c>
      <c r="L51" s="84">
        <v>327.43764172335608</v>
      </c>
      <c r="M51" s="84">
        <v>1.9342105263157891E-3</v>
      </c>
      <c r="N51" s="84" t="s">
        <v>17</v>
      </c>
      <c r="O51" s="84"/>
      <c r="P51" s="84"/>
      <c r="Q51" s="84"/>
    </row>
    <row r="52" spans="1:17" s="133" customFormat="1" x14ac:dyDescent="0.25">
      <c r="A52" s="86" t="s">
        <v>3</v>
      </c>
      <c r="B52" s="84" t="s">
        <v>12</v>
      </c>
      <c r="C52" s="84" t="s">
        <v>14</v>
      </c>
      <c r="D52" s="84" t="s">
        <v>18</v>
      </c>
      <c r="E52" s="84" t="s">
        <v>17</v>
      </c>
      <c r="F52" s="90">
        <v>0.57916666666666672</v>
      </c>
      <c r="G52" s="90">
        <v>0.5116666666666666</v>
      </c>
      <c r="H52" s="90">
        <v>0.64583333333333337</v>
      </c>
      <c r="I52" s="84" t="s">
        <v>224</v>
      </c>
      <c r="J52" s="84">
        <v>2</v>
      </c>
      <c r="K52" s="84" t="s">
        <v>810</v>
      </c>
      <c r="L52" s="84">
        <v>301.89062500000006</v>
      </c>
      <c r="M52" s="84">
        <v>1.9184652278177456E-3</v>
      </c>
      <c r="N52" s="84" t="s">
        <v>17</v>
      </c>
      <c r="O52" s="84"/>
      <c r="P52" s="84"/>
      <c r="Q52" s="84"/>
    </row>
    <row r="53" spans="1:17" s="133" customFormat="1" x14ac:dyDescent="0.25">
      <c r="A53" s="86" t="s">
        <v>3</v>
      </c>
      <c r="B53" s="84" t="s">
        <v>12</v>
      </c>
      <c r="C53" s="84" t="s">
        <v>14</v>
      </c>
      <c r="D53" s="84" t="s">
        <v>8</v>
      </c>
      <c r="E53" s="84" t="s">
        <v>159</v>
      </c>
      <c r="F53" s="197">
        <v>5.3503295178633371E-2</v>
      </c>
      <c r="G53" s="197">
        <v>1.0579257717655222E-2</v>
      </c>
      <c r="H53" s="197">
        <v>0.13423517169614985</v>
      </c>
      <c r="I53" s="201" t="s">
        <v>141</v>
      </c>
      <c r="J53" s="201">
        <v>2</v>
      </c>
      <c r="K53" s="201" t="s">
        <v>1728</v>
      </c>
      <c r="L53" s="201">
        <v>3.0354990000000002</v>
      </c>
      <c r="M53" s="201">
        <v>4.5903520000000002</v>
      </c>
      <c r="N53" s="201" t="s">
        <v>17</v>
      </c>
      <c r="O53" s="84"/>
      <c r="P53" s="84"/>
      <c r="Q53" s="84"/>
    </row>
    <row r="54" spans="1:17" s="133" customFormat="1" x14ac:dyDescent="0.25">
      <c r="A54" s="86" t="s">
        <v>3</v>
      </c>
      <c r="B54" s="84" t="s">
        <v>12</v>
      </c>
      <c r="C54" s="84" t="s">
        <v>14</v>
      </c>
      <c r="D54" s="84" t="s">
        <v>29</v>
      </c>
      <c r="E54" s="84" t="s">
        <v>159</v>
      </c>
      <c r="F54" s="197">
        <v>5.3503295178633371E-2</v>
      </c>
      <c r="G54" s="197">
        <v>1.0579257717655222E-2</v>
      </c>
      <c r="H54" s="197">
        <v>0.13423517169614985</v>
      </c>
      <c r="I54" s="201" t="s">
        <v>141</v>
      </c>
      <c r="J54" s="201">
        <v>2</v>
      </c>
      <c r="K54" s="201" t="s">
        <v>1728</v>
      </c>
      <c r="L54" s="201">
        <v>3.0354990000000002</v>
      </c>
      <c r="M54" s="201">
        <v>4.5903520000000002</v>
      </c>
      <c r="N54" s="201" t="s">
        <v>17</v>
      </c>
      <c r="O54" s="84"/>
      <c r="P54" s="84"/>
      <c r="Q54" s="84"/>
    </row>
    <row r="55" spans="1:17" s="133" customFormat="1" x14ac:dyDescent="0.25">
      <c r="A55" s="86" t="s">
        <v>3</v>
      </c>
      <c r="B55" s="84" t="s">
        <v>12</v>
      </c>
      <c r="C55" s="84" t="s">
        <v>14</v>
      </c>
      <c r="D55" s="84" t="s">
        <v>7</v>
      </c>
      <c r="E55" s="84" t="s">
        <v>159</v>
      </c>
      <c r="F55" s="90">
        <v>0.57916666666666672</v>
      </c>
      <c r="G55" s="90">
        <v>0.5116666666666666</v>
      </c>
      <c r="H55" s="90">
        <v>0.64583333333333337</v>
      </c>
      <c r="I55" s="84" t="s">
        <v>224</v>
      </c>
      <c r="J55" s="84">
        <v>2</v>
      </c>
      <c r="K55" s="84" t="s">
        <v>810</v>
      </c>
      <c r="L55" s="84">
        <v>301.89062500000006</v>
      </c>
      <c r="M55" s="84">
        <v>1.9184652278177456E-3</v>
      </c>
      <c r="N55" s="84" t="s">
        <v>17</v>
      </c>
      <c r="O55" s="84"/>
      <c r="P55" s="84"/>
      <c r="Q55" s="84"/>
    </row>
    <row r="56" spans="1:17" x14ac:dyDescent="0.25">
      <c r="A56" s="86" t="s">
        <v>3</v>
      </c>
      <c r="B56" s="84" t="s">
        <v>15</v>
      </c>
      <c r="C56" s="84" t="s">
        <v>11</v>
      </c>
      <c r="D56" s="84" t="s">
        <v>18</v>
      </c>
      <c r="E56" s="84" t="s">
        <v>17</v>
      </c>
      <c r="F56" s="90">
        <v>0.65666666666666662</v>
      </c>
      <c r="G56" s="90">
        <v>0.56666666666666665</v>
      </c>
      <c r="H56" s="90">
        <v>0.7466666666666667</v>
      </c>
      <c r="I56" s="84" t="s">
        <v>224</v>
      </c>
      <c r="J56" s="84">
        <v>2</v>
      </c>
      <c r="K56" s="84" t="s">
        <v>811</v>
      </c>
      <c r="L56" s="84">
        <v>212.94375857338812</v>
      </c>
      <c r="M56" s="84">
        <v>3.0837563451776655E-3</v>
      </c>
      <c r="N56" s="84" t="s">
        <v>17</v>
      </c>
      <c r="O56" s="84"/>
      <c r="P56" s="84"/>
      <c r="Q56" s="84"/>
    </row>
    <row r="57" spans="1:17" x14ac:dyDescent="0.25">
      <c r="A57" s="86" t="s">
        <v>3</v>
      </c>
      <c r="B57" s="84" t="s">
        <v>15</v>
      </c>
      <c r="C57" s="84" t="s">
        <v>11</v>
      </c>
      <c r="D57" s="84" t="s">
        <v>7</v>
      </c>
      <c r="E57" s="84" t="s">
        <v>159</v>
      </c>
      <c r="F57" s="90">
        <v>0.65666666666666662</v>
      </c>
      <c r="G57" s="90">
        <v>0.56666666666666665</v>
      </c>
      <c r="H57" s="90">
        <v>0.7466666666666667</v>
      </c>
      <c r="I57" s="84" t="s">
        <v>224</v>
      </c>
      <c r="J57" s="84">
        <v>2</v>
      </c>
      <c r="K57" s="84" t="s">
        <v>811</v>
      </c>
      <c r="L57" s="84">
        <v>212.94375857338812</v>
      </c>
      <c r="M57" s="84">
        <v>3.0837563451776655E-3</v>
      </c>
      <c r="N57" s="84" t="s">
        <v>17</v>
      </c>
      <c r="O57" s="84"/>
      <c r="P57" s="84"/>
      <c r="Q57" s="84"/>
    </row>
    <row r="58" spans="1:17" x14ac:dyDescent="0.25">
      <c r="A58" s="86" t="s">
        <v>3</v>
      </c>
      <c r="B58" s="84" t="s">
        <v>15</v>
      </c>
      <c r="C58" s="84" t="s">
        <v>13</v>
      </c>
      <c r="D58" s="84" t="s">
        <v>18</v>
      </c>
      <c r="E58" s="84" t="s">
        <v>17</v>
      </c>
      <c r="F58" s="90">
        <v>0.54500000000000004</v>
      </c>
      <c r="G58" s="90">
        <v>0.42749999999999999</v>
      </c>
      <c r="H58" s="90">
        <v>0.66333333333333333</v>
      </c>
      <c r="I58" s="84" t="s">
        <v>224</v>
      </c>
      <c r="J58" s="84">
        <v>2</v>
      </c>
      <c r="K58" s="84" t="s">
        <v>812</v>
      </c>
      <c r="L58" s="84">
        <v>84.847450902598709</v>
      </c>
      <c r="M58" s="84">
        <v>6.4232925586136585E-3</v>
      </c>
      <c r="N58" s="84" t="s">
        <v>17</v>
      </c>
      <c r="O58" s="84"/>
      <c r="P58" s="84"/>
      <c r="Q58" s="84"/>
    </row>
    <row r="59" spans="1:17" x14ac:dyDescent="0.25">
      <c r="A59" s="86" t="s">
        <v>3</v>
      </c>
      <c r="B59" s="84" t="s">
        <v>15</v>
      </c>
      <c r="C59" s="84" t="s">
        <v>13</v>
      </c>
      <c r="D59" s="84" t="s">
        <v>7</v>
      </c>
      <c r="E59" s="84" t="s">
        <v>159</v>
      </c>
      <c r="F59" s="90">
        <v>0.54500000000000004</v>
      </c>
      <c r="G59" s="90">
        <v>0.42749999999999999</v>
      </c>
      <c r="H59" s="90">
        <v>0.66333333333333333</v>
      </c>
      <c r="I59" s="84" t="s">
        <v>224</v>
      </c>
      <c r="J59" s="84">
        <v>2</v>
      </c>
      <c r="K59" s="84" t="s">
        <v>812</v>
      </c>
      <c r="L59" s="84">
        <v>84.847450902598709</v>
      </c>
      <c r="M59" s="84">
        <v>6.4232925586136585E-3</v>
      </c>
      <c r="N59" s="84" t="s">
        <v>17</v>
      </c>
      <c r="O59" s="84"/>
      <c r="P59" s="84"/>
      <c r="Q59" s="84"/>
    </row>
    <row r="60" spans="1:17" x14ac:dyDescent="0.25">
      <c r="A60" s="86" t="s">
        <v>3</v>
      </c>
      <c r="B60" s="84" t="s">
        <v>15</v>
      </c>
      <c r="C60" s="84" t="s">
        <v>14</v>
      </c>
      <c r="D60" s="84" t="s">
        <v>18</v>
      </c>
      <c r="E60" s="84" t="s">
        <v>17</v>
      </c>
      <c r="F60" s="90">
        <v>0.47416666666666668</v>
      </c>
      <c r="G60" s="90">
        <v>0.40666666666666668</v>
      </c>
      <c r="H60" s="90">
        <v>0.54249999999999998</v>
      </c>
      <c r="I60" s="84" t="s">
        <v>224</v>
      </c>
      <c r="J60" s="84">
        <v>2</v>
      </c>
      <c r="K60" s="84" t="s">
        <v>813</v>
      </c>
      <c r="L60" s="84">
        <v>192.60023795359908</v>
      </c>
      <c r="M60" s="84">
        <v>2.4619214997070879E-3</v>
      </c>
      <c r="N60" s="84" t="s">
        <v>17</v>
      </c>
      <c r="O60" s="84"/>
      <c r="P60" s="84"/>
      <c r="Q60" s="84"/>
    </row>
    <row r="61" spans="1:17" x14ac:dyDescent="0.25">
      <c r="A61" s="80" t="s">
        <v>3</v>
      </c>
      <c r="B61" s="87" t="s">
        <v>15</v>
      </c>
      <c r="C61" s="87" t="s">
        <v>14</v>
      </c>
      <c r="D61" s="87" t="s">
        <v>7</v>
      </c>
      <c r="E61" s="87" t="s">
        <v>159</v>
      </c>
      <c r="F61" s="89">
        <v>0.47416666666666668</v>
      </c>
      <c r="G61" s="89">
        <v>0.40666666666666668</v>
      </c>
      <c r="H61" s="89">
        <v>0.54249999999999998</v>
      </c>
      <c r="I61" s="87" t="s">
        <v>224</v>
      </c>
      <c r="J61" s="87">
        <v>2</v>
      </c>
      <c r="K61" s="87" t="s">
        <v>813</v>
      </c>
      <c r="L61" s="87">
        <v>192.60023795359908</v>
      </c>
      <c r="M61" s="87">
        <v>2.4619214997070879E-3</v>
      </c>
      <c r="N61" s="87" t="s">
        <v>17</v>
      </c>
      <c r="O61" s="87"/>
      <c r="P61" s="87"/>
      <c r="Q61" s="87"/>
    </row>
    <row r="62" spans="1:17" x14ac:dyDescent="0.25">
      <c r="A62" s="86" t="s">
        <v>4</v>
      </c>
      <c r="B62" s="84" t="s">
        <v>12</v>
      </c>
      <c r="C62" s="84" t="s">
        <v>11</v>
      </c>
      <c r="D62" s="84" t="s">
        <v>8</v>
      </c>
      <c r="E62" s="84" t="s">
        <v>158</v>
      </c>
      <c r="F62" s="189">
        <v>2.1902173913043475E-2</v>
      </c>
      <c r="G62" s="189">
        <v>1.4320652173913045E-2</v>
      </c>
      <c r="H62" s="189">
        <v>2.9764492753623185E-2</v>
      </c>
      <c r="I62" s="190" t="s">
        <v>224</v>
      </c>
      <c r="J62" s="190">
        <v>2</v>
      </c>
      <c r="K62" s="190" t="s">
        <v>1720</v>
      </c>
      <c r="L62" s="191">
        <v>30.905513256198354</v>
      </c>
      <c r="M62" s="191">
        <v>7.0868177245530172E-4</v>
      </c>
      <c r="N62" s="190" t="s">
        <v>17</v>
      </c>
      <c r="O62" s="84"/>
      <c r="P62" s="84"/>
      <c r="Q62" s="84" t="s">
        <v>90</v>
      </c>
    </row>
    <row r="63" spans="1:17" x14ac:dyDescent="0.25">
      <c r="A63" s="86" t="s">
        <v>4</v>
      </c>
      <c r="B63" s="84" t="s">
        <v>12</v>
      </c>
      <c r="C63" s="84" t="s">
        <v>11</v>
      </c>
      <c r="D63" s="84" t="s">
        <v>29</v>
      </c>
      <c r="E63" s="84" t="s">
        <v>158</v>
      </c>
      <c r="F63" s="189">
        <v>2.1902173913043475E-2</v>
      </c>
      <c r="G63" s="189">
        <v>1.4320652173913045E-2</v>
      </c>
      <c r="H63" s="189">
        <v>2.9764492753623185E-2</v>
      </c>
      <c r="I63" s="190" t="s">
        <v>224</v>
      </c>
      <c r="J63" s="190">
        <v>2</v>
      </c>
      <c r="K63" s="190" t="s">
        <v>1720</v>
      </c>
      <c r="L63" s="191">
        <v>30.905513256198354</v>
      </c>
      <c r="M63" s="191">
        <v>7.0868177245530172E-4</v>
      </c>
      <c r="N63" s="190" t="s">
        <v>17</v>
      </c>
      <c r="O63" s="84"/>
      <c r="P63" s="84"/>
      <c r="Q63" s="84" t="s">
        <v>299</v>
      </c>
    </row>
    <row r="64" spans="1:17" x14ac:dyDescent="0.25">
      <c r="A64" s="86" t="s">
        <v>4</v>
      </c>
      <c r="B64" s="84" t="s">
        <v>12</v>
      </c>
      <c r="C64" s="84" t="s">
        <v>11</v>
      </c>
      <c r="D64" s="84" t="s">
        <v>7</v>
      </c>
      <c r="E64" s="84" t="s">
        <v>158</v>
      </c>
      <c r="F64" s="112">
        <v>0.08</v>
      </c>
      <c r="G64" s="112">
        <v>7.2499999999999995E-2</v>
      </c>
      <c r="H64" s="112">
        <v>8.666666666666667E-2</v>
      </c>
      <c r="I64" s="85" t="s">
        <v>224</v>
      </c>
      <c r="J64" s="85">
        <v>2</v>
      </c>
      <c r="K64" s="85" t="s">
        <v>287</v>
      </c>
      <c r="L64" s="178">
        <v>490.02333010380562</v>
      </c>
      <c r="M64" s="179">
        <v>1.632575330302191E-4</v>
      </c>
      <c r="N64" s="85" t="s">
        <v>17</v>
      </c>
      <c r="O64" s="84"/>
      <c r="P64" s="84"/>
      <c r="Q64" s="84"/>
    </row>
    <row r="65" spans="1:17" x14ac:dyDescent="0.25">
      <c r="A65" s="86" t="s">
        <v>4</v>
      </c>
      <c r="B65" s="84" t="s">
        <v>12</v>
      </c>
      <c r="C65" s="84" t="s">
        <v>13</v>
      </c>
      <c r="D65" s="84" t="s">
        <v>8</v>
      </c>
      <c r="E65" s="84" t="s">
        <v>158</v>
      </c>
      <c r="F65" s="189">
        <v>2.2007575757575757E-2</v>
      </c>
      <c r="G65" s="189">
        <v>9.8106060606060596E-3</v>
      </c>
      <c r="H65" s="189">
        <v>3.420454545454546E-2</v>
      </c>
      <c r="I65" s="190" t="s">
        <v>224</v>
      </c>
      <c r="J65" s="186">
        <v>2</v>
      </c>
      <c r="K65" s="190" t="s">
        <v>1721</v>
      </c>
      <c r="L65" s="188">
        <v>12.50698601134215</v>
      </c>
      <c r="M65" s="191">
        <v>1.7596226411077658E-3</v>
      </c>
      <c r="N65" s="186" t="s">
        <v>17</v>
      </c>
      <c r="Q65" s="84"/>
    </row>
    <row r="66" spans="1:17" x14ac:dyDescent="0.25">
      <c r="A66" s="86" t="s">
        <v>4</v>
      </c>
      <c r="B66" s="84" t="s">
        <v>12</v>
      </c>
      <c r="C66" s="84" t="s">
        <v>13</v>
      </c>
      <c r="D66" s="84" t="s">
        <v>29</v>
      </c>
      <c r="E66" s="84" t="s">
        <v>158</v>
      </c>
      <c r="F66" s="189">
        <v>2.2007575757575757E-2</v>
      </c>
      <c r="G66" s="189">
        <v>9.8106060606060596E-3</v>
      </c>
      <c r="H66" s="189">
        <v>3.420454545454546E-2</v>
      </c>
      <c r="I66" s="190" t="s">
        <v>224</v>
      </c>
      <c r="J66" s="186">
        <v>2</v>
      </c>
      <c r="K66" s="186" t="s">
        <v>1721</v>
      </c>
      <c r="L66" s="188">
        <v>12.50698601134215</v>
      </c>
      <c r="M66" s="188">
        <v>1.7596226411077658E-3</v>
      </c>
      <c r="N66" s="186" t="s">
        <v>17</v>
      </c>
      <c r="Q66" s="84"/>
    </row>
    <row r="67" spans="1:17" x14ac:dyDescent="0.25">
      <c r="A67" s="86" t="s">
        <v>4</v>
      </c>
      <c r="B67" s="84" t="s">
        <v>12</v>
      </c>
      <c r="C67" s="84" t="s">
        <v>13</v>
      </c>
      <c r="D67" s="84" t="s">
        <v>7</v>
      </c>
      <c r="E67" s="84" t="s">
        <v>158</v>
      </c>
      <c r="F67" s="112">
        <v>0.105</v>
      </c>
      <c r="G67" s="112">
        <v>0.08</v>
      </c>
      <c r="H67" s="112">
        <v>0.13</v>
      </c>
      <c r="I67" s="85" t="s">
        <v>224</v>
      </c>
      <c r="J67" s="83">
        <v>2</v>
      </c>
      <c r="K67" s="83" t="s">
        <v>288</v>
      </c>
      <c r="L67" s="178">
        <v>67.765823999999981</v>
      </c>
      <c r="M67" s="178">
        <v>1.5494536006822556E-3</v>
      </c>
      <c r="N67" s="83" t="s">
        <v>17</v>
      </c>
      <c r="Q67" s="84"/>
    </row>
    <row r="68" spans="1:17" x14ac:dyDescent="0.25">
      <c r="A68" s="86" t="s">
        <v>4</v>
      </c>
      <c r="B68" s="84" t="s">
        <v>12</v>
      </c>
      <c r="C68" s="84" t="s">
        <v>14</v>
      </c>
      <c r="D68" s="84" t="s">
        <v>8</v>
      </c>
      <c r="E68" s="84" t="s">
        <v>158</v>
      </c>
      <c r="F68" s="189">
        <v>1.8078703703703704E-2</v>
      </c>
      <c r="G68" s="189">
        <v>4.0740740740740746E-3</v>
      </c>
      <c r="H68" s="189">
        <v>3.2083333333333332E-2</v>
      </c>
      <c r="I68" s="190" t="s">
        <v>224</v>
      </c>
      <c r="J68" s="186">
        <v>2</v>
      </c>
      <c r="K68" s="186" t="s">
        <v>1722</v>
      </c>
      <c r="L68" s="188">
        <v>6.4018200330578514</v>
      </c>
      <c r="M68" s="188">
        <v>2.8239943657192047E-3</v>
      </c>
      <c r="N68" s="186" t="s">
        <v>17</v>
      </c>
      <c r="Q68" s="84"/>
    </row>
    <row r="69" spans="1:17" x14ac:dyDescent="0.25">
      <c r="A69" s="86" t="s">
        <v>4</v>
      </c>
      <c r="B69" s="84" t="s">
        <v>12</v>
      </c>
      <c r="C69" s="84" t="s">
        <v>14</v>
      </c>
      <c r="D69" s="84" t="s">
        <v>29</v>
      </c>
      <c r="E69" s="84" t="s">
        <v>158</v>
      </c>
      <c r="F69" s="185">
        <v>1.8078703703703704E-2</v>
      </c>
      <c r="G69" s="185">
        <v>4.0740740740740746E-3</v>
      </c>
      <c r="H69" s="185">
        <v>3.2083333333333332E-2</v>
      </c>
      <c r="I69" s="186" t="s">
        <v>224</v>
      </c>
      <c r="J69" s="186">
        <v>2</v>
      </c>
      <c r="K69" s="186" t="s">
        <v>1722</v>
      </c>
      <c r="L69" s="188">
        <v>6.4018200330578514</v>
      </c>
      <c r="M69" s="188">
        <v>2.8239943657192047E-3</v>
      </c>
      <c r="N69" s="186" t="s">
        <v>17</v>
      </c>
    </row>
    <row r="70" spans="1:17" x14ac:dyDescent="0.25">
      <c r="A70" s="86" t="s">
        <v>4</v>
      </c>
      <c r="B70" s="84" t="s">
        <v>12</v>
      </c>
      <c r="C70" s="84" t="s">
        <v>14</v>
      </c>
      <c r="D70" s="84" t="s">
        <v>7</v>
      </c>
      <c r="E70" s="84" t="s">
        <v>158</v>
      </c>
      <c r="F70" s="112">
        <v>8.666666666666667E-2</v>
      </c>
      <c r="G70" s="112">
        <v>7.9166666666666663E-2</v>
      </c>
      <c r="H70" s="112">
        <v>9.4166666666666662E-2</v>
      </c>
      <c r="I70" s="83" t="s">
        <v>224</v>
      </c>
      <c r="J70" s="83">
        <v>2</v>
      </c>
      <c r="K70" s="83" t="s">
        <v>289</v>
      </c>
      <c r="L70" s="178">
        <v>512.97216790123457</v>
      </c>
      <c r="M70" s="178">
        <v>1.6895003684362284E-4</v>
      </c>
      <c r="N70" s="83" t="s">
        <v>17</v>
      </c>
    </row>
    <row r="71" spans="1:17" x14ac:dyDescent="0.25">
      <c r="A71" s="86" t="s">
        <v>4</v>
      </c>
      <c r="B71" s="84" t="s">
        <v>15</v>
      </c>
      <c r="C71" s="84" t="s">
        <v>11</v>
      </c>
      <c r="D71" s="84" t="s">
        <v>7</v>
      </c>
      <c r="E71" s="84" t="s">
        <v>158</v>
      </c>
      <c r="F71" s="90">
        <v>8.2500000000000004E-2</v>
      </c>
      <c r="G71" s="90">
        <v>7.7499999999999999E-2</v>
      </c>
      <c r="H71" s="90">
        <v>8.7500000000000008E-2</v>
      </c>
      <c r="I71" s="79" t="s">
        <v>224</v>
      </c>
      <c r="J71" s="79">
        <v>2</v>
      </c>
      <c r="K71" s="79" t="s">
        <v>290</v>
      </c>
      <c r="L71" s="102">
        <v>1045.8755999999983</v>
      </c>
      <c r="M71" s="102">
        <v>7.8881274216551327E-5</v>
      </c>
      <c r="N71" s="79" t="s">
        <v>17</v>
      </c>
    </row>
    <row r="72" spans="1:17" x14ac:dyDescent="0.25">
      <c r="A72" s="86" t="s">
        <v>4</v>
      </c>
      <c r="B72" s="84" t="s">
        <v>15</v>
      </c>
      <c r="C72" s="84" t="s">
        <v>13</v>
      </c>
      <c r="D72" s="84" t="s">
        <v>7</v>
      </c>
      <c r="E72" s="84" t="s">
        <v>158</v>
      </c>
      <c r="F72" s="88">
        <v>9.2500000000000013E-2</v>
      </c>
      <c r="G72" s="88">
        <v>7.8333333333333324E-2</v>
      </c>
      <c r="H72" s="88">
        <v>0.10583333333333333</v>
      </c>
      <c r="I72" s="79" t="s">
        <v>224</v>
      </c>
      <c r="J72" s="79">
        <v>2</v>
      </c>
      <c r="K72" s="79" t="s">
        <v>291</v>
      </c>
      <c r="L72" s="102">
        <v>173.85621157024786</v>
      </c>
      <c r="M72" s="102">
        <v>5.3204886477481255E-4</v>
      </c>
      <c r="N72" s="79" t="s">
        <v>17</v>
      </c>
    </row>
    <row r="73" spans="1:17" x14ac:dyDescent="0.25">
      <c r="A73" s="81" t="s">
        <v>4</v>
      </c>
      <c r="B73" s="79" t="s">
        <v>15</v>
      </c>
      <c r="C73" s="79" t="s">
        <v>14</v>
      </c>
      <c r="D73" s="79" t="s">
        <v>7</v>
      </c>
      <c r="E73" s="79" t="s">
        <v>158</v>
      </c>
      <c r="F73" s="110">
        <v>8.0833333333333326E-2</v>
      </c>
      <c r="G73" s="110">
        <v>7.4166666666666672E-2</v>
      </c>
      <c r="H73" s="110">
        <v>8.666666666666667E-2</v>
      </c>
      <c r="I73" s="83" t="s">
        <v>224</v>
      </c>
      <c r="J73" s="83">
        <v>2</v>
      </c>
      <c r="K73" s="83" t="s">
        <v>292</v>
      </c>
      <c r="L73" s="178">
        <v>642.58870044444473</v>
      </c>
      <c r="M73" s="178">
        <v>1.2579326912755419E-4</v>
      </c>
      <c r="N73" s="83" t="s">
        <v>17</v>
      </c>
      <c r="O73" s="83"/>
    </row>
    <row r="74" spans="1:17" x14ac:dyDescent="0.25">
      <c r="A74" s="81" t="s">
        <v>4</v>
      </c>
      <c r="B74" s="79" t="s">
        <v>12</v>
      </c>
      <c r="C74" s="79" t="s">
        <v>11</v>
      </c>
      <c r="D74" s="79" t="s">
        <v>18</v>
      </c>
      <c r="E74" s="79" t="s">
        <v>17</v>
      </c>
      <c r="F74" s="110">
        <v>0.62249999999999994</v>
      </c>
      <c r="G74" s="110">
        <v>0.54583333333333328</v>
      </c>
      <c r="H74" s="110">
        <v>0.69916666666666671</v>
      </c>
      <c r="I74" s="83" t="s">
        <v>224</v>
      </c>
      <c r="J74" s="83">
        <v>2</v>
      </c>
      <c r="K74" s="83" t="s">
        <v>296</v>
      </c>
      <c r="L74" s="178">
        <v>253.26646672967823</v>
      </c>
      <c r="M74" s="178">
        <v>2.457885593928311E-3</v>
      </c>
      <c r="N74" s="83" t="s">
        <v>17</v>
      </c>
      <c r="O74" s="83"/>
    </row>
    <row r="75" spans="1:17" x14ac:dyDescent="0.25">
      <c r="A75" s="81" t="s">
        <v>4</v>
      </c>
      <c r="B75" s="79" t="s">
        <v>12</v>
      </c>
      <c r="C75" s="79" t="s">
        <v>11</v>
      </c>
      <c r="D75" s="79" t="s">
        <v>8</v>
      </c>
      <c r="E75" s="79" t="s">
        <v>159</v>
      </c>
      <c r="F75" s="194">
        <v>1.2478849407783418E-2</v>
      </c>
      <c r="G75" s="262">
        <v>5.7106598984771571E-3</v>
      </c>
      <c r="H75" s="194">
        <v>2.5803722504230117E-2</v>
      </c>
      <c r="I75" s="195" t="s">
        <v>141</v>
      </c>
      <c r="J75" s="195">
        <v>2</v>
      </c>
      <c r="K75" s="195" t="s">
        <v>1729</v>
      </c>
      <c r="L75" s="196">
        <v>2.9712499999999999</v>
      </c>
      <c r="M75" s="196">
        <v>4.6087379999999998</v>
      </c>
      <c r="N75" s="195" t="s">
        <v>17</v>
      </c>
      <c r="O75" s="83"/>
    </row>
    <row r="76" spans="1:17" x14ac:dyDescent="0.25">
      <c r="A76" s="81" t="s">
        <v>4</v>
      </c>
      <c r="B76" s="79" t="s">
        <v>12</v>
      </c>
      <c r="C76" s="79" t="s">
        <v>11</v>
      </c>
      <c r="D76" s="79" t="s">
        <v>29</v>
      </c>
      <c r="E76" s="79" t="s">
        <v>159</v>
      </c>
      <c r="F76" s="194">
        <v>1.2478849407783418E-2</v>
      </c>
      <c r="G76" s="262">
        <v>5.7106598984771571E-3</v>
      </c>
      <c r="H76" s="194">
        <v>2.5803722504230117E-2</v>
      </c>
      <c r="I76" s="195" t="s">
        <v>141</v>
      </c>
      <c r="J76" s="195">
        <v>2</v>
      </c>
      <c r="K76" s="195" t="s">
        <v>1729</v>
      </c>
      <c r="L76" s="196">
        <v>2.9712499999999999</v>
      </c>
      <c r="M76" s="196">
        <v>4.6087379999999998</v>
      </c>
      <c r="N76" s="195" t="s">
        <v>17</v>
      </c>
      <c r="O76" s="83"/>
    </row>
    <row r="77" spans="1:17" x14ac:dyDescent="0.25">
      <c r="A77" s="81" t="s">
        <v>4</v>
      </c>
      <c r="B77" s="79" t="s">
        <v>12</v>
      </c>
      <c r="C77" s="79" t="s">
        <v>11</v>
      </c>
      <c r="D77" s="79" t="s">
        <v>7</v>
      </c>
      <c r="E77" s="79" t="s">
        <v>159</v>
      </c>
      <c r="F77" s="110">
        <v>0.62249999999999994</v>
      </c>
      <c r="G77" s="110">
        <v>0.54583333333333328</v>
      </c>
      <c r="H77" s="110">
        <v>0.69916666666666671</v>
      </c>
      <c r="I77" s="83" t="s">
        <v>224</v>
      </c>
      <c r="J77" s="83">
        <v>2</v>
      </c>
      <c r="K77" s="83" t="s">
        <v>296</v>
      </c>
      <c r="L77" s="178">
        <v>253.26646672967823</v>
      </c>
      <c r="M77" s="178">
        <v>2.457885593928311E-3</v>
      </c>
      <c r="N77" s="83" t="s">
        <v>17</v>
      </c>
      <c r="O77" s="83"/>
    </row>
    <row r="78" spans="1:17" x14ac:dyDescent="0.25">
      <c r="A78" s="81" t="s">
        <v>4</v>
      </c>
      <c r="B78" s="79" t="s">
        <v>12</v>
      </c>
      <c r="C78" s="79" t="s">
        <v>13</v>
      </c>
      <c r="D78" s="79" t="s">
        <v>18</v>
      </c>
      <c r="E78" s="79" t="s">
        <v>17</v>
      </c>
      <c r="F78" s="110">
        <v>0.81416666666666659</v>
      </c>
      <c r="G78" s="110">
        <v>0.48583333333333334</v>
      </c>
      <c r="H78" s="110">
        <v>1.1425000000000001</v>
      </c>
      <c r="I78" s="83" t="s">
        <v>224</v>
      </c>
      <c r="J78" s="83">
        <v>2</v>
      </c>
      <c r="K78" s="83" t="s">
        <v>297</v>
      </c>
      <c r="L78" s="178">
        <v>23.621573645288453</v>
      </c>
      <c r="M78" s="178">
        <v>3.4467079919929887E-2</v>
      </c>
      <c r="N78" s="83" t="s">
        <v>17</v>
      </c>
      <c r="O78" s="83"/>
    </row>
    <row r="79" spans="1:17" x14ac:dyDescent="0.25">
      <c r="A79" s="86" t="s">
        <v>4</v>
      </c>
      <c r="B79" s="84" t="s">
        <v>12</v>
      </c>
      <c r="C79" s="84" t="s">
        <v>13</v>
      </c>
      <c r="D79" s="84" t="s">
        <v>8</v>
      </c>
      <c r="E79" s="84" t="s">
        <v>159</v>
      </c>
      <c r="F79" s="194">
        <v>3.2098765432098768E-2</v>
      </c>
      <c r="G79" s="262">
        <v>1.2345679012345678E-2</v>
      </c>
      <c r="H79" s="194">
        <v>9.6296296296296283E-2</v>
      </c>
      <c r="I79" s="201" t="s">
        <v>141</v>
      </c>
      <c r="J79" s="201">
        <v>2</v>
      </c>
      <c r="K79" s="195" t="s">
        <v>1730</v>
      </c>
      <c r="L79" s="196">
        <v>2.2252670000000001</v>
      </c>
      <c r="M79" s="196">
        <v>4.6533290000000003</v>
      </c>
      <c r="N79" s="195" t="s">
        <v>17</v>
      </c>
      <c r="O79" s="85"/>
      <c r="Q79" s="84"/>
    </row>
    <row r="80" spans="1:17" x14ac:dyDescent="0.25">
      <c r="A80" s="81" t="s">
        <v>4</v>
      </c>
      <c r="B80" s="79" t="s">
        <v>12</v>
      </c>
      <c r="C80" s="79" t="s">
        <v>13</v>
      </c>
      <c r="D80" s="79" t="s">
        <v>29</v>
      </c>
      <c r="E80" s="79" t="s">
        <v>159</v>
      </c>
      <c r="F80" s="194">
        <v>3.2098765432098768E-2</v>
      </c>
      <c r="G80" s="262">
        <v>1.2345679012345678E-2</v>
      </c>
      <c r="H80" s="194">
        <v>9.6296296296296283E-2</v>
      </c>
      <c r="I80" s="195" t="s">
        <v>141</v>
      </c>
      <c r="J80" s="195">
        <v>2</v>
      </c>
      <c r="K80" s="195" t="s">
        <v>1730</v>
      </c>
      <c r="L80" s="196">
        <v>2.2252670000000001</v>
      </c>
      <c r="M80" s="196">
        <v>4.6533290000000003</v>
      </c>
      <c r="N80" s="195" t="s">
        <v>17</v>
      </c>
      <c r="O80" s="83"/>
    </row>
    <row r="81" spans="1:17" x14ac:dyDescent="0.25">
      <c r="A81" s="81" t="s">
        <v>4</v>
      </c>
      <c r="B81" s="79" t="s">
        <v>12</v>
      </c>
      <c r="C81" s="79" t="s">
        <v>13</v>
      </c>
      <c r="D81" s="79" t="s">
        <v>7</v>
      </c>
      <c r="E81" s="79" t="s">
        <v>159</v>
      </c>
      <c r="F81" s="110">
        <v>0.81416666666666659</v>
      </c>
      <c r="G81" s="110">
        <v>0.48583333333333334</v>
      </c>
      <c r="H81" s="110">
        <v>1.1425000000000001</v>
      </c>
      <c r="I81" s="83" t="s">
        <v>224</v>
      </c>
      <c r="J81" s="83">
        <v>2</v>
      </c>
      <c r="K81" s="83" t="s">
        <v>297</v>
      </c>
      <c r="L81" s="178">
        <v>23.621573645288453</v>
      </c>
      <c r="M81" s="178">
        <v>3.4467079919929887E-2</v>
      </c>
      <c r="N81" s="83" t="s">
        <v>17</v>
      </c>
      <c r="O81" s="83"/>
    </row>
    <row r="82" spans="1:17" x14ac:dyDescent="0.25">
      <c r="A82" s="86" t="s">
        <v>4</v>
      </c>
      <c r="B82" s="79" t="s">
        <v>12</v>
      </c>
      <c r="C82" s="79" t="s">
        <v>14</v>
      </c>
      <c r="D82" s="79" t="s">
        <v>18</v>
      </c>
      <c r="E82" s="79" t="s">
        <v>17</v>
      </c>
      <c r="F82" s="110">
        <v>0.72166666666666668</v>
      </c>
      <c r="G82" s="110">
        <v>0.66083333333333327</v>
      </c>
      <c r="H82" s="110">
        <v>0.78250000000000008</v>
      </c>
      <c r="I82" s="83" t="s">
        <v>224</v>
      </c>
      <c r="J82" s="83">
        <v>2</v>
      </c>
      <c r="K82" s="85" t="s">
        <v>298</v>
      </c>
      <c r="L82" s="179">
        <v>540.6325707637443</v>
      </c>
      <c r="M82" s="178">
        <v>1.3348560661951574E-3</v>
      </c>
      <c r="N82" s="83" t="s">
        <v>17</v>
      </c>
      <c r="O82" s="83"/>
    </row>
    <row r="83" spans="1:17" x14ac:dyDescent="0.25">
      <c r="A83" s="81" t="s">
        <v>4</v>
      </c>
      <c r="B83" s="79" t="s">
        <v>12</v>
      </c>
      <c r="C83" s="79" t="s">
        <v>14</v>
      </c>
      <c r="D83" s="79" t="s">
        <v>8</v>
      </c>
      <c r="E83" s="79" t="s">
        <v>159</v>
      </c>
      <c r="F83" s="194">
        <v>2.6315789473684209E-2</v>
      </c>
      <c r="G83" s="262">
        <v>8.241758241758242E-3</v>
      </c>
      <c r="H83" s="194">
        <v>0.10645604395604395</v>
      </c>
      <c r="I83" s="195" t="s">
        <v>141</v>
      </c>
      <c r="J83" s="195">
        <v>2</v>
      </c>
      <c r="K83" s="195" t="s">
        <v>1731</v>
      </c>
      <c r="L83" s="196">
        <v>1.8509469999999999</v>
      </c>
      <c r="M83" s="196">
        <v>4.5493139999999999</v>
      </c>
      <c r="N83" s="195" t="s">
        <v>17</v>
      </c>
      <c r="O83" s="83"/>
    </row>
    <row r="84" spans="1:17" x14ac:dyDescent="0.25">
      <c r="A84" s="81" t="s">
        <v>4</v>
      </c>
      <c r="B84" s="79" t="s">
        <v>12</v>
      </c>
      <c r="C84" s="79" t="s">
        <v>14</v>
      </c>
      <c r="D84" s="79" t="s">
        <v>29</v>
      </c>
      <c r="E84" s="79" t="s">
        <v>159</v>
      </c>
      <c r="F84" s="194">
        <v>2.6315789473684209E-2</v>
      </c>
      <c r="G84" s="262">
        <v>8.241758241758242E-3</v>
      </c>
      <c r="H84" s="194">
        <v>0.10645604395604395</v>
      </c>
      <c r="I84" s="195" t="s">
        <v>141</v>
      </c>
      <c r="J84" s="195">
        <v>2</v>
      </c>
      <c r="K84" s="195" t="s">
        <v>1731</v>
      </c>
      <c r="L84" s="196">
        <v>1.8509469999999999</v>
      </c>
      <c r="M84" s="196">
        <v>4.5493139999999999</v>
      </c>
      <c r="N84" s="195" t="s">
        <v>17</v>
      </c>
      <c r="O84" s="83"/>
    </row>
    <row r="85" spans="1:17" x14ac:dyDescent="0.25">
      <c r="A85" s="86" t="s">
        <v>4</v>
      </c>
      <c r="B85" s="79" t="s">
        <v>12</v>
      </c>
      <c r="C85" s="79" t="s">
        <v>14</v>
      </c>
      <c r="D85" s="79" t="s">
        <v>7</v>
      </c>
      <c r="E85" s="79" t="s">
        <v>159</v>
      </c>
      <c r="F85" s="110">
        <v>0.72166666666666668</v>
      </c>
      <c r="G85" s="110">
        <v>0.66083333333333327</v>
      </c>
      <c r="H85" s="110">
        <v>0.78250000000000008</v>
      </c>
      <c r="I85" s="83" t="s">
        <v>224</v>
      </c>
      <c r="J85" s="83">
        <v>2</v>
      </c>
      <c r="K85" s="85" t="s">
        <v>298</v>
      </c>
      <c r="L85" s="179">
        <v>540.6325707637443</v>
      </c>
      <c r="M85" s="178">
        <v>1.3348560661951574E-3</v>
      </c>
      <c r="N85" s="83" t="s">
        <v>17</v>
      </c>
      <c r="O85" s="83"/>
    </row>
    <row r="86" spans="1:17" x14ac:dyDescent="0.25">
      <c r="A86" s="81" t="s">
        <v>4</v>
      </c>
      <c r="B86" s="79" t="s">
        <v>15</v>
      </c>
      <c r="C86" s="79" t="s">
        <v>11</v>
      </c>
      <c r="D86" s="79" t="s">
        <v>18</v>
      </c>
      <c r="E86" s="79" t="s">
        <v>17</v>
      </c>
      <c r="F86" s="110">
        <v>0.66583333333333339</v>
      </c>
      <c r="G86" s="110">
        <v>0.60499999999999998</v>
      </c>
      <c r="H86" s="110">
        <v>0.72666666666666668</v>
      </c>
      <c r="I86" s="83" t="s">
        <v>224</v>
      </c>
      <c r="J86" s="83">
        <v>2</v>
      </c>
      <c r="K86" s="83" t="s">
        <v>293</v>
      </c>
      <c r="L86" s="178">
        <v>460.21416430850047</v>
      </c>
      <c r="M86" s="178">
        <v>1.4467901793804806E-3</v>
      </c>
      <c r="N86" s="83" t="s">
        <v>17</v>
      </c>
      <c r="O86" s="83"/>
    </row>
    <row r="87" spans="1:17" x14ac:dyDescent="0.25">
      <c r="A87" s="81" t="s">
        <v>4</v>
      </c>
      <c r="B87" s="79" t="s">
        <v>15</v>
      </c>
      <c r="C87" s="79" t="s">
        <v>11</v>
      </c>
      <c r="D87" s="79" t="s">
        <v>7</v>
      </c>
      <c r="E87" s="79" t="s">
        <v>159</v>
      </c>
      <c r="F87" s="110">
        <v>0.66583333333333339</v>
      </c>
      <c r="G87" s="110">
        <v>0.60499999999999998</v>
      </c>
      <c r="H87" s="110">
        <v>0.72666666666666668</v>
      </c>
      <c r="I87" s="83" t="s">
        <v>224</v>
      </c>
      <c r="J87" s="83">
        <v>2</v>
      </c>
      <c r="K87" s="83" t="s">
        <v>293</v>
      </c>
      <c r="L87" s="178">
        <v>460.21416430850047</v>
      </c>
      <c r="M87" s="178">
        <v>1.4467901793804806E-3</v>
      </c>
      <c r="N87" s="83" t="s">
        <v>17</v>
      </c>
      <c r="O87" s="83"/>
    </row>
    <row r="88" spans="1:17" x14ac:dyDescent="0.25">
      <c r="A88" s="86" t="s">
        <v>4</v>
      </c>
      <c r="B88" s="79" t="s">
        <v>15</v>
      </c>
      <c r="C88" s="79" t="s">
        <v>13</v>
      </c>
      <c r="D88" s="79" t="s">
        <v>18</v>
      </c>
      <c r="E88" s="79" t="s">
        <v>17</v>
      </c>
      <c r="F88" s="88">
        <v>0.53333333333333333</v>
      </c>
      <c r="G88" s="88">
        <v>0.45916666666666667</v>
      </c>
      <c r="H88" s="88">
        <v>0.60666666666666669</v>
      </c>
      <c r="I88" s="79" t="s">
        <v>224</v>
      </c>
      <c r="J88" s="79">
        <v>2</v>
      </c>
      <c r="K88" s="79" t="s">
        <v>294</v>
      </c>
      <c r="L88" s="102">
        <v>200.90259631651179</v>
      </c>
      <c r="M88" s="102">
        <v>2.6546861171126623E-3</v>
      </c>
      <c r="N88" s="79" t="s">
        <v>17</v>
      </c>
    </row>
    <row r="89" spans="1:17" x14ac:dyDescent="0.25">
      <c r="A89" s="81" t="s">
        <v>4</v>
      </c>
      <c r="B89" s="79" t="s">
        <v>15</v>
      </c>
      <c r="C89" s="79" t="s">
        <v>13</v>
      </c>
      <c r="D89" s="79" t="s">
        <v>7</v>
      </c>
      <c r="E89" s="79" t="s">
        <v>159</v>
      </c>
      <c r="F89" s="88">
        <v>0.53333333333333333</v>
      </c>
      <c r="G89" s="88">
        <v>0.45916666666666667</v>
      </c>
      <c r="H89" s="88">
        <v>0.60666666666666669</v>
      </c>
      <c r="I89" s="79" t="s">
        <v>224</v>
      </c>
      <c r="J89" s="79">
        <v>2</v>
      </c>
      <c r="K89" s="79" t="s">
        <v>294</v>
      </c>
      <c r="L89" s="102">
        <v>200.90259631651179</v>
      </c>
      <c r="M89" s="102">
        <v>2.6546861171126623E-3</v>
      </c>
      <c r="N89" s="79" t="s">
        <v>17</v>
      </c>
    </row>
    <row r="90" spans="1:17" x14ac:dyDescent="0.25">
      <c r="A90" s="81" t="s">
        <v>4</v>
      </c>
      <c r="B90" s="79" t="s">
        <v>15</v>
      </c>
      <c r="C90" s="79" t="s">
        <v>14</v>
      </c>
      <c r="D90" s="79" t="s">
        <v>18</v>
      </c>
      <c r="E90" s="79" t="s">
        <v>17</v>
      </c>
      <c r="F90" s="88">
        <v>0.62583333333333335</v>
      </c>
      <c r="G90" s="88">
        <v>0.48500000000000004</v>
      </c>
      <c r="H90" s="88">
        <v>0.76666666666666661</v>
      </c>
      <c r="I90" s="79" t="s">
        <v>224</v>
      </c>
      <c r="J90" s="79">
        <v>2</v>
      </c>
      <c r="K90" s="79" t="s">
        <v>295</v>
      </c>
      <c r="L90" s="102">
        <v>75.861007723819228</v>
      </c>
      <c r="M90" s="102">
        <v>8.2497366184714014E-3</v>
      </c>
      <c r="N90" s="79" t="s">
        <v>17</v>
      </c>
    </row>
    <row r="91" spans="1:17" x14ac:dyDescent="0.25">
      <c r="A91" s="80" t="s">
        <v>4</v>
      </c>
      <c r="B91" s="87" t="s">
        <v>15</v>
      </c>
      <c r="C91" s="87" t="s">
        <v>14</v>
      </c>
      <c r="D91" s="87" t="s">
        <v>7</v>
      </c>
      <c r="E91" s="87" t="s">
        <v>159</v>
      </c>
      <c r="F91" s="89">
        <v>0.62583333333333335</v>
      </c>
      <c r="G91" s="89">
        <v>0.48500000000000004</v>
      </c>
      <c r="H91" s="89">
        <v>0.76666666666666661</v>
      </c>
      <c r="I91" s="87" t="s">
        <v>224</v>
      </c>
      <c r="J91" s="87">
        <v>2</v>
      </c>
      <c r="K91" s="87" t="s">
        <v>295</v>
      </c>
      <c r="L91" s="103">
        <v>75.861007723819228</v>
      </c>
      <c r="M91" s="103">
        <v>8.2497366184714014E-3</v>
      </c>
      <c r="N91" s="87" t="s">
        <v>17</v>
      </c>
      <c r="O91" s="87"/>
      <c r="P91" s="87"/>
      <c r="Q91" s="87"/>
    </row>
    <row r="92" spans="1:17" x14ac:dyDescent="0.25">
      <c r="A92" s="81" t="s">
        <v>5</v>
      </c>
      <c r="B92" s="79" t="s">
        <v>12</v>
      </c>
      <c r="C92" s="79" t="s">
        <v>11</v>
      </c>
      <c r="D92" s="79" t="s">
        <v>8</v>
      </c>
      <c r="E92" s="79" t="s">
        <v>158</v>
      </c>
      <c r="F92" s="185">
        <v>2.1902173913043475E-2</v>
      </c>
      <c r="G92" s="185">
        <v>1.4320652173913045E-2</v>
      </c>
      <c r="H92" s="185">
        <v>2.9764492753623185E-2</v>
      </c>
      <c r="I92" s="186" t="s">
        <v>224</v>
      </c>
      <c r="J92" s="186">
        <v>2</v>
      </c>
      <c r="K92" s="186" t="s">
        <v>1720</v>
      </c>
      <c r="L92" s="188">
        <v>30.905513256198354</v>
      </c>
      <c r="M92" s="188">
        <v>7.0868177245530172E-4</v>
      </c>
      <c r="N92" s="186" t="s">
        <v>17</v>
      </c>
    </row>
    <row r="93" spans="1:17" x14ac:dyDescent="0.25">
      <c r="A93" s="81" t="s">
        <v>5</v>
      </c>
      <c r="B93" s="79" t="s">
        <v>12</v>
      </c>
      <c r="C93" s="79" t="s">
        <v>11</v>
      </c>
      <c r="D93" s="79" t="s">
        <v>29</v>
      </c>
      <c r="E93" s="79" t="s">
        <v>158</v>
      </c>
      <c r="F93" s="185">
        <v>2.1902173913043475E-2</v>
      </c>
      <c r="G93" s="185">
        <v>1.4320652173913045E-2</v>
      </c>
      <c r="H93" s="185">
        <v>2.9764492753623185E-2</v>
      </c>
      <c r="I93" s="186" t="s">
        <v>224</v>
      </c>
      <c r="J93" s="186">
        <v>2</v>
      </c>
      <c r="K93" s="186" t="s">
        <v>1720</v>
      </c>
      <c r="L93" s="188">
        <v>30.905513256198354</v>
      </c>
      <c r="M93" s="188">
        <v>7.0868177245530172E-4</v>
      </c>
      <c r="N93" s="186" t="s">
        <v>17</v>
      </c>
    </row>
    <row r="94" spans="1:17" x14ac:dyDescent="0.25">
      <c r="A94" s="81" t="s">
        <v>5</v>
      </c>
      <c r="B94" s="79" t="s">
        <v>12</v>
      </c>
      <c r="C94" s="79" t="s">
        <v>11</v>
      </c>
      <c r="D94" s="79" t="s">
        <v>7</v>
      </c>
      <c r="E94" s="79" t="s">
        <v>158</v>
      </c>
      <c r="F94" s="88">
        <v>8.8333333333333333E-2</v>
      </c>
      <c r="G94" s="88">
        <v>8.4166666666666667E-2</v>
      </c>
      <c r="H94" s="88">
        <v>9.3333333333333338E-2</v>
      </c>
      <c r="I94" s="79" t="s">
        <v>224</v>
      </c>
      <c r="J94" s="79">
        <v>2</v>
      </c>
      <c r="K94" s="79" t="s">
        <v>817</v>
      </c>
      <c r="L94" s="102">
        <v>1248.4444444444443</v>
      </c>
      <c r="M94" s="102">
        <v>7.0754716981132079E-5</v>
      </c>
      <c r="N94" s="79" t="s">
        <v>17</v>
      </c>
    </row>
    <row r="95" spans="1:17" x14ac:dyDescent="0.25">
      <c r="A95" s="81" t="s">
        <v>5</v>
      </c>
      <c r="B95" s="79" t="s">
        <v>12</v>
      </c>
      <c r="C95" s="79" t="s">
        <v>13</v>
      </c>
      <c r="D95" s="79" t="s">
        <v>8</v>
      </c>
      <c r="E95" s="79" t="s">
        <v>158</v>
      </c>
      <c r="F95" s="185">
        <v>2.2007575757575757E-2</v>
      </c>
      <c r="G95" s="185">
        <v>9.8106060606060596E-3</v>
      </c>
      <c r="H95" s="185">
        <v>3.420454545454546E-2</v>
      </c>
      <c r="I95" s="186" t="s">
        <v>224</v>
      </c>
      <c r="J95" s="186">
        <v>2</v>
      </c>
      <c r="K95" s="186" t="s">
        <v>1721</v>
      </c>
      <c r="L95" s="188">
        <v>12.50698601134215</v>
      </c>
      <c r="M95" s="188">
        <v>1.7596226411077658E-3</v>
      </c>
      <c r="N95" s="186" t="s">
        <v>17</v>
      </c>
    </row>
    <row r="96" spans="1:17" x14ac:dyDescent="0.25">
      <c r="A96" s="81" t="s">
        <v>5</v>
      </c>
      <c r="B96" s="79" t="s">
        <v>12</v>
      </c>
      <c r="C96" s="79" t="s">
        <v>13</v>
      </c>
      <c r="D96" s="79" t="s">
        <v>29</v>
      </c>
      <c r="E96" s="79" t="s">
        <v>158</v>
      </c>
      <c r="F96" s="185">
        <v>2.2007575757575757E-2</v>
      </c>
      <c r="G96" s="185">
        <v>9.8106060606060596E-3</v>
      </c>
      <c r="H96" s="185">
        <v>3.420454545454546E-2</v>
      </c>
      <c r="I96" s="186" t="s">
        <v>224</v>
      </c>
      <c r="J96" s="186">
        <v>2</v>
      </c>
      <c r="K96" s="186" t="s">
        <v>1721</v>
      </c>
      <c r="L96" s="188">
        <v>12.50698601134215</v>
      </c>
      <c r="M96" s="188">
        <v>1.7596226411077658E-3</v>
      </c>
      <c r="N96" s="186" t="s">
        <v>17</v>
      </c>
    </row>
    <row r="97" spans="1:17" x14ac:dyDescent="0.25">
      <c r="A97" s="81" t="s">
        <v>5</v>
      </c>
      <c r="B97" s="79" t="s">
        <v>12</v>
      </c>
      <c r="C97" s="79" t="s">
        <v>13</v>
      </c>
      <c r="D97" s="79" t="s">
        <v>7</v>
      </c>
      <c r="E97" s="79" t="s">
        <v>158</v>
      </c>
      <c r="F97" s="88">
        <v>0.11</v>
      </c>
      <c r="G97" s="88">
        <v>0.10249999999999999</v>
      </c>
      <c r="H97" s="88">
        <v>0.11749999999999999</v>
      </c>
      <c r="I97" s="79" t="s">
        <v>224</v>
      </c>
      <c r="J97" s="79">
        <v>2</v>
      </c>
      <c r="K97" s="79" t="s">
        <v>818</v>
      </c>
      <c r="L97" s="102">
        <v>696.96</v>
      </c>
      <c r="M97" s="102">
        <v>1.5782828282828281E-4</v>
      </c>
      <c r="N97" s="79" t="s">
        <v>17</v>
      </c>
    </row>
    <row r="98" spans="1:17" x14ac:dyDescent="0.25">
      <c r="A98" s="81" t="s">
        <v>5</v>
      </c>
      <c r="B98" s="79" t="s">
        <v>12</v>
      </c>
      <c r="C98" s="79" t="s">
        <v>14</v>
      </c>
      <c r="D98" s="79" t="s">
        <v>8</v>
      </c>
      <c r="E98" s="79" t="s">
        <v>158</v>
      </c>
      <c r="F98" s="185">
        <v>1.8078703703703704E-2</v>
      </c>
      <c r="G98" s="185">
        <v>4.0740740740740746E-3</v>
      </c>
      <c r="H98" s="185">
        <v>3.2083333333333332E-2</v>
      </c>
      <c r="I98" s="186" t="s">
        <v>224</v>
      </c>
      <c r="J98" s="186">
        <v>2</v>
      </c>
      <c r="K98" s="186" t="s">
        <v>1722</v>
      </c>
      <c r="L98" s="188">
        <v>6.4018200330578514</v>
      </c>
      <c r="M98" s="188">
        <v>2.8239943657192047E-3</v>
      </c>
      <c r="N98" s="186" t="s">
        <v>17</v>
      </c>
    </row>
    <row r="99" spans="1:17" x14ac:dyDescent="0.25">
      <c r="A99" s="81" t="s">
        <v>5</v>
      </c>
      <c r="B99" s="79" t="s">
        <v>12</v>
      </c>
      <c r="C99" s="79" t="s">
        <v>14</v>
      </c>
      <c r="D99" s="79" t="s">
        <v>29</v>
      </c>
      <c r="E99" s="79" t="s">
        <v>158</v>
      </c>
      <c r="F99" s="185">
        <v>1.8078703703703704E-2</v>
      </c>
      <c r="G99" s="185">
        <v>4.0740740740740746E-3</v>
      </c>
      <c r="H99" s="185">
        <v>3.2083333333333332E-2</v>
      </c>
      <c r="I99" s="186" t="s">
        <v>224</v>
      </c>
      <c r="J99" s="186">
        <v>2</v>
      </c>
      <c r="K99" s="186" t="s">
        <v>1722</v>
      </c>
      <c r="L99" s="188">
        <v>6.4018200330578514</v>
      </c>
      <c r="M99" s="188">
        <v>2.8239943657192047E-3</v>
      </c>
      <c r="N99" s="186" t="s">
        <v>17</v>
      </c>
    </row>
    <row r="100" spans="1:17" x14ac:dyDescent="0.25">
      <c r="A100" s="81" t="s">
        <v>5</v>
      </c>
      <c r="B100" s="79" t="s">
        <v>12</v>
      </c>
      <c r="C100" s="79" t="s">
        <v>14</v>
      </c>
      <c r="D100" s="79" t="s">
        <v>7</v>
      </c>
      <c r="E100" s="79" t="s">
        <v>158</v>
      </c>
      <c r="F100" s="88">
        <v>8.4166666666666667E-2</v>
      </c>
      <c r="G100" s="88">
        <v>7.7499999999999999E-2</v>
      </c>
      <c r="H100" s="88">
        <v>9.0000000000000011E-2</v>
      </c>
      <c r="I100" s="79" t="s">
        <v>224</v>
      </c>
      <c r="J100" s="79">
        <v>2</v>
      </c>
      <c r="K100" s="79" t="s">
        <v>819</v>
      </c>
      <c r="L100" s="102">
        <v>637.56249999999989</v>
      </c>
      <c r="M100" s="102">
        <v>1.3201320132013203E-4</v>
      </c>
      <c r="N100" s="79" t="s">
        <v>17</v>
      </c>
    </row>
    <row r="101" spans="1:17" x14ac:dyDescent="0.25">
      <c r="A101" s="81" t="s">
        <v>5</v>
      </c>
      <c r="B101" s="79" t="s">
        <v>15</v>
      </c>
      <c r="C101" s="79" t="s">
        <v>11</v>
      </c>
      <c r="D101" s="79" t="s">
        <v>7</v>
      </c>
      <c r="E101" s="79" t="s">
        <v>158</v>
      </c>
      <c r="F101" s="88">
        <v>8.2500000000000004E-2</v>
      </c>
      <c r="G101" s="88">
        <v>7.7499999999999999E-2</v>
      </c>
      <c r="H101" s="88">
        <v>8.7500000000000008E-2</v>
      </c>
      <c r="I101" s="79" t="s">
        <v>224</v>
      </c>
      <c r="J101" s="79">
        <v>2</v>
      </c>
      <c r="K101" s="79" t="s">
        <v>814</v>
      </c>
      <c r="L101" s="102">
        <v>1089</v>
      </c>
      <c r="M101" s="102">
        <v>7.5757575757575758E-5</v>
      </c>
      <c r="N101" s="79" t="s">
        <v>17</v>
      </c>
    </row>
    <row r="102" spans="1:17" x14ac:dyDescent="0.25">
      <c r="A102" s="81" t="s">
        <v>5</v>
      </c>
      <c r="B102" s="79" t="s">
        <v>15</v>
      </c>
      <c r="C102" s="79" t="s">
        <v>13</v>
      </c>
      <c r="D102" s="79" t="s">
        <v>7</v>
      </c>
      <c r="E102" s="79" t="s">
        <v>158</v>
      </c>
      <c r="F102" s="88">
        <v>8.7500000000000008E-2</v>
      </c>
      <c r="G102" s="88">
        <v>8.0833333333333326E-2</v>
      </c>
      <c r="H102" s="88">
        <v>9.4166666666666662E-2</v>
      </c>
      <c r="I102" s="79" t="s">
        <v>224</v>
      </c>
      <c r="J102" s="79">
        <v>2</v>
      </c>
      <c r="K102" s="79" t="s">
        <v>815</v>
      </c>
      <c r="L102" s="102">
        <v>689.0625</v>
      </c>
      <c r="M102" s="102">
        <v>1.2698412698412701E-4</v>
      </c>
      <c r="N102" s="79" t="s">
        <v>17</v>
      </c>
    </row>
    <row r="103" spans="1:17" x14ac:dyDescent="0.25">
      <c r="A103" s="81" t="s">
        <v>5</v>
      </c>
      <c r="B103" s="79" t="s">
        <v>15</v>
      </c>
      <c r="C103" s="79" t="s">
        <v>14</v>
      </c>
      <c r="D103" s="79" t="s">
        <v>7</v>
      </c>
      <c r="E103" s="79" t="s">
        <v>158</v>
      </c>
      <c r="F103" s="88">
        <v>8.5000000000000006E-2</v>
      </c>
      <c r="G103" s="88">
        <v>0.08</v>
      </c>
      <c r="H103" s="88">
        <v>9.0000000000000011E-2</v>
      </c>
      <c r="I103" s="79" t="s">
        <v>224</v>
      </c>
      <c r="J103" s="79">
        <v>2</v>
      </c>
      <c r="K103" s="79" t="s">
        <v>816</v>
      </c>
      <c r="L103" s="102">
        <v>1156.0000000000002</v>
      </c>
      <c r="M103" s="102">
        <v>7.3529411764705876E-5</v>
      </c>
      <c r="N103" s="79" t="s">
        <v>17</v>
      </c>
    </row>
    <row r="104" spans="1:17" x14ac:dyDescent="0.25">
      <c r="A104" s="81" t="s">
        <v>5</v>
      </c>
      <c r="B104" s="79" t="s">
        <v>12</v>
      </c>
      <c r="C104" s="79" t="s">
        <v>11</v>
      </c>
      <c r="D104" s="79" t="s">
        <v>18</v>
      </c>
      <c r="E104" s="79" t="s">
        <v>17</v>
      </c>
      <c r="F104" s="88">
        <v>0.66999999999999993</v>
      </c>
      <c r="G104" s="88">
        <v>0.54916666666666669</v>
      </c>
      <c r="H104" s="88">
        <v>0.79083333333333339</v>
      </c>
      <c r="I104" s="79" t="s">
        <v>224</v>
      </c>
      <c r="J104" s="79">
        <v>2</v>
      </c>
      <c r="K104" s="79" t="s">
        <v>808</v>
      </c>
      <c r="L104" s="102">
        <v>121.30155751548132</v>
      </c>
      <c r="M104" s="102">
        <v>5.5234245439469316E-3</v>
      </c>
      <c r="N104" s="79" t="s">
        <v>17</v>
      </c>
    </row>
    <row r="105" spans="1:17" x14ac:dyDescent="0.25">
      <c r="A105" s="81" t="s">
        <v>5</v>
      </c>
      <c r="B105" s="79" t="s">
        <v>12</v>
      </c>
      <c r="C105" s="79" t="s">
        <v>11</v>
      </c>
      <c r="D105" s="79" t="s">
        <v>8</v>
      </c>
      <c r="E105" s="79" t="s">
        <v>159</v>
      </c>
      <c r="F105" s="194">
        <v>2.6360544217687076E-2</v>
      </c>
      <c r="G105" s="262">
        <v>9.3537414965986394E-3</v>
      </c>
      <c r="H105" s="194">
        <v>5.9523809523809527E-2</v>
      </c>
      <c r="I105" s="195" t="s">
        <v>141</v>
      </c>
      <c r="J105" s="195">
        <v>2</v>
      </c>
      <c r="K105" s="195" t="s">
        <v>1732</v>
      </c>
      <c r="L105" s="196">
        <v>2.9854159999999998</v>
      </c>
      <c r="M105" s="196">
        <v>4.6048819999999999</v>
      </c>
      <c r="N105" s="195" t="s">
        <v>17</v>
      </c>
    </row>
    <row r="106" spans="1:17" x14ac:dyDescent="0.25">
      <c r="A106" s="81" t="s">
        <v>5</v>
      </c>
      <c r="B106" s="79" t="s">
        <v>12</v>
      </c>
      <c r="C106" s="79" t="s">
        <v>11</v>
      </c>
      <c r="D106" s="79" t="s">
        <v>29</v>
      </c>
      <c r="E106" s="79" t="s">
        <v>159</v>
      </c>
      <c r="F106" s="194">
        <v>2.6360544217687076E-2</v>
      </c>
      <c r="G106" s="262">
        <v>9.3537414965986394E-3</v>
      </c>
      <c r="H106" s="194">
        <v>5.9523809523809527E-2</v>
      </c>
      <c r="I106" s="195" t="s">
        <v>141</v>
      </c>
      <c r="J106" s="195">
        <v>2</v>
      </c>
      <c r="K106" s="195" t="s">
        <v>1732</v>
      </c>
      <c r="L106" s="196">
        <v>2.9854159999999998</v>
      </c>
      <c r="M106" s="196">
        <v>4.6048819999999999</v>
      </c>
      <c r="N106" s="195" t="s">
        <v>17</v>
      </c>
    </row>
    <row r="107" spans="1:17" x14ac:dyDescent="0.25">
      <c r="A107" s="81" t="s">
        <v>5</v>
      </c>
      <c r="B107" s="79" t="s">
        <v>12</v>
      </c>
      <c r="C107" s="79" t="s">
        <v>11</v>
      </c>
      <c r="D107" s="79" t="s">
        <v>7</v>
      </c>
      <c r="E107" s="79" t="s">
        <v>159</v>
      </c>
      <c r="F107" s="88">
        <v>0.66999999999999993</v>
      </c>
      <c r="G107" s="88">
        <v>0.54916666666666669</v>
      </c>
      <c r="H107" s="88">
        <v>0.79083333333333339</v>
      </c>
      <c r="I107" s="79" t="s">
        <v>224</v>
      </c>
      <c r="J107" s="79">
        <v>2</v>
      </c>
      <c r="K107" s="79" t="s">
        <v>808</v>
      </c>
      <c r="L107" s="102">
        <v>121.30155751548132</v>
      </c>
      <c r="M107" s="102">
        <v>5.5234245439469316E-3</v>
      </c>
      <c r="N107" s="133" t="s">
        <v>17</v>
      </c>
    </row>
    <row r="108" spans="1:17" x14ac:dyDescent="0.25">
      <c r="A108" s="86" t="s">
        <v>5</v>
      </c>
      <c r="B108" s="84" t="s">
        <v>12</v>
      </c>
      <c r="C108" s="84" t="s">
        <v>13</v>
      </c>
      <c r="D108" s="84" t="s">
        <v>18</v>
      </c>
      <c r="E108" s="84" t="s">
        <v>17</v>
      </c>
      <c r="F108" s="90">
        <v>0.6333333333333333</v>
      </c>
      <c r="G108" s="90">
        <v>0.56333333333333335</v>
      </c>
      <c r="H108" s="90">
        <v>0.70250000000000001</v>
      </c>
      <c r="I108" s="84" t="s">
        <v>224</v>
      </c>
      <c r="J108" s="84">
        <v>2</v>
      </c>
      <c r="K108" s="84" t="s">
        <v>809</v>
      </c>
      <c r="L108" s="121">
        <v>327.43764172335608</v>
      </c>
      <c r="M108" s="121">
        <v>1.9342105263157891E-3</v>
      </c>
      <c r="N108" s="133" t="s">
        <v>17</v>
      </c>
      <c r="O108" s="84"/>
      <c r="P108" s="84"/>
      <c r="Q108" s="84"/>
    </row>
    <row r="109" spans="1:17" x14ac:dyDescent="0.25">
      <c r="A109" s="86" t="s">
        <v>5</v>
      </c>
      <c r="B109" s="84" t="s">
        <v>12</v>
      </c>
      <c r="C109" s="84" t="s">
        <v>13</v>
      </c>
      <c r="D109" s="84" t="s">
        <v>8</v>
      </c>
      <c r="E109" s="84" t="s">
        <v>159</v>
      </c>
      <c r="F109" s="197">
        <v>5.9523809523809527E-2</v>
      </c>
      <c r="G109" s="261">
        <v>2.1645021645021644E-2</v>
      </c>
      <c r="H109" s="197">
        <v>0.10822510822510822</v>
      </c>
      <c r="I109" s="201" t="s">
        <v>141</v>
      </c>
      <c r="J109" s="201">
        <v>2</v>
      </c>
      <c r="K109" s="201" t="s">
        <v>1733</v>
      </c>
      <c r="L109" s="199">
        <v>3.6368999999999998</v>
      </c>
      <c r="M109" s="199">
        <v>4.3002390000000004</v>
      </c>
      <c r="N109" s="195" t="s">
        <v>17</v>
      </c>
      <c r="O109" s="84"/>
      <c r="P109" s="84"/>
      <c r="Q109" s="84"/>
    </row>
    <row r="110" spans="1:17" s="133" customFormat="1" x14ac:dyDescent="0.25">
      <c r="A110" s="86" t="s">
        <v>5</v>
      </c>
      <c r="B110" s="84" t="s">
        <v>12</v>
      </c>
      <c r="C110" s="84" t="s">
        <v>13</v>
      </c>
      <c r="D110" s="84" t="s">
        <v>29</v>
      </c>
      <c r="E110" s="84" t="s">
        <v>159</v>
      </c>
      <c r="F110" s="197">
        <v>5.9523809523809527E-2</v>
      </c>
      <c r="G110" s="261">
        <v>2.1645021645021644E-2</v>
      </c>
      <c r="H110" s="197">
        <v>0.10822510822510822</v>
      </c>
      <c r="I110" s="201" t="s">
        <v>141</v>
      </c>
      <c r="J110" s="201">
        <v>2</v>
      </c>
      <c r="K110" s="201" t="s">
        <v>1733</v>
      </c>
      <c r="L110" s="199">
        <v>3.6368999999999998</v>
      </c>
      <c r="M110" s="199">
        <v>4.3002390000000004</v>
      </c>
      <c r="N110" s="195" t="s">
        <v>17</v>
      </c>
      <c r="O110" s="84"/>
      <c r="P110" s="84"/>
      <c r="Q110" s="84"/>
    </row>
    <row r="111" spans="1:17" s="133" customFormat="1" x14ac:dyDescent="0.25">
      <c r="A111" s="86" t="s">
        <v>5</v>
      </c>
      <c r="B111" s="84" t="s">
        <v>12</v>
      </c>
      <c r="C111" s="84" t="s">
        <v>13</v>
      </c>
      <c r="D111" s="84" t="s">
        <v>7</v>
      </c>
      <c r="E111" s="84" t="s">
        <v>159</v>
      </c>
      <c r="F111" s="90">
        <v>0.6333333333333333</v>
      </c>
      <c r="G111" s="90">
        <v>0.56333333333333335</v>
      </c>
      <c r="H111" s="90">
        <v>0.70250000000000001</v>
      </c>
      <c r="I111" s="84" t="s">
        <v>224</v>
      </c>
      <c r="J111" s="84">
        <v>2</v>
      </c>
      <c r="K111" s="84" t="s">
        <v>809</v>
      </c>
      <c r="L111" s="121">
        <v>327.43764172335608</v>
      </c>
      <c r="M111" s="121">
        <v>1.9342105263157891E-3</v>
      </c>
      <c r="N111" s="133" t="s">
        <v>17</v>
      </c>
      <c r="O111" s="84"/>
      <c r="P111" s="84"/>
      <c r="Q111" s="84"/>
    </row>
    <row r="112" spans="1:17" s="133" customFormat="1" x14ac:dyDescent="0.25">
      <c r="A112" s="86" t="s">
        <v>5</v>
      </c>
      <c r="B112" s="84" t="s">
        <v>12</v>
      </c>
      <c r="C112" s="84" t="s">
        <v>14</v>
      </c>
      <c r="D112" s="84" t="s">
        <v>18</v>
      </c>
      <c r="E112" s="84" t="s">
        <v>17</v>
      </c>
      <c r="F112" s="90">
        <v>0.57916666666666672</v>
      </c>
      <c r="G112" s="90">
        <v>0.5116666666666666</v>
      </c>
      <c r="H112" s="90">
        <v>0.64583333333333337</v>
      </c>
      <c r="I112" s="84" t="s">
        <v>224</v>
      </c>
      <c r="J112" s="84">
        <v>2</v>
      </c>
      <c r="K112" s="84" t="s">
        <v>810</v>
      </c>
      <c r="L112" s="121">
        <v>301.89062500000006</v>
      </c>
      <c r="M112" s="121">
        <v>1.9184652278177456E-3</v>
      </c>
      <c r="N112" s="133" t="s">
        <v>17</v>
      </c>
      <c r="O112" s="84"/>
      <c r="P112" s="84"/>
      <c r="Q112" s="84"/>
    </row>
    <row r="113" spans="1:18" s="133" customFormat="1" x14ac:dyDescent="0.25">
      <c r="A113" s="86" t="s">
        <v>5</v>
      </c>
      <c r="B113" s="84" t="s">
        <v>12</v>
      </c>
      <c r="C113" s="84" t="s">
        <v>14</v>
      </c>
      <c r="D113" s="84" t="s">
        <v>8</v>
      </c>
      <c r="E113" s="84" t="s">
        <v>159</v>
      </c>
      <c r="F113" s="197">
        <v>7.1907373552711762E-2</v>
      </c>
      <c r="G113" s="261">
        <v>1.2340036563071298E-2</v>
      </c>
      <c r="H113" s="197">
        <v>0.15950639853747714</v>
      </c>
      <c r="I113" s="201" t="s">
        <v>141</v>
      </c>
      <c r="J113" s="201">
        <v>2</v>
      </c>
      <c r="K113" s="201" t="s">
        <v>1734</v>
      </c>
      <c r="L113" s="199">
        <v>3.4285030000000001</v>
      </c>
      <c r="M113" s="199">
        <v>4.4262740000000003</v>
      </c>
      <c r="N113" s="195" t="s">
        <v>17</v>
      </c>
      <c r="O113" s="84"/>
      <c r="P113" s="84"/>
      <c r="Q113" s="84"/>
    </row>
    <row r="114" spans="1:18" s="133" customFormat="1" x14ac:dyDescent="0.25">
      <c r="A114" s="86" t="s">
        <v>5</v>
      </c>
      <c r="B114" s="84" t="s">
        <v>12</v>
      </c>
      <c r="C114" s="84" t="s">
        <v>14</v>
      </c>
      <c r="D114" s="84" t="s">
        <v>29</v>
      </c>
      <c r="E114" s="84" t="s">
        <v>159</v>
      </c>
      <c r="F114" s="197">
        <v>7.1907373552711762E-2</v>
      </c>
      <c r="G114" s="261">
        <v>1.2340036563071298E-2</v>
      </c>
      <c r="H114" s="197">
        <v>0.15950639853747714</v>
      </c>
      <c r="I114" s="201" t="s">
        <v>141</v>
      </c>
      <c r="J114" s="201">
        <v>2</v>
      </c>
      <c r="K114" s="201" t="s">
        <v>1734</v>
      </c>
      <c r="L114" s="199">
        <v>3.4285030000000001</v>
      </c>
      <c r="M114" s="199">
        <v>4.4262740000000003</v>
      </c>
      <c r="N114" s="195" t="s">
        <v>17</v>
      </c>
      <c r="O114" s="84"/>
      <c r="P114" s="84"/>
      <c r="Q114" s="84"/>
    </row>
    <row r="115" spans="1:18" s="133" customFormat="1" x14ac:dyDescent="0.25">
      <c r="A115" s="86" t="s">
        <v>5</v>
      </c>
      <c r="B115" s="84" t="s">
        <v>12</v>
      </c>
      <c r="C115" s="84" t="s">
        <v>14</v>
      </c>
      <c r="D115" s="84" t="s">
        <v>7</v>
      </c>
      <c r="E115" s="84" t="s">
        <v>159</v>
      </c>
      <c r="F115" s="90">
        <v>0.57916666666666672</v>
      </c>
      <c r="G115" s="90">
        <v>0.5116666666666666</v>
      </c>
      <c r="H115" s="90">
        <v>0.64583333333333337</v>
      </c>
      <c r="I115" s="84" t="s">
        <v>224</v>
      </c>
      <c r="J115" s="84">
        <v>2</v>
      </c>
      <c r="K115" s="84" t="s">
        <v>810</v>
      </c>
      <c r="L115" s="121">
        <v>301.89062500000006</v>
      </c>
      <c r="M115" s="121">
        <v>1.9184652278177456E-3</v>
      </c>
      <c r="N115" s="84" t="s">
        <v>17</v>
      </c>
      <c r="O115" s="84"/>
      <c r="P115" s="84"/>
      <c r="Q115" s="84"/>
    </row>
    <row r="116" spans="1:18" s="133" customFormat="1" x14ac:dyDescent="0.25">
      <c r="A116" s="86" t="s">
        <v>5</v>
      </c>
      <c r="B116" s="84" t="s">
        <v>15</v>
      </c>
      <c r="C116" s="84" t="s">
        <v>11</v>
      </c>
      <c r="D116" s="84" t="s">
        <v>18</v>
      </c>
      <c r="E116" s="84" t="s">
        <v>17</v>
      </c>
      <c r="F116" s="90">
        <v>0.65666666666666662</v>
      </c>
      <c r="G116" s="90">
        <v>0.56666666666666665</v>
      </c>
      <c r="H116" s="90">
        <v>0.7466666666666667</v>
      </c>
      <c r="I116" s="84" t="s">
        <v>224</v>
      </c>
      <c r="J116" s="84">
        <v>2</v>
      </c>
      <c r="K116" s="84" t="s">
        <v>811</v>
      </c>
      <c r="L116" s="121">
        <v>212.94375857338812</v>
      </c>
      <c r="M116" s="121">
        <v>3.0837563451776655E-3</v>
      </c>
      <c r="N116" s="84" t="s">
        <v>17</v>
      </c>
      <c r="O116" s="84"/>
      <c r="P116" s="84"/>
      <c r="Q116" s="84"/>
    </row>
    <row r="117" spans="1:18" s="133" customFormat="1" x14ac:dyDescent="0.25">
      <c r="A117" s="86" t="s">
        <v>5</v>
      </c>
      <c r="B117" s="84" t="s">
        <v>15</v>
      </c>
      <c r="C117" s="84" t="s">
        <v>11</v>
      </c>
      <c r="D117" s="84" t="s">
        <v>7</v>
      </c>
      <c r="E117" s="84" t="s">
        <v>159</v>
      </c>
      <c r="F117" s="90">
        <v>0.65666666666666662</v>
      </c>
      <c r="G117" s="90">
        <v>0.56666666666666665</v>
      </c>
      <c r="H117" s="90">
        <v>0.7466666666666667</v>
      </c>
      <c r="I117" s="84" t="s">
        <v>224</v>
      </c>
      <c r="J117" s="84">
        <v>2</v>
      </c>
      <c r="K117" s="84" t="s">
        <v>811</v>
      </c>
      <c r="L117" s="121">
        <v>212.94375857338812</v>
      </c>
      <c r="M117" s="121">
        <v>3.0837563451776655E-3</v>
      </c>
      <c r="N117" s="84" t="s">
        <v>17</v>
      </c>
      <c r="O117" s="84"/>
      <c r="P117" s="84"/>
      <c r="Q117" s="84"/>
    </row>
    <row r="118" spans="1:18" s="133" customFormat="1" x14ac:dyDescent="0.25">
      <c r="A118" s="86" t="s">
        <v>5</v>
      </c>
      <c r="B118" s="84" t="s">
        <v>15</v>
      </c>
      <c r="C118" s="84" t="s">
        <v>13</v>
      </c>
      <c r="D118" s="84" t="s">
        <v>18</v>
      </c>
      <c r="E118" s="84" t="s">
        <v>17</v>
      </c>
      <c r="F118" s="90">
        <v>0.54500000000000004</v>
      </c>
      <c r="G118" s="90">
        <v>0.42749999999999999</v>
      </c>
      <c r="H118" s="90">
        <v>0.66333333333333333</v>
      </c>
      <c r="I118" s="84" t="s">
        <v>224</v>
      </c>
      <c r="J118" s="84">
        <v>2</v>
      </c>
      <c r="K118" s="84" t="s">
        <v>812</v>
      </c>
      <c r="L118" s="121">
        <v>84.847450902598709</v>
      </c>
      <c r="M118" s="121">
        <v>6.4232925586136585E-3</v>
      </c>
      <c r="N118" s="84" t="s">
        <v>17</v>
      </c>
      <c r="O118" s="84"/>
      <c r="P118" s="84"/>
      <c r="Q118" s="84"/>
    </row>
    <row r="119" spans="1:18" s="133" customFormat="1" x14ac:dyDescent="0.25">
      <c r="A119" s="86" t="s">
        <v>5</v>
      </c>
      <c r="B119" s="84" t="s">
        <v>15</v>
      </c>
      <c r="C119" s="84" t="s">
        <v>13</v>
      </c>
      <c r="D119" s="84" t="s">
        <v>7</v>
      </c>
      <c r="E119" s="84" t="s">
        <v>159</v>
      </c>
      <c r="F119" s="90">
        <v>0.54500000000000004</v>
      </c>
      <c r="G119" s="90">
        <v>0.42749999999999999</v>
      </c>
      <c r="H119" s="90">
        <v>0.66333333333333333</v>
      </c>
      <c r="I119" s="84" t="s">
        <v>224</v>
      </c>
      <c r="J119" s="84">
        <v>2</v>
      </c>
      <c r="K119" s="84" t="s">
        <v>812</v>
      </c>
      <c r="L119" s="121">
        <v>84.847450902598709</v>
      </c>
      <c r="M119" s="121">
        <v>6.4232925586136585E-3</v>
      </c>
      <c r="N119" s="84" t="s">
        <v>17</v>
      </c>
      <c r="O119" s="84"/>
      <c r="P119" s="84"/>
      <c r="Q119" s="84"/>
    </row>
    <row r="120" spans="1:18" s="133" customFormat="1" x14ac:dyDescent="0.25">
      <c r="A120" s="86" t="s">
        <v>5</v>
      </c>
      <c r="B120" s="84" t="s">
        <v>15</v>
      </c>
      <c r="C120" s="84" t="s">
        <v>14</v>
      </c>
      <c r="D120" s="84" t="s">
        <v>18</v>
      </c>
      <c r="E120" s="84" t="s">
        <v>17</v>
      </c>
      <c r="F120" s="90">
        <v>0.47416666666666668</v>
      </c>
      <c r="G120" s="90">
        <v>0.40666666666666668</v>
      </c>
      <c r="H120" s="90">
        <v>0.54249999999999998</v>
      </c>
      <c r="I120" s="84" t="s">
        <v>224</v>
      </c>
      <c r="J120" s="84">
        <v>2</v>
      </c>
      <c r="K120" s="84" t="s">
        <v>813</v>
      </c>
      <c r="L120" s="121">
        <v>192.60023795359908</v>
      </c>
      <c r="M120" s="121">
        <v>2.4619214997070879E-3</v>
      </c>
      <c r="N120" s="84" t="s">
        <v>17</v>
      </c>
      <c r="O120" s="84"/>
      <c r="P120" s="84"/>
      <c r="Q120" s="84"/>
    </row>
    <row r="121" spans="1:18" s="133" customFormat="1" x14ac:dyDescent="0.25">
      <c r="A121" s="80" t="s">
        <v>5</v>
      </c>
      <c r="B121" s="87" t="s">
        <v>15</v>
      </c>
      <c r="C121" s="87" t="s">
        <v>14</v>
      </c>
      <c r="D121" s="87" t="s">
        <v>7</v>
      </c>
      <c r="E121" s="87" t="s">
        <v>159</v>
      </c>
      <c r="F121" s="89">
        <v>0.47416666666666668</v>
      </c>
      <c r="G121" s="89">
        <v>0.40666666666666668</v>
      </c>
      <c r="H121" s="89">
        <v>0.54249999999999998</v>
      </c>
      <c r="I121" s="87" t="s">
        <v>224</v>
      </c>
      <c r="J121" s="87">
        <v>2</v>
      </c>
      <c r="K121" s="87" t="s">
        <v>813</v>
      </c>
      <c r="L121" s="103">
        <v>192.60023795359908</v>
      </c>
      <c r="M121" s="103">
        <v>2.4619214997070879E-3</v>
      </c>
      <c r="N121" s="87" t="s">
        <v>17</v>
      </c>
      <c r="O121" s="87"/>
      <c r="P121" s="87"/>
      <c r="Q121" s="87"/>
    </row>
    <row r="122" spans="1:18" x14ac:dyDescent="0.25">
      <c r="A122" s="81" t="s">
        <v>0</v>
      </c>
      <c r="B122" s="79" t="s">
        <v>12</v>
      </c>
      <c r="C122" s="79" t="s">
        <v>11</v>
      </c>
      <c r="D122" s="79" t="s">
        <v>8</v>
      </c>
      <c r="E122" s="79" t="s">
        <v>158</v>
      </c>
      <c r="F122" s="185">
        <v>2.1902173913043475E-2</v>
      </c>
      <c r="G122" s="185">
        <v>1.4320652173913045E-2</v>
      </c>
      <c r="H122" s="185">
        <v>2.9764492753623185E-2</v>
      </c>
      <c r="I122" s="186" t="s">
        <v>224</v>
      </c>
      <c r="J122" s="187">
        <v>2</v>
      </c>
      <c r="K122" s="186" t="s">
        <v>1720</v>
      </c>
      <c r="L122" s="188">
        <v>30.905513256198354</v>
      </c>
      <c r="M122" s="188">
        <v>7.0868177245530172E-4</v>
      </c>
      <c r="N122" s="186" t="s">
        <v>17</v>
      </c>
      <c r="Q122" s="79" t="s">
        <v>90</v>
      </c>
    </row>
    <row r="123" spans="1:18" x14ac:dyDescent="0.25">
      <c r="A123" s="81" t="s">
        <v>0</v>
      </c>
      <c r="B123" s="79" t="s">
        <v>12</v>
      </c>
      <c r="C123" s="79" t="s">
        <v>11</v>
      </c>
      <c r="D123" s="79" t="s">
        <v>29</v>
      </c>
      <c r="E123" s="79" t="s">
        <v>158</v>
      </c>
      <c r="F123" s="185">
        <v>2.1902173913043475E-2</v>
      </c>
      <c r="G123" s="185">
        <v>1.4320652173913045E-2</v>
      </c>
      <c r="H123" s="185">
        <v>2.9764492753623185E-2</v>
      </c>
      <c r="I123" s="186" t="s">
        <v>224</v>
      </c>
      <c r="J123" s="187">
        <v>2</v>
      </c>
      <c r="K123" s="186" t="s">
        <v>1720</v>
      </c>
      <c r="L123" s="188">
        <v>30.905513256198354</v>
      </c>
      <c r="M123" s="188">
        <v>7.0868177245530172E-4</v>
      </c>
      <c r="N123" s="186" t="s">
        <v>17</v>
      </c>
      <c r="Q123" s="79" t="s">
        <v>299</v>
      </c>
    </row>
    <row r="124" spans="1:18" x14ac:dyDescent="0.25">
      <c r="A124" s="81" t="s">
        <v>0</v>
      </c>
      <c r="B124" s="79" t="s">
        <v>12</v>
      </c>
      <c r="C124" s="79" t="s">
        <v>11</v>
      </c>
      <c r="D124" s="79" t="s">
        <v>7</v>
      </c>
      <c r="E124" s="79" t="s">
        <v>158</v>
      </c>
      <c r="F124" s="88">
        <v>8.2500000000000004E-2</v>
      </c>
      <c r="G124" s="88">
        <v>7.4166666666666672E-2</v>
      </c>
      <c r="H124" s="88">
        <v>9.0000000000000011E-2</v>
      </c>
      <c r="I124" s="79" t="s">
        <v>224</v>
      </c>
      <c r="J124" s="94">
        <v>2</v>
      </c>
      <c r="K124" s="79" t="s">
        <v>169</v>
      </c>
      <c r="L124" s="102">
        <v>417.19137506925188</v>
      </c>
      <c r="M124" s="102">
        <v>1.977509721678819E-4</v>
      </c>
      <c r="N124" s="79" t="s">
        <v>17</v>
      </c>
    </row>
    <row r="125" spans="1:18" x14ac:dyDescent="0.25">
      <c r="A125" s="81" t="s">
        <v>0</v>
      </c>
      <c r="B125" s="79" t="s">
        <v>12</v>
      </c>
      <c r="C125" s="79" t="s">
        <v>13</v>
      </c>
      <c r="D125" s="79" t="s">
        <v>8</v>
      </c>
      <c r="E125" s="79" t="s">
        <v>158</v>
      </c>
      <c r="F125" s="185">
        <v>2.2007575757575757E-2</v>
      </c>
      <c r="G125" s="185">
        <v>9.8106060606060596E-3</v>
      </c>
      <c r="H125" s="185">
        <v>3.420454545454546E-2</v>
      </c>
      <c r="I125" s="186" t="s">
        <v>224</v>
      </c>
      <c r="J125" s="187">
        <v>2</v>
      </c>
      <c r="K125" s="186" t="s">
        <v>1721</v>
      </c>
      <c r="L125" s="188">
        <v>12.50698601134215</v>
      </c>
      <c r="M125" s="188">
        <v>1.7596226411077658E-3</v>
      </c>
      <c r="N125" s="186" t="s">
        <v>17</v>
      </c>
      <c r="R125" s="88"/>
    </row>
    <row r="126" spans="1:18" x14ac:dyDescent="0.25">
      <c r="A126" s="81" t="s">
        <v>0</v>
      </c>
      <c r="B126" s="79" t="s">
        <v>12</v>
      </c>
      <c r="C126" s="79" t="s">
        <v>13</v>
      </c>
      <c r="D126" s="79" t="s">
        <v>29</v>
      </c>
      <c r="E126" s="79" t="s">
        <v>158</v>
      </c>
      <c r="F126" s="185">
        <v>2.2007575757575757E-2</v>
      </c>
      <c r="G126" s="185">
        <v>9.8106060606060596E-3</v>
      </c>
      <c r="H126" s="185">
        <v>3.420454545454546E-2</v>
      </c>
      <c r="I126" s="186" t="s">
        <v>224</v>
      </c>
      <c r="J126" s="187">
        <v>2</v>
      </c>
      <c r="K126" s="186" t="s">
        <v>1721</v>
      </c>
      <c r="L126" s="188">
        <v>12.50698601134215</v>
      </c>
      <c r="M126" s="188">
        <v>1.7596226411077658E-3</v>
      </c>
      <c r="N126" s="186" t="s">
        <v>17</v>
      </c>
    </row>
    <row r="127" spans="1:18" x14ac:dyDescent="0.25">
      <c r="A127" s="81" t="s">
        <v>0</v>
      </c>
      <c r="B127" s="79" t="s">
        <v>12</v>
      </c>
      <c r="C127" s="79" t="s">
        <v>13</v>
      </c>
      <c r="D127" s="79" t="s">
        <v>7</v>
      </c>
      <c r="E127" s="79" t="s">
        <v>158</v>
      </c>
      <c r="F127" s="88">
        <v>0.1075</v>
      </c>
      <c r="G127" s="88">
        <v>9.0833333333333335E-2</v>
      </c>
      <c r="H127" s="88">
        <v>0.125</v>
      </c>
      <c r="I127" s="79" t="s">
        <v>224</v>
      </c>
      <c r="J127" s="94">
        <v>2</v>
      </c>
      <c r="K127" s="79" t="s">
        <v>170</v>
      </c>
      <c r="L127" s="102">
        <v>152.11913289708505</v>
      </c>
      <c r="M127" s="102">
        <v>7.0668296586155418E-4</v>
      </c>
      <c r="N127" s="79" t="s">
        <v>17</v>
      </c>
    </row>
    <row r="128" spans="1:18" x14ac:dyDescent="0.25">
      <c r="A128" s="81" t="s">
        <v>0</v>
      </c>
      <c r="B128" s="79" t="s">
        <v>12</v>
      </c>
      <c r="C128" s="79" t="s">
        <v>14</v>
      </c>
      <c r="D128" s="79" t="s">
        <v>8</v>
      </c>
      <c r="E128" s="79" t="s">
        <v>158</v>
      </c>
      <c r="F128" s="185">
        <v>1.8078703703703704E-2</v>
      </c>
      <c r="G128" s="185">
        <v>4.0740740740740746E-3</v>
      </c>
      <c r="H128" s="185">
        <v>3.2083333333333332E-2</v>
      </c>
      <c r="I128" s="186" t="s">
        <v>224</v>
      </c>
      <c r="J128" s="187">
        <v>2</v>
      </c>
      <c r="K128" s="186" t="s">
        <v>1722</v>
      </c>
      <c r="L128" s="188">
        <v>6.4018200330578514</v>
      </c>
      <c r="M128" s="188">
        <v>2.8239943657192047E-3</v>
      </c>
      <c r="N128" s="186" t="s">
        <v>17</v>
      </c>
    </row>
    <row r="129" spans="1:17" x14ac:dyDescent="0.25">
      <c r="A129" s="81" t="s">
        <v>0</v>
      </c>
      <c r="B129" s="79" t="s">
        <v>12</v>
      </c>
      <c r="C129" s="79" t="s">
        <v>14</v>
      </c>
      <c r="D129" s="79" t="s">
        <v>29</v>
      </c>
      <c r="E129" s="79" t="s">
        <v>158</v>
      </c>
      <c r="F129" s="185">
        <v>1.8078703703703704E-2</v>
      </c>
      <c r="G129" s="185">
        <v>4.0740740740740746E-3</v>
      </c>
      <c r="H129" s="185">
        <v>3.2083333333333332E-2</v>
      </c>
      <c r="I129" s="186" t="s">
        <v>224</v>
      </c>
      <c r="J129" s="187">
        <v>2</v>
      </c>
      <c r="K129" s="186" t="s">
        <v>1722</v>
      </c>
      <c r="L129" s="188">
        <v>6.4018200330578514</v>
      </c>
      <c r="M129" s="188">
        <v>2.8239943657192047E-3</v>
      </c>
      <c r="N129" s="186" t="s">
        <v>17</v>
      </c>
    </row>
    <row r="130" spans="1:17" x14ac:dyDescent="0.25">
      <c r="A130" s="81" t="s">
        <v>0</v>
      </c>
      <c r="B130" s="79" t="s">
        <v>12</v>
      </c>
      <c r="C130" s="79" t="s">
        <v>14</v>
      </c>
      <c r="D130" s="79" t="s">
        <v>7</v>
      </c>
      <c r="E130" s="79" t="s">
        <v>158</v>
      </c>
      <c r="F130" s="88">
        <v>9.0833333333333335E-2</v>
      </c>
      <c r="G130" s="88">
        <v>8.0833333333333326E-2</v>
      </c>
      <c r="H130" s="88">
        <v>0.10083333333333333</v>
      </c>
      <c r="I130" s="79" t="s">
        <v>224</v>
      </c>
      <c r="J130" s="94">
        <v>2</v>
      </c>
      <c r="K130" s="79" t="s">
        <v>171</v>
      </c>
      <c r="L130" s="102">
        <v>316.95867777777761</v>
      </c>
      <c r="M130" s="102">
        <v>2.8657784027297511E-4</v>
      </c>
      <c r="N130" s="79" t="s">
        <v>17</v>
      </c>
    </row>
    <row r="131" spans="1:17" x14ac:dyDescent="0.25">
      <c r="A131" s="81" t="s">
        <v>0</v>
      </c>
      <c r="B131" s="79" t="s">
        <v>15</v>
      </c>
      <c r="C131" s="79" t="s">
        <v>11</v>
      </c>
      <c r="D131" s="79" t="s">
        <v>7</v>
      </c>
      <c r="E131" s="79" t="s">
        <v>158</v>
      </c>
      <c r="F131" s="88">
        <v>9.2500000000000013E-2</v>
      </c>
      <c r="G131" s="88">
        <v>8.5833333333333331E-2</v>
      </c>
      <c r="H131" s="88">
        <v>9.9166666666666667E-2</v>
      </c>
      <c r="I131" s="79" t="s">
        <v>224</v>
      </c>
      <c r="J131" s="94">
        <v>2</v>
      </c>
      <c r="K131" s="79" t="s">
        <v>172</v>
      </c>
      <c r="L131" s="102">
        <v>739.56802499999992</v>
      </c>
      <c r="M131" s="102">
        <v>1.250730113703875E-4</v>
      </c>
      <c r="N131" s="79" t="s">
        <v>17</v>
      </c>
    </row>
    <row r="132" spans="1:17" x14ac:dyDescent="0.25">
      <c r="A132" s="86" t="s">
        <v>0</v>
      </c>
      <c r="B132" s="84" t="s">
        <v>15</v>
      </c>
      <c r="C132" s="84" t="s">
        <v>13</v>
      </c>
      <c r="D132" s="84" t="s">
        <v>7</v>
      </c>
      <c r="E132" s="84" t="s">
        <v>158</v>
      </c>
      <c r="F132" s="90">
        <v>9.9166666666666667E-2</v>
      </c>
      <c r="G132" s="90">
        <v>6.9999999999999993E-2</v>
      </c>
      <c r="H132" s="90">
        <v>0.12833333333333333</v>
      </c>
      <c r="I132" s="84" t="s">
        <v>224</v>
      </c>
      <c r="J132" s="92">
        <v>2</v>
      </c>
      <c r="K132" s="84" t="s">
        <v>173</v>
      </c>
      <c r="L132" s="121">
        <v>44.408895999999991</v>
      </c>
      <c r="M132" s="121">
        <v>2.233036071571486E-3</v>
      </c>
      <c r="N132" s="79" t="s">
        <v>17</v>
      </c>
      <c r="O132" s="84"/>
      <c r="P132" s="84"/>
      <c r="Q132" s="84"/>
    </row>
    <row r="133" spans="1:17" x14ac:dyDescent="0.25">
      <c r="A133" s="86" t="s">
        <v>0</v>
      </c>
      <c r="B133" s="84" t="s">
        <v>15</v>
      </c>
      <c r="C133" s="84" t="s">
        <v>14</v>
      </c>
      <c r="D133" s="84" t="s">
        <v>7</v>
      </c>
      <c r="E133" s="84" t="s">
        <v>158</v>
      </c>
      <c r="F133" s="112">
        <v>8.5833333333333331E-2</v>
      </c>
      <c r="G133" s="112">
        <v>7.4999999999999997E-2</v>
      </c>
      <c r="H133" s="112">
        <v>9.5833333333333326E-2</v>
      </c>
      <c r="I133" s="85" t="s">
        <v>224</v>
      </c>
      <c r="J133" s="161">
        <v>2</v>
      </c>
      <c r="K133" s="85" t="s">
        <v>174</v>
      </c>
      <c r="L133" s="179">
        <v>260.83542016000013</v>
      </c>
      <c r="M133" s="179">
        <v>3.2907084965945948E-4</v>
      </c>
      <c r="N133" s="83" t="s">
        <v>17</v>
      </c>
      <c r="O133" s="85"/>
      <c r="P133" s="84"/>
      <c r="Q133" s="84"/>
    </row>
    <row r="134" spans="1:17" x14ac:dyDescent="0.25">
      <c r="A134" s="86" t="s">
        <v>0</v>
      </c>
      <c r="B134" s="84" t="s">
        <v>12</v>
      </c>
      <c r="C134" s="84" t="s">
        <v>11</v>
      </c>
      <c r="D134" s="84" t="s">
        <v>18</v>
      </c>
      <c r="E134" s="84" t="s">
        <v>17</v>
      </c>
      <c r="F134" s="110">
        <v>0.59083333333333332</v>
      </c>
      <c r="G134" s="110">
        <v>0.44833333333333331</v>
      </c>
      <c r="H134" s="110">
        <v>0.73416666666666675</v>
      </c>
      <c r="I134" s="112" t="s">
        <v>224</v>
      </c>
      <c r="J134" s="161">
        <v>2</v>
      </c>
      <c r="K134" s="112" t="s">
        <v>177</v>
      </c>
      <c r="L134" s="179">
        <v>65.656293877550965</v>
      </c>
      <c r="M134" s="179">
        <v>8.9988834038552037E-3</v>
      </c>
      <c r="N134" s="83" t="s">
        <v>17</v>
      </c>
      <c r="O134" s="85"/>
      <c r="P134" s="84"/>
      <c r="Q134" s="84"/>
    </row>
    <row r="135" spans="1:17" x14ac:dyDescent="0.25">
      <c r="A135" s="86" t="s">
        <v>0</v>
      </c>
      <c r="B135" s="84" t="s">
        <v>12</v>
      </c>
      <c r="C135" s="84" t="s">
        <v>11</v>
      </c>
      <c r="D135" s="84" t="s">
        <v>8</v>
      </c>
      <c r="E135" s="84" t="s">
        <v>159</v>
      </c>
      <c r="F135" s="194">
        <v>2.1237864077669904E-2</v>
      </c>
      <c r="G135" s="262">
        <v>5.2588996763754045E-3</v>
      </c>
      <c r="H135" s="194">
        <v>5.5218446601941751E-2</v>
      </c>
      <c r="I135" s="197" t="s">
        <v>141</v>
      </c>
      <c r="J135" s="198">
        <v>2</v>
      </c>
      <c r="K135" s="195" t="s">
        <v>1735</v>
      </c>
      <c r="L135" s="196">
        <v>2.8363339999999999</v>
      </c>
      <c r="M135" s="196">
        <v>4.6398970000000004</v>
      </c>
      <c r="N135" s="195" t="s">
        <v>17</v>
      </c>
      <c r="O135" s="85"/>
      <c r="P135" s="84"/>
      <c r="Q135" s="84"/>
    </row>
    <row r="136" spans="1:17" x14ac:dyDescent="0.25">
      <c r="A136" s="86" t="s">
        <v>0</v>
      </c>
      <c r="B136" s="84" t="s">
        <v>12</v>
      </c>
      <c r="C136" s="84" t="s">
        <v>11</v>
      </c>
      <c r="D136" s="84" t="s">
        <v>29</v>
      </c>
      <c r="E136" s="84" t="s">
        <v>159</v>
      </c>
      <c r="F136" s="194">
        <v>2.1237864077669904E-2</v>
      </c>
      <c r="G136" s="262">
        <v>5.2588996763754045E-3</v>
      </c>
      <c r="H136" s="194">
        <v>5.5218446601941751E-2</v>
      </c>
      <c r="I136" s="197" t="s">
        <v>141</v>
      </c>
      <c r="J136" s="198">
        <v>2</v>
      </c>
      <c r="K136" s="195" t="s">
        <v>1735</v>
      </c>
      <c r="L136" s="196">
        <v>2.8363339999999999</v>
      </c>
      <c r="M136" s="196">
        <v>4.6398970000000004</v>
      </c>
      <c r="N136" s="195" t="s">
        <v>17</v>
      </c>
      <c r="O136" s="85"/>
      <c r="P136" s="84"/>
      <c r="Q136" s="84"/>
    </row>
    <row r="137" spans="1:17" x14ac:dyDescent="0.25">
      <c r="A137" s="81" t="s">
        <v>0</v>
      </c>
      <c r="B137" s="79" t="s">
        <v>12</v>
      </c>
      <c r="C137" s="79" t="s">
        <v>11</v>
      </c>
      <c r="D137" s="79" t="s">
        <v>7</v>
      </c>
      <c r="E137" s="84" t="s">
        <v>159</v>
      </c>
      <c r="F137" s="110">
        <v>0.59083333333333332</v>
      </c>
      <c r="G137" s="110">
        <v>0.44833333333333331</v>
      </c>
      <c r="H137" s="110">
        <v>0.73416666666666675</v>
      </c>
      <c r="I137" s="112" t="s">
        <v>224</v>
      </c>
      <c r="J137" s="161">
        <v>2</v>
      </c>
      <c r="K137" s="112" t="s">
        <v>177</v>
      </c>
      <c r="L137" s="179">
        <v>65.656293877550965</v>
      </c>
      <c r="M137" s="179">
        <v>8.9988834038552037E-3</v>
      </c>
      <c r="N137" s="83" t="s">
        <v>17</v>
      </c>
      <c r="O137" s="85"/>
      <c r="P137" s="88"/>
      <c r="Q137" s="88"/>
    </row>
    <row r="138" spans="1:17" x14ac:dyDescent="0.25">
      <c r="A138" s="81" t="s">
        <v>0</v>
      </c>
      <c r="B138" s="79" t="s">
        <v>12</v>
      </c>
      <c r="C138" s="79" t="s">
        <v>13</v>
      </c>
      <c r="D138" s="79" t="s">
        <v>18</v>
      </c>
      <c r="E138" s="84" t="s">
        <v>17</v>
      </c>
      <c r="F138" s="110">
        <v>0.9900000000000001</v>
      </c>
      <c r="G138" s="110">
        <v>0.6958333333333333</v>
      </c>
      <c r="H138" s="110">
        <v>1.2849999999999999</v>
      </c>
      <c r="I138" s="112" t="s">
        <v>224</v>
      </c>
      <c r="J138" s="161">
        <v>2</v>
      </c>
      <c r="K138" s="112" t="s">
        <v>178</v>
      </c>
      <c r="L138" s="179">
        <v>43.387655955298513</v>
      </c>
      <c r="M138" s="179">
        <v>2.2817549789275977E-2</v>
      </c>
      <c r="N138" s="83" t="s">
        <v>17</v>
      </c>
      <c r="O138" s="85"/>
      <c r="P138" s="84"/>
      <c r="Q138" s="84"/>
    </row>
    <row r="139" spans="1:17" x14ac:dyDescent="0.25">
      <c r="A139" s="81" t="s">
        <v>0</v>
      </c>
      <c r="B139" s="79" t="s">
        <v>12</v>
      </c>
      <c r="C139" s="79" t="s">
        <v>13</v>
      </c>
      <c r="D139" s="79" t="s">
        <v>8</v>
      </c>
      <c r="E139" s="84" t="s">
        <v>159</v>
      </c>
      <c r="F139" s="194">
        <v>2.8494623655913976E-2</v>
      </c>
      <c r="G139" s="262">
        <v>9.1397849462365593E-3</v>
      </c>
      <c r="H139" s="194">
        <v>5.7526881720430106E-2</v>
      </c>
      <c r="I139" s="195" t="s">
        <v>141</v>
      </c>
      <c r="J139" s="195">
        <v>2</v>
      </c>
      <c r="K139" s="195" t="s">
        <v>1736</v>
      </c>
      <c r="L139" s="196">
        <v>3.3978980000000001</v>
      </c>
      <c r="M139" s="196">
        <v>4.4423750000000002</v>
      </c>
      <c r="N139" s="195" t="s">
        <v>17</v>
      </c>
      <c r="O139" s="85"/>
      <c r="P139" s="84"/>
      <c r="Q139" s="84"/>
    </row>
    <row r="140" spans="1:17" x14ac:dyDescent="0.25">
      <c r="A140" s="81" t="s">
        <v>0</v>
      </c>
      <c r="B140" s="79" t="s">
        <v>12</v>
      </c>
      <c r="C140" s="79" t="s">
        <v>13</v>
      </c>
      <c r="D140" s="79" t="s">
        <v>29</v>
      </c>
      <c r="E140" s="84" t="s">
        <v>159</v>
      </c>
      <c r="F140" s="194">
        <v>2.8494623655913976E-2</v>
      </c>
      <c r="G140" s="262">
        <v>9.1397849462365593E-3</v>
      </c>
      <c r="H140" s="194">
        <v>5.7526881720430106E-2</v>
      </c>
      <c r="I140" s="197" t="s">
        <v>141</v>
      </c>
      <c r="J140" s="198">
        <v>2</v>
      </c>
      <c r="K140" s="195" t="s">
        <v>1736</v>
      </c>
      <c r="L140" s="196">
        <v>3.3978980000000001</v>
      </c>
      <c r="M140" s="196">
        <v>4.4423750000000002</v>
      </c>
      <c r="N140" s="195" t="s">
        <v>17</v>
      </c>
      <c r="O140" s="85"/>
      <c r="P140" s="84"/>
      <c r="Q140" s="84"/>
    </row>
    <row r="141" spans="1:17" x14ac:dyDescent="0.25">
      <c r="A141" s="81" t="s">
        <v>0</v>
      </c>
      <c r="B141" s="79" t="s">
        <v>12</v>
      </c>
      <c r="C141" s="79" t="s">
        <v>13</v>
      </c>
      <c r="D141" s="79" t="s">
        <v>7</v>
      </c>
      <c r="E141" s="84" t="s">
        <v>159</v>
      </c>
      <c r="F141" s="110">
        <v>0.9900000000000001</v>
      </c>
      <c r="G141" s="110">
        <v>0.6958333333333333</v>
      </c>
      <c r="H141" s="110">
        <v>1.2849999999999999</v>
      </c>
      <c r="I141" s="112" t="s">
        <v>224</v>
      </c>
      <c r="J141" s="161">
        <v>2</v>
      </c>
      <c r="K141" s="112" t="s">
        <v>178</v>
      </c>
      <c r="L141" s="179">
        <v>43.387655955298513</v>
      </c>
      <c r="M141" s="179">
        <v>2.2817549789275977E-2</v>
      </c>
      <c r="N141" s="83" t="s">
        <v>17</v>
      </c>
      <c r="O141" s="85"/>
      <c r="P141" s="84"/>
      <c r="Q141" s="84"/>
    </row>
    <row r="142" spans="1:17" x14ac:dyDescent="0.25">
      <c r="A142" s="81" t="s">
        <v>0</v>
      </c>
      <c r="B142" s="79" t="s">
        <v>12</v>
      </c>
      <c r="C142" s="79" t="s">
        <v>14</v>
      </c>
      <c r="D142" s="79" t="s">
        <v>18</v>
      </c>
      <c r="E142" s="84" t="s">
        <v>17</v>
      </c>
      <c r="F142" s="110">
        <v>0.70250000000000001</v>
      </c>
      <c r="G142" s="110">
        <v>0.51749999999999996</v>
      </c>
      <c r="H142" s="110">
        <v>0.88833333333333331</v>
      </c>
      <c r="I142" s="112" t="s">
        <v>224</v>
      </c>
      <c r="J142" s="161">
        <v>2</v>
      </c>
      <c r="K142" s="112" t="s">
        <v>179</v>
      </c>
      <c r="L142" s="179">
        <v>55.145142247696008</v>
      </c>
      <c r="M142" s="179">
        <v>1.2739109400508453E-2</v>
      </c>
      <c r="N142" s="83" t="s">
        <v>17</v>
      </c>
      <c r="O142" s="85"/>
      <c r="P142" s="84"/>
      <c r="Q142" s="84"/>
    </row>
    <row r="143" spans="1:17" x14ac:dyDescent="0.25">
      <c r="A143" s="81" t="s">
        <v>0</v>
      </c>
      <c r="B143" s="79" t="s">
        <v>12</v>
      </c>
      <c r="C143" s="79" t="s">
        <v>14</v>
      </c>
      <c r="D143" s="79" t="s">
        <v>8</v>
      </c>
      <c r="E143" s="84" t="s">
        <v>159</v>
      </c>
      <c r="F143" s="194">
        <v>2.6315789473684209E-2</v>
      </c>
      <c r="G143" s="262">
        <v>7.9495614035087724E-3</v>
      </c>
      <c r="H143" s="194">
        <v>7.2368421052631582E-2</v>
      </c>
      <c r="I143" s="197" t="s">
        <v>141</v>
      </c>
      <c r="J143" s="198">
        <v>2</v>
      </c>
      <c r="K143" s="195" t="s">
        <v>1737</v>
      </c>
      <c r="L143" s="196">
        <v>2.5884800000000001</v>
      </c>
      <c r="M143" s="196">
        <v>4.6709170000000002</v>
      </c>
      <c r="N143" s="195" t="s">
        <v>17</v>
      </c>
      <c r="O143" s="85"/>
      <c r="P143" s="84"/>
      <c r="Q143" s="84"/>
    </row>
    <row r="144" spans="1:17" x14ac:dyDescent="0.25">
      <c r="A144" s="81" t="s">
        <v>0</v>
      </c>
      <c r="B144" s="79" t="s">
        <v>12</v>
      </c>
      <c r="C144" s="79" t="s">
        <v>14</v>
      </c>
      <c r="D144" s="79" t="s">
        <v>29</v>
      </c>
      <c r="E144" s="84" t="s">
        <v>159</v>
      </c>
      <c r="F144" s="194">
        <v>2.6315789473684209E-2</v>
      </c>
      <c r="G144" s="262">
        <v>7.9495614035087724E-3</v>
      </c>
      <c r="H144" s="194">
        <v>7.2368421052631582E-2</v>
      </c>
      <c r="I144" s="197" t="s">
        <v>141</v>
      </c>
      <c r="J144" s="198">
        <v>2</v>
      </c>
      <c r="K144" s="195" t="s">
        <v>1737</v>
      </c>
      <c r="L144" s="196">
        <v>2.5884800000000001</v>
      </c>
      <c r="M144" s="196">
        <v>4.6709170000000002</v>
      </c>
      <c r="N144" s="195" t="s">
        <v>17</v>
      </c>
      <c r="O144" s="85"/>
      <c r="P144" s="84"/>
      <c r="Q144" s="84"/>
    </row>
    <row r="145" spans="1:17" x14ac:dyDescent="0.25">
      <c r="A145" s="81" t="s">
        <v>0</v>
      </c>
      <c r="B145" s="79" t="s">
        <v>12</v>
      </c>
      <c r="C145" s="79" t="s">
        <v>14</v>
      </c>
      <c r="D145" s="79" t="s">
        <v>7</v>
      </c>
      <c r="E145" s="84" t="s">
        <v>159</v>
      </c>
      <c r="F145" s="110">
        <v>0.70250000000000001</v>
      </c>
      <c r="G145" s="110">
        <v>0.51749999999999996</v>
      </c>
      <c r="H145" s="110">
        <v>0.88833333333333331</v>
      </c>
      <c r="I145" s="112" t="s">
        <v>224</v>
      </c>
      <c r="J145" s="161">
        <v>2</v>
      </c>
      <c r="K145" s="112" t="s">
        <v>179</v>
      </c>
      <c r="L145" s="179">
        <v>55.145142247696008</v>
      </c>
      <c r="M145" s="179">
        <v>1.2739109400508453E-2</v>
      </c>
      <c r="N145" s="83" t="s">
        <v>17</v>
      </c>
      <c r="O145" s="85"/>
      <c r="P145" s="84"/>
      <c r="Q145" s="84"/>
    </row>
    <row r="146" spans="1:17" x14ac:dyDescent="0.25">
      <c r="A146" s="81" t="s">
        <v>0</v>
      </c>
      <c r="B146" s="79" t="s">
        <v>15</v>
      </c>
      <c r="C146" s="79" t="s">
        <v>11</v>
      </c>
      <c r="D146" s="79" t="s">
        <v>18</v>
      </c>
      <c r="E146" s="84" t="s">
        <v>17</v>
      </c>
      <c r="F146" s="110">
        <v>0.58083333333333331</v>
      </c>
      <c r="G146" s="110">
        <v>0.40166666666666667</v>
      </c>
      <c r="H146" s="110">
        <v>0.7599999999999999</v>
      </c>
      <c r="I146" s="112" t="s">
        <v>224</v>
      </c>
      <c r="J146" s="161">
        <v>2</v>
      </c>
      <c r="K146" s="112" t="s">
        <v>175</v>
      </c>
      <c r="L146" s="179">
        <v>40.373907071930795</v>
      </c>
      <c r="M146" s="179">
        <v>1.4386354342633014E-2</v>
      </c>
      <c r="N146" s="83" t="s">
        <v>17</v>
      </c>
      <c r="O146" s="85"/>
      <c r="P146" s="84"/>
      <c r="Q146" s="84"/>
    </row>
    <row r="147" spans="1:17" x14ac:dyDescent="0.25">
      <c r="A147" s="81" t="s">
        <v>0</v>
      </c>
      <c r="B147" s="79" t="s">
        <v>15</v>
      </c>
      <c r="C147" s="79" t="s">
        <v>11</v>
      </c>
      <c r="D147" s="79" t="s">
        <v>7</v>
      </c>
      <c r="E147" s="84" t="s">
        <v>159</v>
      </c>
      <c r="F147" s="88">
        <v>0.58083333333333331</v>
      </c>
      <c r="G147" s="88">
        <v>0.40166666666666667</v>
      </c>
      <c r="H147" s="88">
        <v>0.7599999999999999</v>
      </c>
      <c r="I147" s="90" t="s">
        <v>224</v>
      </c>
      <c r="J147" s="92">
        <v>2</v>
      </c>
      <c r="K147" s="90" t="s">
        <v>175</v>
      </c>
      <c r="L147" s="121">
        <v>40.373907071930795</v>
      </c>
      <c r="M147" s="121">
        <v>1.4386354342633014E-2</v>
      </c>
      <c r="N147" s="79" t="s">
        <v>17</v>
      </c>
      <c r="O147" s="84"/>
      <c r="P147" s="84"/>
      <c r="Q147" s="84"/>
    </row>
    <row r="148" spans="1:17" x14ac:dyDescent="0.25">
      <c r="A148" s="81" t="s">
        <v>0</v>
      </c>
      <c r="B148" s="79" t="s">
        <v>15</v>
      </c>
      <c r="C148" s="79" t="s">
        <v>13</v>
      </c>
      <c r="D148" s="79" t="s">
        <v>18</v>
      </c>
      <c r="E148" s="84" t="s">
        <v>17</v>
      </c>
      <c r="F148" s="88">
        <v>0.67166666666666675</v>
      </c>
      <c r="G148" s="88">
        <v>0.59666666666666668</v>
      </c>
      <c r="H148" s="88">
        <v>0.74750000000000005</v>
      </c>
      <c r="I148" s="90" t="s">
        <v>224</v>
      </c>
      <c r="J148" s="92">
        <v>2</v>
      </c>
      <c r="K148" s="90" t="s">
        <v>226</v>
      </c>
      <c r="L148" s="121">
        <v>304.70884986416775</v>
      </c>
      <c r="M148" s="121">
        <v>2.204289986871338E-3</v>
      </c>
      <c r="N148" s="79" t="s">
        <v>17</v>
      </c>
      <c r="O148" s="84"/>
      <c r="P148" s="84"/>
      <c r="Q148" s="57" t="s">
        <v>225</v>
      </c>
    </row>
    <row r="149" spans="1:17" x14ac:dyDescent="0.25">
      <c r="A149" s="81" t="s">
        <v>0</v>
      </c>
      <c r="B149" s="79" t="s">
        <v>15</v>
      </c>
      <c r="C149" s="79" t="s">
        <v>13</v>
      </c>
      <c r="D149" s="79" t="s">
        <v>7</v>
      </c>
      <c r="E149" s="84" t="s">
        <v>159</v>
      </c>
      <c r="F149" s="88">
        <v>0.67166666666666675</v>
      </c>
      <c r="G149" s="88">
        <v>0.59666666666666668</v>
      </c>
      <c r="H149" s="88">
        <v>0.74750000000000005</v>
      </c>
      <c r="I149" s="90" t="s">
        <v>224</v>
      </c>
      <c r="J149" s="92">
        <v>2</v>
      </c>
      <c r="K149" s="90" t="s">
        <v>226</v>
      </c>
      <c r="L149" s="121">
        <v>304.70884986416775</v>
      </c>
      <c r="M149" s="121">
        <v>2.204289986871338E-3</v>
      </c>
      <c r="N149" s="79" t="s">
        <v>17</v>
      </c>
      <c r="O149" s="84"/>
      <c r="P149" s="84"/>
      <c r="Q149" s="57" t="s">
        <v>225</v>
      </c>
    </row>
    <row r="150" spans="1:17" x14ac:dyDescent="0.25">
      <c r="A150" s="81" t="s">
        <v>0</v>
      </c>
      <c r="B150" s="79" t="s">
        <v>15</v>
      </c>
      <c r="C150" s="79" t="s">
        <v>14</v>
      </c>
      <c r="D150" s="79" t="s">
        <v>18</v>
      </c>
      <c r="E150" s="84" t="s">
        <v>17</v>
      </c>
      <c r="F150" s="88">
        <v>0.60750000000000004</v>
      </c>
      <c r="G150" s="88">
        <v>0.51500000000000001</v>
      </c>
      <c r="H150" s="88">
        <v>0.69916666666666671</v>
      </c>
      <c r="I150" s="90" t="s">
        <v>224</v>
      </c>
      <c r="J150" s="92">
        <v>2</v>
      </c>
      <c r="K150" s="90" t="s">
        <v>176</v>
      </c>
      <c r="L150" s="121">
        <v>167.20245249687756</v>
      </c>
      <c r="M150" s="121">
        <v>3.6333199120470129E-3</v>
      </c>
      <c r="N150" s="79" t="s">
        <v>17</v>
      </c>
      <c r="O150" s="84"/>
      <c r="P150" s="84"/>
      <c r="Q150" s="84"/>
    </row>
    <row r="151" spans="1:17" x14ac:dyDescent="0.25">
      <c r="A151" s="80" t="s">
        <v>0</v>
      </c>
      <c r="B151" s="87" t="s">
        <v>15</v>
      </c>
      <c r="C151" s="87" t="s">
        <v>14</v>
      </c>
      <c r="D151" s="87" t="s">
        <v>7</v>
      </c>
      <c r="E151" s="87" t="s">
        <v>159</v>
      </c>
      <c r="F151" s="89">
        <v>0.60750000000000004</v>
      </c>
      <c r="G151" s="89">
        <v>0.51500000000000001</v>
      </c>
      <c r="H151" s="89">
        <v>0.69916666666666671</v>
      </c>
      <c r="I151" s="89" t="s">
        <v>224</v>
      </c>
      <c r="J151" s="93">
        <v>2</v>
      </c>
      <c r="K151" s="89" t="s">
        <v>176</v>
      </c>
      <c r="L151" s="103">
        <v>167.20245249687756</v>
      </c>
      <c r="M151" s="103">
        <v>3.6333199120470129E-3</v>
      </c>
      <c r="N151" s="87" t="s">
        <v>17</v>
      </c>
      <c r="O151" s="87"/>
      <c r="P151" s="87"/>
      <c r="Q151" s="87"/>
    </row>
    <row r="152" spans="1:17" x14ac:dyDescent="0.25">
      <c r="A152" s="81" t="s">
        <v>6</v>
      </c>
      <c r="B152" s="79" t="s">
        <v>12</v>
      </c>
      <c r="C152" s="79" t="s">
        <v>11</v>
      </c>
      <c r="D152" s="79" t="s">
        <v>8</v>
      </c>
      <c r="E152" s="79" t="s">
        <v>158</v>
      </c>
      <c r="F152" s="185">
        <v>2.1902173913043475E-2</v>
      </c>
      <c r="G152" s="185">
        <v>1.4320652173913045E-2</v>
      </c>
      <c r="H152" s="185">
        <v>2.9764492753623185E-2</v>
      </c>
      <c r="I152" s="186" t="s">
        <v>224</v>
      </c>
      <c r="J152" s="186">
        <v>2</v>
      </c>
      <c r="K152" s="186" t="s">
        <v>1720</v>
      </c>
      <c r="L152" s="186">
        <v>30.905513256198354</v>
      </c>
      <c r="M152" s="186">
        <v>7.0868177245530172E-4</v>
      </c>
      <c r="N152" s="186" t="s">
        <v>17</v>
      </c>
    </row>
    <row r="153" spans="1:17" x14ac:dyDescent="0.25">
      <c r="A153" s="81" t="s">
        <v>6</v>
      </c>
      <c r="B153" s="79" t="s">
        <v>12</v>
      </c>
      <c r="C153" s="79" t="s">
        <v>11</v>
      </c>
      <c r="D153" s="79" t="s">
        <v>29</v>
      </c>
      <c r="E153" s="79" t="s">
        <v>158</v>
      </c>
      <c r="F153" s="185">
        <v>2.1902173913043475E-2</v>
      </c>
      <c r="G153" s="185">
        <v>1.4320652173913045E-2</v>
      </c>
      <c r="H153" s="185">
        <v>2.9764492753623185E-2</v>
      </c>
      <c r="I153" s="186" t="s">
        <v>224</v>
      </c>
      <c r="J153" s="186">
        <v>2</v>
      </c>
      <c r="K153" s="186" t="s">
        <v>1720</v>
      </c>
      <c r="L153" s="186">
        <v>30.905513256198354</v>
      </c>
      <c r="M153" s="186">
        <v>7.0868177245530172E-4</v>
      </c>
      <c r="N153" s="186" t="s">
        <v>17</v>
      </c>
    </row>
    <row r="154" spans="1:17" x14ac:dyDescent="0.25">
      <c r="A154" s="81" t="s">
        <v>6</v>
      </c>
      <c r="B154" s="79" t="s">
        <v>12</v>
      </c>
      <c r="C154" s="79" t="s">
        <v>11</v>
      </c>
      <c r="D154" s="79" t="s">
        <v>7</v>
      </c>
      <c r="E154" s="79" t="s">
        <v>158</v>
      </c>
      <c r="F154" s="88">
        <v>0.08</v>
      </c>
      <c r="G154" s="88">
        <v>7.2499999999999995E-2</v>
      </c>
      <c r="H154" s="88">
        <v>8.666666666666667E-2</v>
      </c>
      <c r="I154" s="79" t="s">
        <v>224</v>
      </c>
      <c r="J154" s="79">
        <v>2</v>
      </c>
      <c r="K154" s="79" t="s">
        <v>287</v>
      </c>
      <c r="L154" s="79">
        <v>490.02333010380562</v>
      </c>
      <c r="M154" s="79">
        <v>1.632575330302191E-4</v>
      </c>
      <c r="N154" s="79" t="s">
        <v>17</v>
      </c>
    </row>
    <row r="155" spans="1:17" x14ac:dyDescent="0.25">
      <c r="A155" s="81" t="s">
        <v>6</v>
      </c>
      <c r="B155" s="79" t="s">
        <v>12</v>
      </c>
      <c r="C155" s="79" t="s">
        <v>13</v>
      </c>
      <c r="D155" s="79" t="s">
        <v>8</v>
      </c>
      <c r="E155" s="79" t="s">
        <v>158</v>
      </c>
      <c r="F155" s="185">
        <v>2.2007575757575757E-2</v>
      </c>
      <c r="G155" s="185">
        <v>9.8106060606060596E-3</v>
      </c>
      <c r="H155" s="185">
        <v>3.420454545454546E-2</v>
      </c>
      <c r="I155" s="186" t="s">
        <v>224</v>
      </c>
      <c r="J155" s="186">
        <v>2</v>
      </c>
      <c r="K155" s="186" t="s">
        <v>1721</v>
      </c>
      <c r="L155" s="186">
        <v>12.50698601134215</v>
      </c>
      <c r="M155" s="186">
        <v>1.7596226411077658E-3</v>
      </c>
      <c r="N155" s="186" t="s">
        <v>17</v>
      </c>
    </row>
    <row r="156" spans="1:17" x14ac:dyDescent="0.25">
      <c r="A156" s="81" t="s">
        <v>6</v>
      </c>
      <c r="B156" s="79" t="s">
        <v>12</v>
      </c>
      <c r="C156" s="79" t="s">
        <v>13</v>
      </c>
      <c r="D156" s="79" t="s">
        <v>29</v>
      </c>
      <c r="E156" s="79" t="s">
        <v>158</v>
      </c>
      <c r="F156" s="185">
        <v>2.2007575757575757E-2</v>
      </c>
      <c r="G156" s="185">
        <v>9.8106060606060596E-3</v>
      </c>
      <c r="H156" s="185">
        <v>3.420454545454546E-2</v>
      </c>
      <c r="I156" s="186" t="s">
        <v>224</v>
      </c>
      <c r="J156" s="186">
        <v>2</v>
      </c>
      <c r="K156" s="186" t="s">
        <v>1721</v>
      </c>
      <c r="L156" s="186">
        <v>12.50698601134215</v>
      </c>
      <c r="M156" s="186">
        <v>1.7596226411077658E-3</v>
      </c>
      <c r="N156" s="186" t="s">
        <v>17</v>
      </c>
    </row>
    <row r="157" spans="1:17" x14ac:dyDescent="0.25">
      <c r="A157" s="81" t="s">
        <v>6</v>
      </c>
      <c r="B157" s="79" t="s">
        <v>12</v>
      </c>
      <c r="C157" s="79" t="s">
        <v>13</v>
      </c>
      <c r="D157" s="79" t="s">
        <v>7</v>
      </c>
      <c r="E157" s="79" t="s">
        <v>158</v>
      </c>
      <c r="F157" s="88">
        <v>0.105</v>
      </c>
      <c r="G157" s="88">
        <v>0.08</v>
      </c>
      <c r="H157" s="88">
        <v>0.13</v>
      </c>
      <c r="I157" s="79" t="s">
        <v>224</v>
      </c>
      <c r="J157" s="79">
        <v>2</v>
      </c>
      <c r="K157" s="79" t="s">
        <v>288</v>
      </c>
      <c r="L157" s="79">
        <v>67.765823999999981</v>
      </c>
      <c r="M157" s="79">
        <v>1.5494536006822556E-3</v>
      </c>
      <c r="N157" s="79" t="s">
        <v>17</v>
      </c>
    </row>
    <row r="158" spans="1:17" x14ac:dyDescent="0.25">
      <c r="A158" s="81" t="s">
        <v>6</v>
      </c>
      <c r="B158" s="79" t="s">
        <v>12</v>
      </c>
      <c r="C158" s="79" t="s">
        <v>14</v>
      </c>
      <c r="D158" s="79" t="s">
        <v>8</v>
      </c>
      <c r="E158" s="79" t="s">
        <v>158</v>
      </c>
      <c r="F158" s="185">
        <v>1.8078703703703704E-2</v>
      </c>
      <c r="G158" s="185">
        <v>4.0740740740740746E-3</v>
      </c>
      <c r="H158" s="185">
        <v>3.2083333333333332E-2</v>
      </c>
      <c r="I158" s="186" t="s">
        <v>224</v>
      </c>
      <c r="J158" s="186">
        <v>2</v>
      </c>
      <c r="K158" s="186" t="s">
        <v>1722</v>
      </c>
      <c r="L158" s="186">
        <v>6.4018200330578514</v>
      </c>
      <c r="M158" s="186">
        <v>2.8239943657192047E-3</v>
      </c>
      <c r="N158" s="186" t="s">
        <v>17</v>
      </c>
    </row>
    <row r="159" spans="1:17" x14ac:dyDescent="0.25">
      <c r="A159" s="81" t="s">
        <v>6</v>
      </c>
      <c r="B159" s="79" t="s">
        <v>12</v>
      </c>
      <c r="C159" s="79" t="s">
        <v>14</v>
      </c>
      <c r="D159" s="79" t="s">
        <v>29</v>
      </c>
      <c r="E159" s="79" t="s">
        <v>158</v>
      </c>
      <c r="F159" s="185">
        <v>1.8078703703703704E-2</v>
      </c>
      <c r="G159" s="185">
        <v>4.0740740740740746E-3</v>
      </c>
      <c r="H159" s="185">
        <v>3.2083333333333332E-2</v>
      </c>
      <c r="I159" s="186" t="s">
        <v>224</v>
      </c>
      <c r="J159" s="186">
        <v>2</v>
      </c>
      <c r="K159" s="186" t="s">
        <v>1722</v>
      </c>
      <c r="L159" s="186">
        <v>6.4018200330578514</v>
      </c>
      <c r="M159" s="186">
        <v>2.8239943657192047E-3</v>
      </c>
      <c r="N159" s="186" t="s">
        <v>17</v>
      </c>
    </row>
    <row r="160" spans="1:17" x14ac:dyDescent="0.25">
      <c r="A160" s="81" t="s">
        <v>6</v>
      </c>
      <c r="B160" s="79" t="s">
        <v>12</v>
      </c>
      <c r="C160" s="79" t="s">
        <v>14</v>
      </c>
      <c r="D160" s="79" t="s">
        <v>7</v>
      </c>
      <c r="E160" s="79" t="s">
        <v>158</v>
      </c>
      <c r="F160" s="88">
        <v>8.666666666666667E-2</v>
      </c>
      <c r="G160" s="88">
        <v>7.9166666666666663E-2</v>
      </c>
      <c r="H160" s="88">
        <v>9.4166666666666662E-2</v>
      </c>
      <c r="I160" s="79" t="s">
        <v>224</v>
      </c>
      <c r="J160" s="79">
        <v>2</v>
      </c>
      <c r="K160" s="79" t="s">
        <v>289</v>
      </c>
      <c r="L160" s="79">
        <v>512.97216790123457</v>
      </c>
      <c r="M160" s="79">
        <v>1.6895003684362284E-4</v>
      </c>
      <c r="N160" s="79" t="s">
        <v>17</v>
      </c>
    </row>
    <row r="161" spans="1:14" x14ac:dyDescent="0.25">
      <c r="A161" s="81" t="s">
        <v>6</v>
      </c>
      <c r="B161" s="79" t="s">
        <v>15</v>
      </c>
      <c r="C161" s="79" t="s">
        <v>11</v>
      </c>
      <c r="D161" s="79" t="s">
        <v>7</v>
      </c>
      <c r="E161" s="79" t="s">
        <v>158</v>
      </c>
      <c r="F161" s="88">
        <v>8.2500000000000004E-2</v>
      </c>
      <c r="G161" s="88">
        <v>7.7499999999999999E-2</v>
      </c>
      <c r="H161" s="88">
        <v>8.7500000000000008E-2</v>
      </c>
      <c r="I161" s="79" t="s">
        <v>224</v>
      </c>
      <c r="J161" s="79">
        <v>2</v>
      </c>
      <c r="K161" s="79" t="s">
        <v>290</v>
      </c>
      <c r="L161" s="79">
        <v>1045.8755999999983</v>
      </c>
      <c r="M161" s="79">
        <v>7.8881274216551327E-5</v>
      </c>
      <c r="N161" s="79" t="s">
        <v>17</v>
      </c>
    </row>
    <row r="162" spans="1:14" x14ac:dyDescent="0.25">
      <c r="A162" s="81" t="s">
        <v>6</v>
      </c>
      <c r="B162" s="79" t="s">
        <v>15</v>
      </c>
      <c r="C162" s="79" t="s">
        <v>13</v>
      </c>
      <c r="D162" s="79" t="s">
        <v>7</v>
      </c>
      <c r="E162" s="79" t="s">
        <v>158</v>
      </c>
      <c r="F162" s="88">
        <v>9.2500000000000013E-2</v>
      </c>
      <c r="G162" s="88">
        <v>7.8333333333333324E-2</v>
      </c>
      <c r="H162" s="88">
        <v>0.10583333333333333</v>
      </c>
      <c r="I162" s="79" t="s">
        <v>224</v>
      </c>
      <c r="J162" s="79">
        <v>2</v>
      </c>
      <c r="K162" s="79" t="s">
        <v>291</v>
      </c>
      <c r="L162" s="79">
        <v>173.85621157024786</v>
      </c>
      <c r="M162" s="79">
        <v>5.3204886477481255E-4</v>
      </c>
      <c r="N162" s="79" t="s">
        <v>17</v>
      </c>
    </row>
    <row r="163" spans="1:14" x14ac:dyDescent="0.25">
      <c r="A163" s="81" t="s">
        <v>6</v>
      </c>
      <c r="B163" s="79" t="s">
        <v>15</v>
      </c>
      <c r="C163" s="79" t="s">
        <v>14</v>
      </c>
      <c r="D163" s="79" t="s">
        <v>7</v>
      </c>
      <c r="E163" s="79" t="s">
        <v>158</v>
      </c>
      <c r="F163" s="88">
        <v>8.0833333333333326E-2</v>
      </c>
      <c r="G163" s="88">
        <v>7.4166666666666672E-2</v>
      </c>
      <c r="H163" s="88">
        <v>8.666666666666667E-2</v>
      </c>
      <c r="I163" s="79" t="s">
        <v>224</v>
      </c>
      <c r="J163" s="79">
        <v>2</v>
      </c>
      <c r="K163" s="79" t="s">
        <v>292</v>
      </c>
      <c r="L163" s="79">
        <v>642.58870044444473</v>
      </c>
      <c r="M163" s="79">
        <v>1.2579326912755419E-4</v>
      </c>
      <c r="N163" s="79" t="s">
        <v>17</v>
      </c>
    </row>
    <row r="164" spans="1:14" x14ac:dyDescent="0.25">
      <c r="A164" s="81" t="s">
        <v>6</v>
      </c>
      <c r="B164" s="79" t="s">
        <v>12</v>
      </c>
      <c r="C164" s="79" t="s">
        <v>11</v>
      </c>
      <c r="D164" s="79" t="s">
        <v>18</v>
      </c>
      <c r="E164" s="79" t="s">
        <v>17</v>
      </c>
      <c r="F164" s="88">
        <v>0.62249999999999994</v>
      </c>
      <c r="G164" s="88">
        <v>0.54583333333333328</v>
      </c>
      <c r="H164" s="88">
        <v>0.69916666666666671</v>
      </c>
      <c r="I164" s="79" t="s">
        <v>224</v>
      </c>
      <c r="J164" s="79">
        <v>2</v>
      </c>
      <c r="K164" s="79" t="s">
        <v>296</v>
      </c>
      <c r="L164" s="79">
        <v>253.26646672967823</v>
      </c>
      <c r="M164" s="79">
        <v>2.457885593928311E-3</v>
      </c>
      <c r="N164" s="79" t="s">
        <v>17</v>
      </c>
    </row>
    <row r="165" spans="1:14" x14ac:dyDescent="0.25">
      <c r="A165" s="81" t="s">
        <v>6</v>
      </c>
      <c r="B165" s="79" t="s">
        <v>12</v>
      </c>
      <c r="C165" s="79" t="s">
        <v>11</v>
      </c>
      <c r="D165" s="79" t="s">
        <v>8</v>
      </c>
      <c r="E165" s="79" t="s">
        <v>159</v>
      </c>
      <c r="F165" s="194">
        <v>4.1914191419141912E-2</v>
      </c>
      <c r="G165" s="194">
        <v>8.580858085808581E-3</v>
      </c>
      <c r="H165" s="194">
        <v>6.633663366336634E-2</v>
      </c>
      <c r="I165" s="197" t="s">
        <v>141</v>
      </c>
      <c r="J165" s="198">
        <v>2</v>
      </c>
      <c r="K165" s="195" t="s">
        <v>1738</v>
      </c>
      <c r="L165" s="195">
        <v>4.3661539999999999</v>
      </c>
      <c r="M165" s="195">
        <v>3.5339839999999998</v>
      </c>
      <c r="N165" s="195" t="s">
        <v>17</v>
      </c>
    </row>
    <row r="166" spans="1:14" x14ac:dyDescent="0.25">
      <c r="A166" s="81" t="s">
        <v>6</v>
      </c>
      <c r="B166" s="79" t="s">
        <v>12</v>
      </c>
      <c r="C166" s="79" t="s">
        <v>11</v>
      </c>
      <c r="D166" s="79" t="s">
        <v>29</v>
      </c>
      <c r="E166" s="79" t="s">
        <v>159</v>
      </c>
      <c r="F166" s="194">
        <v>4.1914191419141912E-2</v>
      </c>
      <c r="G166" s="194">
        <v>8.580858085808581E-3</v>
      </c>
      <c r="H166" s="194">
        <v>6.633663366336634E-2</v>
      </c>
      <c r="I166" s="197" t="s">
        <v>141</v>
      </c>
      <c r="J166" s="198">
        <v>2</v>
      </c>
      <c r="K166" s="195" t="s">
        <v>1738</v>
      </c>
      <c r="L166" s="195">
        <v>4.3661539999999999</v>
      </c>
      <c r="M166" s="195">
        <v>3.5339839999999998</v>
      </c>
      <c r="N166" s="195" t="s">
        <v>17</v>
      </c>
    </row>
    <row r="167" spans="1:14" x14ac:dyDescent="0.25">
      <c r="A167" s="81" t="s">
        <v>6</v>
      </c>
      <c r="B167" s="79" t="s">
        <v>12</v>
      </c>
      <c r="C167" s="79" t="s">
        <v>11</v>
      </c>
      <c r="D167" s="79" t="s">
        <v>7</v>
      </c>
      <c r="E167" s="79" t="s">
        <v>159</v>
      </c>
      <c r="F167" s="88">
        <v>0.62249999999999994</v>
      </c>
      <c r="G167" s="88">
        <v>0.54583333333333328</v>
      </c>
      <c r="H167" s="88">
        <v>0.69916666666666671</v>
      </c>
      <c r="I167" s="79" t="s">
        <v>224</v>
      </c>
      <c r="J167" s="133">
        <v>2</v>
      </c>
      <c r="K167" s="79" t="s">
        <v>296</v>
      </c>
      <c r="L167" s="79">
        <v>253.26646672967823</v>
      </c>
      <c r="M167" s="79">
        <v>2.457885593928311E-3</v>
      </c>
      <c r="N167" s="133" t="s">
        <v>17</v>
      </c>
    </row>
    <row r="168" spans="1:14" x14ac:dyDescent="0.25">
      <c r="A168" s="81" t="s">
        <v>6</v>
      </c>
      <c r="B168" s="79" t="s">
        <v>12</v>
      </c>
      <c r="C168" s="79" t="s">
        <v>13</v>
      </c>
      <c r="D168" s="79" t="s">
        <v>18</v>
      </c>
      <c r="E168" s="79" t="s">
        <v>17</v>
      </c>
      <c r="F168" s="88">
        <v>0.81416666666666659</v>
      </c>
      <c r="G168" s="88">
        <v>0.48583333333333334</v>
      </c>
      <c r="H168" s="88">
        <v>1.1425000000000001</v>
      </c>
      <c r="I168" s="79" t="s">
        <v>224</v>
      </c>
      <c r="J168" s="133">
        <v>2</v>
      </c>
      <c r="K168" s="79" t="s">
        <v>297</v>
      </c>
      <c r="L168" s="79">
        <v>23.621573645288453</v>
      </c>
      <c r="M168" s="79">
        <v>3.4467079919929887E-2</v>
      </c>
      <c r="N168" s="133" t="s">
        <v>17</v>
      </c>
    </row>
    <row r="169" spans="1:14" x14ac:dyDescent="0.25">
      <c r="A169" s="81" t="s">
        <v>6</v>
      </c>
      <c r="B169" s="79" t="s">
        <v>12</v>
      </c>
      <c r="C169" s="79" t="s">
        <v>13</v>
      </c>
      <c r="D169" s="79" t="s">
        <v>8</v>
      </c>
      <c r="E169" s="79" t="s">
        <v>159</v>
      </c>
      <c r="F169" s="194">
        <v>3.5714285714285712E-2</v>
      </c>
      <c r="G169" s="194">
        <v>1.1904761904761904E-2</v>
      </c>
      <c r="H169" s="194">
        <v>9.1269841269841279E-2</v>
      </c>
      <c r="I169" s="197" t="s">
        <v>141</v>
      </c>
      <c r="J169" s="198">
        <v>2</v>
      </c>
      <c r="K169" s="195" t="s">
        <v>1739</v>
      </c>
      <c r="L169" s="195">
        <v>2.7242250000000001</v>
      </c>
      <c r="M169" s="195">
        <v>4.6581450000000002</v>
      </c>
      <c r="N169" s="195" t="s">
        <v>17</v>
      </c>
    </row>
    <row r="170" spans="1:14" x14ac:dyDescent="0.25">
      <c r="A170" s="81" t="s">
        <v>6</v>
      </c>
      <c r="B170" s="79" t="s">
        <v>12</v>
      </c>
      <c r="C170" s="79" t="s">
        <v>13</v>
      </c>
      <c r="D170" s="79" t="s">
        <v>29</v>
      </c>
      <c r="E170" s="79" t="s">
        <v>159</v>
      </c>
      <c r="F170" s="194">
        <v>3.5714285714285712E-2</v>
      </c>
      <c r="G170" s="194">
        <v>1.1904761904761904E-2</v>
      </c>
      <c r="H170" s="194">
        <v>9.1269841269841279E-2</v>
      </c>
      <c r="I170" s="197" t="s">
        <v>141</v>
      </c>
      <c r="J170" s="198">
        <v>2</v>
      </c>
      <c r="K170" s="195" t="s">
        <v>1739</v>
      </c>
      <c r="L170" s="195">
        <v>2.7242250000000001</v>
      </c>
      <c r="M170" s="195">
        <v>4.6581450000000002</v>
      </c>
      <c r="N170" s="195" t="s">
        <v>17</v>
      </c>
    </row>
    <row r="171" spans="1:14" x14ac:dyDescent="0.25">
      <c r="A171" s="81" t="s">
        <v>6</v>
      </c>
      <c r="B171" s="79" t="s">
        <v>12</v>
      </c>
      <c r="C171" s="79" t="s">
        <v>13</v>
      </c>
      <c r="D171" s="79" t="s">
        <v>7</v>
      </c>
      <c r="E171" s="79" t="s">
        <v>159</v>
      </c>
      <c r="F171" s="88">
        <v>0.81416666666666659</v>
      </c>
      <c r="G171" s="88">
        <v>0.48583333333333334</v>
      </c>
      <c r="H171" s="88">
        <v>1.1425000000000001</v>
      </c>
      <c r="I171" s="79" t="s">
        <v>224</v>
      </c>
      <c r="J171" s="133">
        <v>2</v>
      </c>
      <c r="K171" s="79" t="s">
        <v>297</v>
      </c>
      <c r="L171" s="79">
        <v>23.621573645288453</v>
      </c>
      <c r="M171" s="79">
        <v>3.4467079919929887E-2</v>
      </c>
      <c r="N171" s="133" t="s">
        <v>17</v>
      </c>
    </row>
    <row r="172" spans="1:14" x14ac:dyDescent="0.25">
      <c r="A172" s="81" t="s">
        <v>6</v>
      </c>
      <c r="B172" s="79" t="s">
        <v>12</v>
      </c>
      <c r="C172" s="79" t="s">
        <v>14</v>
      </c>
      <c r="D172" s="79" t="s">
        <v>18</v>
      </c>
      <c r="E172" s="79" t="s">
        <v>17</v>
      </c>
      <c r="F172" s="88">
        <v>0.72166666666666668</v>
      </c>
      <c r="G172" s="88">
        <v>0.66083333333333327</v>
      </c>
      <c r="H172" s="88">
        <v>0.78250000000000008</v>
      </c>
      <c r="I172" s="79" t="s">
        <v>224</v>
      </c>
      <c r="J172" s="133">
        <v>2</v>
      </c>
      <c r="K172" s="79" t="s">
        <v>298</v>
      </c>
      <c r="L172" s="79">
        <v>540.6325707637443</v>
      </c>
      <c r="M172" s="79">
        <v>1.3348560661951574E-3</v>
      </c>
      <c r="N172" s="133" t="s">
        <v>17</v>
      </c>
    </row>
    <row r="173" spans="1:14" x14ac:dyDescent="0.25">
      <c r="A173" s="81" t="s">
        <v>6</v>
      </c>
      <c r="B173" s="79" t="s">
        <v>12</v>
      </c>
      <c r="C173" s="79" t="s">
        <v>14</v>
      </c>
      <c r="D173" s="79" t="s">
        <v>8</v>
      </c>
      <c r="E173" s="79" t="s">
        <v>159</v>
      </c>
      <c r="F173" s="194">
        <v>4.7101449275362313E-2</v>
      </c>
      <c r="G173" s="194">
        <v>1.2318840579710146E-2</v>
      </c>
      <c r="H173" s="194">
        <v>9.2028985507246377E-2</v>
      </c>
      <c r="I173" s="197" t="s">
        <v>141</v>
      </c>
      <c r="J173" s="198">
        <v>2</v>
      </c>
      <c r="K173" s="195" t="s">
        <v>1740</v>
      </c>
      <c r="L173" s="195">
        <v>3.6239650000000001</v>
      </c>
      <c r="M173" s="195">
        <v>4.308935</v>
      </c>
      <c r="N173" s="195" t="s">
        <v>17</v>
      </c>
    </row>
    <row r="174" spans="1:14" x14ac:dyDescent="0.25">
      <c r="A174" s="81" t="s">
        <v>6</v>
      </c>
      <c r="B174" s="79" t="s">
        <v>12</v>
      </c>
      <c r="C174" s="79" t="s">
        <v>14</v>
      </c>
      <c r="D174" s="79" t="s">
        <v>29</v>
      </c>
      <c r="E174" s="79" t="s">
        <v>159</v>
      </c>
      <c r="F174" s="194">
        <v>4.7101449275362313E-2</v>
      </c>
      <c r="G174" s="194">
        <v>1.2318840579710146E-2</v>
      </c>
      <c r="H174" s="194">
        <v>9.2028985507246377E-2</v>
      </c>
      <c r="I174" s="197" t="s">
        <v>141</v>
      </c>
      <c r="J174" s="198">
        <v>2</v>
      </c>
      <c r="K174" s="195" t="s">
        <v>1740</v>
      </c>
      <c r="L174" s="195">
        <v>3.6239650000000001</v>
      </c>
      <c r="M174" s="195">
        <v>4.308935</v>
      </c>
      <c r="N174" s="195" t="s">
        <v>17</v>
      </c>
    </row>
    <row r="175" spans="1:14" x14ac:dyDescent="0.25">
      <c r="A175" s="81" t="s">
        <v>6</v>
      </c>
      <c r="B175" s="79" t="s">
        <v>12</v>
      </c>
      <c r="C175" s="79" t="s">
        <v>14</v>
      </c>
      <c r="D175" s="79" t="s">
        <v>7</v>
      </c>
      <c r="E175" s="79" t="s">
        <v>159</v>
      </c>
      <c r="F175" s="88">
        <v>0.72166666666666668</v>
      </c>
      <c r="G175" s="88">
        <v>0.66083333333333327</v>
      </c>
      <c r="H175" s="88">
        <v>0.78250000000000008</v>
      </c>
      <c r="I175" s="79" t="s">
        <v>224</v>
      </c>
      <c r="J175" s="133">
        <v>2</v>
      </c>
      <c r="K175" s="79" t="s">
        <v>298</v>
      </c>
      <c r="L175" s="79">
        <v>540.6325707637443</v>
      </c>
      <c r="M175" s="79">
        <v>1.3348560661951574E-3</v>
      </c>
      <c r="N175" s="79" t="s">
        <v>17</v>
      </c>
    </row>
    <row r="176" spans="1:14" x14ac:dyDescent="0.25">
      <c r="A176" s="81" t="s">
        <v>6</v>
      </c>
      <c r="B176" s="79" t="s">
        <v>15</v>
      </c>
      <c r="C176" s="79" t="s">
        <v>11</v>
      </c>
      <c r="D176" s="79" t="s">
        <v>18</v>
      </c>
      <c r="E176" s="79" t="s">
        <v>17</v>
      </c>
      <c r="F176" s="88">
        <v>0.66583333333333339</v>
      </c>
      <c r="G176" s="88">
        <v>0.60499999999999998</v>
      </c>
      <c r="H176" s="88">
        <v>0.72666666666666668</v>
      </c>
      <c r="I176" s="79" t="s">
        <v>224</v>
      </c>
      <c r="J176" s="79">
        <v>2</v>
      </c>
      <c r="K176" s="79" t="s">
        <v>293</v>
      </c>
      <c r="L176" s="79">
        <v>460.21416430850047</v>
      </c>
      <c r="M176" s="79">
        <v>1.4467901793804806E-3</v>
      </c>
      <c r="N176" s="79" t="s">
        <v>17</v>
      </c>
    </row>
    <row r="177" spans="1:14" x14ac:dyDescent="0.25">
      <c r="A177" s="81" t="s">
        <v>6</v>
      </c>
      <c r="B177" s="79" t="s">
        <v>15</v>
      </c>
      <c r="C177" s="79" t="s">
        <v>11</v>
      </c>
      <c r="D177" s="79" t="s">
        <v>7</v>
      </c>
      <c r="E177" s="79" t="s">
        <v>159</v>
      </c>
      <c r="F177" s="88">
        <v>0.66583333333333339</v>
      </c>
      <c r="G177" s="88">
        <v>0.60499999999999998</v>
      </c>
      <c r="H177" s="88">
        <v>0.72666666666666668</v>
      </c>
      <c r="I177" s="79" t="s">
        <v>224</v>
      </c>
      <c r="J177" s="79">
        <v>2</v>
      </c>
      <c r="K177" s="79" t="s">
        <v>293</v>
      </c>
      <c r="L177" s="79">
        <v>460.21416430850047</v>
      </c>
      <c r="M177" s="79">
        <v>1.4467901793804806E-3</v>
      </c>
      <c r="N177" s="79" t="s">
        <v>17</v>
      </c>
    </row>
    <row r="178" spans="1:14" x14ac:dyDescent="0.25">
      <c r="A178" s="81" t="s">
        <v>6</v>
      </c>
      <c r="B178" s="79" t="s">
        <v>15</v>
      </c>
      <c r="C178" s="79" t="s">
        <v>13</v>
      </c>
      <c r="D178" s="79" t="s">
        <v>18</v>
      </c>
      <c r="E178" s="79" t="s">
        <v>17</v>
      </c>
      <c r="F178" s="88">
        <v>0.53333333333333333</v>
      </c>
      <c r="G178" s="88">
        <v>0.45916666666666667</v>
      </c>
      <c r="H178" s="88">
        <v>0.60666666666666669</v>
      </c>
      <c r="I178" s="79" t="s">
        <v>224</v>
      </c>
      <c r="J178" s="79">
        <v>2</v>
      </c>
      <c r="K178" s="79" t="s">
        <v>294</v>
      </c>
      <c r="L178" s="79">
        <v>200.90259631651179</v>
      </c>
      <c r="M178" s="79">
        <v>2.6546861171126623E-3</v>
      </c>
      <c r="N178" s="79" t="s">
        <v>17</v>
      </c>
    </row>
    <row r="179" spans="1:14" x14ac:dyDescent="0.25">
      <c r="A179" s="81" t="s">
        <v>6</v>
      </c>
      <c r="B179" s="79" t="s">
        <v>15</v>
      </c>
      <c r="C179" s="79" t="s">
        <v>13</v>
      </c>
      <c r="D179" s="79" t="s">
        <v>7</v>
      </c>
      <c r="E179" s="79" t="s">
        <v>159</v>
      </c>
      <c r="F179" s="88">
        <v>0.53333333333333333</v>
      </c>
      <c r="G179" s="88">
        <v>0.45916666666666667</v>
      </c>
      <c r="H179" s="88">
        <v>0.60666666666666669</v>
      </c>
      <c r="I179" s="79" t="s">
        <v>224</v>
      </c>
      <c r="J179" s="79">
        <v>2</v>
      </c>
      <c r="K179" s="79" t="s">
        <v>294</v>
      </c>
      <c r="L179" s="79">
        <v>200.90259631651179</v>
      </c>
      <c r="M179" s="79">
        <v>2.6546861171126623E-3</v>
      </c>
      <c r="N179" s="79" t="s">
        <v>17</v>
      </c>
    </row>
    <row r="180" spans="1:14" x14ac:dyDescent="0.25">
      <c r="A180" s="81" t="s">
        <v>6</v>
      </c>
      <c r="B180" s="79" t="s">
        <v>15</v>
      </c>
      <c r="C180" s="79" t="s">
        <v>14</v>
      </c>
      <c r="D180" s="79" t="s">
        <v>18</v>
      </c>
      <c r="E180" s="79" t="s">
        <v>17</v>
      </c>
      <c r="F180" s="88">
        <v>0.62583333333333335</v>
      </c>
      <c r="G180" s="88">
        <v>0.48500000000000004</v>
      </c>
      <c r="H180" s="88">
        <v>0.76666666666666661</v>
      </c>
      <c r="I180" s="79" t="s">
        <v>224</v>
      </c>
      <c r="J180" s="79">
        <v>2</v>
      </c>
      <c r="K180" s="79" t="s">
        <v>295</v>
      </c>
      <c r="L180" s="79">
        <v>75.861007723819228</v>
      </c>
      <c r="M180" s="79">
        <v>8.2497366184714014E-3</v>
      </c>
      <c r="N180" s="79" t="s">
        <v>17</v>
      </c>
    </row>
    <row r="181" spans="1:14" x14ac:dyDescent="0.25">
      <c r="A181" s="81" t="s">
        <v>6</v>
      </c>
      <c r="B181" s="79" t="s">
        <v>15</v>
      </c>
      <c r="C181" s="79" t="s">
        <v>14</v>
      </c>
      <c r="D181" s="79" t="s">
        <v>7</v>
      </c>
      <c r="E181" s="79" t="s">
        <v>159</v>
      </c>
      <c r="F181" s="88">
        <v>0.62583333333333335</v>
      </c>
      <c r="G181" s="88">
        <v>0.48500000000000004</v>
      </c>
      <c r="H181" s="88">
        <v>0.76666666666666661</v>
      </c>
      <c r="I181" s="79" t="s">
        <v>224</v>
      </c>
      <c r="J181" s="79">
        <v>2</v>
      </c>
      <c r="K181" s="79" t="s">
        <v>295</v>
      </c>
      <c r="L181" s="79">
        <v>75.861007723819228</v>
      </c>
      <c r="M181" s="79">
        <v>8.2497366184714014E-3</v>
      </c>
      <c r="N181" s="79" t="s">
        <v>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"/>
  <sheetViews>
    <sheetView zoomScale="80" zoomScaleNormal="80" workbookViewId="0">
      <selection activeCell="O48" sqref="O48"/>
    </sheetView>
  </sheetViews>
  <sheetFormatPr defaultRowHeight="15" x14ac:dyDescent="0.25"/>
  <cols>
    <col min="1" max="1" width="9.140625" style="81"/>
    <col min="2" max="4" width="9.140625" style="133"/>
    <col min="5" max="7" width="8.42578125" style="133" customWidth="1"/>
    <col min="8" max="8" width="5" style="133" customWidth="1"/>
    <col min="9" max="9" width="6.5703125" style="133" customWidth="1"/>
    <col min="10" max="10" width="27.28515625" style="133" customWidth="1"/>
    <col min="11" max="13" width="8.42578125" style="133" customWidth="1"/>
    <col min="14" max="14" width="6" style="133" customWidth="1"/>
    <col min="15" max="15" width="13.5703125" style="133" customWidth="1"/>
    <col min="16" max="16" width="142.42578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33">
        <v>0.4</v>
      </c>
      <c r="F2" s="133">
        <v>0.1</v>
      </c>
      <c r="G2" s="133">
        <v>2</v>
      </c>
      <c r="H2" s="133" t="s">
        <v>199</v>
      </c>
      <c r="I2" s="133">
        <v>2</v>
      </c>
      <c r="J2" s="133" t="s">
        <v>1004</v>
      </c>
      <c r="K2" s="133">
        <v>0.1</v>
      </c>
      <c r="L2" s="133">
        <v>2</v>
      </c>
      <c r="M2" s="133" t="s">
        <v>17</v>
      </c>
      <c r="O2" s="133" t="s">
        <v>22</v>
      </c>
      <c r="P2" s="139" t="s">
        <v>1005</v>
      </c>
    </row>
    <row r="4" spans="1:16" x14ac:dyDescent="0.25">
      <c r="G4" s="83"/>
      <c r="H4" s="83"/>
      <c r="I4" s="83"/>
      <c r="J4" s="8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09"/>
  <sheetViews>
    <sheetView zoomScale="80" zoomScaleNormal="80" workbookViewId="0">
      <pane ySplit="1" topLeftCell="A5" activePane="bottomLeft" state="frozen"/>
      <selection activeCell="F1" sqref="F1"/>
      <selection pane="bottomLeft" activeCell="E48" sqref="E48"/>
    </sheetView>
  </sheetViews>
  <sheetFormatPr defaultRowHeight="15" x14ac:dyDescent="0.25"/>
  <cols>
    <col min="5" max="5" width="16.140625" style="79" customWidth="1"/>
    <col min="6" max="8" width="10.140625" customWidth="1"/>
    <col min="9" max="9" width="8" customWidth="1"/>
    <col min="10" max="10" width="7.140625" customWidth="1"/>
    <col min="11" max="11" width="34.140625" customWidth="1"/>
    <col min="12" max="14" width="9.42578125" customWidth="1"/>
    <col min="16" max="16" width="13.85546875" customWidth="1"/>
    <col min="17" max="17" width="70.71093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163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33" t="s">
        <v>135</v>
      </c>
      <c r="M1" s="33" t="s">
        <v>136</v>
      </c>
      <c r="N1" s="33" t="s">
        <v>138</v>
      </c>
      <c r="O1" s="33"/>
      <c r="P1" s="33" t="s">
        <v>21</v>
      </c>
      <c r="Q1" s="33" t="s">
        <v>25</v>
      </c>
    </row>
    <row r="2" spans="1:17" x14ac:dyDescent="0.25">
      <c r="A2" s="24" t="s">
        <v>2</v>
      </c>
      <c r="B2" s="84" t="s">
        <v>12</v>
      </c>
      <c r="C2" s="84" t="s">
        <v>11</v>
      </c>
      <c r="D2" s="84" t="s">
        <v>8</v>
      </c>
      <c r="E2" s="84" t="s">
        <v>158</v>
      </c>
      <c r="F2" s="189">
        <v>0.17416666666666666</v>
      </c>
      <c r="G2" s="189">
        <v>0.14416666666666667</v>
      </c>
      <c r="H2" s="189">
        <v>0.20333333333333334</v>
      </c>
      <c r="I2" s="190" t="s">
        <v>224</v>
      </c>
      <c r="J2" s="190">
        <v>2</v>
      </c>
      <c r="K2" s="190" t="s">
        <v>166</v>
      </c>
      <c r="L2" s="189">
        <v>133.15209648879184</v>
      </c>
      <c r="M2" s="189">
        <v>1.3080279714659036E-3</v>
      </c>
      <c r="N2" s="190" t="s">
        <v>17</v>
      </c>
      <c r="P2" t="s">
        <v>24</v>
      </c>
      <c r="Q2" s="26" t="s">
        <v>90</v>
      </c>
    </row>
    <row r="3" spans="1:17" x14ac:dyDescent="0.25">
      <c r="A3" s="24" t="s">
        <v>2</v>
      </c>
      <c r="B3" s="84" t="s">
        <v>12</v>
      </c>
      <c r="C3" s="84" t="s">
        <v>11</v>
      </c>
      <c r="D3" s="84" t="s">
        <v>29</v>
      </c>
      <c r="E3" s="84" t="s">
        <v>158</v>
      </c>
      <c r="F3" s="189">
        <v>0.17416666666666666</v>
      </c>
      <c r="G3" s="189">
        <v>0.14416666666666667</v>
      </c>
      <c r="H3" s="189">
        <v>0.20333333333333334</v>
      </c>
      <c r="I3" s="190" t="s">
        <v>224</v>
      </c>
      <c r="J3" s="190">
        <v>2</v>
      </c>
      <c r="K3" s="190" t="s">
        <v>166</v>
      </c>
      <c r="L3" s="189">
        <v>133.15209648879184</v>
      </c>
      <c r="M3" s="189">
        <v>1.3080279714659036E-3</v>
      </c>
      <c r="N3" s="190" t="s">
        <v>17</v>
      </c>
    </row>
    <row r="4" spans="1:17" x14ac:dyDescent="0.25">
      <c r="A4" s="24" t="s">
        <v>2</v>
      </c>
      <c r="B4" s="84" t="s">
        <v>12</v>
      </c>
      <c r="C4" s="84" t="s">
        <v>13</v>
      </c>
      <c r="D4" s="84" t="s">
        <v>8</v>
      </c>
      <c r="E4" s="84" t="s">
        <v>158</v>
      </c>
      <c r="F4" s="189">
        <v>0.21333333333333335</v>
      </c>
      <c r="G4" s="189">
        <v>0.13166666666666668</v>
      </c>
      <c r="H4" s="189">
        <v>0.29416666666666663</v>
      </c>
      <c r="I4" s="190" t="s">
        <v>224</v>
      </c>
      <c r="J4" s="190">
        <v>2</v>
      </c>
      <c r="K4" s="190" t="s">
        <v>167</v>
      </c>
      <c r="L4" s="189">
        <v>26.483955040105222</v>
      </c>
      <c r="M4" s="189">
        <v>8.0551916437812295E-3</v>
      </c>
      <c r="N4" s="190" t="s">
        <v>17</v>
      </c>
    </row>
    <row r="5" spans="1:17" x14ac:dyDescent="0.25">
      <c r="A5" s="24" t="s">
        <v>2</v>
      </c>
      <c r="B5" s="84" t="s">
        <v>12</v>
      </c>
      <c r="C5" s="84" t="s">
        <v>13</v>
      </c>
      <c r="D5" s="84" t="s">
        <v>29</v>
      </c>
      <c r="E5" s="84" t="s">
        <v>158</v>
      </c>
      <c r="F5" s="189">
        <v>0.21333333333333335</v>
      </c>
      <c r="G5" s="189">
        <v>0.13166666666666668</v>
      </c>
      <c r="H5" s="189">
        <v>0.29416666666666663</v>
      </c>
      <c r="I5" s="190" t="s">
        <v>224</v>
      </c>
      <c r="J5" s="190">
        <v>2</v>
      </c>
      <c r="K5" s="190" t="s">
        <v>167</v>
      </c>
      <c r="L5" s="189">
        <v>26.483955040105222</v>
      </c>
      <c r="M5" s="189">
        <v>8.0551916437812295E-3</v>
      </c>
      <c r="N5" s="190" t="s">
        <v>17</v>
      </c>
    </row>
    <row r="6" spans="1:17" x14ac:dyDescent="0.25">
      <c r="A6" s="24" t="s">
        <v>2</v>
      </c>
      <c r="B6" s="84" t="s">
        <v>12</v>
      </c>
      <c r="C6" s="84" t="s">
        <v>14</v>
      </c>
      <c r="D6" s="84" t="s">
        <v>8</v>
      </c>
      <c r="E6" s="84" t="s">
        <v>158</v>
      </c>
      <c r="F6" s="189">
        <v>0.15833333333333333</v>
      </c>
      <c r="G6" s="189">
        <v>0.10833333333333334</v>
      </c>
      <c r="H6" s="189">
        <v>0.20750000000000002</v>
      </c>
      <c r="I6" s="190" t="s">
        <v>224</v>
      </c>
      <c r="J6" s="190">
        <v>2</v>
      </c>
      <c r="K6" s="190" t="s">
        <v>168</v>
      </c>
      <c r="L6" s="189">
        <v>39.172871972318326</v>
      </c>
      <c r="M6" s="189">
        <v>4.0419128177586836E-3</v>
      </c>
      <c r="N6" s="190" t="s">
        <v>17</v>
      </c>
      <c r="O6" s="27"/>
      <c r="P6" s="27"/>
      <c r="Q6" s="27"/>
    </row>
    <row r="7" spans="1:17" x14ac:dyDescent="0.25">
      <c r="A7" s="24" t="s">
        <v>2</v>
      </c>
      <c r="B7" s="84" t="s">
        <v>12</v>
      </c>
      <c r="C7" s="84" t="s">
        <v>14</v>
      </c>
      <c r="D7" s="84" t="s">
        <v>29</v>
      </c>
      <c r="E7" s="84" t="s">
        <v>158</v>
      </c>
      <c r="F7" s="189">
        <v>0.15833333333333333</v>
      </c>
      <c r="G7" s="189">
        <v>0.10833333333333334</v>
      </c>
      <c r="H7" s="189">
        <v>0.20750000000000002</v>
      </c>
      <c r="I7" s="190" t="s">
        <v>224</v>
      </c>
      <c r="J7" s="190">
        <v>2</v>
      </c>
      <c r="K7" s="190" t="s">
        <v>168</v>
      </c>
      <c r="L7" s="189">
        <v>39.172871972318326</v>
      </c>
      <c r="M7" s="189">
        <v>4.0419128177586836E-3</v>
      </c>
      <c r="N7" s="190" t="s">
        <v>17</v>
      </c>
      <c r="O7" s="27"/>
      <c r="P7" s="27"/>
      <c r="Q7" s="27"/>
    </row>
    <row r="8" spans="1:17" x14ac:dyDescent="0.25">
      <c r="A8" s="29" t="s">
        <v>2</v>
      </c>
      <c r="B8" s="84" t="s">
        <v>12</v>
      </c>
      <c r="C8" s="84" t="s">
        <v>11</v>
      </c>
      <c r="D8" s="84" t="s">
        <v>8</v>
      </c>
      <c r="E8" s="84" t="s">
        <v>159</v>
      </c>
      <c r="F8" s="90">
        <v>0.8020293609671848</v>
      </c>
      <c r="G8" s="261">
        <v>0.20333333333333334</v>
      </c>
      <c r="H8" s="112">
        <v>1.7970639032815197</v>
      </c>
      <c r="I8" s="31" t="s">
        <v>141</v>
      </c>
      <c r="J8" s="31">
        <v>2</v>
      </c>
      <c r="K8" s="31" t="s">
        <v>1684</v>
      </c>
      <c r="L8" s="112">
        <v>3.233654</v>
      </c>
      <c r="M8" s="112">
        <v>4.518967</v>
      </c>
      <c r="N8" s="31" t="s">
        <v>17</v>
      </c>
      <c r="O8" s="27"/>
      <c r="P8" s="27"/>
      <c r="Q8" s="27"/>
    </row>
    <row r="9" spans="1:17" x14ac:dyDescent="0.25">
      <c r="A9" s="29" t="s">
        <v>2</v>
      </c>
      <c r="B9" s="84" t="s">
        <v>12</v>
      </c>
      <c r="C9" s="84" t="s">
        <v>11</v>
      </c>
      <c r="D9" s="84" t="s">
        <v>29</v>
      </c>
      <c r="E9" s="84" t="s">
        <v>159</v>
      </c>
      <c r="F9" s="90">
        <v>0.8020293609671848</v>
      </c>
      <c r="G9" s="261">
        <v>0.20333333333333334</v>
      </c>
      <c r="H9" s="112">
        <v>1.7970639032815197</v>
      </c>
      <c r="I9" s="31" t="s">
        <v>141</v>
      </c>
      <c r="J9" s="31">
        <v>2</v>
      </c>
      <c r="K9" s="31" t="s">
        <v>1684</v>
      </c>
      <c r="L9" s="112">
        <v>3.233654</v>
      </c>
      <c r="M9" s="112">
        <v>4.518967</v>
      </c>
      <c r="N9" s="31" t="s">
        <v>17</v>
      </c>
      <c r="O9" s="27"/>
      <c r="P9" s="27"/>
      <c r="Q9" s="27"/>
    </row>
    <row r="10" spans="1:17" x14ac:dyDescent="0.25">
      <c r="A10" s="24" t="s">
        <v>2</v>
      </c>
      <c r="B10" s="84" t="s">
        <v>12</v>
      </c>
      <c r="C10" s="84" t="s">
        <v>13</v>
      </c>
      <c r="D10" s="84" t="s">
        <v>8</v>
      </c>
      <c r="E10" s="84" t="s">
        <v>159</v>
      </c>
      <c r="F10" s="90">
        <v>0.457004831</v>
      </c>
      <c r="G10" s="261">
        <v>0.29399999999999998</v>
      </c>
      <c r="H10" s="295">
        <v>1.4946236559139783</v>
      </c>
      <c r="I10" s="292" t="s">
        <v>141</v>
      </c>
      <c r="J10" s="292">
        <v>2</v>
      </c>
      <c r="K10" s="296" t="s">
        <v>1742</v>
      </c>
      <c r="L10" s="298">
        <v>1.511201</v>
      </c>
      <c r="M10" s="298">
        <v>4.3656030000000001</v>
      </c>
      <c r="N10" s="298" t="s">
        <v>17</v>
      </c>
      <c r="O10" s="27"/>
      <c r="Q10" s="127" t="s">
        <v>1743</v>
      </c>
    </row>
    <row r="11" spans="1:17" x14ac:dyDescent="0.25">
      <c r="A11" s="24" t="s">
        <v>2</v>
      </c>
      <c r="B11" s="84" t="s">
        <v>12</v>
      </c>
      <c r="C11" s="84" t="s">
        <v>13</v>
      </c>
      <c r="D11" s="84" t="s">
        <v>29</v>
      </c>
      <c r="E11" s="84" t="s">
        <v>159</v>
      </c>
      <c r="F11" s="90">
        <v>0.457004831</v>
      </c>
      <c r="G11" s="261">
        <v>0.29399999999999998</v>
      </c>
      <c r="H11" s="295">
        <v>1.4946236559139783</v>
      </c>
      <c r="I11" s="292" t="s">
        <v>141</v>
      </c>
      <c r="J11" s="292">
        <v>2</v>
      </c>
      <c r="K11" s="296" t="s">
        <v>1742</v>
      </c>
      <c r="L11" s="298">
        <v>1.511201</v>
      </c>
      <c r="M11" s="298">
        <v>4.3656030000000001</v>
      </c>
      <c r="N11" s="298" t="s">
        <v>17</v>
      </c>
      <c r="O11" s="27"/>
      <c r="P11" s="27"/>
      <c r="Q11" s="27"/>
    </row>
    <row r="12" spans="1:17" x14ac:dyDescent="0.25">
      <c r="A12" s="24" t="s">
        <v>2</v>
      </c>
      <c r="B12" s="84" t="s">
        <v>12</v>
      </c>
      <c r="C12" s="84" t="s">
        <v>14</v>
      </c>
      <c r="D12" s="84" t="s">
        <v>8</v>
      </c>
      <c r="E12" s="84" t="s">
        <v>159</v>
      </c>
      <c r="F12" s="90">
        <v>0.71969696969696972</v>
      </c>
      <c r="G12" s="261">
        <v>0.20750000000000002</v>
      </c>
      <c r="H12" s="112">
        <v>1.6666666666666667</v>
      </c>
      <c r="I12" s="31" t="s">
        <v>141</v>
      </c>
      <c r="J12" s="31">
        <v>2</v>
      </c>
      <c r="K12" s="31" t="s">
        <v>1685</v>
      </c>
      <c r="L12" s="112">
        <v>3.0631520000000001</v>
      </c>
      <c r="M12" s="112">
        <v>4.5817290000000002</v>
      </c>
      <c r="N12" s="31" t="s">
        <v>17</v>
      </c>
      <c r="O12" s="27"/>
      <c r="P12" s="27"/>
      <c r="Q12" s="27"/>
    </row>
    <row r="13" spans="1:17" x14ac:dyDescent="0.25">
      <c r="A13" s="80" t="s">
        <v>2</v>
      </c>
      <c r="B13" s="87" t="s">
        <v>12</v>
      </c>
      <c r="C13" s="87" t="s">
        <v>14</v>
      </c>
      <c r="D13" s="87" t="s">
        <v>29</v>
      </c>
      <c r="E13" s="87" t="s">
        <v>159</v>
      </c>
      <c r="F13" s="89">
        <v>0.71969696969696972</v>
      </c>
      <c r="G13" s="263">
        <v>0.20750000000000002</v>
      </c>
      <c r="H13" s="111">
        <v>1.6666666666666667</v>
      </c>
      <c r="I13" s="91" t="s">
        <v>141</v>
      </c>
      <c r="J13" s="91">
        <v>2</v>
      </c>
      <c r="K13" s="91" t="s">
        <v>1685</v>
      </c>
      <c r="L13" s="111">
        <v>3.0631520000000001</v>
      </c>
      <c r="M13" s="111">
        <v>4.5817290000000002</v>
      </c>
      <c r="N13" s="91" t="s">
        <v>17</v>
      </c>
      <c r="O13" s="87"/>
      <c r="P13" s="87"/>
      <c r="Q13" s="87"/>
    </row>
    <row r="14" spans="1:17" x14ac:dyDescent="0.25">
      <c r="A14" s="29" t="s">
        <v>3</v>
      </c>
      <c r="B14" s="27" t="s">
        <v>12</v>
      </c>
      <c r="C14" s="27" t="s">
        <v>11</v>
      </c>
      <c r="D14" s="27" t="s">
        <v>8</v>
      </c>
      <c r="E14" s="84" t="s">
        <v>158</v>
      </c>
      <c r="F14" s="189">
        <v>0.17416666666666666</v>
      </c>
      <c r="G14" s="189">
        <v>0.14416666666666667</v>
      </c>
      <c r="H14" s="189">
        <v>0.20333333333333334</v>
      </c>
      <c r="I14" s="190" t="s">
        <v>224</v>
      </c>
      <c r="J14" s="190">
        <v>2</v>
      </c>
      <c r="K14" s="190" t="s">
        <v>166</v>
      </c>
      <c r="L14" s="189">
        <v>133.15209648879184</v>
      </c>
      <c r="M14" s="189">
        <v>1.3080279714659036E-3</v>
      </c>
      <c r="N14" s="190" t="s">
        <v>17</v>
      </c>
      <c r="O14" s="27"/>
      <c r="P14" s="27"/>
      <c r="Q14" s="27" t="s">
        <v>996</v>
      </c>
    </row>
    <row r="15" spans="1:17" x14ac:dyDescent="0.25">
      <c r="A15" s="29" t="s">
        <v>3</v>
      </c>
      <c r="B15" s="27" t="s">
        <v>12</v>
      </c>
      <c r="C15" s="27" t="s">
        <v>11</v>
      </c>
      <c r="D15" s="27" t="s">
        <v>29</v>
      </c>
      <c r="E15" s="84" t="s">
        <v>158</v>
      </c>
      <c r="F15" s="189">
        <v>0.17416666666666666</v>
      </c>
      <c r="G15" s="189">
        <v>0.14416666666666667</v>
      </c>
      <c r="H15" s="189">
        <v>0.20333333333333334</v>
      </c>
      <c r="I15" s="190" t="s">
        <v>224</v>
      </c>
      <c r="J15" s="190">
        <v>2</v>
      </c>
      <c r="K15" s="190" t="s">
        <v>166</v>
      </c>
      <c r="L15" s="189">
        <v>133.15209648879184</v>
      </c>
      <c r="M15" s="189">
        <v>1.3080279714659036E-3</v>
      </c>
      <c r="N15" s="190" t="s">
        <v>17</v>
      </c>
      <c r="O15" s="27"/>
      <c r="P15" s="27"/>
      <c r="Q15" s="27"/>
    </row>
    <row r="16" spans="1:17" x14ac:dyDescent="0.25">
      <c r="A16" s="29" t="s">
        <v>3</v>
      </c>
      <c r="B16" s="27" t="s">
        <v>12</v>
      </c>
      <c r="C16" s="27" t="s">
        <v>13</v>
      </c>
      <c r="D16" s="27" t="s">
        <v>8</v>
      </c>
      <c r="E16" s="84" t="s">
        <v>158</v>
      </c>
      <c r="F16" s="189">
        <v>0.21333333333333335</v>
      </c>
      <c r="G16" s="189">
        <v>0.13166666666666668</v>
      </c>
      <c r="H16" s="189">
        <v>0.29416666666666663</v>
      </c>
      <c r="I16" s="190" t="s">
        <v>224</v>
      </c>
      <c r="J16" s="190">
        <v>2</v>
      </c>
      <c r="K16" s="190" t="s">
        <v>167</v>
      </c>
      <c r="L16" s="189">
        <v>26.483955040105222</v>
      </c>
      <c r="M16" s="189">
        <v>8.0551916437812295E-3</v>
      </c>
      <c r="N16" s="190" t="s">
        <v>17</v>
      </c>
      <c r="O16" s="27"/>
      <c r="P16" s="27"/>
      <c r="Q16" s="27"/>
    </row>
    <row r="17" spans="1:17" x14ac:dyDescent="0.25">
      <c r="A17" s="29" t="s">
        <v>3</v>
      </c>
      <c r="B17" s="27" t="s">
        <v>12</v>
      </c>
      <c r="C17" s="27" t="s">
        <v>13</v>
      </c>
      <c r="D17" s="27" t="s">
        <v>29</v>
      </c>
      <c r="E17" s="84" t="s">
        <v>158</v>
      </c>
      <c r="F17" s="189">
        <v>0.21333333333333335</v>
      </c>
      <c r="G17" s="189">
        <v>0.13166666666666668</v>
      </c>
      <c r="H17" s="189">
        <v>0.29416666666666663</v>
      </c>
      <c r="I17" s="190" t="s">
        <v>224</v>
      </c>
      <c r="J17" s="190">
        <v>2</v>
      </c>
      <c r="K17" s="190" t="s">
        <v>167</v>
      </c>
      <c r="L17" s="189">
        <v>26.483955040105222</v>
      </c>
      <c r="M17" s="189">
        <v>8.0551916437812295E-3</v>
      </c>
      <c r="N17" s="190" t="s">
        <v>17</v>
      </c>
      <c r="O17" s="27"/>
      <c r="P17" s="27"/>
      <c r="Q17" s="27"/>
    </row>
    <row r="18" spans="1:17" x14ac:dyDescent="0.25">
      <c r="A18" s="29" t="s">
        <v>3</v>
      </c>
      <c r="B18" s="27" t="s">
        <v>12</v>
      </c>
      <c r="C18" s="27" t="s">
        <v>14</v>
      </c>
      <c r="D18" s="27" t="s">
        <v>8</v>
      </c>
      <c r="E18" s="84" t="s">
        <v>158</v>
      </c>
      <c r="F18" s="189">
        <v>0.15833333333333333</v>
      </c>
      <c r="G18" s="189">
        <v>0.10833333333333334</v>
      </c>
      <c r="H18" s="189">
        <v>0.20750000000000002</v>
      </c>
      <c r="I18" s="190" t="s">
        <v>224</v>
      </c>
      <c r="J18" s="190">
        <v>2</v>
      </c>
      <c r="K18" s="190" t="s">
        <v>168</v>
      </c>
      <c r="L18" s="189">
        <v>39.172871972318326</v>
      </c>
      <c r="M18" s="189">
        <v>4.0419128177586836E-3</v>
      </c>
      <c r="N18" s="190" t="s">
        <v>17</v>
      </c>
      <c r="O18" s="27"/>
      <c r="P18" s="27"/>
      <c r="Q18" s="27"/>
    </row>
    <row r="19" spans="1:17" x14ac:dyDescent="0.25">
      <c r="A19" s="29" t="s">
        <v>3</v>
      </c>
      <c r="B19" s="27" t="s">
        <v>12</v>
      </c>
      <c r="C19" s="27" t="s">
        <v>14</v>
      </c>
      <c r="D19" s="27" t="s">
        <v>29</v>
      </c>
      <c r="E19" s="84" t="s">
        <v>158</v>
      </c>
      <c r="F19" s="189">
        <v>0.15833333333333333</v>
      </c>
      <c r="G19" s="189">
        <v>0.10833333333333334</v>
      </c>
      <c r="H19" s="189">
        <v>0.20750000000000002</v>
      </c>
      <c r="I19" s="190" t="s">
        <v>224</v>
      </c>
      <c r="J19" s="190">
        <v>2</v>
      </c>
      <c r="K19" s="190" t="s">
        <v>168</v>
      </c>
      <c r="L19" s="189">
        <v>39.172871972318326</v>
      </c>
      <c r="M19" s="189">
        <v>4.0419128177586836E-3</v>
      </c>
      <c r="N19" s="190" t="s">
        <v>17</v>
      </c>
      <c r="O19" s="27"/>
      <c r="P19" s="27"/>
      <c r="Q19" s="27"/>
    </row>
    <row r="20" spans="1:17" x14ac:dyDescent="0.25">
      <c r="A20" s="29" t="s">
        <v>3</v>
      </c>
      <c r="B20" s="27" t="s">
        <v>12</v>
      </c>
      <c r="C20" s="27" t="s">
        <v>11</v>
      </c>
      <c r="D20" s="27" t="s">
        <v>8</v>
      </c>
      <c r="E20" s="84" t="s">
        <v>159</v>
      </c>
      <c r="F20" s="112">
        <v>0.90438988095238082</v>
      </c>
      <c r="G20" s="261">
        <v>0.20333333333333334</v>
      </c>
      <c r="H20" s="112">
        <v>3.018707482993197</v>
      </c>
      <c r="I20" s="85" t="s">
        <v>141</v>
      </c>
      <c r="J20" s="85">
        <v>2</v>
      </c>
      <c r="K20" s="85" t="s">
        <v>1694</v>
      </c>
      <c r="L20" s="85">
        <v>2.550935</v>
      </c>
      <c r="M20" s="85">
        <v>4.6726299999999998</v>
      </c>
      <c r="N20" s="85" t="s">
        <v>17</v>
      </c>
      <c r="O20" s="27"/>
      <c r="P20" s="27"/>
      <c r="Q20" s="27"/>
    </row>
    <row r="21" spans="1:17" x14ac:dyDescent="0.25">
      <c r="A21" s="29" t="s">
        <v>3</v>
      </c>
      <c r="B21" s="27" t="s">
        <v>12</v>
      </c>
      <c r="C21" s="27" t="s">
        <v>11</v>
      </c>
      <c r="D21" s="27" t="s">
        <v>29</v>
      </c>
      <c r="E21" s="84" t="s">
        <v>159</v>
      </c>
      <c r="F21" s="112">
        <v>0.90438988095238082</v>
      </c>
      <c r="G21" s="261">
        <v>0.20333333333333334</v>
      </c>
      <c r="H21" s="112">
        <v>3.018707482993197</v>
      </c>
      <c r="I21" s="85" t="s">
        <v>141</v>
      </c>
      <c r="J21" s="85">
        <v>2</v>
      </c>
      <c r="K21" s="85" t="s">
        <v>1694</v>
      </c>
      <c r="L21" s="85">
        <v>2.550935</v>
      </c>
      <c r="M21" s="85">
        <v>4.6726299999999998</v>
      </c>
      <c r="N21" s="85" t="s">
        <v>17</v>
      </c>
      <c r="O21" s="27"/>
      <c r="P21" s="27"/>
      <c r="Q21" s="27"/>
    </row>
    <row r="22" spans="1:17" x14ac:dyDescent="0.25">
      <c r="A22" s="29" t="s">
        <v>3</v>
      </c>
      <c r="B22" s="27" t="s">
        <v>12</v>
      </c>
      <c r="C22" s="27" t="s">
        <v>13</v>
      </c>
      <c r="D22" s="27" t="s">
        <v>8</v>
      </c>
      <c r="E22" s="84" t="s">
        <v>159</v>
      </c>
      <c r="F22" s="112">
        <v>0.66478076379066486</v>
      </c>
      <c r="G22" s="261">
        <v>0.29416666666666663</v>
      </c>
      <c r="H22" s="112">
        <v>1.4946236559139783</v>
      </c>
      <c r="I22" s="85" t="s">
        <v>141</v>
      </c>
      <c r="J22" s="85">
        <v>2</v>
      </c>
      <c r="K22" s="85" t="s">
        <v>1695</v>
      </c>
      <c r="L22" s="85">
        <v>3.4759639999999998</v>
      </c>
      <c r="M22" s="85">
        <v>4.4001229999999998</v>
      </c>
      <c r="N22" s="85" t="s">
        <v>17</v>
      </c>
      <c r="O22" s="27"/>
      <c r="P22" s="27"/>
      <c r="Q22" s="27"/>
    </row>
    <row r="23" spans="1:17" x14ac:dyDescent="0.25">
      <c r="A23" s="29" t="s">
        <v>3</v>
      </c>
      <c r="B23" s="27" t="s">
        <v>12</v>
      </c>
      <c r="C23" s="27" t="s">
        <v>13</v>
      </c>
      <c r="D23" s="27" t="s">
        <v>29</v>
      </c>
      <c r="E23" s="84" t="s">
        <v>159</v>
      </c>
      <c r="F23" s="112">
        <v>0.66478076379066486</v>
      </c>
      <c r="G23" s="261">
        <v>0.29416666666666663</v>
      </c>
      <c r="H23" s="112">
        <v>1.4946236559139783</v>
      </c>
      <c r="I23" s="85" t="s">
        <v>141</v>
      </c>
      <c r="J23" s="85">
        <v>2</v>
      </c>
      <c r="K23" s="85" t="s">
        <v>1695</v>
      </c>
      <c r="L23" s="85">
        <v>3.4759639999999998</v>
      </c>
      <c r="M23" s="85">
        <v>4.4001229999999998</v>
      </c>
      <c r="N23" s="85" t="s">
        <v>17</v>
      </c>
      <c r="O23" s="27"/>
      <c r="P23" s="27"/>
      <c r="Q23" s="27"/>
    </row>
    <row r="24" spans="1:17" x14ac:dyDescent="0.25">
      <c r="A24" s="29" t="s">
        <v>3</v>
      </c>
      <c r="B24" s="27" t="s">
        <v>12</v>
      </c>
      <c r="C24" s="27" t="s">
        <v>14</v>
      </c>
      <c r="D24" s="27" t="s">
        <v>8</v>
      </c>
      <c r="E24" s="84" t="s">
        <v>159</v>
      </c>
      <c r="F24" s="112">
        <v>0.93218869233437385</v>
      </c>
      <c r="G24" s="261">
        <v>0.20750000000000002</v>
      </c>
      <c r="H24" s="112">
        <v>1.6666666666666667</v>
      </c>
      <c r="I24" s="85" t="s">
        <v>141</v>
      </c>
      <c r="J24" s="85">
        <v>2</v>
      </c>
      <c r="K24" s="85" t="s">
        <v>1696</v>
      </c>
      <c r="L24" s="85">
        <v>3.1056539999999999</v>
      </c>
      <c r="M24" s="85">
        <v>4.5676350000000001</v>
      </c>
      <c r="N24" s="85" t="s">
        <v>17</v>
      </c>
      <c r="O24" s="27"/>
      <c r="P24" s="27"/>
      <c r="Q24" s="27"/>
    </row>
    <row r="25" spans="1:17" x14ac:dyDescent="0.25">
      <c r="A25" s="80" t="s">
        <v>3</v>
      </c>
      <c r="B25" s="87" t="s">
        <v>12</v>
      </c>
      <c r="C25" s="87" t="s">
        <v>14</v>
      </c>
      <c r="D25" s="87" t="s">
        <v>29</v>
      </c>
      <c r="E25" s="87" t="s">
        <v>159</v>
      </c>
      <c r="F25" s="111">
        <v>0.93218869233437385</v>
      </c>
      <c r="G25" s="263">
        <v>0.20750000000000002</v>
      </c>
      <c r="H25" s="111">
        <v>1.6666666666666667</v>
      </c>
      <c r="I25" s="91" t="s">
        <v>141</v>
      </c>
      <c r="J25" s="91">
        <v>2</v>
      </c>
      <c r="K25" s="91" t="s">
        <v>1696</v>
      </c>
      <c r="L25" s="91">
        <v>3.1056539999999999</v>
      </c>
      <c r="M25" s="91">
        <v>4.5676350000000001</v>
      </c>
      <c r="N25" s="91" t="s">
        <v>17</v>
      </c>
      <c r="O25" s="87"/>
      <c r="P25" s="87"/>
      <c r="Q25" s="87"/>
    </row>
    <row r="26" spans="1:17" x14ac:dyDescent="0.25">
      <c r="A26" s="29" t="s">
        <v>4</v>
      </c>
      <c r="B26" s="27" t="s">
        <v>12</v>
      </c>
      <c r="C26" s="27" t="s">
        <v>11</v>
      </c>
      <c r="D26" s="27" t="s">
        <v>8</v>
      </c>
      <c r="E26" s="84" t="s">
        <v>158</v>
      </c>
      <c r="F26" s="189">
        <v>0.17416666666666666</v>
      </c>
      <c r="G26" s="189">
        <v>0.14416666666666667</v>
      </c>
      <c r="H26" s="189">
        <v>0.20333333333333334</v>
      </c>
      <c r="I26" s="190" t="s">
        <v>224</v>
      </c>
      <c r="J26" s="190">
        <v>2</v>
      </c>
      <c r="K26" s="190" t="s">
        <v>166</v>
      </c>
      <c r="L26" s="189">
        <v>133.15209648879184</v>
      </c>
      <c r="M26" s="189">
        <v>1.3080279714659036E-3</v>
      </c>
      <c r="N26" s="190" t="s">
        <v>17</v>
      </c>
      <c r="O26" s="27"/>
      <c r="P26" s="27"/>
      <c r="Q26" s="79"/>
    </row>
    <row r="27" spans="1:17" x14ac:dyDescent="0.25">
      <c r="A27" s="29" t="s">
        <v>4</v>
      </c>
      <c r="B27" s="27" t="s">
        <v>12</v>
      </c>
      <c r="C27" s="27" t="s">
        <v>11</v>
      </c>
      <c r="D27" s="27" t="s">
        <v>29</v>
      </c>
      <c r="E27" s="84" t="s">
        <v>158</v>
      </c>
      <c r="F27" s="189">
        <v>0.17416666666666666</v>
      </c>
      <c r="G27" s="189">
        <v>0.14416666666666667</v>
      </c>
      <c r="H27" s="189">
        <v>0.20333333333333334</v>
      </c>
      <c r="I27" s="190" t="s">
        <v>224</v>
      </c>
      <c r="J27" s="190">
        <v>2</v>
      </c>
      <c r="K27" s="190" t="s">
        <v>166</v>
      </c>
      <c r="L27" s="189">
        <v>133.15209648879184</v>
      </c>
      <c r="M27" s="189">
        <v>1.3080279714659036E-3</v>
      </c>
      <c r="N27" s="190" t="s">
        <v>17</v>
      </c>
      <c r="O27" s="27"/>
      <c r="P27" s="27"/>
      <c r="Q27" s="27"/>
    </row>
    <row r="28" spans="1:17" x14ac:dyDescent="0.25">
      <c r="A28" s="29" t="s">
        <v>4</v>
      </c>
      <c r="B28" s="27" t="s">
        <v>12</v>
      </c>
      <c r="C28" s="27" t="s">
        <v>13</v>
      </c>
      <c r="D28" s="27" t="s">
        <v>8</v>
      </c>
      <c r="E28" s="84" t="s">
        <v>158</v>
      </c>
      <c r="F28" s="189">
        <v>0.21333333333333335</v>
      </c>
      <c r="G28" s="189">
        <v>0.13166666666666668</v>
      </c>
      <c r="H28" s="189">
        <v>0.29416666666666663</v>
      </c>
      <c r="I28" s="190" t="s">
        <v>224</v>
      </c>
      <c r="J28" s="190">
        <v>2</v>
      </c>
      <c r="K28" s="190" t="s">
        <v>167</v>
      </c>
      <c r="L28" s="189">
        <v>26.483955040105222</v>
      </c>
      <c r="M28" s="189">
        <v>8.0551916437812295E-3</v>
      </c>
      <c r="N28" s="190" t="s">
        <v>17</v>
      </c>
      <c r="O28" s="27"/>
      <c r="P28" s="27"/>
      <c r="Q28" s="27"/>
    </row>
    <row r="29" spans="1:17" x14ac:dyDescent="0.25">
      <c r="A29" s="29" t="s">
        <v>4</v>
      </c>
      <c r="B29" s="27" t="s">
        <v>12</v>
      </c>
      <c r="C29" s="27" t="s">
        <v>13</v>
      </c>
      <c r="D29" s="27" t="s">
        <v>29</v>
      </c>
      <c r="E29" s="84" t="s">
        <v>158</v>
      </c>
      <c r="F29" s="189">
        <v>0.21333333333333335</v>
      </c>
      <c r="G29" s="189">
        <v>0.13166666666666668</v>
      </c>
      <c r="H29" s="189">
        <v>0.29416666666666663</v>
      </c>
      <c r="I29" s="190" t="s">
        <v>224</v>
      </c>
      <c r="J29" s="190">
        <v>2</v>
      </c>
      <c r="K29" s="190" t="s">
        <v>167</v>
      </c>
      <c r="L29" s="189">
        <v>26.483955040105222</v>
      </c>
      <c r="M29" s="189">
        <v>8.0551916437812295E-3</v>
      </c>
      <c r="N29" s="190" t="s">
        <v>17</v>
      </c>
      <c r="O29" s="27"/>
      <c r="P29" s="27"/>
      <c r="Q29" s="27"/>
    </row>
    <row r="30" spans="1:17" x14ac:dyDescent="0.25">
      <c r="A30" s="29" t="s">
        <v>4</v>
      </c>
      <c r="B30" s="27" t="s">
        <v>12</v>
      </c>
      <c r="C30" s="27" t="s">
        <v>14</v>
      </c>
      <c r="D30" s="27" t="s">
        <v>8</v>
      </c>
      <c r="E30" s="84" t="s">
        <v>158</v>
      </c>
      <c r="F30" s="189">
        <v>0.15833333333333333</v>
      </c>
      <c r="G30" s="189">
        <v>0.10833333333333334</v>
      </c>
      <c r="H30" s="189">
        <v>0.20750000000000002</v>
      </c>
      <c r="I30" s="190" t="s">
        <v>224</v>
      </c>
      <c r="J30" s="190">
        <v>2</v>
      </c>
      <c r="K30" s="190" t="s">
        <v>168</v>
      </c>
      <c r="L30" s="189">
        <v>39.172871972318326</v>
      </c>
      <c r="M30" s="189">
        <v>4.0419128177586836E-3</v>
      </c>
      <c r="N30" s="190" t="s">
        <v>17</v>
      </c>
      <c r="O30" s="27"/>
      <c r="P30" s="27"/>
      <c r="Q30" s="27"/>
    </row>
    <row r="31" spans="1:17" x14ac:dyDescent="0.25">
      <c r="A31" s="29" t="s">
        <v>4</v>
      </c>
      <c r="B31" s="27" t="s">
        <v>12</v>
      </c>
      <c r="C31" s="27" t="s">
        <v>14</v>
      </c>
      <c r="D31" s="27" t="s">
        <v>29</v>
      </c>
      <c r="E31" s="84" t="s">
        <v>158</v>
      </c>
      <c r="F31" s="189">
        <v>0.15833333333333333</v>
      </c>
      <c r="G31" s="189">
        <v>0.10833333333333334</v>
      </c>
      <c r="H31" s="189">
        <v>0.20750000000000002</v>
      </c>
      <c r="I31" s="190" t="s">
        <v>224</v>
      </c>
      <c r="J31" s="190">
        <v>2</v>
      </c>
      <c r="K31" s="190" t="s">
        <v>168</v>
      </c>
      <c r="L31" s="189">
        <v>39.172871972318326</v>
      </c>
      <c r="M31" s="189">
        <v>4.0419128177586836E-3</v>
      </c>
      <c r="N31" s="190" t="s">
        <v>17</v>
      </c>
      <c r="O31" s="27"/>
      <c r="P31" s="27"/>
      <c r="Q31" s="27"/>
    </row>
    <row r="32" spans="1:17" x14ac:dyDescent="0.25">
      <c r="A32" s="29" t="s">
        <v>4</v>
      </c>
      <c r="B32" s="27" t="s">
        <v>12</v>
      </c>
      <c r="C32" s="27" t="s">
        <v>11</v>
      </c>
      <c r="D32" s="27" t="s">
        <v>8</v>
      </c>
      <c r="E32" s="84" t="s">
        <v>159</v>
      </c>
      <c r="F32" s="90">
        <v>0.85681049069373938</v>
      </c>
      <c r="G32" s="261">
        <v>0.20333333333333334</v>
      </c>
      <c r="H32" s="112">
        <v>1.8675972927241962</v>
      </c>
      <c r="I32" s="85" t="s">
        <v>141</v>
      </c>
      <c r="J32" s="161">
        <v>2</v>
      </c>
      <c r="K32" s="27" t="s">
        <v>1686</v>
      </c>
      <c r="L32" s="90">
        <v>3.3484859999999999</v>
      </c>
      <c r="M32" s="90">
        <v>4.4671380000000003</v>
      </c>
      <c r="N32" s="27" t="s">
        <v>17</v>
      </c>
      <c r="O32" s="27"/>
      <c r="P32" s="27"/>
      <c r="Q32" s="27"/>
    </row>
    <row r="33" spans="1:17" x14ac:dyDescent="0.25">
      <c r="A33" s="29" t="s">
        <v>4</v>
      </c>
      <c r="B33" s="27" t="s">
        <v>12</v>
      </c>
      <c r="C33" s="27" t="s">
        <v>11</v>
      </c>
      <c r="D33" s="27" t="s">
        <v>29</v>
      </c>
      <c r="E33" s="84" t="s">
        <v>159</v>
      </c>
      <c r="F33" s="88">
        <v>0.85681049069373938</v>
      </c>
      <c r="G33" s="262">
        <v>0.20333333333333334</v>
      </c>
      <c r="H33" s="110">
        <v>1.8675972927241962</v>
      </c>
      <c r="I33" t="s">
        <v>141</v>
      </c>
      <c r="J33">
        <v>2</v>
      </c>
      <c r="K33" t="s">
        <v>1686</v>
      </c>
      <c r="L33" s="88">
        <v>3.3484859999999999</v>
      </c>
      <c r="M33" s="88">
        <v>4.4671380000000003</v>
      </c>
      <c r="N33" t="s">
        <v>17</v>
      </c>
    </row>
    <row r="34" spans="1:17" x14ac:dyDescent="0.25">
      <c r="A34" s="29" t="s">
        <v>4</v>
      </c>
      <c r="B34" s="27" t="s">
        <v>12</v>
      </c>
      <c r="C34" s="27" t="s">
        <v>13</v>
      </c>
      <c r="D34" s="27" t="s">
        <v>8</v>
      </c>
      <c r="E34" s="84" t="s">
        <v>159</v>
      </c>
      <c r="F34" s="90">
        <v>0.6333333333333333</v>
      </c>
      <c r="G34" s="261">
        <v>0.29416666666666663</v>
      </c>
      <c r="H34" s="112">
        <v>1.5240740740740739</v>
      </c>
      <c r="I34" t="s">
        <v>141</v>
      </c>
      <c r="J34">
        <v>2</v>
      </c>
      <c r="K34" s="27" t="s">
        <v>1687</v>
      </c>
      <c r="L34" s="90">
        <v>2.5221019999999998</v>
      </c>
      <c r="M34" s="90">
        <v>4.6734039999999997</v>
      </c>
      <c r="N34" t="s">
        <v>17</v>
      </c>
    </row>
    <row r="35" spans="1:17" x14ac:dyDescent="0.25">
      <c r="A35" s="29" t="s">
        <v>4</v>
      </c>
      <c r="B35" s="27" t="s">
        <v>12</v>
      </c>
      <c r="C35" s="27" t="s">
        <v>13</v>
      </c>
      <c r="D35" s="27" t="s">
        <v>29</v>
      </c>
      <c r="E35" s="84" t="s">
        <v>159</v>
      </c>
      <c r="F35" s="88">
        <v>0.6333333333333333</v>
      </c>
      <c r="G35" s="262">
        <v>0.29416666666666663</v>
      </c>
      <c r="H35" s="110">
        <v>1.5240740740740739</v>
      </c>
      <c r="I35" t="s">
        <v>141</v>
      </c>
      <c r="J35">
        <v>2</v>
      </c>
      <c r="K35" t="s">
        <v>1687</v>
      </c>
      <c r="L35" s="88">
        <v>2.5221019999999998</v>
      </c>
      <c r="M35" s="88">
        <v>4.6734039999999997</v>
      </c>
      <c r="N35" t="s">
        <v>17</v>
      </c>
    </row>
    <row r="36" spans="1:17" x14ac:dyDescent="0.25">
      <c r="A36" s="29" t="s">
        <v>4</v>
      </c>
      <c r="B36" s="27" t="s">
        <v>12</v>
      </c>
      <c r="C36" s="27" t="s">
        <v>14</v>
      </c>
      <c r="D36" s="27" t="s">
        <v>8</v>
      </c>
      <c r="E36" s="84" t="s">
        <v>159</v>
      </c>
      <c r="F36" s="90">
        <v>0.72458791208791207</v>
      </c>
      <c r="G36" s="261">
        <v>0.20750000000000002</v>
      </c>
      <c r="H36" s="112">
        <v>1.4491758241758241</v>
      </c>
      <c r="I36" t="s">
        <v>141</v>
      </c>
      <c r="J36">
        <v>2</v>
      </c>
      <c r="K36" s="27" t="s">
        <v>1688</v>
      </c>
      <c r="L36" s="90">
        <v>3.5047350000000002</v>
      </c>
      <c r="M36" s="90">
        <v>4.3835579999999998</v>
      </c>
      <c r="N36" t="s">
        <v>17</v>
      </c>
    </row>
    <row r="37" spans="1:17" x14ac:dyDescent="0.25">
      <c r="A37" s="80" t="s">
        <v>4</v>
      </c>
      <c r="B37" s="87" t="s">
        <v>12</v>
      </c>
      <c r="C37" s="87" t="s">
        <v>14</v>
      </c>
      <c r="D37" s="87" t="s">
        <v>29</v>
      </c>
      <c r="E37" s="87" t="s">
        <v>159</v>
      </c>
      <c r="F37" s="89">
        <v>0.72458791208791207</v>
      </c>
      <c r="G37" s="263">
        <v>0.20750000000000002</v>
      </c>
      <c r="H37" s="111">
        <v>1.4491758241758241</v>
      </c>
      <c r="I37" s="87" t="s">
        <v>141</v>
      </c>
      <c r="J37" s="87">
        <v>2</v>
      </c>
      <c r="K37" s="87" t="s">
        <v>1688</v>
      </c>
      <c r="L37" s="89">
        <v>3.5047350000000002</v>
      </c>
      <c r="M37" s="89">
        <v>4.3835579999999998</v>
      </c>
      <c r="N37" s="87" t="s">
        <v>17</v>
      </c>
      <c r="O37" s="87"/>
      <c r="P37" s="87"/>
      <c r="Q37" s="87"/>
    </row>
    <row r="38" spans="1:17" x14ac:dyDescent="0.25">
      <c r="A38" s="24" t="s">
        <v>5</v>
      </c>
      <c r="B38" s="79" t="s">
        <v>12</v>
      </c>
      <c r="C38" s="79" t="s">
        <v>11</v>
      </c>
      <c r="D38" s="79" t="s">
        <v>8</v>
      </c>
      <c r="E38" s="79" t="s">
        <v>158</v>
      </c>
      <c r="F38" s="189">
        <v>0.17416666666666666</v>
      </c>
      <c r="G38" s="189">
        <v>0.14416666666666667</v>
      </c>
      <c r="H38" s="189">
        <v>0.20333333333333334</v>
      </c>
      <c r="I38" s="190" t="s">
        <v>224</v>
      </c>
      <c r="J38" s="190">
        <v>2</v>
      </c>
      <c r="K38" s="190" t="s">
        <v>166</v>
      </c>
      <c r="L38" s="189">
        <v>133.15209648879184</v>
      </c>
      <c r="M38" s="189">
        <v>1.3080279714659036E-3</v>
      </c>
      <c r="N38" s="190" t="s">
        <v>17</v>
      </c>
    </row>
    <row r="39" spans="1:17" x14ac:dyDescent="0.25">
      <c r="A39" s="24" t="s">
        <v>5</v>
      </c>
      <c r="B39" s="79" t="s">
        <v>12</v>
      </c>
      <c r="C39" s="79" t="s">
        <v>11</v>
      </c>
      <c r="D39" s="79" t="s">
        <v>29</v>
      </c>
      <c r="E39" s="79" t="s">
        <v>158</v>
      </c>
      <c r="F39" s="189">
        <v>0.17416666666666666</v>
      </c>
      <c r="G39" s="189">
        <v>0.14416666666666667</v>
      </c>
      <c r="H39" s="189">
        <v>0.20333333333333334</v>
      </c>
      <c r="I39" s="190" t="s">
        <v>224</v>
      </c>
      <c r="J39" s="190">
        <v>2</v>
      </c>
      <c r="K39" s="190" t="s">
        <v>166</v>
      </c>
      <c r="L39" s="189">
        <v>133.15209648879184</v>
      </c>
      <c r="M39" s="189">
        <v>1.3080279714659036E-3</v>
      </c>
      <c r="N39" s="190" t="s">
        <v>17</v>
      </c>
    </row>
    <row r="40" spans="1:17" x14ac:dyDescent="0.25">
      <c r="A40" s="24" t="s">
        <v>5</v>
      </c>
      <c r="B40" s="79" t="s">
        <v>12</v>
      </c>
      <c r="C40" s="79" t="s">
        <v>13</v>
      </c>
      <c r="D40" s="79" t="s">
        <v>8</v>
      </c>
      <c r="E40" s="79" t="s">
        <v>158</v>
      </c>
      <c r="F40" s="189">
        <v>0.21333333333333335</v>
      </c>
      <c r="G40" s="189">
        <v>0.13166666666666668</v>
      </c>
      <c r="H40" s="189">
        <v>0.29416666666666663</v>
      </c>
      <c r="I40" s="190" t="s">
        <v>224</v>
      </c>
      <c r="J40" s="190">
        <v>2</v>
      </c>
      <c r="K40" s="190" t="s">
        <v>167</v>
      </c>
      <c r="L40" s="189">
        <v>26.483955040105222</v>
      </c>
      <c r="M40" s="189">
        <v>8.0551916437812295E-3</v>
      </c>
      <c r="N40" s="190" t="s">
        <v>17</v>
      </c>
    </row>
    <row r="41" spans="1:17" x14ac:dyDescent="0.25">
      <c r="A41" s="24" t="s">
        <v>5</v>
      </c>
      <c r="B41" s="79" t="s">
        <v>12</v>
      </c>
      <c r="C41" s="79" t="s">
        <v>13</v>
      </c>
      <c r="D41" s="79" t="s">
        <v>29</v>
      </c>
      <c r="E41" s="79" t="s">
        <v>158</v>
      </c>
      <c r="F41" s="189">
        <v>0.21333333333333335</v>
      </c>
      <c r="G41" s="189">
        <v>0.13166666666666668</v>
      </c>
      <c r="H41" s="189">
        <v>0.29416666666666663</v>
      </c>
      <c r="I41" s="190" t="s">
        <v>224</v>
      </c>
      <c r="J41" s="190">
        <v>2</v>
      </c>
      <c r="K41" s="190" t="s">
        <v>167</v>
      </c>
      <c r="L41" s="189">
        <v>26.483955040105222</v>
      </c>
      <c r="M41" s="189">
        <v>8.0551916437812295E-3</v>
      </c>
      <c r="N41" s="190" t="s">
        <v>17</v>
      </c>
    </row>
    <row r="42" spans="1:17" x14ac:dyDescent="0.25">
      <c r="A42" s="24" t="s">
        <v>5</v>
      </c>
      <c r="B42" s="79" t="s">
        <v>12</v>
      </c>
      <c r="C42" s="79" t="s">
        <v>14</v>
      </c>
      <c r="D42" s="79" t="s">
        <v>8</v>
      </c>
      <c r="E42" s="79" t="s">
        <v>158</v>
      </c>
      <c r="F42" s="189">
        <v>0.15833333333333333</v>
      </c>
      <c r="G42" s="189">
        <v>0.10833333333333334</v>
      </c>
      <c r="H42" s="189">
        <v>0.20750000000000002</v>
      </c>
      <c r="I42" s="190" t="s">
        <v>224</v>
      </c>
      <c r="J42" s="190">
        <v>2</v>
      </c>
      <c r="K42" s="190" t="s">
        <v>168</v>
      </c>
      <c r="L42" s="189">
        <v>39.172871972318326</v>
      </c>
      <c r="M42" s="189">
        <v>4.0419128177586836E-3</v>
      </c>
      <c r="N42" s="190" t="s">
        <v>17</v>
      </c>
    </row>
    <row r="43" spans="1:17" x14ac:dyDescent="0.25">
      <c r="A43" s="24" t="s">
        <v>5</v>
      </c>
      <c r="B43" s="79" t="s">
        <v>12</v>
      </c>
      <c r="C43" s="79" t="s">
        <v>14</v>
      </c>
      <c r="D43" s="79" t="s">
        <v>29</v>
      </c>
      <c r="E43" s="79" t="s">
        <v>158</v>
      </c>
      <c r="F43" s="189">
        <v>0.15833333333333333</v>
      </c>
      <c r="G43" s="189">
        <v>0.10833333333333334</v>
      </c>
      <c r="H43" s="189">
        <v>0.20750000000000002</v>
      </c>
      <c r="I43" s="190" t="s">
        <v>224</v>
      </c>
      <c r="J43" s="190">
        <v>2</v>
      </c>
      <c r="K43" s="190" t="s">
        <v>168</v>
      </c>
      <c r="L43" s="189">
        <v>39.172871972318326</v>
      </c>
      <c r="M43" s="189">
        <v>4.0419128177586836E-3</v>
      </c>
      <c r="N43" s="190" t="s">
        <v>17</v>
      </c>
    </row>
    <row r="44" spans="1:17" x14ac:dyDescent="0.25">
      <c r="A44" s="24" t="s">
        <v>5</v>
      </c>
      <c r="B44" s="84" t="s">
        <v>12</v>
      </c>
      <c r="C44" s="84" t="s">
        <v>11</v>
      </c>
      <c r="D44" s="84" t="s">
        <v>8</v>
      </c>
      <c r="E44" s="85" t="s">
        <v>159</v>
      </c>
      <c r="F44" s="88">
        <v>1.2950680272108843</v>
      </c>
      <c r="G44" s="262">
        <v>0.20333333333333334</v>
      </c>
      <c r="H44" s="88">
        <v>3.018707482993197</v>
      </c>
      <c r="I44" t="s">
        <v>141</v>
      </c>
      <c r="J44">
        <v>2</v>
      </c>
      <c r="K44" t="s">
        <v>1689</v>
      </c>
      <c r="L44" s="88">
        <v>3.315795</v>
      </c>
      <c r="M44" s="88">
        <v>4.4826980000000001</v>
      </c>
      <c r="N44" t="s">
        <v>17</v>
      </c>
    </row>
    <row r="45" spans="1:17" x14ac:dyDescent="0.25">
      <c r="A45" s="24" t="s">
        <v>5</v>
      </c>
      <c r="B45" s="84" t="s">
        <v>12</v>
      </c>
      <c r="C45" s="84" t="s">
        <v>11</v>
      </c>
      <c r="D45" s="84" t="s">
        <v>29</v>
      </c>
      <c r="E45" s="85" t="s">
        <v>159</v>
      </c>
      <c r="F45" s="88">
        <v>1.2950680272108843</v>
      </c>
      <c r="G45" s="262">
        <v>0.20333333333333334</v>
      </c>
      <c r="H45" s="88">
        <v>3.018707482993197</v>
      </c>
      <c r="I45" t="s">
        <v>141</v>
      </c>
      <c r="J45">
        <v>2</v>
      </c>
      <c r="K45" t="s">
        <v>1689</v>
      </c>
      <c r="L45" s="88">
        <v>3.315795</v>
      </c>
      <c r="M45" s="88">
        <v>4.4826980000000001</v>
      </c>
      <c r="N45" t="s">
        <v>17</v>
      </c>
    </row>
    <row r="46" spans="1:17" x14ac:dyDescent="0.25">
      <c r="A46" s="24" t="s">
        <v>5</v>
      </c>
      <c r="B46" s="79" t="s">
        <v>12</v>
      </c>
      <c r="C46" s="79" t="s">
        <v>13</v>
      </c>
      <c r="D46" s="79" t="s">
        <v>8</v>
      </c>
      <c r="E46" s="85" t="s">
        <v>159</v>
      </c>
      <c r="F46" s="88">
        <v>1.0575684380032206</v>
      </c>
      <c r="G46" s="262">
        <v>0.29416666666666663</v>
      </c>
      <c r="H46" s="295">
        <v>2.2995895580151555</v>
      </c>
      <c r="I46" s="292" t="s">
        <v>141</v>
      </c>
      <c r="J46" s="292">
        <v>2</v>
      </c>
      <c r="K46" s="296" t="s">
        <v>1741</v>
      </c>
      <c r="L46" s="297">
        <v>3.2695820000000002</v>
      </c>
      <c r="M46" s="298">
        <v>4.5035959999999999</v>
      </c>
      <c r="N46" s="298" t="s">
        <v>17</v>
      </c>
    </row>
    <row r="47" spans="1:17" x14ac:dyDescent="0.25">
      <c r="A47" s="24" t="s">
        <v>5</v>
      </c>
      <c r="B47" s="79" t="s">
        <v>12</v>
      </c>
      <c r="C47" s="79" t="s">
        <v>13</v>
      </c>
      <c r="D47" s="79" t="s">
        <v>29</v>
      </c>
      <c r="E47" s="85" t="s">
        <v>159</v>
      </c>
      <c r="F47" s="88">
        <v>1.0575684380032206</v>
      </c>
      <c r="G47" s="262">
        <v>0.29416666666666663</v>
      </c>
      <c r="H47" s="295">
        <v>2.2995895580151555</v>
      </c>
      <c r="I47" s="292" t="s">
        <v>141</v>
      </c>
      <c r="J47" s="292">
        <v>3</v>
      </c>
      <c r="K47" s="296" t="s">
        <v>1741</v>
      </c>
      <c r="L47" s="297">
        <v>3.2695820000000002</v>
      </c>
      <c r="M47" s="298">
        <v>4.5035959999999999</v>
      </c>
      <c r="N47" s="298" t="s">
        <v>17</v>
      </c>
    </row>
    <row r="48" spans="1:17" x14ac:dyDescent="0.25">
      <c r="A48" s="24" t="s">
        <v>5</v>
      </c>
      <c r="B48" s="79" t="s">
        <v>12</v>
      </c>
      <c r="C48" s="79" t="s">
        <v>14</v>
      </c>
      <c r="D48" s="79" t="s">
        <v>8</v>
      </c>
      <c r="E48" s="85" t="s">
        <v>159</v>
      </c>
      <c r="F48" s="88">
        <v>1.0391529555149299</v>
      </c>
      <c r="G48" s="262">
        <v>0.20750000000000002</v>
      </c>
      <c r="H48" s="88">
        <v>2.4603900060938453</v>
      </c>
      <c r="I48" t="s">
        <v>141</v>
      </c>
      <c r="J48">
        <v>2</v>
      </c>
      <c r="K48" t="s">
        <v>1690</v>
      </c>
      <c r="L48" s="88">
        <v>3.1890529999999999</v>
      </c>
      <c r="M48" s="88">
        <v>4.5369970000000004</v>
      </c>
      <c r="N48" t="s">
        <v>17</v>
      </c>
    </row>
    <row r="49" spans="1:19" x14ac:dyDescent="0.25">
      <c r="A49" s="80" t="s">
        <v>5</v>
      </c>
      <c r="B49" s="87" t="s">
        <v>12</v>
      </c>
      <c r="C49" s="87" t="s">
        <v>14</v>
      </c>
      <c r="D49" s="87" t="s">
        <v>29</v>
      </c>
      <c r="E49" s="91" t="s">
        <v>159</v>
      </c>
      <c r="F49" s="89">
        <v>1.0391529555149299</v>
      </c>
      <c r="G49" s="263">
        <v>0.20750000000000002</v>
      </c>
      <c r="H49" s="89">
        <v>2.4603900060938453</v>
      </c>
      <c r="I49" s="87" t="s">
        <v>141</v>
      </c>
      <c r="J49" s="87">
        <v>2</v>
      </c>
      <c r="K49" s="87" t="s">
        <v>1690</v>
      </c>
      <c r="L49" s="89">
        <v>3.1890529999999999</v>
      </c>
      <c r="M49" s="89">
        <v>4.5369970000000004</v>
      </c>
      <c r="N49" s="87" t="s">
        <v>17</v>
      </c>
      <c r="O49" s="87"/>
      <c r="P49" s="87"/>
      <c r="Q49" s="87"/>
    </row>
    <row r="50" spans="1:19" x14ac:dyDescent="0.25">
      <c r="A50" s="24" t="s">
        <v>0</v>
      </c>
      <c r="B50" t="s">
        <v>12</v>
      </c>
      <c r="C50" t="s">
        <v>11</v>
      </c>
      <c r="D50" t="s">
        <v>8</v>
      </c>
      <c r="E50" s="79" t="s">
        <v>158</v>
      </c>
      <c r="F50" s="185">
        <v>0.17416666666666666</v>
      </c>
      <c r="G50" s="185">
        <v>0.14416666666666667</v>
      </c>
      <c r="H50" s="185">
        <v>0.20333333333333334</v>
      </c>
      <c r="I50" s="186" t="s">
        <v>224</v>
      </c>
      <c r="J50" s="186">
        <v>2</v>
      </c>
      <c r="K50" s="186" t="s">
        <v>166</v>
      </c>
      <c r="L50" s="185">
        <v>133.15209648879184</v>
      </c>
      <c r="M50" s="185">
        <v>1.3080279714659036E-3</v>
      </c>
      <c r="N50" s="185" t="s">
        <v>17</v>
      </c>
    </row>
    <row r="51" spans="1:19" x14ac:dyDescent="0.25">
      <c r="A51" s="24" t="s">
        <v>0</v>
      </c>
      <c r="B51" t="s">
        <v>12</v>
      </c>
      <c r="C51" t="s">
        <v>11</v>
      </c>
      <c r="D51" t="s">
        <v>29</v>
      </c>
      <c r="E51" s="79" t="s">
        <v>158</v>
      </c>
      <c r="F51" s="185">
        <v>0.17416666666666666</v>
      </c>
      <c r="G51" s="185">
        <v>0.14416666666666667</v>
      </c>
      <c r="H51" s="185">
        <v>0.20333333333333334</v>
      </c>
      <c r="I51" s="186" t="s">
        <v>224</v>
      </c>
      <c r="J51" s="186">
        <v>2</v>
      </c>
      <c r="K51" s="186" t="s">
        <v>166</v>
      </c>
      <c r="L51" s="185">
        <v>133.15209648879184</v>
      </c>
      <c r="M51" s="185">
        <v>1.3080279714659036E-3</v>
      </c>
      <c r="N51" s="185" t="s">
        <v>17</v>
      </c>
      <c r="S51" s="133"/>
    </row>
    <row r="52" spans="1:19" x14ac:dyDescent="0.25">
      <c r="A52" s="24" t="s">
        <v>0</v>
      </c>
      <c r="B52" t="s">
        <v>12</v>
      </c>
      <c r="C52" t="s">
        <v>13</v>
      </c>
      <c r="D52" t="s">
        <v>8</v>
      </c>
      <c r="E52" s="79" t="s">
        <v>158</v>
      </c>
      <c r="F52" s="185">
        <v>0.21333333333333335</v>
      </c>
      <c r="G52" s="185">
        <v>0.13166666666666668</v>
      </c>
      <c r="H52" s="185">
        <v>0.29416666666666663</v>
      </c>
      <c r="I52" s="186" t="s">
        <v>224</v>
      </c>
      <c r="J52" s="186">
        <v>2</v>
      </c>
      <c r="K52" s="186" t="s">
        <v>167</v>
      </c>
      <c r="L52" s="185">
        <v>26.483955040105222</v>
      </c>
      <c r="M52" s="185">
        <v>8.0551916437812295E-3</v>
      </c>
      <c r="N52" s="185" t="s">
        <v>17</v>
      </c>
      <c r="S52" s="133"/>
    </row>
    <row r="53" spans="1:19" x14ac:dyDescent="0.25">
      <c r="A53" s="24" t="s">
        <v>0</v>
      </c>
      <c r="B53" t="s">
        <v>12</v>
      </c>
      <c r="C53" t="s">
        <v>13</v>
      </c>
      <c r="D53" t="s">
        <v>29</v>
      </c>
      <c r="E53" s="79" t="s">
        <v>158</v>
      </c>
      <c r="F53" s="185">
        <v>0.21333333333333335</v>
      </c>
      <c r="G53" s="185">
        <v>0.13166666666666668</v>
      </c>
      <c r="H53" s="185">
        <v>0.29416666666666663</v>
      </c>
      <c r="I53" s="186" t="s">
        <v>224</v>
      </c>
      <c r="J53" s="186">
        <v>2</v>
      </c>
      <c r="K53" s="186" t="s">
        <v>167</v>
      </c>
      <c r="L53" s="185">
        <v>26.483955040105222</v>
      </c>
      <c r="M53" s="185">
        <v>8.0551916437812295E-3</v>
      </c>
      <c r="N53" s="185" t="s">
        <v>17</v>
      </c>
      <c r="S53" s="133"/>
    </row>
    <row r="54" spans="1:19" x14ac:dyDescent="0.25">
      <c r="A54" s="24" t="s">
        <v>0</v>
      </c>
      <c r="B54" t="s">
        <v>12</v>
      </c>
      <c r="C54" t="s">
        <v>14</v>
      </c>
      <c r="D54" t="s">
        <v>8</v>
      </c>
      <c r="E54" s="79" t="s">
        <v>158</v>
      </c>
      <c r="F54" s="185">
        <v>0.15833333333333333</v>
      </c>
      <c r="G54" s="185">
        <v>0.10833333333333334</v>
      </c>
      <c r="H54" s="185">
        <v>0.20750000000000002</v>
      </c>
      <c r="I54" s="186" t="s">
        <v>224</v>
      </c>
      <c r="J54" s="186">
        <v>2</v>
      </c>
      <c r="K54" s="186" t="s">
        <v>168</v>
      </c>
      <c r="L54" s="185">
        <v>39.172871972318326</v>
      </c>
      <c r="M54" s="185">
        <v>4.0419128177586836E-3</v>
      </c>
      <c r="N54" s="185" t="s">
        <v>17</v>
      </c>
      <c r="S54" s="133"/>
    </row>
    <row r="55" spans="1:19" x14ac:dyDescent="0.25">
      <c r="A55" s="24" t="s">
        <v>0</v>
      </c>
      <c r="B55" t="s">
        <v>12</v>
      </c>
      <c r="C55" t="s">
        <v>14</v>
      </c>
      <c r="D55" t="s">
        <v>29</v>
      </c>
      <c r="E55" s="79" t="s">
        <v>158</v>
      </c>
      <c r="F55" s="185">
        <v>0.15833333333333333</v>
      </c>
      <c r="G55" s="185">
        <v>0.10833333333333334</v>
      </c>
      <c r="H55" s="185">
        <v>0.20750000000000002</v>
      </c>
      <c r="I55" s="186" t="s">
        <v>224</v>
      </c>
      <c r="J55" s="186">
        <v>2</v>
      </c>
      <c r="K55" s="186" t="s">
        <v>168</v>
      </c>
      <c r="L55" s="185">
        <v>39.172871972318326</v>
      </c>
      <c r="M55" s="185">
        <v>4.0419128177586836E-3</v>
      </c>
      <c r="N55" s="185" t="s">
        <v>17</v>
      </c>
      <c r="S55" s="133"/>
    </row>
    <row r="56" spans="1:19" x14ac:dyDescent="0.25">
      <c r="A56" s="86" t="s">
        <v>0</v>
      </c>
      <c r="B56" s="84" t="s">
        <v>12</v>
      </c>
      <c r="C56" s="84" t="s">
        <v>11</v>
      </c>
      <c r="D56" s="84" t="s">
        <v>8</v>
      </c>
      <c r="E56" s="85" t="s">
        <v>159</v>
      </c>
      <c r="F56" s="162">
        <v>0.90736245954692551</v>
      </c>
      <c r="G56" s="264">
        <v>0.20333333333333334</v>
      </c>
      <c r="H56" s="163">
        <v>2.0833333333333335</v>
      </c>
      <c r="I56" s="140" t="s">
        <v>141</v>
      </c>
      <c r="J56" s="140">
        <v>2</v>
      </c>
      <c r="K56" s="164" t="s">
        <v>1691</v>
      </c>
      <c r="L56" s="165">
        <v>3.2256369999999999</v>
      </c>
      <c r="M56" s="165">
        <v>4.5222930000000003</v>
      </c>
      <c r="N56" s="165" t="s">
        <v>17</v>
      </c>
      <c r="O56" s="85"/>
      <c r="P56" s="85"/>
      <c r="Q56" s="85"/>
    </row>
    <row r="57" spans="1:19" x14ac:dyDescent="0.25">
      <c r="A57" s="86" t="s">
        <v>0</v>
      </c>
      <c r="B57" s="84" t="s">
        <v>12</v>
      </c>
      <c r="C57" s="84" t="s">
        <v>11</v>
      </c>
      <c r="D57" s="84" t="s">
        <v>29</v>
      </c>
      <c r="E57" s="85" t="s">
        <v>159</v>
      </c>
      <c r="F57" s="162">
        <v>0.90736245954692551</v>
      </c>
      <c r="G57" s="264">
        <v>0.20333333333333334</v>
      </c>
      <c r="H57" s="163">
        <v>2.0833333333333335</v>
      </c>
      <c r="I57" s="140" t="s">
        <v>141</v>
      </c>
      <c r="J57" s="140">
        <v>2</v>
      </c>
      <c r="K57" s="164" t="s">
        <v>1691</v>
      </c>
      <c r="L57" s="165">
        <v>3.2256369999999999</v>
      </c>
      <c r="M57" s="165">
        <v>4.5222930000000003</v>
      </c>
      <c r="N57" s="165" t="s">
        <v>17</v>
      </c>
      <c r="O57" s="85"/>
      <c r="P57" s="85"/>
      <c r="Q57" s="85"/>
    </row>
    <row r="58" spans="1:19" x14ac:dyDescent="0.25">
      <c r="A58" s="81" t="s">
        <v>0</v>
      </c>
      <c r="B58" s="79" t="s">
        <v>12</v>
      </c>
      <c r="C58" s="79" t="s">
        <v>13</v>
      </c>
      <c r="D58" s="79" t="s">
        <v>8</v>
      </c>
      <c r="E58" s="85" t="s">
        <v>159</v>
      </c>
      <c r="F58" s="162">
        <v>0.60268817204301073</v>
      </c>
      <c r="G58" s="264">
        <v>0.29416666666666663</v>
      </c>
      <c r="H58" s="163">
        <v>1.4946236559139783</v>
      </c>
      <c r="I58" s="140" t="s">
        <v>141</v>
      </c>
      <c r="J58" s="140">
        <v>2</v>
      </c>
      <c r="K58" s="164" t="s">
        <v>1692</v>
      </c>
      <c r="L58" s="165">
        <v>2.3846880000000001</v>
      </c>
      <c r="M58" s="165">
        <v>4.6705540000000001</v>
      </c>
      <c r="N58" s="165" t="s">
        <v>17</v>
      </c>
      <c r="O58" s="85"/>
      <c r="P58" s="85"/>
      <c r="Q58" s="85"/>
    </row>
    <row r="59" spans="1:19" x14ac:dyDescent="0.25">
      <c r="A59" s="81" t="s">
        <v>0</v>
      </c>
      <c r="B59" s="79" t="s">
        <v>12</v>
      </c>
      <c r="C59" s="79" t="s">
        <v>13</v>
      </c>
      <c r="D59" s="79" t="s">
        <v>29</v>
      </c>
      <c r="E59" s="85" t="s">
        <v>159</v>
      </c>
      <c r="F59" s="162">
        <v>0.60268817204301073</v>
      </c>
      <c r="G59" s="264">
        <v>0.29416666666666663</v>
      </c>
      <c r="H59" s="163">
        <v>1.4946236559139783</v>
      </c>
      <c r="I59" s="140" t="s">
        <v>141</v>
      </c>
      <c r="J59" s="140">
        <v>2</v>
      </c>
      <c r="K59" s="164" t="s">
        <v>1692</v>
      </c>
      <c r="L59" s="165">
        <v>2.3846880000000001</v>
      </c>
      <c r="M59" s="165">
        <v>4.6705540000000001</v>
      </c>
      <c r="N59" s="165" t="s">
        <v>17</v>
      </c>
      <c r="O59" s="85"/>
      <c r="P59" s="85"/>
      <c r="Q59" s="85"/>
    </row>
    <row r="60" spans="1:19" x14ac:dyDescent="0.25">
      <c r="A60" s="81" t="s">
        <v>0</v>
      </c>
      <c r="B60" s="79" t="s">
        <v>12</v>
      </c>
      <c r="C60" s="79" t="s">
        <v>14</v>
      </c>
      <c r="D60" s="79" t="s">
        <v>8</v>
      </c>
      <c r="E60" s="85" t="s">
        <v>159</v>
      </c>
      <c r="F60" s="162">
        <v>0.81661184210526316</v>
      </c>
      <c r="G60" s="265">
        <v>0.20750000000000002</v>
      </c>
      <c r="H60" s="166">
        <v>1.6666666666666667</v>
      </c>
      <c r="I60" s="167" t="s">
        <v>141</v>
      </c>
      <c r="J60" s="167">
        <v>2</v>
      </c>
      <c r="K60" s="164" t="s">
        <v>1693</v>
      </c>
      <c r="L60" s="165">
        <v>3.5111409999999998</v>
      </c>
      <c r="M60" s="165">
        <v>4.3797949999999997</v>
      </c>
      <c r="N60" s="165" t="s">
        <v>17</v>
      </c>
      <c r="O60" s="85"/>
      <c r="P60" s="85"/>
      <c r="Q60" s="85"/>
    </row>
    <row r="61" spans="1:19" x14ac:dyDescent="0.25">
      <c r="A61" s="80" t="s">
        <v>0</v>
      </c>
      <c r="B61" s="87" t="s">
        <v>12</v>
      </c>
      <c r="C61" s="87" t="s">
        <v>14</v>
      </c>
      <c r="D61" s="87" t="s">
        <v>29</v>
      </c>
      <c r="E61" s="91" t="s">
        <v>159</v>
      </c>
      <c r="F61" s="168">
        <v>0.81661184210526316</v>
      </c>
      <c r="G61" s="266">
        <v>0.20750000000000002</v>
      </c>
      <c r="H61" s="169">
        <v>1.6666666666666667</v>
      </c>
      <c r="I61" s="170" t="s">
        <v>141</v>
      </c>
      <c r="J61" s="170">
        <v>2</v>
      </c>
      <c r="K61" s="171" t="s">
        <v>1693</v>
      </c>
      <c r="L61" s="168">
        <v>3.5111409999999998</v>
      </c>
      <c r="M61" s="168">
        <v>4.3797949999999997</v>
      </c>
      <c r="N61" s="168" t="s">
        <v>17</v>
      </c>
      <c r="O61" s="91"/>
      <c r="P61" s="91"/>
      <c r="Q61" s="91"/>
    </row>
    <row r="62" spans="1:19" x14ac:dyDescent="0.25">
      <c r="A62" s="24" t="s">
        <v>6</v>
      </c>
      <c r="B62" s="79" t="s">
        <v>12</v>
      </c>
      <c r="C62" s="79" t="s">
        <v>11</v>
      </c>
      <c r="D62" s="79" t="s">
        <v>8</v>
      </c>
      <c r="E62" s="79" t="s">
        <v>158</v>
      </c>
      <c r="F62" s="185">
        <v>0.17416666666666666</v>
      </c>
      <c r="G62" s="185">
        <v>0.14416666666666667</v>
      </c>
      <c r="H62" s="185">
        <v>0.20333333333333334</v>
      </c>
      <c r="I62" s="186" t="s">
        <v>224</v>
      </c>
      <c r="J62" s="186">
        <v>2</v>
      </c>
      <c r="K62" s="186" t="s">
        <v>166</v>
      </c>
      <c r="L62" s="185">
        <v>133.15209648879184</v>
      </c>
      <c r="M62" s="185">
        <v>1.3080279714659036E-3</v>
      </c>
      <c r="N62" s="186" t="s">
        <v>17</v>
      </c>
    </row>
    <row r="63" spans="1:19" x14ac:dyDescent="0.25">
      <c r="A63" s="24" t="s">
        <v>6</v>
      </c>
      <c r="B63" s="79" t="s">
        <v>12</v>
      </c>
      <c r="C63" s="79" t="s">
        <v>11</v>
      </c>
      <c r="D63" s="79" t="s">
        <v>29</v>
      </c>
      <c r="E63" s="79" t="s">
        <v>158</v>
      </c>
      <c r="F63" s="185">
        <v>0.17416666666666666</v>
      </c>
      <c r="G63" s="185">
        <v>0.14416666666666667</v>
      </c>
      <c r="H63" s="185">
        <v>0.20333333333333334</v>
      </c>
      <c r="I63" s="186" t="s">
        <v>224</v>
      </c>
      <c r="J63" s="186">
        <v>2</v>
      </c>
      <c r="K63" s="186" t="s">
        <v>166</v>
      </c>
      <c r="L63" s="185">
        <v>133.15209648879184</v>
      </c>
      <c r="M63" s="185">
        <v>1.3080279714659036E-3</v>
      </c>
      <c r="N63" s="186" t="s">
        <v>17</v>
      </c>
    </row>
    <row r="64" spans="1:19" x14ac:dyDescent="0.25">
      <c r="A64" s="24" t="s">
        <v>6</v>
      </c>
      <c r="B64" s="79" t="s">
        <v>12</v>
      </c>
      <c r="C64" s="79" t="s">
        <v>13</v>
      </c>
      <c r="D64" s="79" t="s">
        <v>8</v>
      </c>
      <c r="E64" s="79" t="s">
        <v>158</v>
      </c>
      <c r="F64" s="185">
        <v>0.21333333333333335</v>
      </c>
      <c r="G64" s="185">
        <v>0.13166666666666668</v>
      </c>
      <c r="H64" s="185">
        <v>0.29416666666666663</v>
      </c>
      <c r="I64" s="186" t="s">
        <v>224</v>
      </c>
      <c r="J64" s="186">
        <v>2</v>
      </c>
      <c r="K64" s="190" t="s">
        <v>167</v>
      </c>
      <c r="L64" s="189">
        <v>26.483955040105222</v>
      </c>
      <c r="M64" s="189">
        <v>8.0551916437812295E-3</v>
      </c>
      <c r="N64" s="186" t="s">
        <v>17</v>
      </c>
    </row>
    <row r="65" spans="1:14" x14ac:dyDescent="0.25">
      <c r="A65" s="24" t="s">
        <v>6</v>
      </c>
      <c r="B65" s="79" t="s">
        <v>12</v>
      </c>
      <c r="C65" s="79" t="s">
        <v>13</v>
      </c>
      <c r="D65" s="79" t="s">
        <v>29</v>
      </c>
      <c r="E65" s="79" t="s">
        <v>158</v>
      </c>
      <c r="F65" s="185">
        <v>0.21333333333333335</v>
      </c>
      <c r="G65" s="185">
        <v>0.13166666666666668</v>
      </c>
      <c r="H65" s="185">
        <v>0.29416666666666663</v>
      </c>
      <c r="I65" s="186" t="s">
        <v>224</v>
      </c>
      <c r="J65" s="186">
        <v>2</v>
      </c>
      <c r="K65" s="190" t="s">
        <v>167</v>
      </c>
      <c r="L65" s="189">
        <v>26.483955040105222</v>
      </c>
      <c r="M65" s="189">
        <v>8.0551916437812295E-3</v>
      </c>
      <c r="N65" s="186" t="s">
        <v>17</v>
      </c>
    </row>
    <row r="66" spans="1:14" x14ac:dyDescent="0.25">
      <c r="A66" s="24" t="s">
        <v>6</v>
      </c>
      <c r="B66" s="79" t="s">
        <v>12</v>
      </c>
      <c r="C66" s="79" t="s">
        <v>14</v>
      </c>
      <c r="D66" s="79" t="s">
        <v>8</v>
      </c>
      <c r="E66" s="79" t="s">
        <v>158</v>
      </c>
      <c r="F66" s="185">
        <v>0.15833333333333333</v>
      </c>
      <c r="G66" s="185">
        <v>0.10833333333333334</v>
      </c>
      <c r="H66" s="185">
        <v>0.20750000000000002</v>
      </c>
      <c r="I66" s="186" t="s">
        <v>224</v>
      </c>
      <c r="J66" s="186">
        <v>2</v>
      </c>
      <c r="K66" s="190" t="s">
        <v>168</v>
      </c>
      <c r="L66" s="189">
        <v>39.172871972318326</v>
      </c>
      <c r="M66" s="189">
        <v>4.0419128177586836E-3</v>
      </c>
      <c r="N66" s="186" t="s">
        <v>17</v>
      </c>
    </row>
    <row r="67" spans="1:14" x14ac:dyDescent="0.25">
      <c r="A67" s="24" t="s">
        <v>6</v>
      </c>
      <c r="B67" s="79" t="s">
        <v>12</v>
      </c>
      <c r="C67" s="79" t="s">
        <v>14</v>
      </c>
      <c r="D67" s="79" t="s">
        <v>29</v>
      </c>
      <c r="E67" s="79" t="s">
        <v>158</v>
      </c>
      <c r="F67" s="185">
        <v>0.15833333333333333</v>
      </c>
      <c r="G67" s="185">
        <v>0.10833333333333334</v>
      </c>
      <c r="H67" s="185">
        <v>0.20750000000000002</v>
      </c>
      <c r="I67" s="186" t="s">
        <v>224</v>
      </c>
      <c r="J67" s="186">
        <v>2</v>
      </c>
      <c r="K67" s="186" t="s">
        <v>168</v>
      </c>
      <c r="L67" s="185">
        <v>39.172871972318326</v>
      </c>
      <c r="M67" s="185">
        <v>4.0419128177586836E-3</v>
      </c>
      <c r="N67" s="186" t="s">
        <v>17</v>
      </c>
    </row>
    <row r="68" spans="1:14" x14ac:dyDescent="0.25">
      <c r="A68" s="24" t="s">
        <v>6</v>
      </c>
      <c r="B68" s="84" t="s">
        <v>12</v>
      </c>
      <c r="C68" s="84" t="s">
        <v>11</v>
      </c>
      <c r="D68" s="84" t="s">
        <v>8</v>
      </c>
      <c r="E68" s="85" t="s">
        <v>159</v>
      </c>
      <c r="F68" s="90">
        <v>0.66947194719471936</v>
      </c>
      <c r="G68" s="262">
        <v>0.20333333333333334</v>
      </c>
      <c r="H68" s="88">
        <v>1.4884488448844886</v>
      </c>
      <c r="I68" t="s">
        <v>141</v>
      </c>
      <c r="J68">
        <v>2</v>
      </c>
      <c r="K68" t="s">
        <v>1697</v>
      </c>
      <c r="L68" s="88">
        <v>3.1446779999999999</v>
      </c>
      <c r="M68" s="88">
        <v>4.5537939999999999</v>
      </c>
      <c r="N68" t="s">
        <v>17</v>
      </c>
    </row>
    <row r="69" spans="1:14" x14ac:dyDescent="0.25">
      <c r="A69" s="24" t="s">
        <v>6</v>
      </c>
      <c r="B69" s="84" t="s">
        <v>12</v>
      </c>
      <c r="C69" s="84" t="s">
        <v>11</v>
      </c>
      <c r="D69" s="84" t="s">
        <v>29</v>
      </c>
      <c r="E69" s="85" t="s">
        <v>159</v>
      </c>
      <c r="F69" s="90">
        <v>0.66947194719471936</v>
      </c>
      <c r="G69" s="262">
        <v>0.20333333333333334</v>
      </c>
      <c r="H69" s="88">
        <v>1.4884488448844886</v>
      </c>
      <c r="I69" t="s">
        <v>141</v>
      </c>
      <c r="J69">
        <v>2</v>
      </c>
      <c r="K69" t="s">
        <v>1697</v>
      </c>
      <c r="L69" s="88">
        <v>3.1446779999999999</v>
      </c>
      <c r="M69" s="88">
        <v>4.5537939999999999</v>
      </c>
      <c r="N69" t="s">
        <v>17</v>
      </c>
    </row>
    <row r="70" spans="1:14" x14ac:dyDescent="0.25">
      <c r="A70" s="24" t="s">
        <v>6</v>
      </c>
      <c r="B70" s="79" t="s">
        <v>12</v>
      </c>
      <c r="C70" s="79" t="s">
        <v>13</v>
      </c>
      <c r="D70" s="79" t="s">
        <v>8</v>
      </c>
      <c r="E70" s="85" t="s">
        <v>159</v>
      </c>
      <c r="F70" s="90">
        <v>0.55820105820105825</v>
      </c>
      <c r="G70" s="262">
        <v>0.29416666666666663</v>
      </c>
      <c r="H70" s="88">
        <v>1.6666666666666667</v>
      </c>
      <c r="I70" t="s">
        <v>141</v>
      </c>
      <c r="J70">
        <v>2</v>
      </c>
      <c r="K70" t="s">
        <v>1698</v>
      </c>
      <c r="L70" s="88">
        <v>1.91279</v>
      </c>
      <c r="M70" s="88">
        <v>4.5730779999999998</v>
      </c>
      <c r="N70" t="s">
        <v>17</v>
      </c>
    </row>
    <row r="71" spans="1:14" x14ac:dyDescent="0.25">
      <c r="A71" s="24" t="s">
        <v>6</v>
      </c>
      <c r="B71" s="79" t="s">
        <v>12</v>
      </c>
      <c r="C71" s="79" t="s">
        <v>13</v>
      </c>
      <c r="D71" s="79" t="s">
        <v>29</v>
      </c>
      <c r="E71" s="85" t="s">
        <v>159</v>
      </c>
      <c r="F71" s="90">
        <v>0.55820105820105825</v>
      </c>
      <c r="G71" s="262">
        <v>0.29416666666666663</v>
      </c>
      <c r="H71" s="88">
        <v>1.6666666666666667</v>
      </c>
      <c r="I71" t="s">
        <v>141</v>
      </c>
      <c r="J71">
        <v>2</v>
      </c>
      <c r="K71" t="s">
        <v>1698</v>
      </c>
      <c r="L71" s="88">
        <v>1.91279</v>
      </c>
      <c r="M71" s="88">
        <v>4.5730779999999998</v>
      </c>
      <c r="N71" t="s">
        <v>17</v>
      </c>
    </row>
    <row r="72" spans="1:14" x14ac:dyDescent="0.25">
      <c r="A72" s="24" t="s">
        <v>6</v>
      </c>
      <c r="B72" s="79" t="s">
        <v>12</v>
      </c>
      <c r="C72" s="79" t="s">
        <v>14</v>
      </c>
      <c r="D72" s="79" t="s">
        <v>8</v>
      </c>
      <c r="E72" s="85" t="s">
        <v>159</v>
      </c>
      <c r="F72" s="88">
        <v>0.75652173913043486</v>
      </c>
      <c r="G72" s="262">
        <v>0.20750000000000002</v>
      </c>
      <c r="H72" s="88">
        <v>1.8231884057971015</v>
      </c>
      <c r="I72" t="s">
        <v>141</v>
      </c>
      <c r="J72">
        <v>2</v>
      </c>
      <c r="K72" t="s">
        <v>1699</v>
      </c>
      <c r="L72" s="88">
        <v>2.9841899999999999</v>
      </c>
      <c r="M72" s="88">
        <v>4.6052200000000001</v>
      </c>
      <c r="N72" t="s">
        <v>17</v>
      </c>
    </row>
    <row r="73" spans="1:14" x14ac:dyDescent="0.25">
      <c r="A73" s="24" t="s">
        <v>6</v>
      </c>
      <c r="B73" s="84" t="s">
        <v>12</v>
      </c>
      <c r="C73" s="84" t="s">
        <v>14</v>
      </c>
      <c r="D73" s="84" t="s">
        <v>29</v>
      </c>
      <c r="E73" s="85" t="s">
        <v>159</v>
      </c>
      <c r="F73" s="88">
        <v>0.75652173913043486</v>
      </c>
      <c r="G73" s="262">
        <v>0.20750000000000002</v>
      </c>
      <c r="H73" s="88">
        <v>1.8231884057971015</v>
      </c>
      <c r="I73" t="s">
        <v>141</v>
      </c>
      <c r="J73">
        <v>2</v>
      </c>
      <c r="K73" t="s">
        <v>1699</v>
      </c>
      <c r="L73" s="88">
        <v>2.9841899999999999</v>
      </c>
      <c r="M73" s="88">
        <v>4.6052200000000001</v>
      </c>
      <c r="N73" t="s">
        <v>17</v>
      </c>
    </row>
    <row r="74" spans="1:14" x14ac:dyDescent="0.25">
      <c r="A74" s="86"/>
      <c r="B74" s="84"/>
      <c r="C74" s="84"/>
      <c r="D74" s="84"/>
      <c r="E74" s="84"/>
    </row>
    <row r="75" spans="1:14" x14ac:dyDescent="0.25">
      <c r="B75" s="86"/>
      <c r="C75" s="84"/>
      <c r="D75" s="84"/>
      <c r="E75" s="84"/>
    </row>
    <row r="76" spans="1:14" x14ac:dyDescent="0.25">
      <c r="B76" s="86"/>
      <c r="C76" s="84"/>
      <c r="D76" s="84"/>
      <c r="E76" s="84"/>
    </row>
    <row r="77" spans="1:14" x14ac:dyDescent="0.25">
      <c r="B77" s="86"/>
      <c r="C77" s="84"/>
      <c r="D77" s="84"/>
      <c r="E77" s="84"/>
      <c r="F77" s="84"/>
    </row>
    <row r="78" spans="1:14" x14ac:dyDescent="0.25">
      <c r="B78" s="86"/>
      <c r="C78" s="84"/>
      <c r="D78" s="84"/>
      <c r="E78" s="84"/>
      <c r="F78" s="84"/>
    </row>
    <row r="79" spans="1:14" x14ac:dyDescent="0.25">
      <c r="B79" s="86"/>
      <c r="C79" s="84"/>
      <c r="D79" s="84"/>
      <c r="E79" s="84"/>
    </row>
    <row r="80" spans="1:14" x14ac:dyDescent="0.25">
      <c r="B80" s="84"/>
      <c r="C80" s="84"/>
      <c r="D80" s="84"/>
      <c r="E80" s="84"/>
    </row>
    <row r="81" spans="1:17" x14ac:dyDescent="0.25">
      <c r="B81" s="84"/>
      <c r="C81" s="84"/>
      <c r="D81" s="84"/>
      <c r="E81" s="84"/>
      <c r="F81" s="84"/>
    </row>
    <row r="82" spans="1:17" x14ac:dyDescent="0.25">
      <c r="B82" s="84"/>
      <c r="C82" s="84"/>
      <c r="D82" s="84"/>
      <c r="E82" s="84"/>
      <c r="F82" s="84"/>
    </row>
    <row r="83" spans="1:17" x14ac:dyDescent="0.25">
      <c r="E83"/>
    </row>
    <row r="84" spans="1:17" x14ac:dyDescent="0.25">
      <c r="E84"/>
    </row>
    <row r="92" spans="1:17" s="79" customFormat="1" x14ac:dyDescent="0.25">
      <c r="A92"/>
      <c r="B92"/>
      <c r="C92"/>
      <c r="D92"/>
      <c r="F92"/>
      <c r="G92"/>
      <c r="H92"/>
      <c r="I92"/>
      <c r="J92"/>
      <c r="K92"/>
      <c r="L92"/>
      <c r="M92"/>
      <c r="N92"/>
      <c r="O92"/>
      <c r="P92"/>
      <c r="Q92"/>
    </row>
    <row r="93" spans="1:17" s="79" customFormat="1" x14ac:dyDescent="0.25">
      <c r="A93"/>
      <c r="B93"/>
      <c r="C93"/>
      <c r="D93"/>
      <c r="F93"/>
      <c r="G93"/>
      <c r="H93"/>
      <c r="I93"/>
      <c r="J93"/>
      <c r="K93"/>
      <c r="L93"/>
      <c r="M93"/>
      <c r="N93"/>
      <c r="O93"/>
      <c r="P93"/>
      <c r="Q93"/>
    </row>
    <row r="94" spans="1:17" s="79" customFormat="1" x14ac:dyDescent="0.25">
      <c r="A94"/>
      <c r="B94"/>
      <c r="C94"/>
      <c r="D94"/>
      <c r="F94"/>
      <c r="G94"/>
      <c r="H94"/>
      <c r="I94"/>
      <c r="J94"/>
      <c r="K94"/>
      <c r="L94"/>
      <c r="M94"/>
      <c r="N94"/>
      <c r="O94"/>
      <c r="P94"/>
      <c r="Q94"/>
    </row>
    <row r="95" spans="1:17" s="79" customFormat="1" x14ac:dyDescent="0.25">
      <c r="A95"/>
      <c r="B95"/>
      <c r="C95"/>
      <c r="D95"/>
      <c r="F95"/>
      <c r="G95"/>
      <c r="H95"/>
      <c r="I95"/>
      <c r="J95"/>
      <c r="K95"/>
      <c r="L95"/>
      <c r="M95"/>
      <c r="N95"/>
      <c r="O95"/>
      <c r="P95"/>
      <c r="Q95"/>
    </row>
    <row r="96" spans="1:17" s="79" customFormat="1" x14ac:dyDescent="0.25">
      <c r="A96"/>
      <c r="B96"/>
      <c r="C96"/>
      <c r="D96"/>
      <c r="F96"/>
      <c r="G96"/>
      <c r="H96"/>
      <c r="I96"/>
      <c r="J96"/>
      <c r="K96"/>
      <c r="L96"/>
      <c r="M96"/>
      <c r="N96"/>
      <c r="O96"/>
      <c r="P96"/>
      <c r="Q96"/>
    </row>
    <row r="97" spans="1:17" s="79" customFormat="1" x14ac:dyDescent="0.25">
      <c r="A97"/>
      <c r="B97"/>
      <c r="C97"/>
      <c r="D97"/>
      <c r="F97"/>
      <c r="G97"/>
      <c r="H97"/>
      <c r="I97"/>
      <c r="J97"/>
      <c r="K97"/>
      <c r="L97"/>
      <c r="M97"/>
      <c r="N97"/>
      <c r="O97"/>
      <c r="P97"/>
      <c r="Q97"/>
    </row>
    <row r="98" spans="1:17" s="79" customFormat="1" x14ac:dyDescent="0.25">
      <c r="A98"/>
      <c r="B98"/>
      <c r="C98"/>
      <c r="D98"/>
      <c r="F98"/>
      <c r="G98"/>
      <c r="H98"/>
      <c r="I98"/>
      <c r="J98"/>
      <c r="K98"/>
      <c r="L98"/>
      <c r="M98"/>
      <c r="N98"/>
      <c r="O98"/>
      <c r="P98"/>
      <c r="Q98"/>
    </row>
    <row r="99" spans="1:17" s="79" customFormat="1" x14ac:dyDescent="0.25">
      <c r="A99"/>
      <c r="B99"/>
      <c r="C99"/>
      <c r="D99"/>
      <c r="F99"/>
      <c r="G99"/>
      <c r="H99"/>
      <c r="I99"/>
      <c r="J99"/>
      <c r="K99"/>
      <c r="L99"/>
      <c r="M99"/>
      <c r="N99"/>
      <c r="O99"/>
      <c r="P99"/>
      <c r="Q99"/>
    </row>
    <row r="100" spans="1:17" s="79" customFormat="1" x14ac:dyDescent="0.25">
      <c r="A100"/>
      <c r="B100"/>
      <c r="C100"/>
      <c r="D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s="79" customFormat="1" x14ac:dyDescent="0.25">
      <c r="A101"/>
      <c r="B101"/>
      <c r="C101"/>
      <c r="D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s="79" customFormat="1" x14ac:dyDescent="0.25">
      <c r="A102"/>
      <c r="B102"/>
      <c r="C102"/>
      <c r="D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s="79" customFormat="1" x14ac:dyDescent="0.25">
      <c r="A103"/>
      <c r="B103"/>
      <c r="C103"/>
      <c r="D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s="79" customFormat="1" x14ac:dyDescent="0.25">
      <c r="A104"/>
      <c r="B104"/>
      <c r="C104"/>
      <c r="D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s="79" customFormat="1" x14ac:dyDescent="0.25">
      <c r="A105"/>
      <c r="B105"/>
      <c r="C105"/>
      <c r="D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s="79" customFormat="1" x14ac:dyDescent="0.25">
      <c r="A106"/>
      <c r="B106"/>
      <c r="C106"/>
      <c r="D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s="79" customFormat="1" x14ac:dyDescent="0.25">
      <c r="A107"/>
      <c r="B107"/>
      <c r="C107"/>
      <c r="D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s="79" customFormat="1" x14ac:dyDescent="0.25">
      <c r="A108"/>
      <c r="B108"/>
      <c r="C108"/>
      <c r="D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s="79" customFormat="1" x14ac:dyDescent="0.25">
      <c r="A109"/>
      <c r="B109"/>
      <c r="C109"/>
      <c r="D109"/>
      <c r="F109"/>
      <c r="G109"/>
      <c r="H109"/>
      <c r="I109"/>
      <c r="J109"/>
      <c r="K109"/>
      <c r="L109"/>
      <c r="M109"/>
      <c r="N109"/>
      <c r="O109"/>
      <c r="P109"/>
      <c r="Q109"/>
    </row>
  </sheetData>
  <pageMargins left="0.7" right="0.7" top="0.75" bottom="0.75" header="0.3" footer="0.3"/>
  <pageSetup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"/>
  <sheetViews>
    <sheetView zoomScale="80" zoomScaleNormal="80" workbookViewId="0">
      <selection activeCell="I9" sqref="I9"/>
    </sheetView>
  </sheetViews>
  <sheetFormatPr defaultRowHeight="15" x14ac:dyDescent="0.25"/>
  <cols>
    <col min="1" max="1" width="5.85546875" customWidth="1"/>
    <col min="2" max="2" width="7.85546875" customWidth="1"/>
    <col min="3" max="3" width="9.140625" customWidth="1"/>
    <col min="4" max="4" width="6.5703125" customWidth="1"/>
    <col min="5" max="7" width="8.85546875" customWidth="1"/>
    <col min="8" max="8" width="14.140625" customWidth="1"/>
    <col min="9" max="9" width="7.7109375" style="79" customWidth="1"/>
    <col min="10" max="10" width="28.140625" style="79" customWidth="1"/>
    <col min="11" max="12" width="11.140625" style="79" customWidth="1"/>
    <col min="13" max="13" width="11.140625" customWidth="1"/>
    <col min="14" max="15" width="12.85546875" style="79" customWidth="1"/>
    <col min="16" max="16" width="92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33" t="s">
        <v>138</v>
      </c>
      <c r="N1" s="80"/>
      <c r="O1" s="80" t="s">
        <v>21</v>
      </c>
      <c r="P1" s="33" t="s">
        <v>25</v>
      </c>
    </row>
    <row r="2" spans="1:16" x14ac:dyDescent="0.25">
      <c r="A2" s="32" t="s">
        <v>17</v>
      </c>
      <c r="B2" t="s">
        <v>17</v>
      </c>
      <c r="C2" t="s">
        <v>17</v>
      </c>
      <c r="D2" t="s">
        <v>17</v>
      </c>
      <c r="E2">
        <v>0.68</v>
      </c>
      <c r="F2">
        <v>0.59</v>
      </c>
      <c r="G2">
        <v>0.76</v>
      </c>
      <c r="H2" t="s">
        <v>155</v>
      </c>
      <c r="I2">
        <v>2</v>
      </c>
      <c r="J2" s="79" t="s">
        <v>165</v>
      </c>
      <c r="K2" s="79">
        <v>-1.139434283188365</v>
      </c>
      <c r="L2" s="79">
        <v>0.13661179498886794</v>
      </c>
      <c r="M2" t="s">
        <v>17</v>
      </c>
      <c r="O2" t="s">
        <v>22</v>
      </c>
      <c r="P2" s="82" t="s">
        <v>316</v>
      </c>
    </row>
    <row r="3" spans="1:16" x14ac:dyDescent="0.25">
      <c r="A3" s="24"/>
      <c r="B3" s="30"/>
    </row>
    <row r="4" spans="1:16" x14ac:dyDescent="0.25">
      <c r="A4" s="24"/>
      <c r="B4" s="3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81"/>
  <sheetViews>
    <sheetView zoomScale="80" zoomScaleNormal="80" workbookViewId="0">
      <pane ySplit="1" topLeftCell="A50" activePane="bottomLeft" state="frozen"/>
      <selection pane="bottomLeft" activeCell="M124" sqref="M124"/>
    </sheetView>
  </sheetViews>
  <sheetFormatPr defaultRowHeight="15" x14ac:dyDescent="0.25"/>
  <cols>
    <col min="1" max="1" width="6.140625" customWidth="1"/>
    <col min="4" max="4" width="7.42578125" customWidth="1"/>
    <col min="5" max="5" width="14.85546875" style="79" customWidth="1"/>
    <col min="6" max="8" width="7.28515625" customWidth="1"/>
    <col min="9" max="9" width="6.85546875" customWidth="1"/>
    <col min="10" max="10" width="7.28515625" customWidth="1"/>
    <col min="11" max="11" width="15.85546875" customWidth="1"/>
    <col min="12" max="14" width="9.42578125" style="79" customWidth="1"/>
    <col min="15" max="15" width="11.7109375" customWidth="1"/>
    <col min="16" max="16" width="13.42578125" customWidth="1"/>
    <col min="17" max="17" width="67.425781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163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80" t="s">
        <v>135</v>
      </c>
      <c r="M1" s="80" t="s">
        <v>136</v>
      </c>
      <c r="N1" s="80" t="s">
        <v>138</v>
      </c>
      <c r="O1" s="34"/>
      <c r="P1" s="33" t="s">
        <v>21</v>
      </c>
      <c r="Q1" s="33" t="s">
        <v>25</v>
      </c>
    </row>
    <row r="2" spans="1:17" x14ac:dyDescent="0.25">
      <c r="A2" s="24" t="s">
        <v>2</v>
      </c>
      <c r="B2" t="s">
        <v>12</v>
      </c>
      <c r="C2" t="s">
        <v>11</v>
      </c>
      <c r="D2" t="s">
        <v>8</v>
      </c>
      <c r="E2" s="79" t="s">
        <v>158</v>
      </c>
      <c r="F2" s="247">
        <v>0.1396</v>
      </c>
      <c r="G2" s="247">
        <v>0.1027</v>
      </c>
      <c r="H2" s="247">
        <v>0.1764</v>
      </c>
      <c r="I2" s="200" t="s">
        <v>205</v>
      </c>
      <c r="J2" s="200">
        <v>2</v>
      </c>
      <c r="K2" s="204" t="s">
        <v>842</v>
      </c>
      <c r="L2" s="251">
        <v>47.296436723997438</v>
      </c>
      <c r="M2" s="251">
        <v>291.50325327598415</v>
      </c>
      <c r="N2" s="200" t="s">
        <v>17</v>
      </c>
      <c r="Q2" s="26" t="s">
        <v>93</v>
      </c>
    </row>
    <row r="3" spans="1:17" x14ac:dyDescent="0.25">
      <c r="A3" s="24" t="s">
        <v>2</v>
      </c>
      <c r="B3" t="s">
        <v>12</v>
      </c>
      <c r="C3" t="s">
        <v>11</v>
      </c>
      <c r="D3" t="s">
        <v>29</v>
      </c>
      <c r="E3" s="79" t="s">
        <v>158</v>
      </c>
      <c r="F3" s="247">
        <v>0.1396</v>
      </c>
      <c r="G3" s="247">
        <v>0.1027</v>
      </c>
      <c r="H3" s="247">
        <v>0.1764</v>
      </c>
      <c r="I3" s="200" t="s">
        <v>205</v>
      </c>
      <c r="J3" s="200">
        <v>2</v>
      </c>
      <c r="K3" s="204" t="s">
        <v>842</v>
      </c>
      <c r="L3" s="251">
        <v>47.296436723997438</v>
      </c>
      <c r="M3" s="251">
        <v>291.50325327598415</v>
      </c>
      <c r="N3" s="200" t="s">
        <v>17</v>
      </c>
      <c r="Q3" t="s">
        <v>307</v>
      </c>
    </row>
    <row r="4" spans="1:17" x14ac:dyDescent="0.25">
      <c r="A4" s="24" t="s">
        <v>2</v>
      </c>
      <c r="B4" t="s">
        <v>12</v>
      </c>
      <c r="C4" t="s">
        <v>11</v>
      </c>
      <c r="D4" t="s">
        <v>7</v>
      </c>
      <c r="E4" s="79" t="s">
        <v>158</v>
      </c>
      <c r="F4" s="247">
        <v>0.1396</v>
      </c>
      <c r="G4" s="247">
        <v>0.1027</v>
      </c>
      <c r="H4" s="247">
        <v>0.1764</v>
      </c>
      <c r="I4" s="200" t="s">
        <v>205</v>
      </c>
      <c r="J4" s="200">
        <v>2</v>
      </c>
      <c r="K4" s="204" t="s">
        <v>842</v>
      </c>
      <c r="L4" s="251">
        <v>47.296436723997438</v>
      </c>
      <c r="M4" s="251">
        <v>291.50325327598415</v>
      </c>
      <c r="N4" s="200" t="s">
        <v>17</v>
      </c>
    </row>
    <row r="5" spans="1:17" x14ac:dyDescent="0.25">
      <c r="A5" s="24" t="s">
        <v>2</v>
      </c>
      <c r="B5" t="s">
        <v>12</v>
      </c>
      <c r="C5" t="s">
        <v>13</v>
      </c>
      <c r="D5" t="s">
        <v>8</v>
      </c>
      <c r="E5" s="79" t="s">
        <v>158</v>
      </c>
      <c r="F5" s="247">
        <v>0.19440000000000002</v>
      </c>
      <c r="G5" s="247">
        <v>0.14330000000000001</v>
      </c>
      <c r="H5" s="247">
        <v>0.2455</v>
      </c>
      <c r="I5" s="200" t="s">
        <v>205</v>
      </c>
      <c r="J5" s="200">
        <v>2</v>
      </c>
      <c r="K5" s="204" t="s">
        <v>843</v>
      </c>
      <c r="L5" s="251">
        <v>44.595729815995519</v>
      </c>
      <c r="M5" s="251">
        <v>184.80617252966039</v>
      </c>
      <c r="N5" s="200" t="s">
        <v>17</v>
      </c>
      <c r="O5" s="27"/>
      <c r="P5" s="27"/>
      <c r="Q5" s="27"/>
    </row>
    <row r="6" spans="1:17" x14ac:dyDescent="0.25">
      <c r="A6" s="29" t="s">
        <v>2</v>
      </c>
      <c r="B6" s="27" t="s">
        <v>12</v>
      </c>
      <c r="C6" s="27" t="s">
        <v>13</v>
      </c>
      <c r="D6" s="27" t="s">
        <v>29</v>
      </c>
      <c r="E6" s="79" t="s">
        <v>158</v>
      </c>
      <c r="F6" s="247">
        <v>0.19440000000000002</v>
      </c>
      <c r="G6" s="247">
        <v>0.14330000000000001</v>
      </c>
      <c r="H6" s="247">
        <v>0.2455</v>
      </c>
      <c r="I6" s="200" t="s">
        <v>205</v>
      </c>
      <c r="J6" s="200">
        <v>2</v>
      </c>
      <c r="K6" s="204" t="s">
        <v>843</v>
      </c>
      <c r="L6" s="251">
        <v>44.595729815995519</v>
      </c>
      <c r="M6" s="251">
        <v>184.80617252966039</v>
      </c>
      <c r="N6" s="200" t="s">
        <v>17</v>
      </c>
      <c r="O6" s="27"/>
      <c r="P6" s="27"/>
      <c r="Q6" s="27"/>
    </row>
    <row r="7" spans="1:17" x14ac:dyDescent="0.25">
      <c r="A7" s="29" t="s">
        <v>2</v>
      </c>
      <c r="B7" s="27" t="s">
        <v>12</v>
      </c>
      <c r="C7" s="27" t="s">
        <v>13</v>
      </c>
      <c r="D7" s="27" t="s">
        <v>7</v>
      </c>
      <c r="E7" s="79" t="s">
        <v>158</v>
      </c>
      <c r="F7" s="248">
        <v>0.19440000000000002</v>
      </c>
      <c r="G7" s="248">
        <v>0.14330000000000001</v>
      </c>
      <c r="H7" s="248">
        <v>0.2455</v>
      </c>
      <c r="I7" s="204" t="s">
        <v>205</v>
      </c>
      <c r="J7" s="204">
        <v>2</v>
      </c>
      <c r="K7" s="204" t="s">
        <v>843</v>
      </c>
      <c r="L7" s="252">
        <v>44.595729815995519</v>
      </c>
      <c r="M7" s="252">
        <v>184.80617252966039</v>
      </c>
      <c r="N7" s="204" t="s">
        <v>17</v>
      </c>
      <c r="O7" s="27"/>
      <c r="P7" s="27"/>
      <c r="Q7" s="27"/>
    </row>
    <row r="8" spans="1:17" x14ac:dyDescent="0.25">
      <c r="A8" s="24" t="s">
        <v>2</v>
      </c>
      <c r="B8" t="s">
        <v>12</v>
      </c>
      <c r="C8" t="s">
        <v>14</v>
      </c>
      <c r="D8" t="s">
        <v>8</v>
      </c>
      <c r="E8" s="79" t="s">
        <v>158</v>
      </c>
      <c r="F8" s="247">
        <v>0.12480000000000001</v>
      </c>
      <c r="G8" s="247">
        <v>7.2000000000000008E-2</v>
      </c>
      <c r="H8" s="247">
        <v>0.17760000000000001</v>
      </c>
      <c r="I8" s="200" t="s">
        <v>205</v>
      </c>
      <c r="J8" s="200">
        <v>2</v>
      </c>
      <c r="K8" s="204" t="s">
        <v>844</v>
      </c>
      <c r="L8" s="251">
        <v>18.658884167933884</v>
      </c>
      <c r="M8" s="251">
        <v>130.85140563922866</v>
      </c>
      <c r="N8" s="200" t="s">
        <v>17</v>
      </c>
      <c r="O8" s="27"/>
      <c r="P8" s="27"/>
      <c r="Q8" s="27"/>
    </row>
    <row r="9" spans="1:17" x14ac:dyDescent="0.25">
      <c r="A9" s="24" t="s">
        <v>2</v>
      </c>
      <c r="B9" t="s">
        <v>12</v>
      </c>
      <c r="C9" t="s">
        <v>14</v>
      </c>
      <c r="D9" t="s">
        <v>29</v>
      </c>
      <c r="E9" s="79" t="s">
        <v>158</v>
      </c>
      <c r="F9" s="247">
        <v>0.12480000000000001</v>
      </c>
      <c r="G9" s="247">
        <v>7.2000000000000008E-2</v>
      </c>
      <c r="H9" s="247">
        <v>0.17760000000000001</v>
      </c>
      <c r="I9" s="200" t="s">
        <v>205</v>
      </c>
      <c r="J9" s="200">
        <v>2</v>
      </c>
      <c r="K9" s="204" t="s">
        <v>844</v>
      </c>
      <c r="L9" s="251">
        <v>18.658884167933884</v>
      </c>
      <c r="M9" s="251">
        <v>130.85140563922866</v>
      </c>
      <c r="N9" s="200" t="s">
        <v>17</v>
      </c>
      <c r="O9" s="27"/>
      <c r="P9" s="27"/>
      <c r="Q9" s="27"/>
    </row>
    <row r="10" spans="1:17" x14ac:dyDescent="0.25">
      <c r="A10" s="24" t="s">
        <v>2</v>
      </c>
      <c r="B10" t="s">
        <v>12</v>
      </c>
      <c r="C10" t="s">
        <v>14</v>
      </c>
      <c r="D10" t="s">
        <v>7</v>
      </c>
      <c r="E10" s="79" t="s">
        <v>158</v>
      </c>
      <c r="F10" s="248">
        <v>0.12480000000000001</v>
      </c>
      <c r="G10" s="248">
        <v>7.2000000000000008E-2</v>
      </c>
      <c r="H10" s="248">
        <v>0.17760000000000001</v>
      </c>
      <c r="I10" s="204" t="s">
        <v>205</v>
      </c>
      <c r="J10" s="204">
        <v>2</v>
      </c>
      <c r="K10" s="204" t="s">
        <v>844</v>
      </c>
      <c r="L10" s="252">
        <v>18.658884167933884</v>
      </c>
      <c r="M10" s="252">
        <v>130.85140563922866</v>
      </c>
      <c r="N10" s="204" t="s">
        <v>17</v>
      </c>
      <c r="O10" s="27"/>
      <c r="P10" s="27"/>
      <c r="Q10" s="27"/>
    </row>
    <row r="11" spans="1:17" x14ac:dyDescent="0.25">
      <c r="A11" s="24" t="s">
        <v>2</v>
      </c>
      <c r="B11" t="s">
        <v>15</v>
      </c>
      <c r="C11" t="s">
        <v>11</v>
      </c>
      <c r="D11" t="s">
        <v>7</v>
      </c>
      <c r="E11" s="79" t="s">
        <v>158</v>
      </c>
      <c r="F11" s="248">
        <v>0.11789999999999999</v>
      </c>
      <c r="G11" s="248">
        <v>8.43E-2</v>
      </c>
      <c r="H11" s="248">
        <v>0.15140000000000001</v>
      </c>
      <c r="I11" s="204" t="s">
        <v>205</v>
      </c>
      <c r="J11" s="204">
        <v>2</v>
      </c>
      <c r="K11" s="204" t="s">
        <v>839</v>
      </c>
      <c r="L11" s="252">
        <v>41.729889837795838</v>
      </c>
      <c r="M11" s="252">
        <v>312.21319614859806</v>
      </c>
      <c r="N11" s="204" t="s">
        <v>17</v>
      </c>
      <c r="O11" s="27"/>
      <c r="P11" s="27"/>
      <c r="Q11" s="27"/>
    </row>
    <row r="12" spans="1:17" x14ac:dyDescent="0.25">
      <c r="A12" s="86" t="s">
        <v>2</v>
      </c>
      <c r="B12" s="84" t="s">
        <v>15</v>
      </c>
      <c r="C12" s="84" t="s">
        <v>13</v>
      </c>
      <c r="D12" s="84" t="s">
        <v>7</v>
      </c>
      <c r="E12" s="84" t="s">
        <v>158</v>
      </c>
      <c r="F12" s="248">
        <v>0.20129999999999998</v>
      </c>
      <c r="G12" s="248">
        <v>0.1447</v>
      </c>
      <c r="H12" s="248">
        <v>0.25790000000000002</v>
      </c>
      <c r="I12" s="204" t="s">
        <v>205</v>
      </c>
      <c r="J12" s="204">
        <v>2</v>
      </c>
      <c r="K12" s="204" t="s">
        <v>840</v>
      </c>
      <c r="L12" s="252">
        <v>38.609314092323764</v>
      </c>
      <c r="M12" s="252">
        <v>153.19055720585689</v>
      </c>
      <c r="N12" s="204" t="s">
        <v>17</v>
      </c>
      <c r="O12" s="84"/>
      <c r="P12" s="84"/>
      <c r="Q12" s="84"/>
    </row>
    <row r="13" spans="1:17" x14ac:dyDescent="0.25">
      <c r="A13" s="86" t="s">
        <v>2</v>
      </c>
      <c r="B13" s="84" t="s">
        <v>15</v>
      </c>
      <c r="C13" s="84" t="s">
        <v>14</v>
      </c>
      <c r="D13" s="84" t="s">
        <v>7</v>
      </c>
      <c r="E13" s="84" t="s">
        <v>158</v>
      </c>
      <c r="F13" s="248">
        <v>0.1464</v>
      </c>
      <c r="G13" s="248">
        <v>9.0399999999999994E-2</v>
      </c>
      <c r="H13" s="248">
        <v>0.2024</v>
      </c>
      <c r="I13" s="204" t="s">
        <v>205</v>
      </c>
      <c r="J13" s="204">
        <v>2</v>
      </c>
      <c r="K13" s="204" t="s">
        <v>841</v>
      </c>
      <c r="L13" s="252">
        <v>22.265188953599999</v>
      </c>
      <c r="M13" s="252">
        <v>129.81943504639997</v>
      </c>
      <c r="N13" s="204" t="s">
        <v>17</v>
      </c>
      <c r="O13" s="84"/>
      <c r="P13" s="84"/>
      <c r="Q13" s="84"/>
    </row>
    <row r="14" spans="1:17" s="79" customFormat="1" x14ac:dyDescent="0.25">
      <c r="A14" s="86" t="s">
        <v>2</v>
      </c>
      <c r="B14" s="84" t="s">
        <v>12</v>
      </c>
      <c r="C14" s="84" t="s">
        <v>11</v>
      </c>
      <c r="D14" s="84" t="s">
        <v>18</v>
      </c>
      <c r="E14" s="84" t="s">
        <v>17</v>
      </c>
      <c r="F14" s="248">
        <v>0.31489999999999996</v>
      </c>
      <c r="G14" s="248">
        <v>0.12809999999999999</v>
      </c>
      <c r="H14" s="248">
        <v>0.50170000000000003</v>
      </c>
      <c r="I14" s="204" t="s">
        <v>205</v>
      </c>
      <c r="J14" s="204">
        <v>2</v>
      </c>
      <c r="K14" s="204" t="s">
        <v>836</v>
      </c>
      <c r="L14" s="252">
        <v>7.1643437589906371</v>
      </c>
      <c r="M14" s="252">
        <v>15.586827276228918</v>
      </c>
      <c r="N14" s="204" t="s">
        <v>17</v>
      </c>
      <c r="O14" s="84"/>
      <c r="P14" s="84"/>
      <c r="Q14" s="84"/>
    </row>
    <row r="15" spans="1:17" s="79" customFormat="1" x14ac:dyDescent="0.25">
      <c r="A15" s="86" t="s">
        <v>2</v>
      </c>
      <c r="B15" s="84" t="s">
        <v>12</v>
      </c>
      <c r="C15" s="84" t="s">
        <v>11</v>
      </c>
      <c r="D15" s="84" t="s">
        <v>8</v>
      </c>
      <c r="E15" s="84" t="s">
        <v>159</v>
      </c>
      <c r="F15" s="90">
        <v>0.91943127962085303</v>
      </c>
      <c r="G15" s="90">
        <v>0.89346302766464258</v>
      </c>
      <c r="H15" s="90">
        <v>0.94539953157706347</v>
      </c>
      <c r="I15" s="133" t="s">
        <v>205</v>
      </c>
      <c r="J15" s="133">
        <v>2</v>
      </c>
      <c r="K15" s="84" t="str">
        <f t="shared" ref="K15:K24" si="0">"Beta"&amp;" ("&amp;ROUND(L15,0)&amp;", "&amp;ROUND(M15,0)&amp;")"</f>
        <v>Beta (387, 34)</v>
      </c>
      <c r="L15" s="92">
        <v>387.08056872037895</v>
      </c>
      <c r="M15" s="92">
        <v>33.919431279621215</v>
      </c>
      <c r="N15" s="84" t="s">
        <v>17</v>
      </c>
      <c r="O15" s="84"/>
      <c r="P15" s="84"/>
      <c r="Q15" s="84"/>
    </row>
    <row r="16" spans="1:17" s="79" customFormat="1" x14ac:dyDescent="0.25">
      <c r="A16" s="86" t="s">
        <v>2</v>
      </c>
      <c r="B16" s="84" t="s">
        <v>12</v>
      </c>
      <c r="C16" s="84" t="s">
        <v>11</v>
      </c>
      <c r="D16" s="84" t="s">
        <v>29</v>
      </c>
      <c r="E16" s="84" t="s">
        <v>159</v>
      </c>
      <c r="F16" s="90">
        <v>0.91943127962085303</v>
      </c>
      <c r="G16" s="90">
        <v>0.89346302766464258</v>
      </c>
      <c r="H16" s="90">
        <v>0.94539953157706347</v>
      </c>
      <c r="I16" s="133" t="s">
        <v>205</v>
      </c>
      <c r="J16" s="133">
        <v>2</v>
      </c>
      <c r="K16" s="84" t="str">
        <f t="shared" si="0"/>
        <v>Beta (387, 34)</v>
      </c>
      <c r="L16" s="92">
        <v>387.08056872037895</v>
      </c>
      <c r="M16" s="92">
        <v>33.919431279621215</v>
      </c>
      <c r="N16" s="84" t="s">
        <v>17</v>
      </c>
      <c r="O16" s="84"/>
      <c r="P16" s="84"/>
      <c r="Q16" s="84"/>
    </row>
    <row r="17" spans="1:17" s="79" customFormat="1" x14ac:dyDescent="0.25">
      <c r="A17" s="81" t="s">
        <v>2</v>
      </c>
      <c r="B17" s="79" t="s">
        <v>12</v>
      </c>
      <c r="C17" s="79" t="s">
        <v>11</v>
      </c>
      <c r="D17" s="79" t="s">
        <v>7</v>
      </c>
      <c r="E17" s="84" t="s">
        <v>159</v>
      </c>
      <c r="F17" s="248">
        <v>0.31489999999999996</v>
      </c>
      <c r="G17" s="248">
        <v>0.12809999999999999</v>
      </c>
      <c r="H17" s="248">
        <v>0.50170000000000003</v>
      </c>
      <c r="I17" s="204" t="s">
        <v>205</v>
      </c>
      <c r="J17" s="204">
        <v>2</v>
      </c>
      <c r="K17" s="204" t="s">
        <v>836</v>
      </c>
      <c r="L17" s="252">
        <v>7.1643437589906371</v>
      </c>
      <c r="M17" s="252">
        <v>15.586827276228918</v>
      </c>
      <c r="N17" s="204" t="s">
        <v>17</v>
      </c>
      <c r="O17" s="84"/>
      <c r="P17" s="84"/>
      <c r="Q17" s="84"/>
    </row>
    <row r="18" spans="1:17" s="79" customFormat="1" x14ac:dyDescent="0.25">
      <c r="A18" s="81" t="s">
        <v>2</v>
      </c>
      <c r="B18" s="79" t="s">
        <v>12</v>
      </c>
      <c r="C18" s="79" t="s">
        <v>13</v>
      </c>
      <c r="D18" s="79" t="s">
        <v>18</v>
      </c>
      <c r="E18" s="84" t="s">
        <v>17</v>
      </c>
      <c r="F18" s="248">
        <v>0.27539999999999998</v>
      </c>
      <c r="G18" s="248">
        <v>0.13250000000000001</v>
      </c>
      <c r="H18" s="248">
        <v>0.41830000000000001</v>
      </c>
      <c r="I18" s="204" t="s">
        <v>205</v>
      </c>
      <c r="J18" s="204">
        <v>2</v>
      </c>
      <c r="K18" s="204" t="s">
        <v>837</v>
      </c>
      <c r="L18" s="252">
        <v>10.063489332728265</v>
      </c>
      <c r="M18" s="252">
        <v>26.477866269044664</v>
      </c>
      <c r="N18" s="204" t="s">
        <v>17</v>
      </c>
      <c r="O18" s="84"/>
      <c r="P18" s="84"/>
    </row>
    <row r="19" spans="1:17" s="79" customFormat="1" x14ac:dyDescent="0.25">
      <c r="A19" s="81" t="s">
        <v>2</v>
      </c>
      <c r="B19" s="79" t="s">
        <v>12</v>
      </c>
      <c r="C19" s="79" t="s">
        <v>13</v>
      </c>
      <c r="D19" s="79" t="s">
        <v>8</v>
      </c>
      <c r="E19" s="84" t="s">
        <v>159</v>
      </c>
      <c r="F19" s="90">
        <v>0.74717832957110608</v>
      </c>
      <c r="G19" s="90">
        <v>0.70670457533482334</v>
      </c>
      <c r="H19" s="90">
        <v>0.78765208380738883</v>
      </c>
      <c r="I19" s="133" t="s">
        <v>205</v>
      </c>
      <c r="J19" s="133">
        <v>2</v>
      </c>
      <c r="K19" s="84" t="str">
        <f t="shared" si="0"/>
        <v>Beta (330, 112)</v>
      </c>
      <c r="L19" s="92">
        <v>330.25282167042889</v>
      </c>
      <c r="M19" s="92">
        <v>111.74717832957104</v>
      </c>
      <c r="N19" s="84" t="s">
        <v>17</v>
      </c>
      <c r="O19" s="84"/>
      <c r="P19" s="84"/>
    </row>
    <row r="20" spans="1:17" s="79" customFormat="1" x14ac:dyDescent="0.25">
      <c r="A20" s="86" t="s">
        <v>2</v>
      </c>
      <c r="B20" s="84" t="s">
        <v>12</v>
      </c>
      <c r="C20" s="84" t="s">
        <v>13</v>
      </c>
      <c r="D20" s="84" t="s">
        <v>29</v>
      </c>
      <c r="E20" s="84" t="s">
        <v>159</v>
      </c>
      <c r="F20" s="90">
        <v>0.74717832957110608</v>
      </c>
      <c r="G20" s="90">
        <v>0.70670457533482334</v>
      </c>
      <c r="H20" s="90">
        <v>0.78765208380738883</v>
      </c>
      <c r="I20" s="133" t="s">
        <v>205</v>
      </c>
      <c r="J20" s="133">
        <v>2</v>
      </c>
      <c r="K20" s="84" t="str">
        <f t="shared" si="0"/>
        <v>Beta (330, 112)</v>
      </c>
      <c r="L20" s="92">
        <v>330.25282167042889</v>
      </c>
      <c r="M20" s="92">
        <v>111.74717832957104</v>
      </c>
      <c r="N20" s="84" t="s">
        <v>17</v>
      </c>
      <c r="O20" s="84"/>
      <c r="P20" s="84"/>
      <c r="Q20" s="84"/>
    </row>
    <row r="21" spans="1:17" s="79" customFormat="1" x14ac:dyDescent="0.25">
      <c r="A21" s="86" t="s">
        <v>2</v>
      </c>
      <c r="B21" s="84" t="s">
        <v>12</v>
      </c>
      <c r="C21" s="84" t="s">
        <v>13</v>
      </c>
      <c r="D21" s="84" t="s">
        <v>7</v>
      </c>
      <c r="E21" s="84" t="s">
        <v>159</v>
      </c>
      <c r="F21" s="248">
        <v>0.27539999999999998</v>
      </c>
      <c r="G21" s="248">
        <v>0.13250000000000001</v>
      </c>
      <c r="H21" s="248">
        <v>0.41830000000000001</v>
      </c>
      <c r="I21" s="204" t="s">
        <v>205</v>
      </c>
      <c r="J21" s="204">
        <v>2</v>
      </c>
      <c r="K21" s="204" t="s">
        <v>837</v>
      </c>
      <c r="L21" s="252">
        <v>10.063489332728265</v>
      </c>
      <c r="M21" s="252">
        <v>26.477866269044664</v>
      </c>
      <c r="N21" s="204" t="s">
        <v>17</v>
      </c>
      <c r="O21" s="84"/>
      <c r="P21" s="84"/>
      <c r="Q21" s="84"/>
    </row>
    <row r="22" spans="1:17" s="79" customFormat="1" x14ac:dyDescent="0.25">
      <c r="A22" s="81" t="s">
        <v>2</v>
      </c>
      <c r="B22" s="79" t="s">
        <v>12</v>
      </c>
      <c r="C22" s="79" t="s">
        <v>14</v>
      </c>
      <c r="D22" s="79" t="s">
        <v>18</v>
      </c>
      <c r="E22" s="84" t="s">
        <v>17</v>
      </c>
      <c r="F22" s="248">
        <v>0.66069999999999995</v>
      </c>
      <c r="G22" s="248">
        <v>0.44640000000000002</v>
      </c>
      <c r="H22" s="248">
        <v>0.875</v>
      </c>
      <c r="I22" s="204" t="s">
        <v>205</v>
      </c>
      <c r="J22" s="204">
        <v>2</v>
      </c>
      <c r="K22" s="204" t="s">
        <v>838</v>
      </c>
      <c r="L22" s="252">
        <v>11.728985257909477</v>
      </c>
      <c r="M22" s="252">
        <v>6.0233762645810325</v>
      </c>
      <c r="N22" s="204" t="s">
        <v>17</v>
      </c>
      <c r="O22" s="84"/>
      <c r="P22" s="84"/>
      <c r="Q22" s="84"/>
    </row>
    <row r="23" spans="1:17" s="79" customFormat="1" x14ac:dyDescent="0.25">
      <c r="A23" s="81" t="s">
        <v>2</v>
      </c>
      <c r="B23" s="79" t="s">
        <v>12</v>
      </c>
      <c r="C23" s="79" t="s">
        <v>14</v>
      </c>
      <c r="D23" s="79" t="s">
        <v>8</v>
      </c>
      <c r="E23" s="84" t="s">
        <v>159</v>
      </c>
      <c r="F23" s="90">
        <v>0.94782608695652171</v>
      </c>
      <c r="G23" s="90">
        <v>0.90718192390121921</v>
      </c>
      <c r="H23" s="90">
        <v>0.9884702500118242</v>
      </c>
      <c r="I23" s="133" t="s">
        <v>205</v>
      </c>
      <c r="J23" s="133">
        <v>2</v>
      </c>
      <c r="K23" s="84" t="str">
        <f t="shared" si="0"/>
        <v>Beta (108, 6)</v>
      </c>
      <c r="L23" s="92">
        <v>108.05217391304328</v>
      </c>
      <c r="M23" s="92">
        <v>5.9478260869566713</v>
      </c>
      <c r="N23" s="84" t="s">
        <v>17</v>
      </c>
      <c r="O23" s="84"/>
      <c r="P23" s="84"/>
      <c r="Q23" s="84"/>
    </row>
    <row r="24" spans="1:17" s="79" customFormat="1" x14ac:dyDescent="0.25">
      <c r="A24" s="81" t="s">
        <v>2</v>
      </c>
      <c r="B24" s="79" t="s">
        <v>12</v>
      </c>
      <c r="C24" s="79" t="s">
        <v>14</v>
      </c>
      <c r="D24" s="79" t="s">
        <v>29</v>
      </c>
      <c r="E24" s="84" t="s">
        <v>159</v>
      </c>
      <c r="F24" s="90">
        <v>0.94782608695652171</v>
      </c>
      <c r="G24" s="90">
        <v>0.90718192390121921</v>
      </c>
      <c r="H24" s="90">
        <v>0.9884702500118242</v>
      </c>
      <c r="I24" s="133" t="s">
        <v>205</v>
      </c>
      <c r="J24" s="133">
        <v>2</v>
      </c>
      <c r="K24" s="84" t="str">
        <f t="shared" si="0"/>
        <v>Beta (108, 6)</v>
      </c>
      <c r="L24" s="92">
        <v>108.05217391304328</v>
      </c>
      <c r="M24" s="92">
        <v>5.9478260869566713</v>
      </c>
      <c r="N24" s="84" t="s">
        <v>17</v>
      </c>
      <c r="O24" s="84"/>
      <c r="P24" s="84"/>
      <c r="Q24" s="84"/>
    </row>
    <row r="25" spans="1:17" s="79" customFormat="1" x14ac:dyDescent="0.25">
      <c r="A25" s="81" t="s">
        <v>2</v>
      </c>
      <c r="B25" s="79" t="s">
        <v>12</v>
      </c>
      <c r="C25" s="79" t="s">
        <v>14</v>
      </c>
      <c r="D25" s="79" t="s">
        <v>7</v>
      </c>
      <c r="E25" s="84" t="s">
        <v>159</v>
      </c>
      <c r="F25" s="248">
        <v>0.66069999999999995</v>
      </c>
      <c r="G25" s="248">
        <v>0.44640000000000002</v>
      </c>
      <c r="H25" s="248">
        <v>0.875</v>
      </c>
      <c r="I25" s="204" t="s">
        <v>205</v>
      </c>
      <c r="J25" s="204">
        <v>2</v>
      </c>
      <c r="K25" s="204" t="s">
        <v>838</v>
      </c>
      <c r="L25" s="252">
        <v>11.728985257909477</v>
      </c>
      <c r="M25" s="252">
        <v>6.0233762645810325</v>
      </c>
      <c r="N25" s="204" t="s">
        <v>17</v>
      </c>
      <c r="O25" s="84"/>
      <c r="P25" s="84"/>
      <c r="Q25" s="84"/>
    </row>
    <row r="26" spans="1:17" s="79" customFormat="1" x14ac:dyDescent="0.25">
      <c r="A26" s="81" t="s">
        <v>2</v>
      </c>
      <c r="B26" s="79" t="s">
        <v>15</v>
      </c>
      <c r="C26" s="79" t="s">
        <v>11</v>
      </c>
      <c r="D26" s="79" t="s">
        <v>18</v>
      </c>
      <c r="E26" s="84" t="s">
        <v>17</v>
      </c>
      <c r="F26" s="248">
        <v>4.3200000000000002E-2</v>
      </c>
      <c r="G26" s="248">
        <v>0</v>
      </c>
      <c r="H26" s="248">
        <v>0.10619999999999999</v>
      </c>
      <c r="I26" s="204" t="s">
        <v>205</v>
      </c>
      <c r="J26" s="204">
        <v>2</v>
      </c>
      <c r="K26" s="204" t="s">
        <v>833</v>
      </c>
      <c r="L26" s="252">
        <v>2.3896299900948006</v>
      </c>
      <c r="M26" s="252">
        <v>52.925879039877437</v>
      </c>
      <c r="N26" s="204" t="s">
        <v>17</v>
      </c>
      <c r="O26" s="84"/>
      <c r="P26" s="84"/>
      <c r="Q26" s="84"/>
    </row>
    <row r="27" spans="1:17" s="79" customFormat="1" x14ac:dyDescent="0.25">
      <c r="A27" s="81" t="s">
        <v>2</v>
      </c>
      <c r="B27" s="79" t="s">
        <v>15</v>
      </c>
      <c r="C27" s="79" t="s">
        <v>11</v>
      </c>
      <c r="D27" s="79" t="s">
        <v>7</v>
      </c>
      <c r="E27" s="84" t="s">
        <v>159</v>
      </c>
      <c r="F27" s="248">
        <v>4.3200000000000002E-2</v>
      </c>
      <c r="G27" s="248">
        <v>0</v>
      </c>
      <c r="H27" s="248">
        <v>0.10619999999999999</v>
      </c>
      <c r="I27" s="204" t="s">
        <v>205</v>
      </c>
      <c r="J27" s="204">
        <v>2</v>
      </c>
      <c r="K27" s="204" t="s">
        <v>833</v>
      </c>
      <c r="L27" s="252">
        <v>2.3896299900948006</v>
      </c>
      <c r="M27" s="252">
        <v>52.925879039877437</v>
      </c>
      <c r="N27" s="204" t="s">
        <v>17</v>
      </c>
      <c r="O27" s="84"/>
      <c r="P27" s="84"/>
      <c r="Q27" s="84"/>
    </row>
    <row r="28" spans="1:17" s="79" customFormat="1" x14ac:dyDescent="0.25">
      <c r="A28" s="81" t="s">
        <v>2</v>
      </c>
      <c r="B28" s="79" t="s">
        <v>15</v>
      </c>
      <c r="C28" s="79" t="s">
        <v>13</v>
      </c>
      <c r="D28" s="79" t="s">
        <v>18</v>
      </c>
      <c r="E28" s="84" t="s">
        <v>17</v>
      </c>
      <c r="F28" s="248">
        <v>0.13009999999999999</v>
      </c>
      <c r="G28" s="248">
        <v>2.8199999999999999E-2</v>
      </c>
      <c r="H28" s="248">
        <v>0.23199999999999998</v>
      </c>
      <c r="I28" s="204" t="s">
        <v>205</v>
      </c>
      <c r="J28" s="204">
        <v>2</v>
      </c>
      <c r="K28" s="204" t="s">
        <v>834</v>
      </c>
      <c r="L28" s="252">
        <v>5.3172803347697384</v>
      </c>
      <c r="M28" s="252">
        <v>35.553437073145233</v>
      </c>
      <c r="N28" s="204" t="s">
        <v>17</v>
      </c>
      <c r="O28" s="84"/>
      <c r="P28" s="84"/>
      <c r="Q28" s="84"/>
    </row>
    <row r="29" spans="1:17" s="79" customFormat="1" x14ac:dyDescent="0.25">
      <c r="A29" s="81" t="s">
        <v>2</v>
      </c>
      <c r="B29" s="79" t="s">
        <v>15</v>
      </c>
      <c r="C29" s="79" t="s">
        <v>13</v>
      </c>
      <c r="D29" s="79" t="s">
        <v>7</v>
      </c>
      <c r="E29" s="84" t="s">
        <v>159</v>
      </c>
      <c r="F29" s="248">
        <v>0.13009999999999999</v>
      </c>
      <c r="G29" s="248">
        <v>2.8199999999999999E-2</v>
      </c>
      <c r="H29" s="248">
        <v>0.23199999999999998</v>
      </c>
      <c r="I29" s="204" t="s">
        <v>205</v>
      </c>
      <c r="J29" s="204">
        <v>2</v>
      </c>
      <c r="K29" s="204" t="s">
        <v>834</v>
      </c>
      <c r="L29" s="252">
        <v>5.3172803347697384</v>
      </c>
      <c r="M29" s="252">
        <v>35.553437073145233</v>
      </c>
      <c r="N29" s="204" t="s">
        <v>17</v>
      </c>
      <c r="O29" s="84"/>
      <c r="P29" s="84"/>
      <c r="Q29" s="84"/>
    </row>
    <row r="30" spans="1:17" s="79" customFormat="1" x14ac:dyDescent="0.25">
      <c r="A30" s="81" t="s">
        <v>2</v>
      </c>
      <c r="B30" s="79" t="s">
        <v>15</v>
      </c>
      <c r="C30" s="79" t="s">
        <v>14</v>
      </c>
      <c r="D30" s="79" t="s">
        <v>18</v>
      </c>
      <c r="E30" s="84" t="s">
        <v>17</v>
      </c>
      <c r="F30" s="248">
        <v>6.6100000000000006E-2</v>
      </c>
      <c r="G30" s="248">
        <v>0</v>
      </c>
      <c r="H30" s="248">
        <v>0.20180000000000001</v>
      </c>
      <c r="I30" s="204" t="s">
        <v>205</v>
      </c>
      <c r="J30" s="204">
        <v>2</v>
      </c>
      <c r="K30" s="204" t="s">
        <v>835</v>
      </c>
      <c r="L30" s="252">
        <v>1.473589345868394</v>
      </c>
      <c r="M30" s="252">
        <v>20.819744177102766</v>
      </c>
      <c r="N30" s="204" t="s">
        <v>17</v>
      </c>
      <c r="O30" s="84"/>
      <c r="P30" s="84"/>
      <c r="Q30" s="84"/>
    </row>
    <row r="31" spans="1:17" s="79" customFormat="1" x14ac:dyDescent="0.25">
      <c r="A31" s="80" t="s">
        <v>2</v>
      </c>
      <c r="B31" s="87" t="s">
        <v>15</v>
      </c>
      <c r="C31" s="87" t="s">
        <v>14</v>
      </c>
      <c r="D31" s="87" t="s">
        <v>7</v>
      </c>
      <c r="E31" s="87" t="s">
        <v>159</v>
      </c>
      <c r="F31" s="249">
        <v>6.6100000000000006E-2</v>
      </c>
      <c r="G31" s="249">
        <v>0</v>
      </c>
      <c r="H31" s="249">
        <v>0.20180000000000001</v>
      </c>
      <c r="I31" s="206" t="s">
        <v>205</v>
      </c>
      <c r="J31" s="206">
        <v>2</v>
      </c>
      <c r="K31" s="206" t="s">
        <v>835</v>
      </c>
      <c r="L31" s="253">
        <v>1.473589345868394</v>
      </c>
      <c r="M31" s="253">
        <v>20.819744177102766</v>
      </c>
      <c r="N31" s="206" t="s">
        <v>17</v>
      </c>
      <c r="O31" s="87"/>
      <c r="P31" s="87"/>
      <c r="Q31" s="87"/>
    </row>
    <row r="32" spans="1:17" x14ac:dyDescent="0.25">
      <c r="A32" s="29" t="s">
        <v>3</v>
      </c>
      <c r="B32" s="27" t="s">
        <v>12</v>
      </c>
      <c r="C32" s="27" t="s">
        <v>11</v>
      </c>
      <c r="D32" s="27" t="s">
        <v>8</v>
      </c>
      <c r="E32" s="79" t="s">
        <v>158</v>
      </c>
      <c r="F32" s="247">
        <v>0.1396</v>
      </c>
      <c r="G32" s="247">
        <v>0.1027</v>
      </c>
      <c r="H32" s="247">
        <v>0.1764</v>
      </c>
      <c r="I32" s="200" t="s">
        <v>205</v>
      </c>
      <c r="J32" s="200">
        <v>2</v>
      </c>
      <c r="K32" s="204" t="s">
        <v>842</v>
      </c>
      <c r="L32" s="251">
        <v>47.296436723997438</v>
      </c>
      <c r="M32" s="251">
        <v>291.50325327598415</v>
      </c>
      <c r="N32" s="200" t="s">
        <v>17</v>
      </c>
      <c r="O32" s="27"/>
      <c r="P32" s="27"/>
      <c r="Q32" s="27"/>
    </row>
    <row r="33" spans="1:17" x14ac:dyDescent="0.25">
      <c r="A33" s="29" t="s">
        <v>3</v>
      </c>
      <c r="B33" s="27" t="s">
        <v>12</v>
      </c>
      <c r="C33" s="27" t="s">
        <v>11</v>
      </c>
      <c r="D33" s="27" t="s">
        <v>29</v>
      </c>
      <c r="E33" s="79" t="s">
        <v>158</v>
      </c>
      <c r="F33" s="247">
        <v>0.1396</v>
      </c>
      <c r="G33" s="247">
        <v>0.1027</v>
      </c>
      <c r="H33" s="247">
        <v>0.1764</v>
      </c>
      <c r="I33" s="200" t="s">
        <v>205</v>
      </c>
      <c r="J33" s="200">
        <v>2</v>
      </c>
      <c r="K33" s="204" t="s">
        <v>842</v>
      </c>
      <c r="L33" s="251">
        <v>47.296436723997438</v>
      </c>
      <c r="M33" s="251">
        <v>291.50325327598415</v>
      </c>
      <c r="N33" s="200" t="s">
        <v>17</v>
      </c>
      <c r="O33" s="27"/>
      <c r="P33" s="27"/>
      <c r="Q33" s="27"/>
    </row>
    <row r="34" spans="1:17" x14ac:dyDescent="0.25">
      <c r="A34" s="29" t="s">
        <v>3</v>
      </c>
      <c r="B34" s="27" t="s">
        <v>12</v>
      </c>
      <c r="C34" s="27" t="s">
        <v>11</v>
      </c>
      <c r="D34" s="27" t="s">
        <v>7</v>
      </c>
      <c r="E34" s="79" t="s">
        <v>158</v>
      </c>
      <c r="F34" s="248">
        <v>0.1396</v>
      </c>
      <c r="G34" s="248">
        <v>0.1027</v>
      </c>
      <c r="H34" s="248">
        <v>0.1764</v>
      </c>
      <c r="I34" s="204" t="s">
        <v>205</v>
      </c>
      <c r="J34" s="204">
        <v>2</v>
      </c>
      <c r="K34" s="204" t="s">
        <v>842</v>
      </c>
      <c r="L34" s="252">
        <v>47.296436723997438</v>
      </c>
      <c r="M34" s="252">
        <v>291.50325327598415</v>
      </c>
      <c r="N34" s="204" t="s">
        <v>17</v>
      </c>
      <c r="O34" s="27"/>
      <c r="P34" s="27"/>
      <c r="Q34" s="27"/>
    </row>
    <row r="35" spans="1:17" x14ac:dyDescent="0.25">
      <c r="A35" s="29" t="s">
        <v>3</v>
      </c>
      <c r="B35" s="27" t="s">
        <v>12</v>
      </c>
      <c r="C35" s="27" t="s">
        <v>13</v>
      </c>
      <c r="D35" s="27" t="s">
        <v>8</v>
      </c>
      <c r="E35" s="79" t="s">
        <v>158</v>
      </c>
      <c r="F35" s="247">
        <v>0.19440000000000002</v>
      </c>
      <c r="G35" s="247">
        <v>0.14330000000000001</v>
      </c>
      <c r="H35" s="247">
        <v>0.2455</v>
      </c>
      <c r="I35" s="200" t="s">
        <v>205</v>
      </c>
      <c r="J35" s="200">
        <v>2</v>
      </c>
      <c r="K35" s="204" t="s">
        <v>843</v>
      </c>
      <c r="L35" s="251">
        <v>44.595729815995519</v>
      </c>
      <c r="M35" s="251">
        <v>184.80617252966039</v>
      </c>
      <c r="N35" s="200" t="s">
        <v>17</v>
      </c>
      <c r="O35" s="27"/>
      <c r="P35" s="27"/>
      <c r="Q35" s="27"/>
    </row>
    <row r="36" spans="1:17" x14ac:dyDescent="0.25">
      <c r="A36" s="29" t="s">
        <v>3</v>
      </c>
      <c r="B36" s="27" t="s">
        <v>12</v>
      </c>
      <c r="C36" s="27" t="s">
        <v>13</v>
      </c>
      <c r="D36" s="27" t="s">
        <v>29</v>
      </c>
      <c r="E36" s="79" t="s">
        <v>158</v>
      </c>
      <c r="F36" s="247">
        <v>0.19440000000000002</v>
      </c>
      <c r="G36" s="247">
        <v>0.14330000000000001</v>
      </c>
      <c r="H36" s="247">
        <v>0.2455</v>
      </c>
      <c r="I36" s="200" t="s">
        <v>205</v>
      </c>
      <c r="J36" s="200">
        <v>2</v>
      </c>
      <c r="K36" s="204" t="s">
        <v>843</v>
      </c>
      <c r="L36" s="251">
        <v>44.595729815995519</v>
      </c>
      <c r="M36" s="251">
        <v>184.80617252966039</v>
      </c>
      <c r="N36" s="200" t="s">
        <v>17</v>
      </c>
      <c r="O36" s="27"/>
      <c r="P36" s="27"/>
      <c r="Q36" s="27"/>
    </row>
    <row r="37" spans="1:17" x14ac:dyDescent="0.25">
      <c r="A37" s="29" t="s">
        <v>3</v>
      </c>
      <c r="B37" s="27" t="s">
        <v>12</v>
      </c>
      <c r="C37" s="27" t="s">
        <v>13</v>
      </c>
      <c r="D37" s="27" t="s">
        <v>7</v>
      </c>
      <c r="E37" s="79" t="s">
        <v>158</v>
      </c>
      <c r="F37" s="248">
        <v>0.19440000000000002</v>
      </c>
      <c r="G37" s="248">
        <v>0.14330000000000001</v>
      </c>
      <c r="H37" s="248">
        <v>0.2455</v>
      </c>
      <c r="I37" s="204" t="s">
        <v>205</v>
      </c>
      <c r="J37" s="204">
        <v>2</v>
      </c>
      <c r="K37" s="204" t="s">
        <v>843</v>
      </c>
      <c r="L37" s="252">
        <v>44.595729815995519</v>
      </c>
      <c r="M37" s="252">
        <v>184.80617252966039</v>
      </c>
      <c r="N37" s="204" t="s">
        <v>17</v>
      </c>
      <c r="O37" s="27"/>
      <c r="P37" s="27"/>
      <c r="Q37" s="27"/>
    </row>
    <row r="38" spans="1:17" x14ac:dyDescent="0.25">
      <c r="A38" s="29" t="s">
        <v>3</v>
      </c>
      <c r="B38" s="27" t="s">
        <v>12</v>
      </c>
      <c r="C38" s="27" t="s">
        <v>14</v>
      </c>
      <c r="D38" s="27" t="s">
        <v>8</v>
      </c>
      <c r="E38" s="79" t="s">
        <v>158</v>
      </c>
      <c r="F38" s="247">
        <v>0.12480000000000001</v>
      </c>
      <c r="G38" s="247">
        <v>7.2000000000000008E-2</v>
      </c>
      <c r="H38" s="247">
        <v>0.17760000000000001</v>
      </c>
      <c r="I38" s="200" t="s">
        <v>205</v>
      </c>
      <c r="J38" s="200">
        <v>2</v>
      </c>
      <c r="K38" s="204" t="s">
        <v>844</v>
      </c>
      <c r="L38" s="251">
        <v>18.658884167933884</v>
      </c>
      <c r="M38" s="251">
        <v>130.85140563922866</v>
      </c>
      <c r="N38" s="200" t="s">
        <v>17</v>
      </c>
      <c r="O38" s="27"/>
      <c r="P38" s="27"/>
      <c r="Q38" s="27"/>
    </row>
    <row r="39" spans="1:17" x14ac:dyDescent="0.25">
      <c r="A39" s="29" t="s">
        <v>3</v>
      </c>
      <c r="B39" s="27" t="s">
        <v>12</v>
      </c>
      <c r="C39" s="27" t="s">
        <v>14</v>
      </c>
      <c r="D39" s="27" t="s">
        <v>29</v>
      </c>
      <c r="E39" s="79" t="s">
        <v>158</v>
      </c>
      <c r="F39" s="247">
        <v>0.12480000000000001</v>
      </c>
      <c r="G39" s="247">
        <v>7.2000000000000008E-2</v>
      </c>
      <c r="H39" s="247">
        <v>0.17760000000000001</v>
      </c>
      <c r="I39" s="200" t="s">
        <v>205</v>
      </c>
      <c r="J39" s="200">
        <v>2</v>
      </c>
      <c r="K39" s="204" t="s">
        <v>844</v>
      </c>
      <c r="L39" s="251">
        <v>18.658884167933884</v>
      </c>
      <c r="M39" s="251">
        <v>130.85140563922866</v>
      </c>
      <c r="N39" s="200" t="s">
        <v>17</v>
      </c>
      <c r="O39" s="27"/>
      <c r="P39" s="27"/>
      <c r="Q39" s="27"/>
    </row>
    <row r="40" spans="1:17" x14ac:dyDescent="0.25">
      <c r="A40" s="29" t="s">
        <v>3</v>
      </c>
      <c r="B40" s="27" t="s">
        <v>12</v>
      </c>
      <c r="C40" s="27" t="s">
        <v>14</v>
      </c>
      <c r="D40" s="27" t="s">
        <v>7</v>
      </c>
      <c r="E40" s="79" t="s">
        <v>158</v>
      </c>
      <c r="F40" s="248">
        <v>0.12480000000000001</v>
      </c>
      <c r="G40" s="248">
        <v>7.2000000000000008E-2</v>
      </c>
      <c r="H40" s="248">
        <v>0.17760000000000001</v>
      </c>
      <c r="I40" s="204" t="s">
        <v>205</v>
      </c>
      <c r="J40" s="204">
        <v>2</v>
      </c>
      <c r="K40" s="204" t="s">
        <v>844</v>
      </c>
      <c r="L40" s="252">
        <v>18.658884167933884</v>
      </c>
      <c r="M40" s="252">
        <v>130.85140563922866</v>
      </c>
      <c r="N40" s="204" t="s">
        <v>17</v>
      </c>
      <c r="O40" s="27"/>
      <c r="P40" s="27"/>
      <c r="Q40" s="27"/>
    </row>
    <row r="41" spans="1:17" x14ac:dyDescent="0.25">
      <c r="A41" s="29" t="s">
        <v>3</v>
      </c>
      <c r="B41" s="27" t="s">
        <v>15</v>
      </c>
      <c r="C41" s="27" t="s">
        <v>11</v>
      </c>
      <c r="D41" s="27" t="s">
        <v>7</v>
      </c>
      <c r="E41" s="79" t="s">
        <v>158</v>
      </c>
      <c r="F41" s="248">
        <v>0.11789999999999999</v>
      </c>
      <c r="G41" s="248">
        <v>8.43E-2</v>
      </c>
      <c r="H41" s="248">
        <v>0.15140000000000001</v>
      </c>
      <c r="I41" s="204" t="s">
        <v>205</v>
      </c>
      <c r="J41" s="204">
        <v>2</v>
      </c>
      <c r="K41" s="204" t="s">
        <v>839</v>
      </c>
      <c r="L41" s="252">
        <v>41.729889837795838</v>
      </c>
      <c r="M41" s="252">
        <v>312.21319614859806</v>
      </c>
      <c r="N41" s="204" t="s">
        <v>17</v>
      </c>
      <c r="O41" s="27"/>
      <c r="P41" s="27"/>
      <c r="Q41" s="27"/>
    </row>
    <row r="42" spans="1:17" x14ac:dyDescent="0.25">
      <c r="A42" s="29" t="s">
        <v>3</v>
      </c>
      <c r="B42" s="27" t="s">
        <v>15</v>
      </c>
      <c r="C42" s="27" t="s">
        <v>13</v>
      </c>
      <c r="D42" s="27" t="s">
        <v>7</v>
      </c>
      <c r="E42" s="79" t="s">
        <v>158</v>
      </c>
      <c r="F42" s="248">
        <v>0.20129999999999998</v>
      </c>
      <c r="G42" s="248">
        <v>0.1447</v>
      </c>
      <c r="H42" s="248">
        <v>0.25790000000000002</v>
      </c>
      <c r="I42" s="204" t="s">
        <v>205</v>
      </c>
      <c r="J42" s="204">
        <v>2</v>
      </c>
      <c r="K42" s="204" t="s">
        <v>840</v>
      </c>
      <c r="L42" s="252">
        <v>38.609314092323764</v>
      </c>
      <c r="M42" s="252">
        <v>153.19055720585689</v>
      </c>
      <c r="N42" s="204" t="s">
        <v>17</v>
      </c>
      <c r="O42" s="27"/>
      <c r="P42" s="27"/>
      <c r="Q42" s="27"/>
    </row>
    <row r="43" spans="1:17" x14ac:dyDescent="0.25">
      <c r="A43" s="86" t="s">
        <v>3</v>
      </c>
      <c r="B43" s="84" t="s">
        <v>15</v>
      </c>
      <c r="C43" s="84" t="s">
        <v>14</v>
      </c>
      <c r="D43" s="84" t="s">
        <v>7</v>
      </c>
      <c r="E43" s="84" t="s">
        <v>158</v>
      </c>
      <c r="F43" s="248">
        <v>0.1464</v>
      </c>
      <c r="G43" s="248">
        <v>9.0399999999999994E-2</v>
      </c>
      <c r="H43" s="248">
        <v>0.2024</v>
      </c>
      <c r="I43" s="204" t="s">
        <v>205</v>
      </c>
      <c r="J43" s="204">
        <v>2</v>
      </c>
      <c r="K43" s="204" t="s">
        <v>841</v>
      </c>
      <c r="L43" s="252">
        <v>22.265188953599999</v>
      </c>
      <c r="M43" s="252">
        <v>129.81943504639997</v>
      </c>
      <c r="N43" s="204" t="s">
        <v>17</v>
      </c>
      <c r="O43" s="84"/>
      <c r="P43" s="84"/>
      <c r="Q43" s="84"/>
    </row>
    <row r="44" spans="1:17" s="79" customFormat="1" x14ac:dyDescent="0.25">
      <c r="A44" s="86" t="s">
        <v>3</v>
      </c>
      <c r="B44" s="84" t="s">
        <v>12</v>
      </c>
      <c r="C44" s="84" t="s">
        <v>11</v>
      </c>
      <c r="D44" s="84" t="s">
        <v>18</v>
      </c>
      <c r="E44" s="84" t="s">
        <v>17</v>
      </c>
      <c r="F44" s="248">
        <v>0.31489999999999996</v>
      </c>
      <c r="G44" s="248">
        <v>0.12809999999999999</v>
      </c>
      <c r="H44" s="248">
        <v>0.50170000000000003</v>
      </c>
      <c r="I44" s="204" t="s">
        <v>205</v>
      </c>
      <c r="J44" s="204">
        <v>2</v>
      </c>
      <c r="K44" s="204" t="s">
        <v>836</v>
      </c>
      <c r="L44" s="252">
        <v>7.1643437589906371</v>
      </c>
      <c r="M44" s="252">
        <v>15.586827276228918</v>
      </c>
      <c r="N44" s="204" t="s">
        <v>17</v>
      </c>
      <c r="O44" s="84"/>
      <c r="P44" s="84"/>
      <c r="Q44" s="84"/>
    </row>
    <row r="45" spans="1:17" s="79" customFormat="1" x14ac:dyDescent="0.25">
      <c r="A45" s="86" t="s">
        <v>3</v>
      </c>
      <c r="B45" s="84" t="s">
        <v>12</v>
      </c>
      <c r="C45" s="84" t="s">
        <v>11</v>
      </c>
      <c r="D45" s="84" t="s">
        <v>8</v>
      </c>
      <c r="E45" s="84" t="s">
        <v>159</v>
      </c>
      <c r="F45" s="112">
        <v>0.9253578732106339</v>
      </c>
      <c r="G45" s="112">
        <v>0.76004479999999996</v>
      </c>
      <c r="H45" s="112">
        <v>0.97996609999999995</v>
      </c>
      <c r="I45" s="85" t="s">
        <v>205</v>
      </c>
      <c r="J45" s="85">
        <v>2</v>
      </c>
      <c r="K45" s="85" t="str">
        <f>"Beta ("&amp;ROUND(L45,0)&amp;", "&amp;ROUND(M45,0)&amp;")"</f>
        <v>Beta (24, 2)</v>
      </c>
      <c r="L45" s="161">
        <v>23.645975532710917</v>
      </c>
      <c r="M45" s="161">
        <v>1.9073549324728094</v>
      </c>
      <c r="N45" s="85" t="s">
        <v>17</v>
      </c>
      <c r="O45" s="84"/>
      <c r="P45" s="84"/>
      <c r="Q45" s="84"/>
    </row>
    <row r="46" spans="1:17" s="79" customFormat="1" x14ac:dyDescent="0.25">
      <c r="A46" s="86" t="s">
        <v>3</v>
      </c>
      <c r="B46" s="84" t="s">
        <v>12</v>
      </c>
      <c r="C46" s="84" t="s">
        <v>11</v>
      </c>
      <c r="D46" s="84" t="s">
        <v>29</v>
      </c>
      <c r="E46" s="84" t="s">
        <v>159</v>
      </c>
      <c r="F46" s="112">
        <v>0.9253578732106339</v>
      </c>
      <c r="G46" s="112">
        <v>0.76004479999999996</v>
      </c>
      <c r="H46" s="112">
        <v>0.97996609999999995</v>
      </c>
      <c r="I46" s="85" t="s">
        <v>205</v>
      </c>
      <c r="J46" s="85">
        <v>2</v>
      </c>
      <c r="K46" s="85" t="str">
        <f t="shared" ref="K46:K54" si="1">"Beta ("&amp;ROUND(L46,0)&amp;", "&amp;ROUND(M46,0)&amp;")"</f>
        <v>Beta (24, 2)</v>
      </c>
      <c r="L46" s="161">
        <v>23.645975532710917</v>
      </c>
      <c r="M46" s="161">
        <v>1.9073549324728094</v>
      </c>
      <c r="N46" s="85" t="s">
        <v>17</v>
      </c>
      <c r="O46" s="84"/>
      <c r="P46" s="84"/>
      <c r="Q46" s="84"/>
    </row>
    <row r="47" spans="1:17" s="79" customFormat="1" x14ac:dyDescent="0.25">
      <c r="A47" s="86" t="s">
        <v>3</v>
      </c>
      <c r="B47" s="84" t="s">
        <v>12</v>
      </c>
      <c r="C47" s="84" t="s">
        <v>11</v>
      </c>
      <c r="D47" s="84" t="s">
        <v>7</v>
      </c>
      <c r="E47" s="84" t="s">
        <v>159</v>
      </c>
      <c r="F47" s="248">
        <v>0.31489999999999996</v>
      </c>
      <c r="G47" s="248">
        <v>0.12809999999999999</v>
      </c>
      <c r="H47" s="248">
        <v>0.50170000000000003</v>
      </c>
      <c r="I47" s="204" t="s">
        <v>205</v>
      </c>
      <c r="J47" s="204">
        <v>2</v>
      </c>
      <c r="K47" s="204" t="str">
        <f t="shared" si="1"/>
        <v>Beta (7, 16)</v>
      </c>
      <c r="L47" s="252">
        <v>7.1643437589906371</v>
      </c>
      <c r="M47" s="252">
        <v>15.586827276228918</v>
      </c>
      <c r="N47" s="204" t="s">
        <v>17</v>
      </c>
      <c r="O47" s="84"/>
      <c r="P47" s="84"/>
      <c r="Q47" s="84"/>
    </row>
    <row r="48" spans="1:17" s="79" customFormat="1" x14ac:dyDescent="0.25">
      <c r="A48" s="86" t="s">
        <v>3</v>
      </c>
      <c r="B48" s="84" t="s">
        <v>12</v>
      </c>
      <c r="C48" s="84" t="s">
        <v>13</v>
      </c>
      <c r="D48" s="84" t="s">
        <v>18</v>
      </c>
      <c r="E48" s="84" t="s">
        <v>17</v>
      </c>
      <c r="F48" s="248">
        <v>0.27539999999999998</v>
      </c>
      <c r="G48" s="248">
        <v>0.13250000000000001</v>
      </c>
      <c r="H48" s="248">
        <v>0.41830000000000001</v>
      </c>
      <c r="I48" s="204" t="s">
        <v>205</v>
      </c>
      <c r="J48" s="204">
        <v>2</v>
      </c>
      <c r="K48" s="204" t="str">
        <f t="shared" si="1"/>
        <v>Beta (10, 26)</v>
      </c>
      <c r="L48" s="252">
        <v>10.063489332728265</v>
      </c>
      <c r="M48" s="252">
        <v>26.477866269044664</v>
      </c>
      <c r="N48" s="204" t="s">
        <v>17</v>
      </c>
      <c r="O48" s="84"/>
      <c r="P48" s="84"/>
      <c r="Q48" s="84"/>
    </row>
    <row r="49" spans="1:17" s="79" customFormat="1" x14ac:dyDescent="0.25">
      <c r="A49" s="86" t="s">
        <v>3</v>
      </c>
      <c r="B49" s="84" t="s">
        <v>12</v>
      </c>
      <c r="C49" s="84" t="s">
        <v>13</v>
      </c>
      <c r="D49" s="84" t="s">
        <v>8</v>
      </c>
      <c r="E49" s="84" t="s">
        <v>159</v>
      </c>
      <c r="F49" s="112">
        <v>0.84728610855565778</v>
      </c>
      <c r="G49" s="112">
        <v>0.75200679465307196</v>
      </c>
      <c r="H49" s="112">
        <v>0.9425654224582436</v>
      </c>
      <c r="I49" s="85" t="s">
        <v>205</v>
      </c>
      <c r="J49" s="85">
        <v>2</v>
      </c>
      <c r="K49" s="85" t="str">
        <f t="shared" si="1"/>
        <v>Beta (46, 8)</v>
      </c>
      <c r="L49" s="161">
        <v>45.54583775335513</v>
      </c>
      <c r="M49" s="161">
        <v>8.2091303659684876</v>
      </c>
      <c r="N49" s="85" t="s">
        <v>17</v>
      </c>
      <c r="O49" s="84"/>
      <c r="P49" s="84"/>
      <c r="Q49" s="84"/>
    </row>
    <row r="50" spans="1:17" s="79" customFormat="1" x14ac:dyDescent="0.25">
      <c r="A50" s="86" t="s">
        <v>3</v>
      </c>
      <c r="B50" s="84" t="s">
        <v>12</v>
      </c>
      <c r="C50" s="84" t="s">
        <v>13</v>
      </c>
      <c r="D50" s="84" t="s">
        <v>29</v>
      </c>
      <c r="E50" s="84" t="s">
        <v>159</v>
      </c>
      <c r="F50" s="112">
        <v>0.84728610855565778</v>
      </c>
      <c r="G50" s="112">
        <v>0.75200679465307196</v>
      </c>
      <c r="H50" s="112">
        <v>0.9425654224582436</v>
      </c>
      <c r="I50" s="85" t="s">
        <v>205</v>
      </c>
      <c r="J50" s="85">
        <v>2</v>
      </c>
      <c r="K50" s="85" t="str">
        <f t="shared" si="1"/>
        <v>Beta (46, 8)</v>
      </c>
      <c r="L50" s="161">
        <v>45.54583775335513</v>
      </c>
      <c r="M50" s="161">
        <v>8.2091303659684876</v>
      </c>
      <c r="N50" s="85" t="s">
        <v>17</v>
      </c>
      <c r="O50" s="84"/>
      <c r="P50" s="84"/>
      <c r="Q50" s="84"/>
    </row>
    <row r="51" spans="1:17" s="79" customFormat="1" x14ac:dyDescent="0.25">
      <c r="A51" s="86" t="s">
        <v>3</v>
      </c>
      <c r="B51" s="84" t="s">
        <v>12</v>
      </c>
      <c r="C51" s="84" t="s">
        <v>13</v>
      </c>
      <c r="D51" s="84" t="s">
        <v>7</v>
      </c>
      <c r="E51" s="84" t="s">
        <v>159</v>
      </c>
      <c r="F51" s="248">
        <v>0.27539999999999998</v>
      </c>
      <c r="G51" s="248">
        <v>0.13250000000000001</v>
      </c>
      <c r="H51" s="248">
        <v>0.41830000000000001</v>
      </c>
      <c r="I51" s="204" t="s">
        <v>205</v>
      </c>
      <c r="J51" s="204">
        <v>2</v>
      </c>
      <c r="K51" s="204" t="str">
        <f t="shared" si="1"/>
        <v>Beta (10, 26)</v>
      </c>
      <c r="L51" s="252">
        <v>10.063489332728265</v>
      </c>
      <c r="M51" s="252">
        <v>26.477866269044664</v>
      </c>
      <c r="N51" s="204" t="s">
        <v>17</v>
      </c>
      <c r="O51" s="84"/>
      <c r="P51" s="84"/>
      <c r="Q51" s="84"/>
    </row>
    <row r="52" spans="1:17" s="79" customFormat="1" x14ac:dyDescent="0.25">
      <c r="A52" s="86" t="s">
        <v>3</v>
      </c>
      <c r="B52" s="84" t="s">
        <v>12</v>
      </c>
      <c r="C52" s="84" t="s">
        <v>14</v>
      </c>
      <c r="D52" s="84" t="s">
        <v>18</v>
      </c>
      <c r="E52" s="84" t="s">
        <v>17</v>
      </c>
      <c r="F52" s="248">
        <v>0.66069999999999995</v>
      </c>
      <c r="G52" s="248">
        <v>0.44640000000000002</v>
      </c>
      <c r="H52" s="248">
        <v>0.875</v>
      </c>
      <c r="I52" s="204" t="s">
        <v>205</v>
      </c>
      <c r="J52" s="204">
        <v>2</v>
      </c>
      <c r="K52" s="204" t="str">
        <f t="shared" si="1"/>
        <v>Beta (12, 6)</v>
      </c>
      <c r="L52" s="252">
        <v>11.728985257909477</v>
      </c>
      <c r="M52" s="252">
        <v>6.0233762645810325</v>
      </c>
      <c r="N52" s="204" t="s">
        <v>17</v>
      </c>
      <c r="O52" s="84"/>
      <c r="P52" s="84"/>
      <c r="Q52" s="84"/>
    </row>
    <row r="53" spans="1:17" s="79" customFormat="1" x14ac:dyDescent="0.25">
      <c r="A53" s="86" t="s">
        <v>3</v>
      </c>
      <c r="B53" s="84" t="s">
        <v>12</v>
      </c>
      <c r="C53" s="84" t="s">
        <v>14</v>
      </c>
      <c r="D53" s="84" t="s">
        <v>8</v>
      </c>
      <c r="E53" s="84" t="s">
        <v>159</v>
      </c>
      <c r="F53" s="112">
        <v>0.81378476420798063</v>
      </c>
      <c r="G53" s="112">
        <v>0.68379400447213889</v>
      </c>
      <c r="H53" s="112">
        <v>0.94377552394382236</v>
      </c>
      <c r="I53" s="85" t="s">
        <v>205</v>
      </c>
      <c r="J53" s="85">
        <v>2</v>
      </c>
      <c r="K53" s="85" t="str">
        <f t="shared" si="1"/>
        <v>Beta (27, 6)</v>
      </c>
      <c r="L53" s="161">
        <v>27.222566935445137</v>
      </c>
      <c r="M53" s="161">
        <v>6.2292352274272789</v>
      </c>
      <c r="N53" s="85" t="s">
        <v>17</v>
      </c>
      <c r="O53" s="84"/>
      <c r="P53" s="84"/>
      <c r="Q53" s="84"/>
    </row>
    <row r="54" spans="1:17" s="79" customFormat="1" x14ac:dyDescent="0.25">
      <c r="A54" s="86" t="s">
        <v>3</v>
      </c>
      <c r="B54" s="84" t="s">
        <v>12</v>
      </c>
      <c r="C54" s="84" t="s">
        <v>14</v>
      </c>
      <c r="D54" s="84" t="s">
        <v>29</v>
      </c>
      <c r="E54" s="84" t="s">
        <v>159</v>
      </c>
      <c r="F54" s="112">
        <v>0.81378476420798063</v>
      </c>
      <c r="G54" s="112">
        <v>0.68379400447213889</v>
      </c>
      <c r="H54" s="112">
        <v>0.94377552394382236</v>
      </c>
      <c r="I54" s="85" t="s">
        <v>205</v>
      </c>
      <c r="J54" s="85">
        <v>2</v>
      </c>
      <c r="K54" s="85" t="str">
        <f t="shared" si="1"/>
        <v>Beta (27, 6)</v>
      </c>
      <c r="L54" s="161">
        <v>27.222566935445137</v>
      </c>
      <c r="M54" s="161">
        <v>6.2292352274272789</v>
      </c>
      <c r="N54" s="85" t="s">
        <v>17</v>
      </c>
      <c r="O54" s="84"/>
      <c r="P54" s="84"/>
      <c r="Q54" s="84"/>
    </row>
    <row r="55" spans="1:17" s="79" customFormat="1" x14ac:dyDescent="0.25">
      <c r="A55" s="86" t="s">
        <v>3</v>
      </c>
      <c r="B55" s="84" t="s">
        <v>12</v>
      </c>
      <c r="C55" s="84" t="s">
        <v>14</v>
      </c>
      <c r="D55" s="84" t="s">
        <v>7</v>
      </c>
      <c r="E55" s="84" t="s">
        <v>159</v>
      </c>
      <c r="F55" s="248">
        <v>0.66069999999999995</v>
      </c>
      <c r="G55" s="248">
        <v>0.44640000000000002</v>
      </c>
      <c r="H55" s="248">
        <v>0.875</v>
      </c>
      <c r="I55" s="204" t="s">
        <v>205</v>
      </c>
      <c r="J55" s="204">
        <v>2</v>
      </c>
      <c r="K55" s="204" t="s">
        <v>838</v>
      </c>
      <c r="L55" s="252">
        <v>11.728985257909477</v>
      </c>
      <c r="M55" s="252">
        <v>6.0233762645810325</v>
      </c>
      <c r="N55" s="204" t="s">
        <v>17</v>
      </c>
      <c r="O55" s="84"/>
      <c r="P55" s="84"/>
      <c r="Q55" s="84"/>
    </row>
    <row r="56" spans="1:17" s="79" customFormat="1" x14ac:dyDescent="0.25">
      <c r="A56" s="86" t="s">
        <v>3</v>
      </c>
      <c r="B56" s="84" t="s">
        <v>15</v>
      </c>
      <c r="C56" s="84" t="s">
        <v>11</v>
      </c>
      <c r="D56" s="84" t="s">
        <v>18</v>
      </c>
      <c r="E56" s="84" t="s">
        <v>17</v>
      </c>
      <c r="F56" s="248">
        <v>4.3200000000000002E-2</v>
      </c>
      <c r="G56" s="248">
        <v>0</v>
      </c>
      <c r="H56" s="248">
        <v>0.10619999999999999</v>
      </c>
      <c r="I56" s="204" t="s">
        <v>205</v>
      </c>
      <c r="J56" s="204">
        <v>2</v>
      </c>
      <c r="K56" s="204" t="s">
        <v>833</v>
      </c>
      <c r="L56" s="252">
        <v>2.3896299900948006</v>
      </c>
      <c r="M56" s="252">
        <v>52.925879039877437</v>
      </c>
      <c r="N56" s="204" t="s">
        <v>17</v>
      </c>
      <c r="O56" s="84"/>
      <c r="P56" s="84"/>
      <c r="Q56" s="84"/>
    </row>
    <row r="57" spans="1:17" s="79" customFormat="1" x14ac:dyDescent="0.25">
      <c r="A57" s="86" t="s">
        <v>3</v>
      </c>
      <c r="B57" s="84" t="s">
        <v>15</v>
      </c>
      <c r="C57" s="84" t="s">
        <v>11</v>
      </c>
      <c r="D57" s="84" t="s">
        <v>7</v>
      </c>
      <c r="E57" s="84" t="s">
        <v>159</v>
      </c>
      <c r="F57" s="248">
        <v>4.3200000000000002E-2</v>
      </c>
      <c r="G57" s="248">
        <v>0</v>
      </c>
      <c r="H57" s="248">
        <v>0.10619999999999999</v>
      </c>
      <c r="I57" s="204" t="s">
        <v>205</v>
      </c>
      <c r="J57" s="204">
        <v>2</v>
      </c>
      <c r="K57" s="204" t="s">
        <v>833</v>
      </c>
      <c r="L57" s="252">
        <v>2.3896299900948006</v>
      </c>
      <c r="M57" s="252">
        <v>52.925879039877437</v>
      </c>
      <c r="N57" s="204" t="s">
        <v>17</v>
      </c>
      <c r="O57" s="84"/>
      <c r="P57" s="84"/>
      <c r="Q57" s="84"/>
    </row>
    <row r="58" spans="1:17" s="79" customFormat="1" x14ac:dyDescent="0.25">
      <c r="A58" s="86" t="s">
        <v>3</v>
      </c>
      <c r="B58" s="84" t="s">
        <v>15</v>
      </c>
      <c r="C58" s="84" t="s">
        <v>13</v>
      </c>
      <c r="D58" s="84" t="s">
        <v>18</v>
      </c>
      <c r="E58" s="84" t="s">
        <v>17</v>
      </c>
      <c r="F58" s="248">
        <v>0.13009999999999999</v>
      </c>
      <c r="G58" s="248">
        <v>2.8199999999999999E-2</v>
      </c>
      <c r="H58" s="248">
        <v>0.23199999999999998</v>
      </c>
      <c r="I58" s="204" t="s">
        <v>205</v>
      </c>
      <c r="J58" s="204">
        <v>2</v>
      </c>
      <c r="K58" s="204" t="s">
        <v>834</v>
      </c>
      <c r="L58" s="252">
        <v>5.3172803347697384</v>
      </c>
      <c r="M58" s="252">
        <v>35.553437073145233</v>
      </c>
      <c r="N58" s="204" t="s">
        <v>17</v>
      </c>
      <c r="O58" s="84"/>
      <c r="P58" s="84"/>
      <c r="Q58" s="84"/>
    </row>
    <row r="59" spans="1:17" s="79" customFormat="1" x14ac:dyDescent="0.25">
      <c r="A59" s="86" t="s">
        <v>3</v>
      </c>
      <c r="B59" s="84" t="s">
        <v>15</v>
      </c>
      <c r="C59" s="84" t="s">
        <v>13</v>
      </c>
      <c r="D59" s="84" t="s">
        <v>7</v>
      </c>
      <c r="E59" s="84" t="s">
        <v>159</v>
      </c>
      <c r="F59" s="248">
        <v>0.13009999999999999</v>
      </c>
      <c r="G59" s="248">
        <v>2.8199999999999999E-2</v>
      </c>
      <c r="H59" s="248">
        <v>0.23199999999999998</v>
      </c>
      <c r="I59" s="204" t="s">
        <v>205</v>
      </c>
      <c r="J59" s="204">
        <v>2</v>
      </c>
      <c r="K59" s="204" t="s">
        <v>834</v>
      </c>
      <c r="L59" s="252">
        <v>5.3172803347697384</v>
      </c>
      <c r="M59" s="252">
        <v>35.553437073145233</v>
      </c>
      <c r="N59" s="204" t="s">
        <v>17</v>
      </c>
      <c r="O59" s="84"/>
      <c r="P59" s="84"/>
      <c r="Q59" s="84"/>
    </row>
    <row r="60" spans="1:17" s="79" customFormat="1" x14ac:dyDescent="0.25">
      <c r="A60" s="86" t="s">
        <v>3</v>
      </c>
      <c r="B60" s="84" t="s">
        <v>15</v>
      </c>
      <c r="C60" s="84" t="s">
        <v>14</v>
      </c>
      <c r="D60" s="84" t="s">
        <v>18</v>
      </c>
      <c r="E60" s="84" t="s">
        <v>17</v>
      </c>
      <c r="F60" s="248">
        <v>6.6100000000000006E-2</v>
      </c>
      <c r="G60" s="248">
        <v>0</v>
      </c>
      <c r="H60" s="248">
        <v>0.20180000000000001</v>
      </c>
      <c r="I60" s="204" t="s">
        <v>205</v>
      </c>
      <c r="J60" s="204">
        <v>2</v>
      </c>
      <c r="K60" s="204" t="s">
        <v>835</v>
      </c>
      <c r="L60" s="252">
        <v>1.473589345868394</v>
      </c>
      <c r="M60" s="252">
        <v>20.819744177102766</v>
      </c>
      <c r="N60" s="204" t="s">
        <v>17</v>
      </c>
      <c r="O60" s="84"/>
      <c r="P60" s="84"/>
      <c r="Q60" s="84"/>
    </row>
    <row r="61" spans="1:17" s="79" customFormat="1" x14ac:dyDescent="0.25">
      <c r="A61" s="80" t="s">
        <v>3</v>
      </c>
      <c r="B61" s="87" t="s">
        <v>15</v>
      </c>
      <c r="C61" s="87" t="s">
        <v>14</v>
      </c>
      <c r="D61" s="87" t="s">
        <v>7</v>
      </c>
      <c r="E61" s="87" t="s">
        <v>159</v>
      </c>
      <c r="F61" s="249">
        <v>6.6100000000000006E-2</v>
      </c>
      <c r="G61" s="249">
        <v>0</v>
      </c>
      <c r="H61" s="249">
        <v>0.20180000000000001</v>
      </c>
      <c r="I61" s="206" t="s">
        <v>205</v>
      </c>
      <c r="J61" s="206">
        <v>2</v>
      </c>
      <c r="K61" s="206" t="s">
        <v>835</v>
      </c>
      <c r="L61" s="253">
        <v>1.473589345868394</v>
      </c>
      <c r="M61" s="253">
        <v>20.819744177102766</v>
      </c>
      <c r="N61" s="206" t="s">
        <v>17</v>
      </c>
      <c r="O61" s="87"/>
      <c r="P61" s="87"/>
      <c r="Q61" s="87"/>
    </row>
    <row r="62" spans="1:17" x14ac:dyDescent="0.25">
      <c r="A62" s="29" t="s">
        <v>4</v>
      </c>
      <c r="B62" s="27" t="s">
        <v>12</v>
      </c>
      <c r="C62" s="27" t="s">
        <v>11</v>
      </c>
      <c r="D62" s="27" t="s">
        <v>8</v>
      </c>
      <c r="E62" s="79" t="s">
        <v>158</v>
      </c>
      <c r="F62" s="185">
        <v>0.16120000000000001</v>
      </c>
      <c r="G62" s="185">
        <v>0.13114999999999999</v>
      </c>
      <c r="H62" s="185">
        <v>0.19125000000000003</v>
      </c>
      <c r="I62" s="186" t="s">
        <v>205</v>
      </c>
      <c r="J62" s="186">
        <v>2</v>
      </c>
      <c r="K62" s="190" t="str">
        <f t="shared" ref="K62:K74" si="2">"Beta"&amp;" ("&amp;ROUND(L62,0)&amp;", "&amp;ROUND(M62,0)&amp;")"</f>
        <v>Beta (93, 482)</v>
      </c>
      <c r="L62" s="187">
        <v>92.566969518683663</v>
      </c>
      <c r="M62" s="187">
        <v>481.66981409597929</v>
      </c>
      <c r="N62" s="186" t="s">
        <v>17</v>
      </c>
      <c r="Q62" t="s">
        <v>308</v>
      </c>
    </row>
    <row r="63" spans="1:17" x14ac:dyDescent="0.25">
      <c r="A63" s="29" t="s">
        <v>4</v>
      </c>
      <c r="B63" s="27" t="s">
        <v>12</v>
      </c>
      <c r="C63" s="27" t="s">
        <v>11</v>
      </c>
      <c r="D63" s="27" t="s">
        <v>29</v>
      </c>
      <c r="E63" s="79" t="s">
        <v>158</v>
      </c>
      <c r="F63" s="185">
        <v>0.16120000000000001</v>
      </c>
      <c r="G63" s="185">
        <v>0.13114999999999999</v>
      </c>
      <c r="H63" s="185">
        <v>0.19125000000000003</v>
      </c>
      <c r="I63" s="186" t="s">
        <v>205</v>
      </c>
      <c r="J63" s="186">
        <v>2</v>
      </c>
      <c r="K63" s="190" t="str">
        <f t="shared" si="2"/>
        <v>Beta (93, 482)</v>
      </c>
      <c r="L63" s="187">
        <v>92.566969518683663</v>
      </c>
      <c r="M63" s="187">
        <v>481.66981409597929</v>
      </c>
      <c r="N63" s="186" t="s">
        <v>17</v>
      </c>
    </row>
    <row r="64" spans="1:17" x14ac:dyDescent="0.25">
      <c r="A64" s="29" t="s">
        <v>4</v>
      </c>
      <c r="B64" s="27" t="s">
        <v>12</v>
      </c>
      <c r="C64" s="27" t="s">
        <v>11</v>
      </c>
      <c r="D64" s="27" t="s">
        <v>7</v>
      </c>
      <c r="E64" s="79" t="s">
        <v>158</v>
      </c>
      <c r="F64" s="185">
        <v>0.16120000000000001</v>
      </c>
      <c r="G64" s="185">
        <v>0.13114999999999999</v>
      </c>
      <c r="H64" s="185">
        <v>0.19125000000000003</v>
      </c>
      <c r="I64" s="186" t="s">
        <v>205</v>
      </c>
      <c r="J64" s="186">
        <v>2</v>
      </c>
      <c r="K64" s="190" t="str">
        <f t="shared" si="2"/>
        <v>Beta (93, 482)</v>
      </c>
      <c r="L64" s="187">
        <v>92.566969518683663</v>
      </c>
      <c r="M64" s="187">
        <v>481.66981409597929</v>
      </c>
      <c r="N64" s="186" t="s">
        <v>17</v>
      </c>
    </row>
    <row r="65" spans="1:17" x14ac:dyDescent="0.25">
      <c r="A65" s="29" t="s">
        <v>4</v>
      </c>
      <c r="B65" s="27" t="s">
        <v>12</v>
      </c>
      <c r="C65" s="27" t="s">
        <v>13</v>
      </c>
      <c r="D65" s="27" t="s">
        <v>8</v>
      </c>
      <c r="E65" s="79" t="s">
        <v>158</v>
      </c>
      <c r="F65" s="185">
        <v>0.14300000000000002</v>
      </c>
      <c r="G65" s="185">
        <v>7.1500000000000022E-2</v>
      </c>
      <c r="H65" s="185">
        <v>0.21450000000000002</v>
      </c>
      <c r="I65" s="186" t="s">
        <v>205</v>
      </c>
      <c r="J65" s="186">
        <v>2</v>
      </c>
      <c r="K65" s="190" t="str">
        <f t="shared" si="2"/>
        <v>Beta (13, 78)</v>
      </c>
      <c r="L65" s="187">
        <v>13.026004800000004</v>
      </c>
      <c r="M65" s="187">
        <v>78.06493785734267</v>
      </c>
      <c r="N65" s="186" t="s">
        <v>17</v>
      </c>
    </row>
    <row r="66" spans="1:17" x14ac:dyDescent="0.25">
      <c r="A66" s="29" t="s">
        <v>4</v>
      </c>
      <c r="B66" s="27" t="s">
        <v>12</v>
      </c>
      <c r="C66" s="27" t="s">
        <v>13</v>
      </c>
      <c r="D66" s="27" t="s">
        <v>29</v>
      </c>
      <c r="E66" s="79" t="s">
        <v>158</v>
      </c>
      <c r="F66" s="185">
        <v>0.14300000000000002</v>
      </c>
      <c r="G66" s="185">
        <v>7.1500000000000022E-2</v>
      </c>
      <c r="H66" s="185">
        <v>0.21450000000000002</v>
      </c>
      <c r="I66" s="186" t="s">
        <v>205</v>
      </c>
      <c r="J66" s="186">
        <v>2</v>
      </c>
      <c r="K66" s="190" t="str">
        <f t="shared" si="2"/>
        <v>Beta (13, 78)</v>
      </c>
      <c r="L66" s="187">
        <v>13.026004800000004</v>
      </c>
      <c r="M66" s="187">
        <v>78.06493785734267</v>
      </c>
      <c r="N66" s="186" t="s">
        <v>17</v>
      </c>
    </row>
    <row r="67" spans="1:17" x14ac:dyDescent="0.25">
      <c r="A67" s="29" t="s">
        <v>4</v>
      </c>
      <c r="B67" s="27" t="s">
        <v>12</v>
      </c>
      <c r="C67" s="27" t="s">
        <v>13</v>
      </c>
      <c r="D67" s="27" t="s">
        <v>7</v>
      </c>
      <c r="E67" s="79" t="s">
        <v>158</v>
      </c>
      <c r="F67" s="185">
        <v>0.14300000000000002</v>
      </c>
      <c r="G67" s="185">
        <v>7.1500000000000022E-2</v>
      </c>
      <c r="H67" s="185">
        <v>0.21450000000000002</v>
      </c>
      <c r="I67" s="186" t="s">
        <v>205</v>
      </c>
      <c r="J67" s="186">
        <v>2</v>
      </c>
      <c r="K67" s="190" t="str">
        <f t="shared" si="2"/>
        <v>Beta (13, 78)</v>
      </c>
      <c r="L67" s="187">
        <v>13.026004800000004</v>
      </c>
      <c r="M67" s="187">
        <v>78.06493785734267</v>
      </c>
      <c r="N67" s="186" t="s">
        <v>17</v>
      </c>
    </row>
    <row r="68" spans="1:17" x14ac:dyDescent="0.25">
      <c r="A68" s="29" t="s">
        <v>4</v>
      </c>
      <c r="B68" s="27" t="s">
        <v>12</v>
      </c>
      <c r="C68" s="27" t="s">
        <v>14</v>
      </c>
      <c r="D68" s="27" t="s">
        <v>8</v>
      </c>
      <c r="E68" s="79" t="s">
        <v>158</v>
      </c>
      <c r="F68" s="185">
        <v>0.2097</v>
      </c>
      <c r="G68" s="185">
        <v>0.17624999999999999</v>
      </c>
      <c r="H68" s="185">
        <v>0.24315000000000001</v>
      </c>
      <c r="I68" s="186" t="s">
        <v>205</v>
      </c>
      <c r="J68" s="186">
        <v>2</v>
      </c>
      <c r="K68" s="190" t="str">
        <f t="shared" si="2"/>
        <v>Beta (119, 449)</v>
      </c>
      <c r="L68" s="187">
        <v>119.10906274563976</v>
      </c>
      <c r="M68" s="187">
        <v>448.88837524024365</v>
      </c>
      <c r="N68" s="186" t="s">
        <v>17</v>
      </c>
    </row>
    <row r="69" spans="1:17" x14ac:dyDescent="0.25">
      <c r="A69" s="29" t="s">
        <v>4</v>
      </c>
      <c r="B69" s="27" t="s">
        <v>12</v>
      </c>
      <c r="C69" s="27" t="s">
        <v>14</v>
      </c>
      <c r="D69" s="27" t="s">
        <v>29</v>
      </c>
      <c r="E69" s="79" t="s">
        <v>158</v>
      </c>
      <c r="F69" s="185">
        <v>0.2097</v>
      </c>
      <c r="G69" s="185">
        <v>0.17624999999999999</v>
      </c>
      <c r="H69" s="185">
        <v>0.24315000000000001</v>
      </c>
      <c r="I69" s="186" t="s">
        <v>205</v>
      </c>
      <c r="J69" s="186">
        <v>2</v>
      </c>
      <c r="K69" s="190" t="str">
        <f t="shared" si="2"/>
        <v>Beta (119, 449)</v>
      </c>
      <c r="L69" s="187">
        <v>119.10906274563976</v>
      </c>
      <c r="M69" s="187">
        <v>448.88837524024365</v>
      </c>
      <c r="N69" s="186" t="s">
        <v>17</v>
      </c>
    </row>
    <row r="70" spans="1:17" x14ac:dyDescent="0.25">
      <c r="A70" s="24" t="s">
        <v>4</v>
      </c>
      <c r="B70" t="s">
        <v>12</v>
      </c>
      <c r="C70" t="s">
        <v>14</v>
      </c>
      <c r="D70" t="s">
        <v>7</v>
      </c>
      <c r="E70" s="79" t="s">
        <v>158</v>
      </c>
      <c r="F70" s="185">
        <v>0.2097</v>
      </c>
      <c r="G70" s="185">
        <v>0.17624999999999999</v>
      </c>
      <c r="H70" s="185">
        <v>0.24315000000000001</v>
      </c>
      <c r="I70" s="186" t="s">
        <v>205</v>
      </c>
      <c r="J70" s="186">
        <v>2</v>
      </c>
      <c r="K70" s="190" t="str">
        <f t="shared" si="2"/>
        <v>Beta (119, 449)</v>
      </c>
      <c r="L70" s="187">
        <v>119.10906274563976</v>
      </c>
      <c r="M70" s="187">
        <v>448.88837524024365</v>
      </c>
      <c r="N70" s="186" t="s">
        <v>17</v>
      </c>
    </row>
    <row r="71" spans="1:17" x14ac:dyDescent="0.25">
      <c r="A71" s="24" t="s">
        <v>4</v>
      </c>
      <c r="B71" t="s">
        <v>15</v>
      </c>
      <c r="C71" t="s">
        <v>11</v>
      </c>
      <c r="D71" t="s">
        <v>7</v>
      </c>
      <c r="E71" s="79" t="s">
        <v>158</v>
      </c>
      <c r="F71" s="185">
        <v>0.10880000000000001</v>
      </c>
      <c r="G71" s="185">
        <v>9.6149999999999999E-2</v>
      </c>
      <c r="H71" s="185">
        <v>0.12145000000000002</v>
      </c>
      <c r="I71" s="186" t="s">
        <v>205</v>
      </c>
      <c r="J71" s="186">
        <v>2</v>
      </c>
      <c r="K71" s="190" t="str">
        <f t="shared" si="2"/>
        <v>Beta (253, 2074)</v>
      </c>
      <c r="L71" s="187">
        <v>253.14971745826219</v>
      </c>
      <c r="M71" s="187">
        <v>2073.5940091801767</v>
      </c>
      <c r="N71" s="186" t="s">
        <v>17</v>
      </c>
    </row>
    <row r="72" spans="1:17" x14ac:dyDescent="0.25">
      <c r="A72" s="24" t="s">
        <v>4</v>
      </c>
      <c r="B72" t="s">
        <v>15</v>
      </c>
      <c r="C72" t="s">
        <v>13</v>
      </c>
      <c r="D72" t="s">
        <v>7</v>
      </c>
      <c r="E72" s="79" t="s">
        <v>158</v>
      </c>
      <c r="F72" s="185">
        <v>0.1963</v>
      </c>
      <c r="G72" s="185">
        <v>0.12085</v>
      </c>
      <c r="H72" s="185">
        <v>0.27174999999999999</v>
      </c>
      <c r="I72" s="186" t="s">
        <v>205</v>
      </c>
      <c r="J72" s="186">
        <v>2</v>
      </c>
      <c r="K72" s="190" t="str">
        <f t="shared" si="2"/>
        <v>Beta (21, 85)</v>
      </c>
      <c r="L72" s="187">
        <v>20.702830701132683</v>
      </c>
      <c r="M72" s="187">
        <v>84.762430129904942</v>
      </c>
      <c r="N72" s="186" t="s">
        <v>17</v>
      </c>
    </row>
    <row r="73" spans="1:17" x14ac:dyDescent="0.25">
      <c r="A73" s="86" t="s">
        <v>4</v>
      </c>
      <c r="B73" s="84" t="s">
        <v>15</v>
      </c>
      <c r="C73" s="84" t="s">
        <v>14</v>
      </c>
      <c r="D73" s="84" t="s">
        <v>7</v>
      </c>
      <c r="E73" s="84" t="s">
        <v>158</v>
      </c>
      <c r="F73" s="189">
        <v>0.1555</v>
      </c>
      <c r="G73" s="189">
        <v>0.12834999999999999</v>
      </c>
      <c r="H73" s="189">
        <v>0.18265000000000001</v>
      </c>
      <c r="I73" s="190" t="s">
        <v>205</v>
      </c>
      <c r="J73" s="190">
        <v>2</v>
      </c>
      <c r="K73" s="190" t="str">
        <f t="shared" si="2"/>
        <v>Beta (106, 577)</v>
      </c>
      <c r="L73" s="230">
        <v>106.26686734572608</v>
      </c>
      <c r="M73" s="230">
        <v>577.12134709624229</v>
      </c>
      <c r="N73" s="190" t="s">
        <v>17</v>
      </c>
      <c r="O73" s="84"/>
      <c r="P73" s="84"/>
      <c r="Q73" s="84"/>
    </row>
    <row r="74" spans="1:17" s="79" customFormat="1" x14ac:dyDescent="0.25">
      <c r="A74" s="86" t="s">
        <v>4</v>
      </c>
      <c r="B74" s="84" t="s">
        <v>12</v>
      </c>
      <c r="C74" s="84" t="s">
        <v>11</v>
      </c>
      <c r="D74" s="84" t="s">
        <v>18</v>
      </c>
      <c r="E74" s="84" t="s">
        <v>17</v>
      </c>
      <c r="F74" s="189">
        <v>0.10249999999999999</v>
      </c>
      <c r="G74" s="189">
        <v>5.124999999999999E-2</v>
      </c>
      <c r="H74" s="189">
        <v>0.15375</v>
      </c>
      <c r="I74" s="190" t="s">
        <v>205</v>
      </c>
      <c r="J74" s="190">
        <v>2</v>
      </c>
      <c r="K74" s="190" t="str">
        <f t="shared" si="2"/>
        <v>Beta (14, 120)</v>
      </c>
      <c r="L74" s="230">
        <v>13.688843999999996</v>
      </c>
      <c r="M74" s="230">
        <v>119.86085356097558</v>
      </c>
      <c r="N74" s="190" t="s">
        <v>17</v>
      </c>
      <c r="O74" s="84"/>
      <c r="P74" s="84"/>
      <c r="Q74" s="84"/>
    </row>
    <row r="75" spans="1:17" s="79" customFormat="1" x14ac:dyDescent="0.25">
      <c r="A75" s="86" t="s">
        <v>4</v>
      </c>
      <c r="B75" s="84" t="s">
        <v>12</v>
      </c>
      <c r="C75" s="84" t="s">
        <v>11</v>
      </c>
      <c r="D75" s="84" t="s">
        <v>8</v>
      </c>
      <c r="E75" s="84" t="s">
        <v>159</v>
      </c>
      <c r="F75" s="90">
        <v>0.90681818181818186</v>
      </c>
      <c r="G75" s="90">
        <v>0.8796565765886003</v>
      </c>
      <c r="H75" s="90">
        <v>0.93397978704776341</v>
      </c>
      <c r="I75" s="84" t="s">
        <v>205</v>
      </c>
      <c r="J75" s="85">
        <v>2</v>
      </c>
      <c r="K75" s="84" t="str">
        <f>"Beta"&amp;" ("&amp;ROUND(L75,0)&amp;", "&amp;ROUND(M75,0)&amp;")"</f>
        <v>Beta (398, 41)</v>
      </c>
      <c r="L75" s="92">
        <v>398.09318181818168</v>
      </c>
      <c r="M75" s="92">
        <v>40.906818181818288</v>
      </c>
      <c r="N75" s="84" t="s">
        <v>17</v>
      </c>
      <c r="O75" s="84"/>
      <c r="P75" s="84"/>
      <c r="Q75" s="84"/>
    </row>
    <row r="76" spans="1:17" s="79" customFormat="1" x14ac:dyDescent="0.25">
      <c r="A76" s="86" t="s">
        <v>4</v>
      </c>
      <c r="B76" s="84" t="s">
        <v>12</v>
      </c>
      <c r="C76" s="84" t="s">
        <v>11</v>
      </c>
      <c r="D76" s="84" t="s">
        <v>29</v>
      </c>
      <c r="E76" s="84" t="s">
        <v>159</v>
      </c>
      <c r="F76" s="90">
        <v>0.90681818181818186</v>
      </c>
      <c r="G76" s="90">
        <v>0.8796565765886003</v>
      </c>
      <c r="H76" s="90">
        <v>0.93397978704776341</v>
      </c>
      <c r="I76" s="84" t="s">
        <v>205</v>
      </c>
      <c r="J76" s="85">
        <v>2</v>
      </c>
      <c r="K76" s="84" t="str">
        <f>"Beta"&amp;" ("&amp;ROUND(L76,0)&amp;", "&amp;ROUND(M76,0)&amp;")"</f>
        <v>Beta (398, 41)</v>
      </c>
      <c r="L76" s="92">
        <v>398.09318181818168</v>
      </c>
      <c r="M76" s="92">
        <v>40.906818181818288</v>
      </c>
      <c r="N76" s="84" t="s">
        <v>17</v>
      </c>
      <c r="O76" s="84"/>
      <c r="P76" s="84"/>
      <c r="Q76" s="84"/>
    </row>
    <row r="77" spans="1:17" s="79" customFormat="1" x14ac:dyDescent="0.25">
      <c r="A77" s="86" t="s">
        <v>4</v>
      </c>
      <c r="B77" s="84" t="s">
        <v>12</v>
      </c>
      <c r="C77" s="84" t="s">
        <v>11</v>
      </c>
      <c r="D77" s="84" t="s">
        <v>7</v>
      </c>
      <c r="E77" s="84" t="s">
        <v>159</v>
      </c>
      <c r="F77" s="189">
        <v>0.10249999999999999</v>
      </c>
      <c r="G77" s="189">
        <v>5.124999999999999E-2</v>
      </c>
      <c r="H77" s="189">
        <v>0.15375</v>
      </c>
      <c r="I77" s="190" t="s">
        <v>205</v>
      </c>
      <c r="J77" s="190">
        <v>2</v>
      </c>
      <c r="K77" s="190" t="str">
        <f t="shared" ref="K77:K114" si="3">"Beta"&amp;" ("&amp;ROUND(L77,0)&amp;", "&amp;ROUND(M77,0)&amp;")"</f>
        <v>Beta (14, 120)</v>
      </c>
      <c r="L77" s="230">
        <v>13.688843999999996</v>
      </c>
      <c r="M77" s="230">
        <v>119.86085356097558</v>
      </c>
      <c r="N77" s="190" t="s">
        <v>17</v>
      </c>
      <c r="O77" s="84"/>
      <c r="P77" s="84"/>
      <c r="Q77" s="84"/>
    </row>
    <row r="78" spans="1:17" s="79" customFormat="1" x14ac:dyDescent="0.25">
      <c r="A78" s="86" t="s">
        <v>4</v>
      </c>
      <c r="B78" s="84" t="s">
        <v>12</v>
      </c>
      <c r="C78" s="84" t="s">
        <v>13</v>
      </c>
      <c r="D78" s="84" t="s">
        <v>18</v>
      </c>
      <c r="E78" s="84" t="s">
        <v>17</v>
      </c>
      <c r="F78" s="189">
        <v>0.1525</v>
      </c>
      <c r="G78" s="189">
        <v>7.6249999999999998E-2</v>
      </c>
      <c r="H78" s="189">
        <v>0.22875000000000001</v>
      </c>
      <c r="I78" s="190" t="s">
        <v>205</v>
      </c>
      <c r="J78" s="190">
        <v>2</v>
      </c>
      <c r="K78" s="190" t="str">
        <f t="shared" si="3"/>
        <v>Beta (13, 72)</v>
      </c>
      <c r="L78" s="230">
        <v>12.870523999999998</v>
      </c>
      <c r="M78" s="230">
        <v>71.526354688524592</v>
      </c>
      <c r="N78" s="190" t="s">
        <v>17</v>
      </c>
      <c r="O78" s="84"/>
      <c r="P78" s="84"/>
      <c r="Q78" s="84"/>
    </row>
    <row r="79" spans="1:17" s="79" customFormat="1" x14ac:dyDescent="0.25">
      <c r="A79" s="86" t="s">
        <v>4</v>
      </c>
      <c r="B79" s="84" t="s">
        <v>12</v>
      </c>
      <c r="C79" s="84" t="s">
        <v>13</v>
      </c>
      <c r="D79" s="84" t="s">
        <v>8</v>
      </c>
      <c r="E79" s="84" t="s">
        <v>159</v>
      </c>
      <c r="F79" s="90">
        <v>0.88888888888888884</v>
      </c>
      <c r="G79" s="90">
        <v>0.83909078120306402</v>
      </c>
      <c r="H79" s="90">
        <v>0.93868699657471366</v>
      </c>
      <c r="I79" s="84" t="s">
        <v>205</v>
      </c>
      <c r="J79" s="85">
        <v>2</v>
      </c>
      <c r="K79" s="84" t="str">
        <f t="shared" si="3"/>
        <v>Beta (135, 17)</v>
      </c>
      <c r="L79" s="92">
        <v>135.11111111111114</v>
      </c>
      <c r="M79" s="92">
        <v>16.888888888888893</v>
      </c>
      <c r="N79" s="84" t="s">
        <v>17</v>
      </c>
      <c r="O79" s="84"/>
      <c r="P79" s="84"/>
      <c r="Q79" s="84"/>
    </row>
    <row r="80" spans="1:17" s="79" customFormat="1" x14ac:dyDescent="0.25">
      <c r="A80" s="86" t="s">
        <v>4</v>
      </c>
      <c r="B80" s="84" t="s">
        <v>12</v>
      </c>
      <c r="C80" s="84" t="s">
        <v>13</v>
      </c>
      <c r="D80" s="84" t="s">
        <v>29</v>
      </c>
      <c r="E80" s="84" t="s">
        <v>159</v>
      </c>
      <c r="F80" s="90">
        <v>0.88888888888888884</v>
      </c>
      <c r="G80" s="90">
        <v>0.83909078120306402</v>
      </c>
      <c r="H80" s="90">
        <v>0.93868699657471366</v>
      </c>
      <c r="I80" s="84" t="s">
        <v>205</v>
      </c>
      <c r="J80" s="85">
        <v>2</v>
      </c>
      <c r="K80" s="84" t="str">
        <f t="shared" si="3"/>
        <v>Beta (135, 17)</v>
      </c>
      <c r="L80" s="92">
        <v>135.11111111111114</v>
      </c>
      <c r="M80" s="92">
        <v>16.888888888888893</v>
      </c>
      <c r="N80" s="84" t="s">
        <v>17</v>
      </c>
      <c r="O80" s="84"/>
      <c r="P80" s="84"/>
      <c r="Q80" s="84"/>
    </row>
    <row r="81" spans="1:17" s="79" customFormat="1" x14ac:dyDescent="0.25">
      <c r="A81" s="86" t="s">
        <v>4</v>
      </c>
      <c r="B81" s="84" t="s">
        <v>12</v>
      </c>
      <c r="C81" s="84" t="s">
        <v>13</v>
      </c>
      <c r="D81" s="84" t="s">
        <v>7</v>
      </c>
      <c r="E81" s="84" t="s">
        <v>159</v>
      </c>
      <c r="F81" s="189">
        <v>0.1525</v>
      </c>
      <c r="G81" s="189">
        <v>7.6249999999999998E-2</v>
      </c>
      <c r="H81" s="189">
        <v>0.22875000000000001</v>
      </c>
      <c r="I81" s="190" t="s">
        <v>205</v>
      </c>
      <c r="J81" s="190">
        <v>2</v>
      </c>
      <c r="K81" s="190" t="str">
        <f t="shared" si="3"/>
        <v>Beta (13, 72)</v>
      </c>
      <c r="L81" s="230">
        <v>12.870523999999998</v>
      </c>
      <c r="M81" s="230">
        <v>71.526354688524592</v>
      </c>
      <c r="N81" s="190" t="s">
        <v>17</v>
      </c>
      <c r="O81" s="84"/>
      <c r="P81" s="84"/>
      <c r="Q81" s="84"/>
    </row>
    <row r="82" spans="1:17" s="79" customFormat="1" x14ac:dyDescent="0.25">
      <c r="A82" s="86" t="s">
        <v>4</v>
      </c>
      <c r="B82" s="84" t="s">
        <v>12</v>
      </c>
      <c r="C82" s="84" t="s">
        <v>14</v>
      </c>
      <c r="D82" s="84" t="s">
        <v>18</v>
      </c>
      <c r="E82" s="84" t="s">
        <v>17</v>
      </c>
      <c r="F82" s="189">
        <v>0.24850000000000003</v>
      </c>
      <c r="G82" s="189">
        <v>0.15025000000000002</v>
      </c>
      <c r="H82" s="189">
        <v>0.34675</v>
      </c>
      <c r="I82" s="190" t="s">
        <v>205</v>
      </c>
      <c r="J82" s="190">
        <v>2</v>
      </c>
      <c r="K82" s="190" t="str">
        <f t="shared" si="3"/>
        <v>Beta (18, 55)</v>
      </c>
      <c r="L82" s="230">
        <v>18.219879736006064</v>
      </c>
      <c r="M82" s="230">
        <v>55.099555821362394</v>
      </c>
      <c r="N82" s="190" t="s">
        <v>17</v>
      </c>
      <c r="O82" s="84"/>
      <c r="P82" s="84"/>
      <c r="Q82" s="84"/>
    </row>
    <row r="83" spans="1:17" s="79" customFormat="1" x14ac:dyDescent="0.25">
      <c r="A83" s="86" t="s">
        <v>4</v>
      </c>
      <c r="B83" s="84" t="s">
        <v>12</v>
      </c>
      <c r="C83" s="84" t="s">
        <v>14</v>
      </c>
      <c r="D83" s="84" t="s">
        <v>8</v>
      </c>
      <c r="E83" s="84" t="s">
        <v>159</v>
      </c>
      <c r="F83" s="90">
        <v>0.88688946015424164</v>
      </c>
      <c r="G83" s="90">
        <v>0.85541432851477417</v>
      </c>
      <c r="H83" s="90">
        <v>0.91836459179370911</v>
      </c>
      <c r="I83" s="84" t="s">
        <v>205</v>
      </c>
      <c r="J83" s="85">
        <v>2</v>
      </c>
      <c r="K83" s="84" t="str">
        <f t="shared" si="3"/>
        <v>Beta (344, 44)</v>
      </c>
      <c r="L83" s="92">
        <v>344.1131105398461</v>
      </c>
      <c r="M83" s="92">
        <v>43.88688946015386</v>
      </c>
      <c r="N83" s="84" t="s">
        <v>17</v>
      </c>
      <c r="O83" s="84"/>
      <c r="P83" s="84"/>
      <c r="Q83" s="84"/>
    </row>
    <row r="84" spans="1:17" s="79" customFormat="1" x14ac:dyDescent="0.25">
      <c r="A84" s="86" t="s">
        <v>4</v>
      </c>
      <c r="B84" s="84" t="s">
        <v>12</v>
      </c>
      <c r="C84" s="84" t="s">
        <v>14</v>
      </c>
      <c r="D84" s="84" t="s">
        <v>29</v>
      </c>
      <c r="E84" s="84" t="s">
        <v>159</v>
      </c>
      <c r="F84" s="90">
        <v>0.88688946015424164</v>
      </c>
      <c r="G84" s="90">
        <v>0.85541432851477417</v>
      </c>
      <c r="H84" s="90">
        <v>0.91836459179370911</v>
      </c>
      <c r="I84" s="84" t="s">
        <v>205</v>
      </c>
      <c r="J84" s="85">
        <v>2</v>
      </c>
      <c r="K84" s="84" t="str">
        <f t="shared" si="3"/>
        <v>Beta (344, 44)</v>
      </c>
      <c r="L84" s="92">
        <v>344.1131105398461</v>
      </c>
      <c r="M84" s="92">
        <v>43.88688946015386</v>
      </c>
      <c r="N84" s="84" t="s">
        <v>17</v>
      </c>
      <c r="O84" s="84"/>
      <c r="P84" s="84"/>
      <c r="Q84" s="84"/>
    </row>
    <row r="85" spans="1:17" s="79" customFormat="1" x14ac:dyDescent="0.25">
      <c r="A85" s="81" t="s">
        <v>4</v>
      </c>
      <c r="B85" s="79" t="s">
        <v>12</v>
      </c>
      <c r="C85" s="79" t="s">
        <v>14</v>
      </c>
      <c r="D85" s="79" t="s">
        <v>7</v>
      </c>
      <c r="E85" s="84" t="s">
        <v>159</v>
      </c>
      <c r="F85" s="189">
        <v>0.24850000000000003</v>
      </c>
      <c r="G85" s="189">
        <v>0.15025000000000002</v>
      </c>
      <c r="H85" s="189">
        <v>0.34675</v>
      </c>
      <c r="I85" s="190" t="s">
        <v>205</v>
      </c>
      <c r="J85" s="190">
        <v>2</v>
      </c>
      <c r="K85" s="190" t="str">
        <f t="shared" si="3"/>
        <v>Beta (18, 55)</v>
      </c>
      <c r="L85" s="230">
        <v>18.219879736006064</v>
      </c>
      <c r="M85" s="230">
        <v>55.099555821362394</v>
      </c>
      <c r="N85" s="190" t="s">
        <v>17</v>
      </c>
      <c r="O85" s="84"/>
      <c r="P85" s="84"/>
      <c r="Q85" s="84"/>
    </row>
    <row r="86" spans="1:17" s="79" customFormat="1" x14ac:dyDescent="0.25">
      <c r="A86" s="81" t="s">
        <v>4</v>
      </c>
      <c r="B86" s="79" t="s">
        <v>15</v>
      </c>
      <c r="C86" s="79" t="s">
        <v>11</v>
      </c>
      <c r="D86" s="83" t="s">
        <v>18</v>
      </c>
      <c r="E86" s="85" t="s">
        <v>17</v>
      </c>
      <c r="F86" s="189">
        <v>1.9400000000000001E-2</v>
      </c>
      <c r="G86" s="189">
        <v>9.7000000000000003E-3</v>
      </c>
      <c r="H86" s="189">
        <v>2.9100000000000001E-2</v>
      </c>
      <c r="I86" s="190" t="s">
        <v>205</v>
      </c>
      <c r="J86" s="190">
        <v>2</v>
      </c>
      <c r="K86" s="190" t="str">
        <f t="shared" si="3"/>
        <v>Beta (15, 761)</v>
      </c>
      <c r="L86" s="230">
        <v>15.048891839999998</v>
      </c>
      <c r="M86" s="230">
        <v>760.66718238680414</v>
      </c>
      <c r="N86" s="190" t="s">
        <v>17</v>
      </c>
      <c r="O86" s="84"/>
      <c r="P86" s="84"/>
      <c r="Q86" s="84"/>
    </row>
    <row r="87" spans="1:17" s="79" customFormat="1" x14ac:dyDescent="0.25">
      <c r="A87" s="81" t="s">
        <v>4</v>
      </c>
      <c r="B87" s="79" t="s">
        <v>15</v>
      </c>
      <c r="C87" s="79" t="s">
        <v>11</v>
      </c>
      <c r="D87" s="83" t="s">
        <v>7</v>
      </c>
      <c r="E87" s="85" t="s">
        <v>159</v>
      </c>
      <c r="F87" s="189">
        <v>1.9400000000000001E-2</v>
      </c>
      <c r="G87" s="189">
        <v>9.7000000000000003E-3</v>
      </c>
      <c r="H87" s="189">
        <v>2.9100000000000001E-2</v>
      </c>
      <c r="I87" s="190" t="s">
        <v>205</v>
      </c>
      <c r="J87" s="190">
        <v>2</v>
      </c>
      <c r="K87" s="190" t="str">
        <f t="shared" si="3"/>
        <v>Beta (15, 761)</v>
      </c>
      <c r="L87" s="230">
        <v>15.048891839999998</v>
      </c>
      <c r="M87" s="230">
        <v>760.66718238680414</v>
      </c>
      <c r="N87" s="190" t="s">
        <v>17</v>
      </c>
      <c r="O87" s="84"/>
      <c r="P87" s="84"/>
      <c r="Q87" s="84"/>
    </row>
    <row r="88" spans="1:17" s="79" customFormat="1" x14ac:dyDescent="0.25">
      <c r="A88" s="81" t="s">
        <v>4</v>
      </c>
      <c r="B88" s="79" t="s">
        <v>15</v>
      </c>
      <c r="C88" s="79" t="s">
        <v>13</v>
      </c>
      <c r="D88" s="83" t="s">
        <v>18</v>
      </c>
      <c r="E88" s="85" t="s">
        <v>17</v>
      </c>
      <c r="F88" s="250">
        <v>0.1963</v>
      </c>
      <c r="G88" s="250">
        <v>0.12085</v>
      </c>
      <c r="H88" s="250">
        <v>0.27174999999999999</v>
      </c>
      <c r="I88" s="202" t="s">
        <v>205</v>
      </c>
      <c r="J88" s="202">
        <v>2</v>
      </c>
      <c r="K88" s="203" t="str">
        <f>"Beta"&amp;" ("&amp;ROUND(L88,0)&amp;", "&amp;ROUND(M88,0)&amp;")"</f>
        <v>Beta (21, 85)</v>
      </c>
      <c r="L88" s="254">
        <v>20.702830701132683</v>
      </c>
      <c r="M88" s="254">
        <v>84.762430129904942</v>
      </c>
      <c r="N88" s="202" t="s">
        <v>17</v>
      </c>
      <c r="O88" s="84"/>
      <c r="P88" s="84"/>
      <c r="Q88" s="84"/>
    </row>
    <row r="89" spans="1:17" s="79" customFormat="1" x14ac:dyDescent="0.25">
      <c r="A89" s="81" t="s">
        <v>4</v>
      </c>
      <c r="B89" s="79" t="s">
        <v>15</v>
      </c>
      <c r="C89" s="79" t="s">
        <v>13</v>
      </c>
      <c r="D89" s="83" t="s">
        <v>7</v>
      </c>
      <c r="E89" s="85" t="s">
        <v>159</v>
      </c>
      <c r="F89" s="250">
        <v>0.1963</v>
      </c>
      <c r="G89" s="250">
        <v>0.12085</v>
      </c>
      <c r="H89" s="250">
        <v>0.27174999999999999</v>
      </c>
      <c r="I89" s="202" t="s">
        <v>205</v>
      </c>
      <c r="J89" s="202">
        <v>2</v>
      </c>
      <c r="K89" s="203" t="str">
        <f t="shared" si="3"/>
        <v>Beta (21, 85)</v>
      </c>
      <c r="L89" s="254">
        <v>20.702830701132683</v>
      </c>
      <c r="M89" s="254">
        <v>84.762430129904942</v>
      </c>
      <c r="N89" s="202" t="s">
        <v>17</v>
      </c>
      <c r="O89" s="84"/>
      <c r="P89" s="84"/>
      <c r="Q89" s="84"/>
    </row>
    <row r="90" spans="1:17" s="79" customFormat="1" x14ac:dyDescent="0.25">
      <c r="A90" s="81" t="s">
        <v>4</v>
      </c>
      <c r="B90" s="79" t="s">
        <v>15</v>
      </c>
      <c r="C90" s="79" t="s">
        <v>14</v>
      </c>
      <c r="D90" s="83" t="s">
        <v>18</v>
      </c>
      <c r="E90" s="85" t="s">
        <v>17</v>
      </c>
      <c r="F90" s="189">
        <v>0.14400000000000002</v>
      </c>
      <c r="G90" s="189">
        <v>7.2000000000000008E-2</v>
      </c>
      <c r="H90" s="189">
        <v>0.21600000000000003</v>
      </c>
      <c r="I90" s="190" t="s">
        <v>205</v>
      </c>
      <c r="J90" s="190">
        <v>2</v>
      </c>
      <c r="K90" s="190" t="str">
        <f t="shared" si="3"/>
        <v>Beta (13, 77)</v>
      </c>
      <c r="L90" s="230">
        <v>13.0096384</v>
      </c>
      <c r="M90" s="230">
        <v>77.335072711111096</v>
      </c>
      <c r="N90" s="190" t="s">
        <v>17</v>
      </c>
      <c r="O90" s="84"/>
      <c r="P90" s="84"/>
      <c r="Q90" s="84"/>
    </row>
    <row r="91" spans="1:17" s="79" customFormat="1" x14ac:dyDescent="0.25">
      <c r="A91" s="80" t="s">
        <v>4</v>
      </c>
      <c r="B91" s="87" t="s">
        <v>15</v>
      </c>
      <c r="C91" s="87" t="s">
        <v>14</v>
      </c>
      <c r="D91" s="87" t="s">
        <v>7</v>
      </c>
      <c r="E91" s="87" t="s">
        <v>159</v>
      </c>
      <c r="F91" s="231">
        <v>0.14400000000000002</v>
      </c>
      <c r="G91" s="231">
        <v>7.2000000000000008E-2</v>
      </c>
      <c r="H91" s="231">
        <v>0.21600000000000003</v>
      </c>
      <c r="I91" s="205" t="s">
        <v>205</v>
      </c>
      <c r="J91" s="205">
        <v>2</v>
      </c>
      <c r="K91" s="205" t="str">
        <f t="shared" si="3"/>
        <v>Beta (13, 77)</v>
      </c>
      <c r="L91" s="232">
        <v>13.0096384</v>
      </c>
      <c r="M91" s="232">
        <v>77.335072711111096</v>
      </c>
      <c r="N91" s="205" t="s">
        <v>17</v>
      </c>
      <c r="O91" s="87"/>
      <c r="P91" s="87"/>
      <c r="Q91" s="87"/>
    </row>
    <row r="92" spans="1:17" x14ac:dyDescent="0.25">
      <c r="A92" s="24" t="s">
        <v>5</v>
      </c>
      <c r="B92" t="s">
        <v>12</v>
      </c>
      <c r="C92" t="s">
        <v>11</v>
      </c>
      <c r="D92" t="s">
        <v>8</v>
      </c>
      <c r="E92" s="79" t="s">
        <v>158</v>
      </c>
      <c r="F92" s="247">
        <v>0.1396</v>
      </c>
      <c r="G92" s="247">
        <v>0.1027</v>
      </c>
      <c r="H92" s="247">
        <v>0.1764</v>
      </c>
      <c r="I92" s="200" t="s">
        <v>205</v>
      </c>
      <c r="J92" s="200">
        <v>2</v>
      </c>
      <c r="K92" s="204" t="s">
        <v>842</v>
      </c>
      <c r="L92" s="251">
        <v>47.296436723997438</v>
      </c>
      <c r="M92" s="251">
        <v>291.50325327598415</v>
      </c>
      <c r="N92" s="200" t="s">
        <v>17</v>
      </c>
    </row>
    <row r="93" spans="1:17" x14ac:dyDescent="0.25">
      <c r="A93" s="24" t="s">
        <v>5</v>
      </c>
      <c r="B93" t="s">
        <v>12</v>
      </c>
      <c r="C93" t="s">
        <v>11</v>
      </c>
      <c r="D93" t="s">
        <v>29</v>
      </c>
      <c r="E93" s="79" t="s">
        <v>158</v>
      </c>
      <c r="F93" s="247">
        <v>0.1396</v>
      </c>
      <c r="G93" s="247">
        <v>0.1027</v>
      </c>
      <c r="H93" s="247">
        <v>0.1764</v>
      </c>
      <c r="I93" s="200" t="s">
        <v>205</v>
      </c>
      <c r="J93" s="200">
        <v>2</v>
      </c>
      <c r="K93" s="204" t="s">
        <v>842</v>
      </c>
      <c r="L93" s="251">
        <v>47.296436723997438</v>
      </c>
      <c r="M93" s="251">
        <v>291.50325327598415</v>
      </c>
      <c r="N93" s="200" t="s">
        <v>17</v>
      </c>
    </row>
    <row r="94" spans="1:17" x14ac:dyDescent="0.25">
      <c r="A94" s="24" t="s">
        <v>5</v>
      </c>
      <c r="B94" t="s">
        <v>12</v>
      </c>
      <c r="C94" t="s">
        <v>11</v>
      </c>
      <c r="D94" t="s">
        <v>7</v>
      </c>
      <c r="E94" s="79" t="s">
        <v>158</v>
      </c>
      <c r="F94" s="247">
        <v>0.1396</v>
      </c>
      <c r="G94" s="247">
        <v>0.1027</v>
      </c>
      <c r="H94" s="247">
        <v>0.1764</v>
      </c>
      <c r="I94" s="200" t="s">
        <v>205</v>
      </c>
      <c r="J94" s="200">
        <v>2</v>
      </c>
      <c r="K94" s="204" t="s">
        <v>842</v>
      </c>
      <c r="L94" s="251">
        <v>47.296436723997438</v>
      </c>
      <c r="M94" s="251">
        <v>291.50325327598415</v>
      </c>
      <c r="N94" s="200" t="s">
        <v>17</v>
      </c>
    </row>
    <row r="95" spans="1:17" x14ac:dyDescent="0.25">
      <c r="A95" s="24" t="s">
        <v>5</v>
      </c>
      <c r="B95" t="s">
        <v>12</v>
      </c>
      <c r="C95" t="s">
        <v>13</v>
      </c>
      <c r="D95" t="s">
        <v>8</v>
      </c>
      <c r="E95" s="79" t="s">
        <v>158</v>
      </c>
      <c r="F95" s="247">
        <v>0.19440000000000002</v>
      </c>
      <c r="G95" s="247">
        <v>0.14330000000000001</v>
      </c>
      <c r="H95" s="247">
        <v>0.2455</v>
      </c>
      <c r="I95" s="200" t="s">
        <v>205</v>
      </c>
      <c r="J95" s="200">
        <v>2</v>
      </c>
      <c r="K95" s="204" t="s">
        <v>843</v>
      </c>
      <c r="L95" s="251">
        <v>44.595729815995519</v>
      </c>
      <c r="M95" s="251">
        <v>184.80617252966039</v>
      </c>
      <c r="N95" s="200" t="s">
        <v>17</v>
      </c>
    </row>
    <row r="96" spans="1:17" x14ac:dyDescent="0.25">
      <c r="A96" s="24" t="s">
        <v>5</v>
      </c>
      <c r="B96" t="s">
        <v>12</v>
      </c>
      <c r="C96" t="s">
        <v>13</v>
      </c>
      <c r="D96" t="s">
        <v>29</v>
      </c>
      <c r="E96" s="79" t="s">
        <v>158</v>
      </c>
      <c r="F96" s="247">
        <v>0.19440000000000002</v>
      </c>
      <c r="G96" s="247">
        <v>0.14330000000000001</v>
      </c>
      <c r="H96" s="247">
        <v>0.2455</v>
      </c>
      <c r="I96" s="200" t="s">
        <v>205</v>
      </c>
      <c r="J96" s="200">
        <v>2</v>
      </c>
      <c r="K96" s="204" t="s">
        <v>843</v>
      </c>
      <c r="L96" s="251">
        <v>44.595729815995519</v>
      </c>
      <c r="M96" s="251">
        <v>184.80617252966039</v>
      </c>
      <c r="N96" s="200" t="s">
        <v>17</v>
      </c>
    </row>
    <row r="97" spans="1:17" x14ac:dyDescent="0.25">
      <c r="A97" s="24" t="s">
        <v>5</v>
      </c>
      <c r="B97" t="s">
        <v>12</v>
      </c>
      <c r="C97" t="s">
        <v>13</v>
      </c>
      <c r="D97" t="s">
        <v>7</v>
      </c>
      <c r="E97" s="79" t="s">
        <v>158</v>
      </c>
      <c r="F97" s="247">
        <v>0.19440000000000002</v>
      </c>
      <c r="G97" s="247">
        <v>0.14330000000000001</v>
      </c>
      <c r="H97" s="247">
        <v>0.2455</v>
      </c>
      <c r="I97" s="200" t="s">
        <v>205</v>
      </c>
      <c r="J97" s="200">
        <v>2</v>
      </c>
      <c r="K97" s="204" t="s">
        <v>843</v>
      </c>
      <c r="L97" s="251">
        <v>44.595729815995519</v>
      </c>
      <c r="M97" s="251">
        <v>184.80617252966039</v>
      </c>
      <c r="N97" s="200" t="s">
        <v>17</v>
      </c>
    </row>
    <row r="98" spans="1:17" x14ac:dyDescent="0.25">
      <c r="A98" s="24" t="s">
        <v>5</v>
      </c>
      <c r="B98" t="s">
        <v>12</v>
      </c>
      <c r="C98" t="s">
        <v>14</v>
      </c>
      <c r="D98" t="s">
        <v>8</v>
      </c>
      <c r="E98" s="79" t="s">
        <v>158</v>
      </c>
      <c r="F98" s="247">
        <v>0.12480000000000001</v>
      </c>
      <c r="G98" s="247">
        <v>7.2000000000000008E-2</v>
      </c>
      <c r="H98" s="247">
        <v>0.17760000000000001</v>
      </c>
      <c r="I98" s="200" t="s">
        <v>205</v>
      </c>
      <c r="J98" s="200">
        <v>2</v>
      </c>
      <c r="K98" s="204" t="s">
        <v>844</v>
      </c>
      <c r="L98" s="251">
        <v>18.658884167933884</v>
      </c>
      <c r="M98" s="251">
        <v>130.85140563922866</v>
      </c>
      <c r="N98" s="200" t="s">
        <v>17</v>
      </c>
    </row>
    <row r="99" spans="1:17" x14ac:dyDescent="0.25">
      <c r="A99" s="24" t="s">
        <v>5</v>
      </c>
      <c r="B99" t="s">
        <v>12</v>
      </c>
      <c r="C99" t="s">
        <v>14</v>
      </c>
      <c r="D99" t="s">
        <v>29</v>
      </c>
      <c r="E99" s="79" t="s">
        <v>158</v>
      </c>
      <c r="F99" s="247">
        <v>0.12480000000000001</v>
      </c>
      <c r="G99" s="247">
        <v>7.2000000000000008E-2</v>
      </c>
      <c r="H99" s="247">
        <v>0.17760000000000001</v>
      </c>
      <c r="I99" s="200" t="s">
        <v>205</v>
      </c>
      <c r="J99" s="200">
        <v>2</v>
      </c>
      <c r="K99" s="204" t="s">
        <v>844</v>
      </c>
      <c r="L99" s="251">
        <v>18.658884167933884</v>
      </c>
      <c r="M99" s="251">
        <v>130.85140563922866</v>
      </c>
      <c r="N99" s="200" t="s">
        <v>17</v>
      </c>
    </row>
    <row r="100" spans="1:17" x14ac:dyDescent="0.25">
      <c r="A100" s="24" t="s">
        <v>5</v>
      </c>
      <c r="B100" t="s">
        <v>12</v>
      </c>
      <c r="C100" t="s">
        <v>14</v>
      </c>
      <c r="D100" t="s">
        <v>7</v>
      </c>
      <c r="E100" s="79" t="s">
        <v>158</v>
      </c>
      <c r="F100" s="247">
        <v>0.12480000000000001</v>
      </c>
      <c r="G100" s="247">
        <v>7.2000000000000008E-2</v>
      </c>
      <c r="H100" s="247">
        <v>0.17760000000000001</v>
      </c>
      <c r="I100" s="200" t="s">
        <v>205</v>
      </c>
      <c r="J100" s="200">
        <v>2</v>
      </c>
      <c r="K100" s="204" t="s">
        <v>844</v>
      </c>
      <c r="L100" s="251">
        <v>18.658884167933884</v>
      </c>
      <c r="M100" s="251">
        <v>130.85140563922866</v>
      </c>
      <c r="N100" s="200" t="s">
        <v>17</v>
      </c>
    </row>
    <row r="101" spans="1:17" x14ac:dyDescent="0.25">
      <c r="A101" s="24" t="s">
        <v>5</v>
      </c>
      <c r="B101" t="s">
        <v>15</v>
      </c>
      <c r="C101" t="s">
        <v>11</v>
      </c>
      <c r="D101" t="s">
        <v>7</v>
      </c>
      <c r="E101" s="79" t="s">
        <v>158</v>
      </c>
      <c r="F101" s="247">
        <v>0.11789999999999999</v>
      </c>
      <c r="G101" s="247">
        <v>8.43E-2</v>
      </c>
      <c r="H101" s="247">
        <v>0.15140000000000001</v>
      </c>
      <c r="I101" s="200" t="s">
        <v>205</v>
      </c>
      <c r="J101" s="200">
        <v>2</v>
      </c>
      <c r="K101" s="204" t="s">
        <v>839</v>
      </c>
      <c r="L101" s="251">
        <v>41.729889837795838</v>
      </c>
      <c r="M101" s="251">
        <v>312.21319614859806</v>
      </c>
      <c r="N101" s="200" t="s">
        <v>17</v>
      </c>
    </row>
    <row r="102" spans="1:17" x14ac:dyDescent="0.25">
      <c r="A102" s="24" t="s">
        <v>5</v>
      </c>
      <c r="B102" t="s">
        <v>15</v>
      </c>
      <c r="C102" t="s">
        <v>13</v>
      </c>
      <c r="D102" t="s">
        <v>7</v>
      </c>
      <c r="E102" s="79" t="s">
        <v>158</v>
      </c>
      <c r="F102" s="247">
        <v>0.20129999999999998</v>
      </c>
      <c r="G102" s="247">
        <v>0.1447</v>
      </c>
      <c r="H102" s="247">
        <v>0.25790000000000002</v>
      </c>
      <c r="I102" s="200" t="s">
        <v>205</v>
      </c>
      <c r="J102" s="200">
        <v>2</v>
      </c>
      <c r="K102" s="204" t="s">
        <v>840</v>
      </c>
      <c r="L102" s="251">
        <v>38.609314092323764</v>
      </c>
      <c r="M102" s="251">
        <v>153.19055720585689</v>
      </c>
      <c r="N102" s="200" t="s">
        <v>17</v>
      </c>
    </row>
    <row r="103" spans="1:17" x14ac:dyDescent="0.25">
      <c r="A103" s="86" t="s">
        <v>5</v>
      </c>
      <c r="B103" s="84" t="s">
        <v>15</v>
      </c>
      <c r="C103" s="84" t="s">
        <v>14</v>
      </c>
      <c r="D103" s="84" t="s">
        <v>7</v>
      </c>
      <c r="E103" s="84" t="s">
        <v>158</v>
      </c>
      <c r="F103" s="248">
        <v>0.1464</v>
      </c>
      <c r="G103" s="248">
        <v>9.0399999999999994E-2</v>
      </c>
      <c r="H103" s="248">
        <v>0.2024</v>
      </c>
      <c r="I103" s="204" t="s">
        <v>205</v>
      </c>
      <c r="J103" s="204">
        <v>2</v>
      </c>
      <c r="K103" s="204" t="s">
        <v>841</v>
      </c>
      <c r="L103" s="252">
        <v>22.265188953599999</v>
      </c>
      <c r="M103" s="252">
        <v>129.81943504639997</v>
      </c>
      <c r="N103" s="204" t="s">
        <v>17</v>
      </c>
      <c r="O103" s="84"/>
      <c r="P103" s="84"/>
      <c r="Q103" s="84"/>
    </row>
    <row r="104" spans="1:17" s="79" customFormat="1" x14ac:dyDescent="0.25">
      <c r="A104" s="86" t="s">
        <v>5</v>
      </c>
      <c r="B104" s="84" t="s">
        <v>12</v>
      </c>
      <c r="C104" s="84" t="s">
        <v>11</v>
      </c>
      <c r="D104" s="84" t="s">
        <v>18</v>
      </c>
      <c r="E104" s="84" t="s">
        <v>17</v>
      </c>
      <c r="F104" s="248">
        <v>0.31489999999999996</v>
      </c>
      <c r="G104" s="248">
        <v>0.12809999999999999</v>
      </c>
      <c r="H104" s="248">
        <v>0.50170000000000003</v>
      </c>
      <c r="I104" s="204" t="s">
        <v>205</v>
      </c>
      <c r="J104" s="204">
        <v>2</v>
      </c>
      <c r="K104" s="204" t="s">
        <v>836</v>
      </c>
      <c r="L104" s="252">
        <v>7.1643437589906371</v>
      </c>
      <c r="M104" s="252">
        <v>15.586827276228918</v>
      </c>
      <c r="N104" s="204" t="s">
        <v>17</v>
      </c>
      <c r="O104" s="84"/>
      <c r="P104" s="84"/>
      <c r="Q104" s="84"/>
    </row>
    <row r="105" spans="1:17" s="79" customFormat="1" x14ac:dyDescent="0.25">
      <c r="A105" s="86" t="s">
        <v>5</v>
      </c>
      <c r="B105" s="84" t="s">
        <v>12</v>
      </c>
      <c r="C105" s="84" t="s">
        <v>11</v>
      </c>
      <c r="D105" s="84" t="s">
        <v>8</v>
      </c>
      <c r="E105" s="84" t="s">
        <v>159</v>
      </c>
      <c r="F105" s="90">
        <v>0.83969465648854957</v>
      </c>
      <c r="G105" s="90">
        <v>0.7768663841160155</v>
      </c>
      <c r="H105" s="90">
        <v>0.90252292886108365</v>
      </c>
      <c r="I105" s="84" t="s">
        <v>205</v>
      </c>
      <c r="J105" s="84">
        <v>2</v>
      </c>
      <c r="K105" s="84" t="str">
        <f t="shared" si="3"/>
        <v>Beta (109, 21)</v>
      </c>
      <c r="L105" s="92">
        <v>109.16030534351151</v>
      </c>
      <c r="M105" s="92">
        <v>20.839694656488536</v>
      </c>
      <c r="N105" s="84" t="s">
        <v>17</v>
      </c>
      <c r="O105" s="84"/>
      <c r="P105" s="84"/>
      <c r="Q105" s="84"/>
    </row>
    <row r="106" spans="1:17" s="79" customFormat="1" x14ac:dyDescent="0.25">
      <c r="A106" s="81" t="s">
        <v>5</v>
      </c>
      <c r="B106" s="79" t="s">
        <v>12</v>
      </c>
      <c r="C106" s="79" t="s">
        <v>11</v>
      </c>
      <c r="D106" s="79" t="s">
        <v>29</v>
      </c>
      <c r="E106" s="84" t="s">
        <v>159</v>
      </c>
      <c r="F106" s="90">
        <v>0.83969465648854957</v>
      </c>
      <c r="G106" s="90">
        <v>0.7768663841160155</v>
      </c>
      <c r="H106" s="90">
        <v>0.90252292886108365</v>
      </c>
      <c r="I106" s="84" t="s">
        <v>205</v>
      </c>
      <c r="J106" s="84">
        <v>2</v>
      </c>
      <c r="K106" s="84" t="str">
        <f t="shared" si="3"/>
        <v>Beta (109, 21)</v>
      </c>
      <c r="L106" s="92">
        <v>109.16030534351151</v>
      </c>
      <c r="M106" s="92">
        <v>20.839694656488536</v>
      </c>
      <c r="N106" s="84" t="s">
        <v>17</v>
      </c>
      <c r="O106" s="84"/>
      <c r="P106" s="84"/>
      <c r="Q106" s="84"/>
    </row>
    <row r="107" spans="1:17" s="79" customFormat="1" x14ac:dyDescent="0.25">
      <c r="A107" s="81" t="s">
        <v>5</v>
      </c>
      <c r="B107" s="79" t="s">
        <v>12</v>
      </c>
      <c r="C107" s="79" t="s">
        <v>11</v>
      </c>
      <c r="D107" s="79" t="s">
        <v>7</v>
      </c>
      <c r="E107" s="84" t="s">
        <v>159</v>
      </c>
      <c r="F107" s="248">
        <v>0.31489999999999996</v>
      </c>
      <c r="G107" s="248">
        <v>0.12809999999999999</v>
      </c>
      <c r="H107" s="248">
        <v>0.50170000000000003</v>
      </c>
      <c r="I107" s="204" t="s">
        <v>205</v>
      </c>
      <c r="J107" s="204">
        <v>2</v>
      </c>
      <c r="K107" s="204" t="s">
        <v>836</v>
      </c>
      <c r="L107" s="252">
        <v>7.1643437589906371</v>
      </c>
      <c r="M107" s="252">
        <v>15.586827276228918</v>
      </c>
      <c r="N107" s="204" t="s">
        <v>17</v>
      </c>
      <c r="O107" s="84"/>
      <c r="P107" s="84"/>
      <c r="Q107" s="84"/>
    </row>
    <row r="108" spans="1:17" s="79" customFormat="1" x14ac:dyDescent="0.25">
      <c r="A108" s="81" t="s">
        <v>5</v>
      </c>
      <c r="B108" s="79" t="s">
        <v>12</v>
      </c>
      <c r="C108" s="79" t="s">
        <v>13</v>
      </c>
      <c r="D108" s="79" t="s">
        <v>18</v>
      </c>
      <c r="E108" s="84" t="s">
        <v>17</v>
      </c>
      <c r="F108" s="248">
        <v>0.27539999999999998</v>
      </c>
      <c r="G108" s="248">
        <v>0.13250000000000001</v>
      </c>
      <c r="H108" s="248">
        <v>0.41830000000000001</v>
      </c>
      <c r="I108" s="204" t="s">
        <v>205</v>
      </c>
      <c r="J108" s="204">
        <v>2</v>
      </c>
      <c r="K108" s="204" t="s">
        <v>837</v>
      </c>
      <c r="L108" s="252">
        <v>10.063489332728265</v>
      </c>
      <c r="M108" s="252">
        <v>26.477866269044664</v>
      </c>
      <c r="N108" s="204" t="s">
        <v>17</v>
      </c>
      <c r="O108" s="84"/>
      <c r="P108" s="84"/>
      <c r="Q108" s="84"/>
    </row>
    <row r="109" spans="1:17" s="79" customFormat="1" x14ac:dyDescent="0.25">
      <c r="A109" s="81" t="s">
        <v>5</v>
      </c>
      <c r="B109" s="79" t="s">
        <v>12</v>
      </c>
      <c r="C109" s="79" t="s">
        <v>13</v>
      </c>
      <c r="D109" s="79" t="s">
        <v>8</v>
      </c>
      <c r="E109" s="84" t="s">
        <v>159</v>
      </c>
      <c r="F109" s="90">
        <v>0.86363636363636365</v>
      </c>
      <c r="G109" s="90">
        <v>0.81828822371707099</v>
      </c>
      <c r="H109" s="90">
        <v>0.9089845035556563</v>
      </c>
      <c r="I109" s="84" t="s">
        <v>205</v>
      </c>
      <c r="J109" s="84">
        <v>2</v>
      </c>
      <c r="K109" s="84" t="str">
        <f t="shared" si="3"/>
        <v>Beta (189, 30)</v>
      </c>
      <c r="L109" s="92">
        <v>189.13636363636348</v>
      </c>
      <c r="M109" s="92">
        <v>29.863636363636534</v>
      </c>
      <c r="N109" s="84" t="s">
        <v>17</v>
      </c>
      <c r="O109" s="84"/>
      <c r="P109" s="84"/>
      <c r="Q109" s="84"/>
    </row>
    <row r="110" spans="1:17" s="79" customFormat="1" x14ac:dyDescent="0.25">
      <c r="A110" s="81" t="s">
        <v>5</v>
      </c>
      <c r="B110" s="79" t="s">
        <v>12</v>
      </c>
      <c r="C110" s="79" t="s">
        <v>13</v>
      </c>
      <c r="D110" s="79" t="s">
        <v>29</v>
      </c>
      <c r="E110" s="84" t="s">
        <v>159</v>
      </c>
      <c r="F110" s="90">
        <v>0.86363636363636365</v>
      </c>
      <c r="G110" s="90">
        <v>0.81828822371707099</v>
      </c>
      <c r="H110" s="90">
        <v>0.9089845035556563</v>
      </c>
      <c r="I110" s="84" t="s">
        <v>205</v>
      </c>
      <c r="J110" s="84">
        <v>2</v>
      </c>
      <c r="K110" s="84" t="str">
        <f t="shared" si="3"/>
        <v>Beta (189, 30)</v>
      </c>
      <c r="L110" s="92">
        <v>189.13636363636348</v>
      </c>
      <c r="M110" s="92">
        <v>29.863636363636534</v>
      </c>
      <c r="N110" s="84" t="s">
        <v>17</v>
      </c>
      <c r="O110" s="84"/>
      <c r="P110" s="84"/>
      <c r="Q110" s="84"/>
    </row>
    <row r="111" spans="1:17" s="79" customFormat="1" x14ac:dyDescent="0.25">
      <c r="A111" s="81" t="s">
        <v>5</v>
      </c>
      <c r="B111" s="79" t="s">
        <v>12</v>
      </c>
      <c r="C111" s="79" t="s">
        <v>13</v>
      </c>
      <c r="D111" s="79" t="s">
        <v>7</v>
      </c>
      <c r="E111" s="84" t="s">
        <v>159</v>
      </c>
      <c r="F111" s="248">
        <v>0.27539999999999998</v>
      </c>
      <c r="G111" s="248">
        <v>0.13250000000000001</v>
      </c>
      <c r="H111" s="248">
        <v>0.41830000000000001</v>
      </c>
      <c r="I111" s="204" t="s">
        <v>205</v>
      </c>
      <c r="J111" s="204">
        <v>2</v>
      </c>
      <c r="K111" s="204" t="s">
        <v>837</v>
      </c>
      <c r="L111" s="252">
        <v>10.063489332728265</v>
      </c>
      <c r="M111" s="252">
        <v>26.477866269044664</v>
      </c>
      <c r="N111" s="204" t="s">
        <v>17</v>
      </c>
      <c r="O111" s="84"/>
      <c r="P111" s="84"/>
      <c r="Q111" s="84"/>
    </row>
    <row r="112" spans="1:17" s="79" customFormat="1" x14ac:dyDescent="0.25">
      <c r="A112" s="81" t="s">
        <v>5</v>
      </c>
      <c r="B112" s="79" t="s">
        <v>12</v>
      </c>
      <c r="C112" s="79" t="s">
        <v>14</v>
      </c>
      <c r="D112" s="79" t="s">
        <v>18</v>
      </c>
      <c r="E112" s="84" t="s">
        <v>17</v>
      </c>
      <c r="F112" s="248">
        <v>0.66069999999999995</v>
      </c>
      <c r="G112" s="248">
        <v>0.44640000000000002</v>
      </c>
      <c r="H112" s="248">
        <v>0.875</v>
      </c>
      <c r="I112" s="204" t="s">
        <v>205</v>
      </c>
      <c r="J112" s="204">
        <v>2</v>
      </c>
      <c r="K112" s="204" t="s">
        <v>838</v>
      </c>
      <c r="L112" s="252">
        <v>11.728985257909477</v>
      </c>
      <c r="M112" s="252">
        <v>6.0233762645810325</v>
      </c>
      <c r="N112" s="204" t="s">
        <v>17</v>
      </c>
      <c r="O112" s="84"/>
      <c r="P112" s="84"/>
      <c r="Q112" s="84"/>
    </row>
    <row r="113" spans="1:17" s="79" customFormat="1" x14ac:dyDescent="0.25">
      <c r="A113" s="81" t="s">
        <v>5</v>
      </c>
      <c r="B113" s="79" t="s">
        <v>12</v>
      </c>
      <c r="C113" s="79" t="s">
        <v>14</v>
      </c>
      <c r="D113" s="79" t="s">
        <v>8</v>
      </c>
      <c r="E113" s="84" t="s">
        <v>159</v>
      </c>
      <c r="F113" s="90">
        <v>0.82786885245901642</v>
      </c>
      <c r="G113" s="90">
        <v>0.79791162220665257</v>
      </c>
      <c r="H113" s="90">
        <v>0.85782608271138028</v>
      </c>
      <c r="I113" s="84" t="s">
        <v>205</v>
      </c>
      <c r="J113" s="84">
        <v>2</v>
      </c>
      <c r="K113" s="84" t="str">
        <f t="shared" si="3"/>
        <v>Beta (504, 105)</v>
      </c>
      <c r="L113" s="92">
        <v>504.17213114754117</v>
      </c>
      <c r="M113" s="92">
        <v>104.82786885245919</v>
      </c>
      <c r="N113" s="84" t="s">
        <v>17</v>
      </c>
      <c r="O113" s="84"/>
      <c r="P113" s="84"/>
      <c r="Q113" s="84"/>
    </row>
    <row r="114" spans="1:17" s="79" customFormat="1" x14ac:dyDescent="0.25">
      <c r="A114" s="81" t="s">
        <v>5</v>
      </c>
      <c r="B114" s="79" t="s">
        <v>12</v>
      </c>
      <c r="C114" s="79" t="s">
        <v>14</v>
      </c>
      <c r="D114" s="79" t="s">
        <v>29</v>
      </c>
      <c r="E114" s="84" t="s">
        <v>159</v>
      </c>
      <c r="F114" s="90">
        <v>0.82786885245901642</v>
      </c>
      <c r="G114" s="90">
        <v>0.79791162220665257</v>
      </c>
      <c r="H114" s="90">
        <v>0.85782608271138028</v>
      </c>
      <c r="I114" s="84" t="s">
        <v>205</v>
      </c>
      <c r="J114" s="84">
        <v>2</v>
      </c>
      <c r="K114" s="84" t="str">
        <f t="shared" si="3"/>
        <v>Beta (504, 105)</v>
      </c>
      <c r="L114" s="92">
        <v>504.17213114754117</v>
      </c>
      <c r="M114" s="92">
        <v>104.82786885245919</v>
      </c>
      <c r="N114" s="84" t="s">
        <v>17</v>
      </c>
      <c r="O114" s="84"/>
      <c r="P114" s="84"/>
      <c r="Q114" s="84"/>
    </row>
    <row r="115" spans="1:17" s="79" customFormat="1" x14ac:dyDescent="0.25">
      <c r="A115" s="81" t="s">
        <v>5</v>
      </c>
      <c r="B115" s="79" t="s">
        <v>12</v>
      </c>
      <c r="C115" s="79" t="s">
        <v>14</v>
      </c>
      <c r="D115" s="79" t="s">
        <v>7</v>
      </c>
      <c r="E115" s="84" t="s">
        <v>159</v>
      </c>
      <c r="F115" s="248">
        <v>0.66069999999999995</v>
      </c>
      <c r="G115" s="248">
        <v>0.44640000000000002</v>
      </c>
      <c r="H115" s="248">
        <v>0.875</v>
      </c>
      <c r="I115" s="204" t="s">
        <v>205</v>
      </c>
      <c r="J115" s="204">
        <v>2</v>
      </c>
      <c r="K115" s="204" t="s">
        <v>838</v>
      </c>
      <c r="L115" s="252">
        <v>11.728985257909477</v>
      </c>
      <c r="M115" s="252">
        <v>6.0233762645810325</v>
      </c>
      <c r="N115" s="204" t="s">
        <v>17</v>
      </c>
      <c r="O115" s="84"/>
      <c r="P115" s="84"/>
      <c r="Q115" s="84"/>
    </row>
    <row r="116" spans="1:17" s="79" customFormat="1" x14ac:dyDescent="0.25">
      <c r="A116" s="81" t="s">
        <v>5</v>
      </c>
      <c r="B116" s="79" t="s">
        <v>15</v>
      </c>
      <c r="C116" s="79" t="s">
        <v>11</v>
      </c>
      <c r="D116" s="79" t="s">
        <v>18</v>
      </c>
      <c r="E116" s="84" t="s">
        <v>17</v>
      </c>
      <c r="F116" s="248">
        <v>4.3200000000000002E-2</v>
      </c>
      <c r="G116" s="248">
        <v>0</v>
      </c>
      <c r="H116" s="248">
        <v>0.10619999999999999</v>
      </c>
      <c r="I116" s="204" t="s">
        <v>205</v>
      </c>
      <c r="J116" s="204">
        <v>2</v>
      </c>
      <c r="K116" s="204" t="s">
        <v>833</v>
      </c>
      <c r="L116" s="252">
        <v>2.3896299900948006</v>
      </c>
      <c r="M116" s="252">
        <v>52.925879039877437</v>
      </c>
      <c r="N116" s="204" t="s">
        <v>17</v>
      </c>
      <c r="O116" s="84"/>
      <c r="P116" s="84"/>
      <c r="Q116" s="84"/>
    </row>
    <row r="117" spans="1:17" s="79" customFormat="1" x14ac:dyDescent="0.25">
      <c r="A117" s="81" t="s">
        <v>5</v>
      </c>
      <c r="B117" s="79" t="s">
        <v>15</v>
      </c>
      <c r="C117" s="79" t="s">
        <v>11</v>
      </c>
      <c r="D117" s="79" t="s">
        <v>7</v>
      </c>
      <c r="E117" s="84" t="s">
        <v>159</v>
      </c>
      <c r="F117" s="248">
        <v>4.3200000000000002E-2</v>
      </c>
      <c r="G117" s="248">
        <v>0</v>
      </c>
      <c r="H117" s="248">
        <v>0.10619999999999999</v>
      </c>
      <c r="I117" s="204" t="s">
        <v>205</v>
      </c>
      <c r="J117" s="204">
        <v>2</v>
      </c>
      <c r="K117" s="204" t="s">
        <v>833</v>
      </c>
      <c r="L117" s="252">
        <v>2.3896299900948006</v>
      </c>
      <c r="M117" s="252">
        <v>52.925879039877437</v>
      </c>
      <c r="N117" s="204" t="s">
        <v>17</v>
      </c>
      <c r="O117" s="84"/>
      <c r="P117" s="84"/>
      <c r="Q117" s="84"/>
    </row>
    <row r="118" spans="1:17" s="79" customFormat="1" x14ac:dyDescent="0.25">
      <c r="A118" s="81" t="s">
        <v>5</v>
      </c>
      <c r="B118" s="79" t="s">
        <v>15</v>
      </c>
      <c r="C118" s="79" t="s">
        <v>13</v>
      </c>
      <c r="D118" s="79" t="s">
        <v>18</v>
      </c>
      <c r="E118" s="84" t="s">
        <v>17</v>
      </c>
      <c r="F118" s="248">
        <v>0.13009999999999999</v>
      </c>
      <c r="G118" s="248">
        <v>2.8199999999999999E-2</v>
      </c>
      <c r="H118" s="248">
        <v>0.23199999999999998</v>
      </c>
      <c r="I118" s="204" t="s">
        <v>205</v>
      </c>
      <c r="J118" s="204">
        <v>2</v>
      </c>
      <c r="K118" s="204" t="s">
        <v>834</v>
      </c>
      <c r="L118" s="252">
        <v>5.3172803347697384</v>
      </c>
      <c r="M118" s="252">
        <v>35.553437073145233</v>
      </c>
      <c r="N118" s="204" t="s">
        <v>17</v>
      </c>
      <c r="O118" s="84"/>
      <c r="P118" s="84"/>
      <c r="Q118" s="84"/>
    </row>
    <row r="119" spans="1:17" s="79" customFormat="1" x14ac:dyDescent="0.25">
      <c r="A119" s="81" t="s">
        <v>5</v>
      </c>
      <c r="B119" s="79" t="s">
        <v>15</v>
      </c>
      <c r="C119" s="79" t="s">
        <v>13</v>
      </c>
      <c r="D119" s="79" t="s">
        <v>7</v>
      </c>
      <c r="E119" s="84" t="s">
        <v>159</v>
      </c>
      <c r="F119" s="248">
        <v>0.13009999999999999</v>
      </c>
      <c r="G119" s="248">
        <v>2.8199999999999999E-2</v>
      </c>
      <c r="H119" s="248">
        <v>0.23199999999999998</v>
      </c>
      <c r="I119" s="204" t="s">
        <v>205</v>
      </c>
      <c r="J119" s="204">
        <v>2</v>
      </c>
      <c r="K119" s="204" t="s">
        <v>834</v>
      </c>
      <c r="L119" s="252">
        <v>5.3172803347697384</v>
      </c>
      <c r="M119" s="252">
        <v>35.553437073145233</v>
      </c>
      <c r="N119" s="204" t="s">
        <v>17</v>
      </c>
      <c r="O119" s="84"/>
      <c r="P119" s="84"/>
      <c r="Q119" s="84"/>
    </row>
    <row r="120" spans="1:17" s="79" customFormat="1" x14ac:dyDescent="0.25">
      <c r="A120" s="81" t="s">
        <v>5</v>
      </c>
      <c r="B120" s="79" t="s">
        <v>15</v>
      </c>
      <c r="C120" s="79" t="s">
        <v>14</v>
      </c>
      <c r="D120" s="79" t="s">
        <v>18</v>
      </c>
      <c r="E120" s="84" t="s">
        <v>17</v>
      </c>
      <c r="F120" s="248">
        <v>6.6100000000000006E-2</v>
      </c>
      <c r="G120" s="248">
        <v>0</v>
      </c>
      <c r="H120" s="248">
        <v>0.20180000000000001</v>
      </c>
      <c r="I120" s="204" t="s">
        <v>205</v>
      </c>
      <c r="J120" s="204">
        <v>2</v>
      </c>
      <c r="K120" s="204" t="s">
        <v>835</v>
      </c>
      <c r="L120" s="252">
        <v>1.473589345868394</v>
      </c>
      <c r="M120" s="252">
        <v>20.819744177102766</v>
      </c>
      <c r="N120" s="204" t="s">
        <v>17</v>
      </c>
      <c r="O120" s="84"/>
      <c r="P120" s="84"/>
      <c r="Q120" s="84"/>
    </row>
    <row r="121" spans="1:17" s="79" customFormat="1" x14ac:dyDescent="0.25">
      <c r="A121" s="80" t="s">
        <v>5</v>
      </c>
      <c r="B121" s="87" t="s">
        <v>15</v>
      </c>
      <c r="C121" s="87" t="s">
        <v>14</v>
      </c>
      <c r="D121" s="87" t="s">
        <v>7</v>
      </c>
      <c r="E121" s="87" t="s">
        <v>159</v>
      </c>
      <c r="F121" s="249">
        <v>6.6100000000000006E-2</v>
      </c>
      <c r="G121" s="249">
        <v>0</v>
      </c>
      <c r="H121" s="249">
        <v>0.20180000000000001</v>
      </c>
      <c r="I121" s="206" t="s">
        <v>205</v>
      </c>
      <c r="J121" s="206">
        <v>2</v>
      </c>
      <c r="K121" s="206" t="s">
        <v>835</v>
      </c>
      <c r="L121" s="253">
        <v>1.473589345868394</v>
      </c>
      <c r="M121" s="253">
        <v>20.819744177102766</v>
      </c>
      <c r="N121" s="206" t="s">
        <v>17</v>
      </c>
      <c r="O121" s="87"/>
      <c r="P121" s="87"/>
      <c r="Q121" s="87"/>
    </row>
    <row r="122" spans="1:17" x14ac:dyDescent="0.25">
      <c r="A122" s="24" t="s">
        <v>0</v>
      </c>
      <c r="B122" t="s">
        <v>12</v>
      </c>
      <c r="C122" t="s">
        <v>11</v>
      </c>
      <c r="D122" t="s">
        <v>8</v>
      </c>
      <c r="E122" s="79" t="s">
        <v>158</v>
      </c>
      <c r="F122" s="88">
        <v>0.21149999999999999</v>
      </c>
      <c r="G122" s="88">
        <v>0.14480000000000001</v>
      </c>
      <c r="H122" s="88">
        <v>0.27829999999999999</v>
      </c>
      <c r="I122" t="s">
        <v>205</v>
      </c>
      <c r="J122">
        <v>2</v>
      </c>
      <c r="K122" s="84" t="str">
        <f t="shared" ref="K122:K174" si="4">"Beta"&amp;" ("&amp;ROUND(L122,0)&amp;", "&amp;ROUND(M122,0)&amp;")"</f>
        <v>Beta (30, 112)</v>
      </c>
      <c r="L122" s="94">
        <v>30.121400000000001</v>
      </c>
      <c r="M122" s="94">
        <v>112.297</v>
      </c>
      <c r="N122" s="79" t="s">
        <v>17</v>
      </c>
    </row>
    <row r="123" spans="1:17" x14ac:dyDescent="0.25">
      <c r="A123" s="24" t="s">
        <v>0</v>
      </c>
      <c r="B123" t="s">
        <v>12</v>
      </c>
      <c r="C123" t="s">
        <v>11</v>
      </c>
      <c r="D123" t="s">
        <v>29</v>
      </c>
      <c r="E123" s="79" t="s">
        <v>158</v>
      </c>
      <c r="F123" s="88">
        <v>0.21149999999999999</v>
      </c>
      <c r="G123" s="88">
        <v>0.14480000000000001</v>
      </c>
      <c r="H123" s="88">
        <v>0.27829999999999999</v>
      </c>
      <c r="I123" t="s">
        <v>205</v>
      </c>
      <c r="J123">
        <v>2</v>
      </c>
      <c r="K123" s="84" t="str">
        <f t="shared" si="4"/>
        <v>Beta (30, 112)</v>
      </c>
      <c r="L123" s="94">
        <v>30.121400000000001</v>
      </c>
      <c r="M123" s="94">
        <v>112.297</v>
      </c>
      <c r="N123" s="79" t="s">
        <v>17</v>
      </c>
    </row>
    <row r="124" spans="1:17" x14ac:dyDescent="0.25">
      <c r="A124" s="24" t="s">
        <v>0</v>
      </c>
      <c r="B124" t="s">
        <v>12</v>
      </c>
      <c r="C124" t="s">
        <v>11</v>
      </c>
      <c r="D124" t="s">
        <v>7</v>
      </c>
      <c r="E124" s="79" t="s">
        <v>158</v>
      </c>
      <c r="F124" s="88">
        <v>0.21149999999999999</v>
      </c>
      <c r="G124" s="88">
        <v>0.14480000000000001</v>
      </c>
      <c r="H124" s="88">
        <v>0.27829999999999999</v>
      </c>
      <c r="I124" t="s">
        <v>205</v>
      </c>
      <c r="J124">
        <v>2</v>
      </c>
      <c r="K124" s="84" t="str">
        <f t="shared" si="4"/>
        <v>Beta (30, 112)</v>
      </c>
      <c r="L124" s="94">
        <v>30.121400000000001</v>
      </c>
      <c r="M124" s="94">
        <v>112.297</v>
      </c>
      <c r="N124" s="79" t="s">
        <v>17</v>
      </c>
    </row>
    <row r="125" spans="1:17" x14ac:dyDescent="0.25">
      <c r="A125" s="24" t="s">
        <v>0</v>
      </c>
      <c r="B125" t="s">
        <v>12</v>
      </c>
      <c r="C125" t="s">
        <v>13</v>
      </c>
      <c r="D125" t="s">
        <v>8</v>
      </c>
      <c r="E125" s="79" t="s">
        <v>158</v>
      </c>
      <c r="F125" s="88">
        <v>0.2104</v>
      </c>
      <c r="G125" s="88">
        <v>0.10490000000000001</v>
      </c>
      <c r="H125" s="88">
        <v>0.31579999999999997</v>
      </c>
      <c r="I125" t="s">
        <v>205</v>
      </c>
      <c r="J125">
        <v>2</v>
      </c>
      <c r="K125" s="84" t="str">
        <f t="shared" si="4"/>
        <v>Beta (12, 45)</v>
      </c>
      <c r="L125" s="94">
        <v>11.8659</v>
      </c>
      <c r="M125" s="94">
        <v>44.530999999999999</v>
      </c>
      <c r="N125" s="79" t="s">
        <v>17</v>
      </c>
    </row>
    <row r="126" spans="1:17" x14ac:dyDescent="0.25">
      <c r="A126" s="24" t="s">
        <v>0</v>
      </c>
      <c r="B126" t="s">
        <v>12</v>
      </c>
      <c r="C126" t="s">
        <v>13</v>
      </c>
      <c r="D126" t="s">
        <v>29</v>
      </c>
      <c r="E126" s="79" t="s">
        <v>158</v>
      </c>
      <c r="F126" s="88">
        <v>0.2104</v>
      </c>
      <c r="G126" s="88">
        <v>0.10490000000000001</v>
      </c>
      <c r="H126" s="88">
        <v>0.31579999999999997</v>
      </c>
      <c r="I126" t="s">
        <v>205</v>
      </c>
      <c r="J126">
        <v>2</v>
      </c>
      <c r="K126" s="84" t="str">
        <f t="shared" si="4"/>
        <v>Beta (12, 45)</v>
      </c>
      <c r="L126" s="94">
        <v>11.8659</v>
      </c>
      <c r="M126" s="94">
        <v>44.530999999999999</v>
      </c>
      <c r="N126" s="79" t="s">
        <v>17</v>
      </c>
    </row>
    <row r="127" spans="1:17" x14ac:dyDescent="0.25">
      <c r="A127" s="24" t="s">
        <v>0</v>
      </c>
      <c r="B127" t="s">
        <v>12</v>
      </c>
      <c r="C127" t="s">
        <v>13</v>
      </c>
      <c r="D127" t="s">
        <v>7</v>
      </c>
      <c r="E127" s="79" t="s">
        <v>158</v>
      </c>
      <c r="F127" s="88">
        <v>0.2104</v>
      </c>
      <c r="G127" s="88">
        <v>0.10490000000000001</v>
      </c>
      <c r="H127" s="88">
        <v>0.31579999999999997</v>
      </c>
      <c r="I127" t="s">
        <v>205</v>
      </c>
      <c r="J127">
        <v>2</v>
      </c>
      <c r="K127" s="84" t="str">
        <f t="shared" si="4"/>
        <v>Beta (12, 45)</v>
      </c>
      <c r="L127" s="94">
        <v>11.8659</v>
      </c>
      <c r="M127" s="94">
        <v>44.530999999999999</v>
      </c>
      <c r="N127" s="79" t="s">
        <v>17</v>
      </c>
    </row>
    <row r="128" spans="1:17" x14ac:dyDescent="0.25">
      <c r="A128" s="24" t="s">
        <v>0</v>
      </c>
      <c r="B128" t="s">
        <v>12</v>
      </c>
      <c r="C128" t="s">
        <v>14</v>
      </c>
      <c r="D128" t="s">
        <v>8</v>
      </c>
      <c r="E128" s="79" t="s">
        <v>158</v>
      </c>
      <c r="F128" s="88">
        <v>0.27800000000000002</v>
      </c>
      <c r="G128" s="88">
        <v>0.17699999999999999</v>
      </c>
      <c r="H128" s="88">
        <v>0.37890000000000001</v>
      </c>
      <c r="I128" t="s">
        <v>205</v>
      </c>
      <c r="J128">
        <v>2</v>
      </c>
      <c r="K128" s="84" t="str">
        <f t="shared" si="4"/>
        <v>Beta (21, 54)</v>
      </c>
      <c r="L128" s="94">
        <v>20.7603817513432</v>
      </c>
      <c r="M128" s="94">
        <v>53.917250447733053</v>
      </c>
      <c r="N128" s="79" t="s">
        <v>17</v>
      </c>
    </row>
    <row r="129" spans="1:17" x14ac:dyDescent="0.25">
      <c r="A129" s="24" t="s">
        <v>0</v>
      </c>
      <c r="B129" t="s">
        <v>12</v>
      </c>
      <c r="C129" t="s">
        <v>14</v>
      </c>
      <c r="D129" t="s">
        <v>29</v>
      </c>
      <c r="E129" s="79" t="s">
        <v>158</v>
      </c>
      <c r="F129" s="88">
        <v>0.27800000000000002</v>
      </c>
      <c r="G129" s="88">
        <v>0.17699999999999999</v>
      </c>
      <c r="H129" s="88">
        <v>0.37890000000000001</v>
      </c>
      <c r="I129" t="s">
        <v>205</v>
      </c>
      <c r="J129">
        <v>2</v>
      </c>
      <c r="K129" s="84" t="str">
        <f t="shared" si="4"/>
        <v>Beta (21, 54)</v>
      </c>
      <c r="L129" s="94">
        <v>20.7603817513432</v>
      </c>
      <c r="M129" s="94">
        <v>53.917250447733053</v>
      </c>
      <c r="N129" s="79" t="s">
        <v>17</v>
      </c>
    </row>
    <row r="130" spans="1:17" x14ac:dyDescent="0.25">
      <c r="A130" s="24" t="s">
        <v>0</v>
      </c>
      <c r="B130" t="s">
        <v>12</v>
      </c>
      <c r="C130" t="s">
        <v>14</v>
      </c>
      <c r="D130" t="s">
        <v>7</v>
      </c>
      <c r="E130" s="79" t="s">
        <v>158</v>
      </c>
      <c r="F130" s="88">
        <v>0.27800000000000002</v>
      </c>
      <c r="G130" s="88">
        <v>0.17699999999999999</v>
      </c>
      <c r="H130" s="88">
        <v>0.37890000000000001</v>
      </c>
      <c r="I130" t="s">
        <v>205</v>
      </c>
      <c r="J130">
        <v>2</v>
      </c>
      <c r="K130" s="84" t="str">
        <f t="shared" si="4"/>
        <v>Beta (21, 54)</v>
      </c>
      <c r="L130" s="94">
        <v>20.7603817513432</v>
      </c>
      <c r="M130" s="94">
        <v>53.917250447733053</v>
      </c>
      <c r="N130" s="79" t="s">
        <v>17</v>
      </c>
    </row>
    <row r="131" spans="1:17" x14ac:dyDescent="0.25">
      <c r="A131" s="24" t="s">
        <v>0</v>
      </c>
      <c r="B131" t="s">
        <v>15</v>
      </c>
      <c r="C131" t="s">
        <v>11</v>
      </c>
      <c r="D131" t="s">
        <v>7</v>
      </c>
      <c r="E131" s="79" t="s">
        <v>158</v>
      </c>
      <c r="F131" s="88">
        <v>0.14899999999999999</v>
      </c>
      <c r="G131" s="88">
        <v>0.11</v>
      </c>
      <c r="H131" s="88">
        <v>0.188</v>
      </c>
      <c r="I131" t="s">
        <v>205</v>
      </c>
      <c r="J131">
        <v>2</v>
      </c>
      <c r="K131" s="84" t="str">
        <f t="shared" si="4"/>
        <v>Beta (48, 272)</v>
      </c>
      <c r="L131" s="94">
        <v>47.5595</v>
      </c>
      <c r="M131" s="94">
        <v>271.63200000000001</v>
      </c>
      <c r="N131" s="79" t="s">
        <v>17</v>
      </c>
    </row>
    <row r="132" spans="1:17" x14ac:dyDescent="0.25">
      <c r="A132" s="24" t="s">
        <v>0</v>
      </c>
      <c r="B132" t="s">
        <v>15</v>
      </c>
      <c r="C132" t="s">
        <v>13</v>
      </c>
      <c r="D132" t="s">
        <v>7</v>
      </c>
      <c r="E132" s="79" t="s">
        <v>158</v>
      </c>
      <c r="F132" s="88">
        <v>0.33130000000000004</v>
      </c>
      <c r="G132" s="88">
        <v>0.2782</v>
      </c>
      <c r="H132" s="88">
        <v>0.38429999999999997</v>
      </c>
      <c r="I132" t="s">
        <v>205</v>
      </c>
      <c r="J132">
        <v>2</v>
      </c>
      <c r="K132" s="84" t="str">
        <f t="shared" si="4"/>
        <v>Beta (100, 203)</v>
      </c>
      <c r="L132" s="94">
        <v>100.3495020617284</v>
      </c>
      <c r="M132" s="94">
        <v>202.54667077777779</v>
      </c>
      <c r="N132" s="79" t="s">
        <v>17</v>
      </c>
    </row>
    <row r="133" spans="1:17" x14ac:dyDescent="0.25">
      <c r="A133" s="86" t="s">
        <v>0</v>
      </c>
      <c r="B133" s="84" t="s">
        <v>15</v>
      </c>
      <c r="C133" s="84" t="s">
        <v>14</v>
      </c>
      <c r="D133" s="84" t="s">
        <v>7</v>
      </c>
      <c r="E133" s="84" t="s">
        <v>158</v>
      </c>
      <c r="F133" s="90">
        <v>0.1832</v>
      </c>
      <c r="G133" s="90">
        <v>0.10779999999999999</v>
      </c>
      <c r="H133" s="90">
        <v>0.2586</v>
      </c>
      <c r="I133" t="s">
        <v>205</v>
      </c>
      <c r="J133">
        <v>2</v>
      </c>
      <c r="K133" s="84" t="str">
        <f t="shared" si="4"/>
        <v>Beta (18, 82)</v>
      </c>
      <c r="L133" s="92">
        <v>18.311411321976724</v>
      </c>
      <c r="M133" s="92">
        <v>81.641707247765225</v>
      </c>
      <c r="N133" s="79" t="s">
        <v>17</v>
      </c>
      <c r="O133" s="84"/>
      <c r="P133" s="84"/>
      <c r="Q133" s="84"/>
    </row>
    <row r="134" spans="1:17" s="79" customFormat="1" x14ac:dyDescent="0.25">
      <c r="A134" s="86" t="s">
        <v>0</v>
      </c>
      <c r="B134" s="84" t="s">
        <v>12</v>
      </c>
      <c r="C134" s="84" t="s">
        <v>11</v>
      </c>
      <c r="D134" s="84" t="s">
        <v>18</v>
      </c>
      <c r="E134" s="84" t="s">
        <v>17</v>
      </c>
      <c r="F134" s="88">
        <v>0.20370000000000002</v>
      </c>
      <c r="G134" s="88">
        <v>9.1600000000000001E-2</v>
      </c>
      <c r="H134" s="88">
        <v>0.31579999999999997</v>
      </c>
      <c r="I134" s="84" t="s">
        <v>205</v>
      </c>
      <c r="J134" s="84">
        <v>2</v>
      </c>
      <c r="K134" s="84" t="str">
        <f t="shared" si="4"/>
        <v>Beta (10, 39)</v>
      </c>
      <c r="L134" s="92">
        <v>9.895028955878038</v>
      </c>
      <c r="M134" s="92">
        <v>38.681450945339627</v>
      </c>
      <c r="N134" s="84" t="s">
        <v>17</v>
      </c>
      <c r="O134" s="84"/>
      <c r="P134" s="84"/>
      <c r="Q134" s="84"/>
    </row>
    <row r="135" spans="1:17" s="79" customFormat="1" x14ac:dyDescent="0.25">
      <c r="A135" s="86" t="s">
        <v>0</v>
      </c>
      <c r="B135" s="84" t="s">
        <v>12</v>
      </c>
      <c r="C135" s="84" t="s">
        <v>11</v>
      </c>
      <c r="D135" s="84" t="s">
        <v>8</v>
      </c>
      <c r="E135" s="84" t="s">
        <v>159</v>
      </c>
      <c r="F135" s="88">
        <v>0.95764705882352941</v>
      </c>
      <c r="G135" s="88">
        <v>0.9384998209183506</v>
      </c>
      <c r="H135" s="88">
        <v>0.97679429672870821</v>
      </c>
      <c r="I135" s="84" t="s">
        <v>205</v>
      </c>
      <c r="J135" s="84">
        <v>2</v>
      </c>
      <c r="K135" s="84" t="str">
        <f t="shared" si="4"/>
        <v>Beta (404, 18)</v>
      </c>
      <c r="L135" s="92">
        <v>403.88106122448977</v>
      </c>
      <c r="M135" s="92">
        <v>17.88278717201166</v>
      </c>
      <c r="N135" s="84" t="s">
        <v>17</v>
      </c>
      <c r="O135" s="84"/>
      <c r="P135" s="84"/>
      <c r="Q135" s="84"/>
    </row>
    <row r="136" spans="1:17" s="79" customFormat="1" x14ac:dyDescent="0.25">
      <c r="A136" s="86" t="s">
        <v>0</v>
      </c>
      <c r="B136" s="84" t="s">
        <v>12</v>
      </c>
      <c r="C136" s="84" t="s">
        <v>11</v>
      </c>
      <c r="D136" s="84" t="s">
        <v>29</v>
      </c>
      <c r="E136" s="84" t="s">
        <v>159</v>
      </c>
      <c r="F136" s="88">
        <v>0.95764705882352941</v>
      </c>
      <c r="G136" s="88">
        <v>0.9384998209183506</v>
      </c>
      <c r="H136" s="88">
        <v>0.97679429672870821</v>
      </c>
      <c r="I136" s="84" t="s">
        <v>205</v>
      </c>
      <c r="J136" s="84">
        <v>2</v>
      </c>
      <c r="K136" s="84" t="str">
        <f t="shared" si="4"/>
        <v>Beta (404, 18)</v>
      </c>
      <c r="L136" s="92">
        <v>403.88106122448977</v>
      </c>
      <c r="M136" s="92">
        <v>17.88278717201166</v>
      </c>
      <c r="N136" s="84" t="s">
        <v>17</v>
      </c>
      <c r="O136" s="84"/>
      <c r="P136" s="84"/>
      <c r="Q136" s="84"/>
    </row>
    <row r="137" spans="1:17" s="79" customFormat="1" x14ac:dyDescent="0.25">
      <c r="A137" s="86" t="s">
        <v>0</v>
      </c>
      <c r="B137" s="84" t="s">
        <v>12</v>
      </c>
      <c r="C137" s="84" t="s">
        <v>11</v>
      </c>
      <c r="D137" s="84" t="s">
        <v>7</v>
      </c>
      <c r="E137" s="84" t="s">
        <v>159</v>
      </c>
      <c r="F137" s="88">
        <v>0.20370000000000002</v>
      </c>
      <c r="G137" s="88">
        <v>9.1600000000000001E-2</v>
      </c>
      <c r="H137" s="88">
        <v>0.31579999999999997</v>
      </c>
      <c r="I137" s="84" t="s">
        <v>205</v>
      </c>
      <c r="J137" s="84">
        <v>2</v>
      </c>
      <c r="K137" s="84" t="str">
        <f t="shared" si="4"/>
        <v>Beta (10, 39)</v>
      </c>
      <c r="L137" s="92">
        <v>9.895028955878038</v>
      </c>
      <c r="M137" s="92">
        <v>38.681450945339627</v>
      </c>
      <c r="N137" s="84" t="s">
        <v>17</v>
      </c>
      <c r="O137" s="84"/>
      <c r="P137" s="84"/>
      <c r="Q137" s="84"/>
    </row>
    <row r="138" spans="1:17" s="79" customFormat="1" x14ac:dyDescent="0.25">
      <c r="A138" s="86" t="s">
        <v>0</v>
      </c>
      <c r="B138" s="84" t="s">
        <v>12</v>
      </c>
      <c r="C138" s="84" t="s">
        <v>13</v>
      </c>
      <c r="D138" s="84" t="s">
        <v>18</v>
      </c>
      <c r="E138" s="84" t="s">
        <v>17</v>
      </c>
      <c r="F138" s="88">
        <v>0.34710000000000002</v>
      </c>
      <c r="G138" s="88">
        <v>0.11380000000000001</v>
      </c>
      <c r="H138" s="88">
        <v>0.58040000000000003</v>
      </c>
      <c r="I138" s="84" t="s">
        <v>205</v>
      </c>
      <c r="J138" s="84">
        <v>2</v>
      </c>
      <c r="K138" s="84" t="str">
        <f t="shared" si="4"/>
        <v>Beta (5, 10)</v>
      </c>
      <c r="L138" s="92">
        <v>5.207617455617541</v>
      </c>
      <c r="M138" s="92">
        <v>9.7956019497916813</v>
      </c>
      <c r="N138" s="84" t="s">
        <v>17</v>
      </c>
      <c r="O138" s="84"/>
      <c r="P138" s="84"/>
      <c r="Q138" s="84"/>
    </row>
    <row r="139" spans="1:17" s="79" customFormat="1" x14ac:dyDescent="0.25">
      <c r="A139" s="81" t="s">
        <v>0</v>
      </c>
      <c r="B139" s="79" t="s">
        <v>12</v>
      </c>
      <c r="C139" s="79" t="s">
        <v>13</v>
      </c>
      <c r="D139" s="79" t="s">
        <v>8</v>
      </c>
      <c r="E139" s="84" t="s">
        <v>159</v>
      </c>
      <c r="F139" s="88">
        <v>0.92682926829268297</v>
      </c>
      <c r="G139" s="88">
        <v>0.88697244177885914</v>
      </c>
      <c r="H139" s="88">
        <v>0.9666860948065068</v>
      </c>
      <c r="I139" s="84" t="s">
        <v>205</v>
      </c>
      <c r="J139" s="84">
        <v>2</v>
      </c>
      <c r="K139" s="84" t="str">
        <f t="shared" si="4"/>
        <v>Beta (152, 12)</v>
      </c>
      <c r="L139" s="92">
        <v>151.65100000000001</v>
      </c>
      <c r="M139" s="92">
        <v>11.977600000000001</v>
      </c>
      <c r="N139" s="84" t="s">
        <v>17</v>
      </c>
      <c r="O139" s="84"/>
      <c r="P139" s="84"/>
      <c r="Q139" s="84"/>
    </row>
    <row r="140" spans="1:17" s="79" customFormat="1" x14ac:dyDescent="0.25">
      <c r="A140" s="81" t="s">
        <v>0</v>
      </c>
      <c r="B140" s="79" t="s">
        <v>12</v>
      </c>
      <c r="C140" s="79" t="s">
        <v>13</v>
      </c>
      <c r="D140" s="79" t="s">
        <v>29</v>
      </c>
      <c r="E140" s="84" t="s">
        <v>159</v>
      </c>
      <c r="F140" s="88">
        <v>0.92682926829268297</v>
      </c>
      <c r="G140" s="88">
        <v>0.88697244177885914</v>
      </c>
      <c r="H140" s="88">
        <v>0.9666860948065068</v>
      </c>
      <c r="I140" s="84" t="s">
        <v>205</v>
      </c>
      <c r="J140" s="84">
        <v>2</v>
      </c>
      <c r="K140" s="84" t="str">
        <f t="shared" si="4"/>
        <v>Beta (152, 12)</v>
      </c>
      <c r="L140" s="92">
        <v>151.65100000000001</v>
      </c>
      <c r="M140" s="92">
        <v>11.977600000000001</v>
      </c>
      <c r="N140" s="84" t="s">
        <v>17</v>
      </c>
      <c r="O140" s="84"/>
      <c r="P140" s="84"/>
      <c r="Q140" s="84"/>
    </row>
    <row r="141" spans="1:17" s="79" customFormat="1" x14ac:dyDescent="0.25">
      <c r="A141" s="81" t="s">
        <v>0</v>
      </c>
      <c r="B141" s="79" t="s">
        <v>12</v>
      </c>
      <c r="C141" s="79" t="s">
        <v>13</v>
      </c>
      <c r="D141" s="79" t="s">
        <v>7</v>
      </c>
      <c r="E141" s="84" t="s">
        <v>159</v>
      </c>
      <c r="F141" s="88">
        <v>0.34710000000000002</v>
      </c>
      <c r="G141" s="88">
        <v>0.11380000000000001</v>
      </c>
      <c r="H141" s="88">
        <v>0.58040000000000003</v>
      </c>
      <c r="I141" s="84" t="s">
        <v>205</v>
      </c>
      <c r="J141" s="84">
        <v>2</v>
      </c>
      <c r="K141" s="84" t="str">
        <f t="shared" si="4"/>
        <v>Beta (5, 10)</v>
      </c>
      <c r="L141" s="92">
        <v>5.207617455617541</v>
      </c>
      <c r="M141" s="92">
        <v>9.7956019497916813</v>
      </c>
      <c r="N141" s="84" t="s">
        <v>17</v>
      </c>
      <c r="O141" s="84"/>
      <c r="P141" s="84"/>
      <c r="Q141" s="84"/>
    </row>
    <row r="142" spans="1:17" s="79" customFormat="1" x14ac:dyDescent="0.25">
      <c r="A142" s="81" t="s">
        <v>0</v>
      </c>
      <c r="B142" s="79" t="s">
        <v>12</v>
      </c>
      <c r="C142" s="79" t="s">
        <v>14</v>
      </c>
      <c r="D142" s="79" t="s">
        <v>18</v>
      </c>
      <c r="E142" s="84" t="s">
        <v>17</v>
      </c>
      <c r="F142" s="88">
        <v>0.20920000000000002</v>
      </c>
      <c r="G142" s="88">
        <v>0</v>
      </c>
      <c r="H142" s="88">
        <v>0.44119999999999998</v>
      </c>
      <c r="I142" s="84" t="s">
        <v>205</v>
      </c>
      <c r="J142" s="84">
        <v>2</v>
      </c>
      <c r="K142" s="84" t="str">
        <f t="shared" si="4"/>
        <v>Beta (3, 11)</v>
      </c>
      <c r="L142" s="92">
        <v>2.8307099999999998</v>
      </c>
      <c r="M142" s="92">
        <v>10.7004</v>
      </c>
      <c r="N142" s="84" t="s">
        <v>17</v>
      </c>
      <c r="O142" s="84"/>
      <c r="P142" s="84"/>
      <c r="Q142" s="84"/>
    </row>
    <row r="143" spans="1:17" s="79" customFormat="1" x14ac:dyDescent="0.25">
      <c r="A143" s="81" t="s">
        <v>0</v>
      </c>
      <c r="B143" s="79" t="s">
        <v>12</v>
      </c>
      <c r="C143" s="79" t="s">
        <v>14</v>
      </c>
      <c r="D143" s="79" t="s">
        <v>8</v>
      </c>
      <c r="E143" s="84" t="s">
        <v>159</v>
      </c>
      <c r="F143" s="88">
        <v>0.84806629834254144</v>
      </c>
      <c r="G143" s="88">
        <v>0.81108827025080343</v>
      </c>
      <c r="H143" s="88">
        <v>0.88504432643427944</v>
      </c>
      <c r="I143" s="84" t="s">
        <v>205</v>
      </c>
      <c r="J143" s="84">
        <v>2</v>
      </c>
      <c r="K143" s="84" t="str">
        <f t="shared" si="4"/>
        <v>Beta (305, 55)</v>
      </c>
      <c r="L143" s="92">
        <v>305.01600000000002</v>
      </c>
      <c r="M143" s="92">
        <v>54.630200000000002</v>
      </c>
      <c r="N143" s="84" t="s">
        <v>17</v>
      </c>
      <c r="O143" s="84"/>
      <c r="P143" s="84"/>
      <c r="Q143" s="84"/>
    </row>
    <row r="144" spans="1:17" s="79" customFormat="1" x14ac:dyDescent="0.25">
      <c r="A144" s="81" t="s">
        <v>0</v>
      </c>
      <c r="B144" s="79" t="s">
        <v>12</v>
      </c>
      <c r="C144" s="79" t="s">
        <v>14</v>
      </c>
      <c r="D144" s="79" t="s">
        <v>29</v>
      </c>
      <c r="E144" s="84" t="s">
        <v>159</v>
      </c>
      <c r="F144" s="88">
        <v>0.84806629834254144</v>
      </c>
      <c r="G144" s="88">
        <v>0.81108827025080343</v>
      </c>
      <c r="H144" s="88">
        <v>0.88504432643427944</v>
      </c>
      <c r="I144" s="84" t="s">
        <v>205</v>
      </c>
      <c r="J144" s="84">
        <v>2</v>
      </c>
      <c r="K144" s="84" t="str">
        <f t="shared" si="4"/>
        <v>Beta (305, 55)</v>
      </c>
      <c r="L144" s="92">
        <v>305.01600000000002</v>
      </c>
      <c r="M144" s="92">
        <v>54.630200000000002</v>
      </c>
      <c r="N144" s="84" t="s">
        <v>17</v>
      </c>
      <c r="O144" s="84"/>
      <c r="P144" s="84"/>
      <c r="Q144" s="84"/>
    </row>
    <row r="145" spans="1:17" s="79" customFormat="1" x14ac:dyDescent="0.25">
      <c r="A145" s="81" t="s">
        <v>0</v>
      </c>
      <c r="B145" s="79" t="s">
        <v>12</v>
      </c>
      <c r="C145" s="79" t="s">
        <v>14</v>
      </c>
      <c r="D145" s="79" t="s">
        <v>7</v>
      </c>
      <c r="E145" s="84" t="s">
        <v>159</v>
      </c>
      <c r="F145" s="88">
        <v>0.20920000000000002</v>
      </c>
      <c r="G145" s="88">
        <v>0</v>
      </c>
      <c r="H145" s="88">
        <v>0.44119999999999998</v>
      </c>
      <c r="I145" s="84" t="s">
        <v>205</v>
      </c>
      <c r="J145" s="84">
        <v>2</v>
      </c>
      <c r="K145" s="84" t="str">
        <f t="shared" si="4"/>
        <v>Beta (3, 11)</v>
      </c>
      <c r="L145" s="92">
        <v>2.8307099999999998</v>
      </c>
      <c r="M145" s="92">
        <v>10.7004</v>
      </c>
      <c r="N145" s="84" t="s">
        <v>17</v>
      </c>
      <c r="O145" s="84"/>
      <c r="P145" s="84"/>
      <c r="Q145" s="84"/>
    </row>
    <row r="146" spans="1:17" s="79" customFormat="1" x14ac:dyDescent="0.25">
      <c r="A146" s="81" t="s">
        <v>0</v>
      </c>
      <c r="B146" s="79" t="s">
        <v>15</v>
      </c>
      <c r="C146" s="79" t="s">
        <v>11</v>
      </c>
      <c r="D146" s="79" t="s">
        <v>18</v>
      </c>
      <c r="E146" s="84" t="s">
        <v>17</v>
      </c>
      <c r="F146" s="88">
        <v>0.14899999999999999</v>
      </c>
      <c r="G146" s="88">
        <v>0.11</v>
      </c>
      <c r="H146" s="88">
        <v>0.188</v>
      </c>
      <c r="I146" s="84" t="s">
        <v>205</v>
      </c>
      <c r="J146" s="84">
        <v>2</v>
      </c>
      <c r="K146" s="84" t="str">
        <f t="shared" si="4"/>
        <v>Beta (48, 272)</v>
      </c>
      <c r="L146" s="92">
        <v>47.5595</v>
      </c>
      <c r="M146" s="92">
        <v>271.63200000000001</v>
      </c>
      <c r="N146" s="84" t="s">
        <v>17</v>
      </c>
      <c r="O146" s="84"/>
      <c r="P146" s="84"/>
      <c r="Q146" s="84"/>
    </row>
    <row r="147" spans="1:17" s="79" customFormat="1" x14ac:dyDescent="0.25">
      <c r="A147" s="81" t="s">
        <v>0</v>
      </c>
      <c r="B147" s="79" t="s">
        <v>15</v>
      </c>
      <c r="C147" s="79" t="s">
        <v>11</v>
      </c>
      <c r="D147" s="79" t="s">
        <v>7</v>
      </c>
      <c r="E147" s="84" t="s">
        <v>159</v>
      </c>
      <c r="F147" s="88">
        <v>0.14899999999999999</v>
      </c>
      <c r="G147" s="88">
        <v>0.11</v>
      </c>
      <c r="H147" s="88">
        <v>0.188</v>
      </c>
      <c r="I147" s="84" t="s">
        <v>205</v>
      </c>
      <c r="J147" s="84">
        <v>2</v>
      </c>
      <c r="K147" s="84" t="str">
        <f t="shared" si="4"/>
        <v>Beta (48, 272)</v>
      </c>
      <c r="L147" s="92">
        <v>47.5595</v>
      </c>
      <c r="M147" s="92">
        <v>271.63200000000001</v>
      </c>
      <c r="N147" s="84" t="s">
        <v>17</v>
      </c>
      <c r="O147" s="84"/>
      <c r="P147" s="84"/>
      <c r="Q147" s="84"/>
    </row>
    <row r="148" spans="1:17" s="79" customFormat="1" x14ac:dyDescent="0.25">
      <c r="A148" s="81" t="s">
        <v>0</v>
      </c>
      <c r="B148" s="79" t="s">
        <v>15</v>
      </c>
      <c r="C148" s="79" t="s">
        <v>13</v>
      </c>
      <c r="D148" s="79" t="s">
        <v>18</v>
      </c>
      <c r="E148" s="84" t="s">
        <v>17</v>
      </c>
      <c r="F148" s="88">
        <v>0.33130000000000004</v>
      </c>
      <c r="G148" s="88">
        <v>0.2782</v>
      </c>
      <c r="H148" s="88">
        <v>0.38429999999999997</v>
      </c>
      <c r="I148" s="84" t="s">
        <v>205</v>
      </c>
      <c r="J148" s="84">
        <v>2</v>
      </c>
      <c r="K148" s="84" t="str">
        <f t="shared" si="4"/>
        <v>Beta (100, 201)</v>
      </c>
      <c r="L148" s="92">
        <v>99.607799999999997</v>
      </c>
      <c r="M148" s="92">
        <v>201.05</v>
      </c>
      <c r="N148" s="84" t="s">
        <v>17</v>
      </c>
      <c r="O148" s="84"/>
      <c r="P148" s="84"/>
      <c r="Q148" s="84"/>
    </row>
    <row r="149" spans="1:17" s="79" customFormat="1" x14ac:dyDescent="0.25">
      <c r="A149" s="81" t="s">
        <v>0</v>
      </c>
      <c r="B149" s="79" t="s">
        <v>15</v>
      </c>
      <c r="C149" s="79" t="s">
        <v>13</v>
      </c>
      <c r="D149" s="79" t="s">
        <v>7</v>
      </c>
      <c r="E149" s="84" t="s">
        <v>159</v>
      </c>
      <c r="F149" s="88">
        <v>0.33130000000000004</v>
      </c>
      <c r="G149" s="88">
        <v>0.2782</v>
      </c>
      <c r="H149" s="88">
        <v>0.38429999999999997</v>
      </c>
      <c r="I149" s="84" t="s">
        <v>205</v>
      </c>
      <c r="J149" s="84">
        <v>2</v>
      </c>
      <c r="K149" s="84" t="str">
        <f t="shared" si="4"/>
        <v>Beta (100, 201)</v>
      </c>
      <c r="L149" s="92">
        <v>99.607799999999997</v>
      </c>
      <c r="M149" s="92">
        <v>201.05</v>
      </c>
      <c r="N149" s="84" t="s">
        <v>17</v>
      </c>
      <c r="O149" s="84"/>
      <c r="P149" s="84"/>
      <c r="Q149" s="84"/>
    </row>
    <row r="150" spans="1:17" s="79" customFormat="1" x14ac:dyDescent="0.25">
      <c r="A150" s="81" t="s">
        <v>0</v>
      </c>
      <c r="B150" s="79" t="s">
        <v>15</v>
      </c>
      <c r="C150" s="79" t="s">
        <v>14</v>
      </c>
      <c r="D150" s="79" t="s">
        <v>18</v>
      </c>
      <c r="E150" s="84" t="s">
        <v>17</v>
      </c>
      <c r="F150" s="90">
        <v>0.1832</v>
      </c>
      <c r="G150" s="90">
        <v>0.10779999999999999</v>
      </c>
      <c r="H150" s="90">
        <v>0.2586</v>
      </c>
      <c r="I150" s="84" t="s">
        <v>205</v>
      </c>
      <c r="J150" s="84">
        <v>2</v>
      </c>
      <c r="K150" s="84" t="str">
        <f t="shared" si="4"/>
        <v>Beta (18, 82)</v>
      </c>
      <c r="L150" s="92">
        <v>18.311411321976724</v>
      </c>
      <c r="M150" s="92">
        <v>81.641707247765225</v>
      </c>
      <c r="N150" s="84" t="s">
        <v>17</v>
      </c>
      <c r="O150" s="84"/>
      <c r="P150" s="84"/>
      <c r="Q150" s="84"/>
    </row>
    <row r="151" spans="1:17" s="79" customFormat="1" x14ac:dyDescent="0.25">
      <c r="A151" s="80" t="s">
        <v>0</v>
      </c>
      <c r="B151" s="87" t="s">
        <v>15</v>
      </c>
      <c r="C151" s="87" t="s">
        <v>14</v>
      </c>
      <c r="D151" s="87" t="s">
        <v>7</v>
      </c>
      <c r="E151" s="87" t="s">
        <v>159</v>
      </c>
      <c r="F151" s="89">
        <v>0.1832</v>
      </c>
      <c r="G151" s="89">
        <v>0.10779999999999999</v>
      </c>
      <c r="H151" s="89">
        <v>0.2586</v>
      </c>
      <c r="I151" s="87" t="s">
        <v>205</v>
      </c>
      <c r="J151" s="87">
        <v>2</v>
      </c>
      <c r="K151" s="87" t="str">
        <f t="shared" si="4"/>
        <v>Beta (18, 82)</v>
      </c>
      <c r="L151" s="93">
        <v>18.311411321976724</v>
      </c>
      <c r="M151" s="93">
        <v>81.641707247765225</v>
      </c>
      <c r="N151" s="87" t="s">
        <v>17</v>
      </c>
      <c r="O151" s="87"/>
      <c r="P151" s="87"/>
      <c r="Q151" s="87"/>
    </row>
    <row r="152" spans="1:17" x14ac:dyDescent="0.25">
      <c r="A152" s="24" t="s">
        <v>6</v>
      </c>
      <c r="B152" t="s">
        <v>12</v>
      </c>
      <c r="C152" t="s">
        <v>11</v>
      </c>
      <c r="D152" t="s">
        <v>8</v>
      </c>
      <c r="E152" s="79" t="s">
        <v>158</v>
      </c>
      <c r="F152" s="185">
        <v>0.16120000000000001</v>
      </c>
      <c r="G152" s="185">
        <v>0.13114999999999999</v>
      </c>
      <c r="H152" s="185">
        <v>0.19125000000000003</v>
      </c>
      <c r="I152" s="186" t="s">
        <v>205</v>
      </c>
      <c r="J152" s="186">
        <v>2</v>
      </c>
      <c r="K152" s="190" t="s">
        <v>822</v>
      </c>
      <c r="L152" s="187">
        <v>92.566969518683663</v>
      </c>
      <c r="M152" s="187">
        <v>481.66981409597929</v>
      </c>
      <c r="N152" s="186" t="s">
        <v>17</v>
      </c>
    </row>
    <row r="153" spans="1:17" x14ac:dyDescent="0.25">
      <c r="A153" s="24" t="s">
        <v>6</v>
      </c>
      <c r="B153" t="s">
        <v>12</v>
      </c>
      <c r="C153" t="s">
        <v>11</v>
      </c>
      <c r="D153" t="s">
        <v>29</v>
      </c>
      <c r="E153" s="79" t="s">
        <v>158</v>
      </c>
      <c r="F153" s="185">
        <v>0.16120000000000001</v>
      </c>
      <c r="G153" s="185">
        <v>0.13114999999999999</v>
      </c>
      <c r="H153" s="185">
        <v>0.19125000000000003</v>
      </c>
      <c r="I153" s="186" t="s">
        <v>205</v>
      </c>
      <c r="J153" s="186">
        <v>2</v>
      </c>
      <c r="K153" s="190" t="s">
        <v>822</v>
      </c>
      <c r="L153" s="187">
        <v>92.566969518683663</v>
      </c>
      <c r="M153" s="187">
        <v>481.66981409597929</v>
      </c>
      <c r="N153" s="186" t="s">
        <v>17</v>
      </c>
    </row>
    <row r="154" spans="1:17" x14ac:dyDescent="0.25">
      <c r="A154" s="24" t="s">
        <v>6</v>
      </c>
      <c r="B154" t="s">
        <v>12</v>
      </c>
      <c r="C154" t="s">
        <v>11</v>
      </c>
      <c r="D154" t="s">
        <v>7</v>
      </c>
      <c r="E154" s="79" t="s">
        <v>158</v>
      </c>
      <c r="F154" s="185">
        <v>0.16120000000000001</v>
      </c>
      <c r="G154" s="185">
        <v>0.13114999999999999</v>
      </c>
      <c r="H154" s="185">
        <v>0.19125000000000003</v>
      </c>
      <c r="I154" s="186" t="s">
        <v>205</v>
      </c>
      <c r="J154" s="186">
        <v>2</v>
      </c>
      <c r="K154" s="190" t="s">
        <v>822</v>
      </c>
      <c r="L154" s="187">
        <v>92.566969518683663</v>
      </c>
      <c r="M154" s="187">
        <v>481.66981409597929</v>
      </c>
      <c r="N154" s="186" t="s">
        <v>17</v>
      </c>
    </row>
    <row r="155" spans="1:17" x14ac:dyDescent="0.25">
      <c r="A155" s="24" t="s">
        <v>6</v>
      </c>
      <c r="B155" t="s">
        <v>12</v>
      </c>
      <c r="C155" t="s">
        <v>13</v>
      </c>
      <c r="D155" t="s">
        <v>8</v>
      </c>
      <c r="E155" s="79" t="s">
        <v>158</v>
      </c>
      <c r="F155" s="185">
        <v>0.14300000000000002</v>
      </c>
      <c r="G155" s="185">
        <v>7.1500000000000022E-2</v>
      </c>
      <c r="H155" s="185">
        <v>0.21450000000000002</v>
      </c>
      <c r="I155" s="186" t="s">
        <v>205</v>
      </c>
      <c r="J155" s="186">
        <v>2</v>
      </c>
      <c r="K155" s="190" t="s">
        <v>823</v>
      </c>
      <c r="L155" s="187">
        <v>13.026004800000004</v>
      </c>
      <c r="M155" s="187">
        <v>78.06493785734267</v>
      </c>
      <c r="N155" s="186" t="s">
        <v>17</v>
      </c>
    </row>
    <row r="156" spans="1:17" x14ac:dyDescent="0.25">
      <c r="A156" s="24" t="s">
        <v>6</v>
      </c>
      <c r="B156" t="s">
        <v>12</v>
      </c>
      <c r="C156" t="s">
        <v>13</v>
      </c>
      <c r="D156" t="s">
        <v>29</v>
      </c>
      <c r="E156" s="79" t="s">
        <v>158</v>
      </c>
      <c r="F156" s="185">
        <v>0.14300000000000002</v>
      </c>
      <c r="G156" s="185">
        <v>7.1500000000000022E-2</v>
      </c>
      <c r="H156" s="185">
        <v>0.21450000000000002</v>
      </c>
      <c r="I156" s="186" t="s">
        <v>205</v>
      </c>
      <c r="J156" s="186">
        <v>2</v>
      </c>
      <c r="K156" s="190" t="s">
        <v>823</v>
      </c>
      <c r="L156" s="187">
        <v>13.026004800000004</v>
      </c>
      <c r="M156" s="187">
        <v>78.06493785734267</v>
      </c>
      <c r="N156" s="186" t="s">
        <v>17</v>
      </c>
    </row>
    <row r="157" spans="1:17" x14ac:dyDescent="0.25">
      <c r="A157" s="24" t="s">
        <v>6</v>
      </c>
      <c r="B157" t="s">
        <v>12</v>
      </c>
      <c r="C157" t="s">
        <v>13</v>
      </c>
      <c r="D157" t="s">
        <v>7</v>
      </c>
      <c r="E157" s="79" t="s">
        <v>158</v>
      </c>
      <c r="F157" s="185">
        <v>0.14300000000000002</v>
      </c>
      <c r="G157" s="185">
        <v>7.1500000000000022E-2</v>
      </c>
      <c r="H157" s="185">
        <v>0.21450000000000002</v>
      </c>
      <c r="I157" s="186" t="s">
        <v>205</v>
      </c>
      <c r="J157" s="186">
        <v>2</v>
      </c>
      <c r="K157" s="190" t="s">
        <v>823</v>
      </c>
      <c r="L157" s="187">
        <v>13.026004800000004</v>
      </c>
      <c r="M157" s="187">
        <v>78.06493785734267</v>
      </c>
      <c r="N157" s="186" t="s">
        <v>17</v>
      </c>
    </row>
    <row r="158" spans="1:17" x14ac:dyDescent="0.25">
      <c r="A158" s="24" t="s">
        <v>6</v>
      </c>
      <c r="B158" t="s">
        <v>12</v>
      </c>
      <c r="C158" t="s">
        <v>14</v>
      </c>
      <c r="D158" t="s">
        <v>8</v>
      </c>
      <c r="E158" s="79" t="s">
        <v>158</v>
      </c>
      <c r="F158" s="185">
        <v>0.2097</v>
      </c>
      <c r="G158" s="185">
        <v>0.17624999999999999</v>
      </c>
      <c r="H158" s="185">
        <v>0.24315000000000001</v>
      </c>
      <c r="I158" s="186" t="s">
        <v>205</v>
      </c>
      <c r="J158" s="186">
        <v>2</v>
      </c>
      <c r="K158" s="190" t="s">
        <v>824</v>
      </c>
      <c r="L158" s="187">
        <v>119.10906274563976</v>
      </c>
      <c r="M158" s="187">
        <v>448.88837524024365</v>
      </c>
      <c r="N158" s="186" t="s">
        <v>17</v>
      </c>
    </row>
    <row r="159" spans="1:17" x14ac:dyDescent="0.25">
      <c r="A159" s="24" t="s">
        <v>6</v>
      </c>
      <c r="B159" t="s">
        <v>12</v>
      </c>
      <c r="C159" t="s">
        <v>14</v>
      </c>
      <c r="D159" t="s">
        <v>29</v>
      </c>
      <c r="E159" s="79" t="s">
        <v>158</v>
      </c>
      <c r="F159" s="185">
        <v>0.2097</v>
      </c>
      <c r="G159" s="185">
        <v>0.17624999999999999</v>
      </c>
      <c r="H159" s="185">
        <v>0.24315000000000001</v>
      </c>
      <c r="I159" s="186" t="s">
        <v>205</v>
      </c>
      <c r="J159" s="186">
        <v>2</v>
      </c>
      <c r="K159" s="190" t="s">
        <v>824</v>
      </c>
      <c r="L159" s="187">
        <v>119.10906274563976</v>
      </c>
      <c r="M159" s="187">
        <v>448.88837524024365</v>
      </c>
      <c r="N159" s="186" t="s">
        <v>17</v>
      </c>
    </row>
    <row r="160" spans="1:17" x14ac:dyDescent="0.25">
      <c r="A160" s="24" t="s">
        <v>6</v>
      </c>
      <c r="B160" t="s">
        <v>12</v>
      </c>
      <c r="C160" t="s">
        <v>14</v>
      </c>
      <c r="D160" t="s">
        <v>7</v>
      </c>
      <c r="E160" s="79" t="s">
        <v>158</v>
      </c>
      <c r="F160" s="185">
        <v>0.2097</v>
      </c>
      <c r="G160" s="185">
        <v>0.17624999999999999</v>
      </c>
      <c r="H160" s="185">
        <v>0.24315000000000001</v>
      </c>
      <c r="I160" s="186" t="s">
        <v>205</v>
      </c>
      <c r="J160" s="186">
        <v>2</v>
      </c>
      <c r="K160" s="190" t="s">
        <v>824</v>
      </c>
      <c r="L160" s="187">
        <v>119.10906274563976</v>
      </c>
      <c r="M160" s="187">
        <v>448.88837524024365</v>
      </c>
      <c r="N160" s="186" t="s">
        <v>17</v>
      </c>
    </row>
    <row r="161" spans="1:14" x14ac:dyDescent="0.25">
      <c r="A161" s="24" t="s">
        <v>6</v>
      </c>
      <c r="B161" t="s">
        <v>15</v>
      </c>
      <c r="C161" t="s">
        <v>11</v>
      </c>
      <c r="D161" t="s">
        <v>7</v>
      </c>
      <c r="E161" s="79" t="s">
        <v>158</v>
      </c>
      <c r="F161" s="185">
        <v>0.10880000000000001</v>
      </c>
      <c r="G161" s="185">
        <v>9.6149999999999999E-2</v>
      </c>
      <c r="H161" s="185">
        <v>0.12145000000000002</v>
      </c>
      <c r="I161" s="186" t="s">
        <v>205</v>
      </c>
      <c r="J161" s="186">
        <v>2</v>
      </c>
      <c r="K161" s="190" t="s">
        <v>825</v>
      </c>
      <c r="L161" s="187">
        <v>253.14971745826219</v>
      </c>
      <c r="M161" s="187">
        <v>2073.5940091801767</v>
      </c>
      <c r="N161" s="186" t="s">
        <v>17</v>
      </c>
    </row>
    <row r="162" spans="1:14" x14ac:dyDescent="0.25">
      <c r="A162" s="24" t="s">
        <v>6</v>
      </c>
      <c r="B162" t="s">
        <v>15</v>
      </c>
      <c r="C162" t="s">
        <v>13</v>
      </c>
      <c r="D162" t="s">
        <v>7</v>
      </c>
      <c r="E162" s="79" t="s">
        <v>158</v>
      </c>
      <c r="F162" s="185">
        <v>0.1963</v>
      </c>
      <c r="G162" s="185">
        <v>0.12085</v>
      </c>
      <c r="H162" s="185">
        <v>0.27174999999999999</v>
      </c>
      <c r="I162" s="186" t="s">
        <v>205</v>
      </c>
      <c r="J162" s="186">
        <v>2</v>
      </c>
      <c r="K162" s="190" t="s">
        <v>826</v>
      </c>
      <c r="L162" s="187">
        <v>20.702830701132683</v>
      </c>
      <c r="M162" s="187">
        <v>84.762430129904942</v>
      </c>
      <c r="N162" s="186" t="s">
        <v>17</v>
      </c>
    </row>
    <row r="163" spans="1:14" x14ac:dyDescent="0.25">
      <c r="A163" s="24" t="s">
        <v>6</v>
      </c>
      <c r="B163" t="s">
        <v>15</v>
      </c>
      <c r="C163" t="s">
        <v>14</v>
      </c>
      <c r="D163" t="s">
        <v>7</v>
      </c>
      <c r="E163" s="79" t="s">
        <v>158</v>
      </c>
      <c r="F163" s="185">
        <v>0.1555</v>
      </c>
      <c r="G163" s="185">
        <v>0.12834999999999999</v>
      </c>
      <c r="H163" s="185">
        <v>0.18265000000000001</v>
      </c>
      <c r="I163" s="186" t="s">
        <v>205</v>
      </c>
      <c r="J163" s="186">
        <v>2</v>
      </c>
      <c r="K163" s="190" t="s">
        <v>827</v>
      </c>
      <c r="L163" s="187">
        <v>106.26686734572608</v>
      </c>
      <c r="M163" s="187">
        <v>577.12134709624229</v>
      </c>
      <c r="N163" s="186" t="s">
        <v>17</v>
      </c>
    </row>
    <row r="164" spans="1:14" x14ac:dyDescent="0.25">
      <c r="A164" s="81" t="s">
        <v>6</v>
      </c>
      <c r="B164" s="79" t="s">
        <v>12</v>
      </c>
      <c r="C164" s="79" t="s">
        <v>11</v>
      </c>
      <c r="D164" s="79" t="s">
        <v>18</v>
      </c>
      <c r="E164" s="84" t="s">
        <v>17</v>
      </c>
      <c r="F164" s="185">
        <v>0.10249999999999999</v>
      </c>
      <c r="G164" s="185">
        <v>5.124999999999999E-2</v>
      </c>
      <c r="H164" s="185">
        <v>0.15375</v>
      </c>
      <c r="I164" s="186" t="s">
        <v>205</v>
      </c>
      <c r="J164" s="186">
        <v>2</v>
      </c>
      <c r="K164" s="190" t="s">
        <v>828</v>
      </c>
      <c r="L164" s="187">
        <v>13.688843999999996</v>
      </c>
      <c r="M164" s="187">
        <v>119.86085356097558</v>
      </c>
      <c r="N164" s="186" t="s">
        <v>17</v>
      </c>
    </row>
    <row r="165" spans="1:14" x14ac:dyDescent="0.25">
      <c r="A165" s="81" t="s">
        <v>6</v>
      </c>
      <c r="B165" s="79" t="s">
        <v>12</v>
      </c>
      <c r="C165" s="79" t="s">
        <v>11</v>
      </c>
      <c r="D165" s="79" t="s">
        <v>8</v>
      </c>
      <c r="E165" s="84" t="s">
        <v>159</v>
      </c>
      <c r="F165" s="88">
        <v>0.86522462562396008</v>
      </c>
      <c r="G165" s="88">
        <v>0.83792299763943523</v>
      </c>
      <c r="H165" s="88">
        <v>0.89252625360848492</v>
      </c>
      <c r="I165" t="s">
        <v>205</v>
      </c>
      <c r="J165">
        <v>2</v>
      </c>
      <c r="K165" s="84" t="str">
        <f t="shared" si="4"/>
        <v>Beta (519, 81)</v>
      </c>
      <c r="L165" s="94">
        <v>519.13477537437598</v>
      </c>
      <c r="M165" s="94">
        <v>80.865224625623966</v>
      </c>
      <c r="N165" s="79" t="s">
        <v>17</v>
      </c>
    </row>
    <row r="166" spans="1:14" x14ac:dyDescent="0.25">
      <c r="A166" s="81" t="s">
        <v>6</v>
      </c>
      <c r="B166" s="79" t="s">
        <v>12</v>
      </c>
      <c r="C166" s="79" t="s">
        <v>11</v>
      </c>
      <c r="D166" s="79" t="s">
        <v>29</v>
      </c>
      <c r="E166" s="84" t="s">
        <v>159</v>
      </c>
      <c r="F166" s="88">
        <v>0.86522462562396008</v>
      </c>
      <c r="G166" s="88">
        <v>0.83792299763943523</v>
      </c>
      <c r="H166" s="88">
        <v>0.89252625360848492</v>
      </c>
      <c r="I166" t="s">
        <v>205</v>
      </c>
      <c r="J166">
        <v>2</v>
      </c>
      <c r="K166" s="84" t="str">
        <f t="shared" si="4"/>
        <v>Beta (519, 81)</v>
      </c>
      <c r="L166" s="94">
        <v>519.13477537437598</v>
      </c>
      <c r="M166" s="94">
        <v>80.865224625623966</v>
      </c>
      <c r="N166" s="79" t="s">
        <v>17</v>
      </c>
    </row>
    <row r="167" spans="1:14" x14ac:dyDescent="0.25">
      <c r="A167" s="81" t="s">
        <v>6</v>
      </c>
      <c r="B167" s="79" t="s">
        <v>12</v>
      </c>
      <c r="C167" s="79" t="s">
        <v>11</v>
      </c>
      <c r="D167" s="79" t="s">
        <v>7</v>
      </c>
      <c r="E167" s="84" t="s">
        <v>159</v>
      </c>
      <c r="F167" s="185">
        <v>0.10249999999999999</v>
      </c>
      <c r="G167" s="185">
        <v>5.124999999999999E-2</v>
      </c>
      <c r="H167" s="185">
        <v>0.15375</v>
      </c>
      <c r="I167" s="186" t="s">
        <v>205</v>
      </c>
      <c r="J167" s="186">
        <v>2</v>
      </c>
      <c r="K167" s="190" t="s">
        <v>828</v>
      </c>
      <c r="L167" s="187">
        <v>13.688843999999996</v>
      </c>
      <c r="M167" s="187">
        <v>119.86085356097558</v>
      </c>
      <c r="N167" s="186" t="s">
        <v>17</v>
      </c>
    </row>
    <row r="168" spans="1:14" x14ac:dyDescent="0.25">
      <c r="A168" s="81" t="s">
        <v>6</v>
      </c>
      <c r="B168" s="79" t="s">
        <v>12</v>
      </c>
      <c r="C168" s="79" t="s">
        <v>13</v>
      </c>
      <c r="D168" s="79" t="s">
        <v>18</v>
      </c>
      <c r="E168" s="84" t="s">
        <v>17</v>
      </c>
      <c r="F168" s="185">
        <v>0.1525</v>
      </c>
      <c r="G168" s="185">
        <v>7.6249999999999998E-2</v>
      </c>
      <c r="H168" s="185">
        <v>0.22875000000000001</v>
      </c>
      <c r="I168" s="186" t="s">
        <v>205</v>
      </c>
      <c r="J168" s="186">
        <v>2</v>
      </c>
      <c r="K168" s="190" t="s">
        <v>829</v>
      </c>
      <c r="L168" s="187">
        <v>12.870523999999998</v>
      </c>
      <c r="M168" s="187">
        <v>71.526354688524592</v>
      </c>
      <c r="N168" s="186" t="s">
        <v>17</v>
      </c>
    </row>
    <row r="169" spans="1:14" x14ac:dyDescent="0.25">
      <c r="A169" s="81" t="s">
        <v>6</v>
      </c>
      <c r="B169" s="79" t="s">
        <v>12</v>
      </c>
      <c r="C169" s="79" t="s">
        <v>13</v>
      </c>
      <c r="D169" s="79" t="s">
        <v>8</v>
      </c>
      <c r="E169" s="84" t="s">
        <v>159</v>
      </c>
      <c r="F169" s="88">
        <v>0.9178082191780822</v>
      </c>
      <c r="G169" s="88">
        <v>0.85480179862047623</v>
      </c>
      <c r="H169" s="88">
        <v>0.98081463973568817</v>
      </c>
      <c r="I169" t="s">
        <v>205</v>
      </c>
      <c r="J169">
        <v>2</v>
      </c>
      <c r="K169" s="84" t="str">
        <f t="shared" si="4"/>
        <v>Beta (66, 6)</v>
      </c>
      <c r="L169" s="94">
        <v>66.082191780821958</v>
      </c>
      <c r="M169" s="94">
        <v>5.9178082191781165</v>
      </c>
      <c r="N169" s="79" t="s">
        <v>17</v>
      </c>
    </row>
    <row r="170" spans="1:14" x14ac:dyDescent="0.25">
      <c r="A170" s="81" t="s">
        <v>6</v>
      </c>
      <c r="B170" s="79" t="s">
        <v>12</v>
      </c>
      <c r="C170" s="79" t="s">
        <v>13</v>
      </c>
      <c r="D170" s="79" t="s">
        <v>29</v>
      </c>
      <c r="E170" s="84" t="s">
        <v>159</v>
      </c>
      <c r="F170" s="88">
        <v>0.9178082191780822</v>
      </c>
      <c r="G170" s="88">
        <v>0.85480179862047623</v>
      </c>
      <c r="H170" s="88">
        <v>0.98081463973568817</v>
      </c>
      <c r="I170" t="s">
        <v>205</v>
      </c>
      <c r="J170">
        <v>2</v>
      </c>
      <c r="K170" s="84" t="str">
        <f t="shared" si="4"/>
        <v>Beta (66, 6)</v>
      </c>
      <c r="L170" s="94">
        <v>66.082191780821958</v>
      </c>
      <c r="M170" s="94">
        <v>5.9178082191781165</v>
      </c>
      <c r="N170" s="79" t="s">
        <v>17</v>
      </c>
    </row>
    <row r="171" spans="1:14" x14ac:dyDescent="0.25">
      <c r="A171" s="81" t="s">
        <v>6</v>
      </c>
      <c r="B171" s="79" t="s">
        <v>12</v>
      </c>
      <c r="C171" s="79" t="s">
        <v>13</v>
      </c>
      <c r="D171" s="79" t="s">
        <v>7</v>
      </c>
      <c r="E171" s="84" t="s">
        <v>159</v>
      </c>
      <c r="F171" s="185">
        <v>0.1525</v>
      </c>
      <c r="G171" s="185">
        <v>7.6249999999999998E-2</v>
      </c>
      <c r="H171" s="185">
        <v>0.22875000000000001</v>
      </c>
      <c r="I171" s="186" t="s">
        <v>205</v>
      </c>
      <c r="J171" s="186">
        <v>2</v>
      </c>
      <c r="K171" s="190" t="s">
        <v>829</v>
      </c>
      <c r="L171" s="187">
        <v>12.870523999999998</v>
      </c>
      <c r="M171" s="187">
        <v>71.526354688524592</v>
      </c>
      <c r="N171" s="186" t="s">
        <v>17</v>
      </c>
    </row>
    <row r="172" spans="1:14" x14ac:dyDescent="0.25">
      <c r="A172" s="81" t="s">
        <v>6</v>
      </c>
      <c r="B172" s="79" t="s">
        <v>12</v>
      </c>
      <c r="C172" s="79" t="s">
        <v>14</v>
      </c>
      <c r="D172" s="79" t="s">
        <v>18</v>
      </c>
      <c r="E172" s="84" t="s">
        <v>17</v>
      </c>
      <c r="F172" s="185">
        <v>0.24850000000000003</v>
      </c>
      <c r="G172" s="185">
        <v>0.15025000000000002</v>
      </c>
      <c r="H172" s="185">
        <v>0.34675</v>
      </c>
      <c r="I172" s="186" t="s">
        <v>205</v>
      </c>
      <c r="J172" s="186">
        <v>2</v>
      </c>
      <c r="K172" s="190" t="s">
        <v>830</v>
      </c>
      <c r="L172" s="187">
        <v>18.219879736006064</v>
      </c>
      <c r="M172" s="187">
        <v>55.099555821362394</v>
      </c>
      <c r="N172" s="186" t="s">
        <v>17</v>
      </c>
    </row>
    <row r="173" spans="1:14" x14ac:dyDescent="0.25">
      <c r="A173" s="81" t="s">
        <v>6</v>
      </c>
      <c r="B173" s="79" t="s">
        <v>12</v>
      </c>
      <c r="C173" s="79" t="s">
        <v>14</v>
      </c>
      <c r="D173" s="79" t="s">
        <v>8</v>
      </c>
      <c r="E173" s="84" t="s">
        <v>159</v>
      </c>
      <c r="F173" s="88">
        <v>0.8359375</v>
      </c>
      <c r="G173" s="88">
        <v>0.77178070606698246</v>
      </c>
      <c r="H173" s="88">
        <v>0.90009429393301754</v>
      </c>
      <c r="I173" t="s">
        <v>205</v>
      </c>
      <c r="J173">
        <v>2</v>
      </c>
      <c r="K173" s="84" t="str">
        <f t="shared" si="4"/>
        <v>Beta (106, 21)</v>
      </c>
      <c r="L173" s="94">
        <v>106.16406249999997</v>
      </c>
      <c r="M173" s="94">
        <v>20.835937499999996</v>
      </c>
      <c r="N173" s="79" t="s">
        <v>17</v>
      </c>
    </row>
    <row r="174" spans="1:14" x14ac:dyDescent="0.25">
      <c r="A174" s="81" t="s">
        <v>6</v>
      </c>
      <c r="B174" s="79" t="s">
        <v>12</v>
      </c>
      <c r="C174" s="79" t="s">
        <v>14</v>
      </c>
      <c r="D174" s="79" t="s">
        <v>29</v>
      </c>
      <c r="E174" s="84" t="s">
        <v>159</v>
      </c>
      <c r="F174" s="88">
        <v>0.8359375</v>
      </c>
      <c r="G174" s="88">
        <v>0.77178070606698246</v>
      </c>
      <c r="H174" s="88">
        <v>0.90009429393301754</v>
      </c>
      <c r="I174" t="s">
        <v>205</v>
      </c>
      <c r="J174">
        <v>2</v>
      </c>
      <c r="K174" s="84" t="str">
        <f t="shared" si="4"/>
        <v>Beta (106, 21)</v>
      </c>
      <c r="L174" s="94">
        <v>106.16406249999997</v>
      </c>
      <c r="M174" s="94">
        <v>20.835937499999996</v>
      </c>
      <c r="N174" s="79" t="s">
        <v>17</v>
      </c>
    </row>
    <row r="175" spans="1:14" x14ac:dyDescent="0.25">
      <c r="A175" s="81" t="s">
        <v>6</v>
      </c>
      <c r="B175" s="79" t="s">
        <v>12</v>
      </c>
      <c r="C175" s="79" t="s">
        <v>14</v>
      </c>
      <c r="D175" s="79" t="s">
        <v>7</v>
      </c>
      <c r="E175" s="84" t="s">
        <v>159</v>
      </c>
      <c r="F175" s="185">
        <v>0.24850000000000003</v>
      </c>
      <c r="G175" s="185">
        <v>0.15025000000000002</v>
      </c>
      <c r="H175" s="185">
        <v>0.34675</v>
      </c>
      <c r="I175" s="186" t="s">
        <v>205</v>
      </c>
      <c r="J175" s="186">
        <v>2</v>
      </c>
      <c r="K175" s="190" t="s">
        <v>830</v>
      </c>
      <c r="L175" s="187">
        <v>18.219879736006064</v>
      </c>
      <c r="M175" s="187">
        <v>55.099555821362394</v>
      </c>
      <c r="N175" s="186" t="s">
        <v>17</v>
      </c>
    </row>
    <row r="176" spans="1:14" x14ac:dyDescent="0.25">
      <c r="A176" s="81" t="s">
        <v>6</v>
      </c>
      <c r="B176" s="79" t="s">
        <v>15</v>
      </c>
      <c r="C176" s="79" t="s">
        <v>11</v>
      </c>
      <c r="D176" s="79" t="s">
        <v>18</v>
      </c>
      <c r="E176" s="84" t="s">
        <v>17</v>
      </c>
      <c r="F176" s="185">
        <v>1.9400000000000001E-2</v>
      </c>
      <c r="G176" s="185">
        <v>9.7000000000000003E-3</v>
      </c>
      <c r="H176" s="185">
        <v>2.9100000000000001E-2</v>
      </c>
      <c r="I176" s="186" t="s">
        <v>205</v>
      </c>
      <c r="J176" s="186">
        <v>2</v>
      </c>
      <c r="K176" s="190" t="s">
        <v>831</v>
      </c>
      <c r="L176" s="187">
        <v>15.048891839999998</v>
      </c>
      <c r="M176" s="187">
        <v>760.66718238680414</v>
      </c>
      <c r="N176" s="186" t="s">
        <v>17</v>
      </c>
    </row>
    <row r="177" spans="1:14" x14ac:dyDescent="0.25">
      <c r="A177" s="81" t="s">
        <v>6</v>
      </c>
      <c r="B177" s="79" t="s">
        <v>15</v>
      </c>
      <c r="C177" s="79" t="s">
        <v>11</v>
      </c>
      <c r="D177" s="83" t="s">
        <v>7</v>
      </c>
      <c r="E177" s="85" t="s">
        <v>159</v>
      </c>
      <c r="F177" s="185">
        <v>1.9400000000000001E-2</v>
      </c>
      <c r="G177" s="185">
        <v>9.7000000000000003E-3</v>
      </c>
      <c r="H177" s="185">
        <v>2.9100000000000001E-2</v>
      </c>
      <c r="I177" s="186" t="s">
        <v>205</v>
      </c>
      <c r="J177" s="186">
        <v>2</v>
      </c>
      <c r="K177" s="190" t="s">
        <v>831</v>
      </c>
      <c r="L177" s="187">
        <v>15.048891839999998</v>
      </c>
      <c r="M177" s="187">
        <v>760.66718238680414</v>
      </c>
      <c r="N177" s="186" t="s">
        <v>17</v>
      </c>
    </row>
    <row r="178" spans="1:14" x14ac:dyDescent="0.25">
      <c r="A178" s="81" t="s">
        <v>6</v>
      </c>
      <c r="B178" s="79" t="s">
        <v>15</v>
      </c>
      <c r="C178" s="79" t="s">
        <v>13</v>
      </c>
      <c r="D178" s="83" t="s">
        <v>18</v>
      </c>
      <c r="E178" s="85" t="s">
        <v>17</v>
      </c>
      <c r="F178" s="250">
        <v>0.1963</v>
      </c>
      <c r="G178" s="250">
        <v>0.12085</v>
      </c>
      <c r="H178" s="250">
        <v>0.27174999999999999</v>
      </c>
      <c r="I178" s="202" t="s">
        <v>205</v>
      </c>
      <c r="J178" s="202">
        <v>2</v>
      </c>
      <c r="K178" s="203" t="s">
        <v>826</v>
      </c>
      <c r="L178" s="254">
        <v>20.702830701132683</v>
      </c>
      <c r="M178" s="254">
        <v>84.762430129904942</v>
      </c>
      <c r="N178" s="202" t="s">
        <v>17</v>
      </c>
    </row>
    <row r="179" spans="1:14" x14ac:dyDescent="0.25">
      <c r="A179" s="81" t="s">
        <v>6</v>
      </c>
      <c r="B179" s="79" t="s">
        <v>15</v>
      </c>
      <c r="C179" s="79" t="s">
        <v>13</v>
      </c>
      <c r="D179" s="83" t="s">
        <v>7</v>
      </c>
      <c r="E179" s="85" t="s">
        <v>159</v>
      </c>
      <c r="F179" s="250">
        <v>0.1963</v>
      </c>
      <c r="G179" s="250">
        <v>0.12085</v>
      </c>
      <c r="H179" s="250">
        <v>0.27174999999999999</v>
      </c>
      <c r="I179" s="202" t="s">
        <v>205</v>
      </c>
      <c r="J179" s="202">
        <v>2</v>
      </c>
      <c r="K179" s="203" t="s">
        <v>826</v>
      </c>
      <c r="L179" s="254">
        <v>20.702830701132683</v>
      </c>
      <c r="M179" s="254">
        <v>84.762430129904942</v>
      </c>
      <c r="N179" s="202" t="s">
        <v>17</v>
      </c>
    </row>
    <row r="180" spans="1:14" x14ac:dyDescent="0.25">
      <c r="A180" s="81" t="s">
        <v>6</v>
      </c>
      <c r="B180" s="79" t="s">
        <v>15</v>
      </c>
      <c r="C180" s="79" t="s">
        <v>14</v>
      </c>
      <c r="D180" s="83" t="s">
        <v>18</v>
      </c>
      <c r="E180" s="85" t="s">
        <v>17</v>
      </c>
      <c r="F180" s="185">
        <v>0.14400000000000002</v>
      </c>
      <c r="G180" s="185">
        <v>7.2000000000000008E-2</v>
      </c>
      <c r="H180" s="185">
        <v>0.21600000000000003</v>
      </c>
      <c r="I180" s="186" t="s">
        <v>205</v>
      </c>
      <c r="J180" s="186">
        <v>2</v>
      </c>
      <c r="K180" s="190" t="s">
        <v>832</v>
      </c>
      <c r="L180" s="187">
        <v>13.0096384</v>
      </c>
      <c r="M180" s="187">
        <v>77.335072711111096</v>
      </c>
      <c r="N180" s="186" t="s">
        <v>17</v>
      </c>
    </row>
    <row r="181" spans="1:14" x14ac:dyDescent="0.25">
      <c r="A181" s="81" t="s">
        <v>6</v>
      </c>
      <c r="B181" s="79" t="s">
        <v>15</v>
      </c>
      <c r="C181" s="79" t="s">
        <v>14</v>
      </c>
      <c r="D181" s="79" t="s">
        <v>7</v>
      </c>
      <c r="E181" s="84" t="s">
        <v>159</v>
      </c>
      <c r="F181" s="185">
        <v>0.14400000000000002</v>
      </c>
      <c r="G181" s="185">
        <v>7.2000000000000008E-2</v>
      </c>
      <c r="H181" s="185">
        <v>0.21600000000000003</v>
      </c>
      <c r="I181" s="186" t="s">
        <v>205</v>
      </c>
      <c r="J181" s="186">
        <v>2</v>
      </c>
      <c r="K181" s="190" t="s">
        <v>832</v>
      </c>
      <c r="L181" s="187">
        <v>13.0096384</v>
      </c>
      <c r="M181" s="187">
        <v>77.335072711111096</v>
      </c>
      <c r="N181" s="186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73"/>
  <sheetViews>
    <sheetView zoomScale="80" zoomScaleNormal="80" workbookViewId="0">
      <pane ySplit="1" topLeftCell="A2" activePane="bottomLeft" state="frozen"/>
      <selection pane="bottomLeft" activeCell="J28" sqref="J28"/>
    </sheetView>
  </sheetViews>
  <sheetFormatPr defaultRowHeight="15" x14ac:dyDescent="0.25"/>
  <cols>
    <col min="1" max="1" width="8.28515625" style="79" customWidth="1"/>
    <col min="2" max="3" width="9.140625" style="79"/>
    <col min="4" max="4" width="7.42578125" style="79" customWidth="1"/>
    <col min="5" max="5" width="15.85546875" style="79" customWidth="1"/>
    <col min="6" max="9" width="9.5703125" style="79" customWidth="1"/>
    <col min="10" max="10" width="7.28515625" style="79" customWidth="1"/>
    <col min="11" max="11" width="16.28515625" style="79" customWidth="1"/>
    <col min="12" max="14" width="9.5703125" style="79" customWidth="1"/>
    <col min="15" max="15" width="11.7109375" style="79" customWidth="1"/>
    <col min="16" max="16" width="13.42578125" style="79" customWidth="1"/>
    <col min="17" max="17" width="67.425781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81" t="s">
        <v>2</v>
      </c>
      <c r="B2" s="84" t="s">
        <v>12</v>
      </c>
      <c r="C2" s="84" t="s">
        <v>11</v>
      </c>
      <c r="D2" s="84" t="s">
        <v>8</v>
      </c>
      <c r="E2" s="79" t="s">
        <v>158</v>
      </c>
      <c r="F2" s="130">
        <v>0.33270000000000005</v>
      </c>
      <c r="G2" s="130">
        <v>0.22870000000000001</v>
      </c>
      <c r="H2" s="130">
        <v>0.43670000000000003</v>
      </c>
      <c r="I2" s="128" t="s">
        <v>205</v>
      </c>
      <c r="J2" s="128">
        <v>2</v>
      </c>
      <c r="K2" s="128" t="s">
        <v>820</v>
      </c>
      <c r="L2" s="244">
        <v>25.901763710653402</v>
      </c>
      <c r="M2" s="244">
        <v>51.95144852455369</v>
      </c>
      <c r="N2" s="128" t="s">
        <v>17</v>
      </c>
      <c r="P2" s="79" t="s">
        <v>24</v>
      </c>
      <c r="Q2" s="139" t="s">
        <v>309</v>
      </c>
    </row>
    <row r="3" spans="1:17" x14ac:dyDescent="0.25">
      <c r="A3" s="81" t="s">
        <v>2</v>
      </c>
      <c r="B3" s="84" t="s">
        <v>12</v>
      </c>
      <c r="C3" s="84" t="s">
        <v>11</v>
      </c>
      <c r="D3" s="84" t="s">
        <v>29</v>
      </c>
      <c r="E3" s="79" t="s">
        <v>158</v>
      </c>
      <c r="F3" s="130">
        <v>0.33270000000000005</v>
      </c>
      <c r="G3" s="130">
        <v>0.22870000000000001</v>
      </c>
      <c r="H3" s="130">
        <v>0.43670000000000003</v>
      </c>
      <c r="I3" s="128" t="s">
        <v>205</v>
      </c>
      <c r="J3" s="128">
        <v>2</v>
      </c>
      <c r="K3" s="128" t="s">
        <v>820</v>
      </c>
      <c r="L3" s="244">
        <v>25.901763710653402</v>
      </c>
      <c r="M3" s="244">
        <v>51.95144852455369</v>
      </c>
      <c r="N3" s="128" t="s">
        <v>17</v>
      </c>
    </row>
    <row r="4" spans="1:17" x14ac:dyDescent="0.25">
      <c r="A4" s="81" t="s">
        <v>2</v>
      </c>
      <c r="B4" s="84" t="s">
        <v>12</v>
      </c>
      <c r="C4" s="84" t="s">
        <v>13</v>
      </c>
      <c r="D4" s="84" t="s">
        <v>8</v>
      </c>
      <c r="E4" s="79" t="s">
        <v>158</v>
      </c>
      <c r="F4" s="130">
        <v>0.57440000000000002</v>
      </c>
      <c r="G4" s="130">
        <v>0.2303</v>
      </c>
      <c r="H4" s="130">
        <v>0.91849999999999998</v>
      </c>
      <c r="I4" s="128" t="s">
        <v>205</v>
      </c>
      <c r="J4" s="128">
        <v>2</v>
      </c>
      <c r="K4" s="128" t="s">
        <v>253</v>
      </c>
      <c r="L4" s="244">
        <v>3.9814905197532569</v>
      </c>
      <c r="M4" s="244">
        <v>2.9500737555831944</v>
      </c>
      <c r="N4" s="128" t="s">
        <v>17</v>
      </c>
    </row>
    <row r="5" spans="1:17" x14ac:dyDescent="0.25">
      <c r="A5" s="81" t="s">
        <v>2</v>
      </c>
      <c r="B5" s="84" t="s">
        <v>12</v>
      </c>
      <c r="C5" s="84" t="s">
        <v>13</v>
      </c>
      <c r="D5" s="84" t="s">
        <v>29</v>
      </c>
      <c r="E5" s="79" t="s">
        <v>158</v>
      </c>
      <c r="F5" s="130">
        <v>0.57440000000000002</v>
      </c>
      <c r="G5" s="130">
        <v>0.2303</v>
      </c>
      <c r="H5" s="130">
        <v>0.91849999999999998</v>
      </c>
      <c r="I5" s="128" t="s">
        <v>205</v>
      </c>
      <c r="J5" s="128">
        <v>2</v>
      </c>
      <c r="K5" s="128" t="s">
        <v>253</v>
      </c>
      <c r="L5" s="244">
        <v>3.9814905197532569</v>
      </c>
      <c r="M5" s="244">
        <v>2.9500737555831944</v>
      </c>
      <c r="N5" s="128" t="s">
        <v>17</v>
      </c>
    </row>
    <row r="6" spans="1:17" x14ac:dyDescent="0.25">
      <c r="A6" s="81" t="s">
        <v>2</v>
      </c>
      <c r="B6" s="84" t="s">
        <v>12</v>
      </c>
      <c r="C6" s="84" t="s">
        <v>14</v>
      </c>
      <c r="D6" s="84" t="s">
        <v>8</v>
      </c>
      <c r="E6" s="79" t="s">
        <v>158</v>
      </c>
      <c r="F6" s="130">
        <v>0.64209999999999989</v>
      </c>
      <c r="G6" s="130">
        <v>0.39610000000000001</v>
      </c>
      <c r="H6" s="130">
        <v>0.88800000000000001</v>
      </c>
      <c r="I6" s="128" t="s">
        <v>205</v>
      </c>
      <c r="J6" s="128">
        <v>2</v>
      </c>
      <c r="K6" s="128" t="s">
        <v>821</v>
      </c>
      <c r="L6" s="244">
        <v>8.728891137383906</v>
      </c>
      <c r="M6" s="244">
        <v>4.8653950133463644</v>
      </c>
      <c r="N6" s="128" t="s">
        <v>17</v>
      </c>
    </row>
    <row r="7" spans="1:17" x14ac:dyDescent="0.25">
      <c r="A7" s="81" t="s">
        <v>2</v>
      </c>
      <c r="B7" s="84" t="s">
        <v>12</v>
      </c>
      <c r="C7" s="84" t="s">
        <v>14</v>
      </c>
      <c r="D7" s="84" t="s">
        <v>29</v>
      </c>
      <c r="E7" s="79" t="s">
        <v>158</v>
      </c>
      <c r="F7" s="192">
        <v>0.64209999999999989</v>
      </c>
      <c r="G7" s="192">
        <v>0.39610000000000001</v>
      </c>
      <c r="H7" s="192">
        <v>0.88800000000000001</v>
      </c>
      <c r="I7" s="129" t="s">
        <v>205</v>
      </c>
      <c r="J7" s="129">
        <v>2</v>
      </c>
      <c r="K7" s="129" t="s">
        <v>821</v>
      </c>
      <c r="L7" s="193">
        <v>8.728891137383906</v>
      </c>
      <c r="M7" s="193">
        <v>4.8653950133463644</v>
      </c>
      <c r="N7" s="129" t="s">
        <v>17</v>
      </c>
      <c r="O7" s="84"/>
      <c r="P7" s="84"/>
      <c r="Q7" s="84"/>
    </row>
    <row r="8" spans="1:17" x14ac:dyDescent="0.25">
      <c r="A8" s="86" t="s">
        <v>2</v>
      </c>
      <c r="B8" s="84" t="s">
        <v>12</v>
      </c>
      <c r="C8" s="84" t="s">
        <v>11</v>
      </c>
      <c r="D8" s="84" t="s">
        <v>8</v>
      </c>
      <c r="E8" s="79" t="s">
        <v>159</v>
      </c>
      <c r="F8" s="90">
        <v>0.40284360189573459</v>
      </c>
      <c r="G8" s="90">
        <v>0.35604723621791257</v>
      </c>
      <c r="H8" s="90">
        <v>0.44963996757355662</v>
      </c>
      <c r="I8" s="84" t="s">
        <v>205</v>
      </c>
      <c r="J8" s="84">
        <v>2</v>
      </c>
      <c r="K8" s="85" t="str">
        <f t="shared" ref="K8:K13" si="0">"Beta"&amp;" ("&amp;ROUND(L8,0)&amp;", "&amp;ROUND(M8,0)&amp;")"</f>
        <v>Beta (170, 251)</v>
      </c>
      <c r="L8" s="92">
        <v>169.59715639810435</v>
      </c>
      <c r="M8" s="92">
        <v>251.40284360189577</v>
      </c>
      <c r="N8" s="84" t="s">
        <v>17</v>
      </c>
      <c r="O8" s="84"/>
      <c r="P8" s="84"/>
      <c r="Q8" s="84"/>
    </row>
    <row r="9" spans="1:17" x14ac:dyDescent="0.25">
      <c r="A9" s="86" t="s">
        <v>2</v>
      </c>
      <c r="B9" s="84" t="s">
        <v>12</v>
      </c>
      <c r="C9" s="84" t="s">
        <v>11</v>
      </c>
      <c r="D9" s="84" t="s">
        <v>29</v>
      </c>
      <c r="E9" s="79" t="s">
        <v>159</v>
      </c>
      <c r="F9" s="88">
        <v>0.40284360189573459</v>
      </c>
      <c r="G9" s="88">
        <v>0.35604723621791257</v>
      </c>
      <c r="H9" s="88">
        <v>0.44963996757355662</v>
      </c>
      <c r="I9" s="79" t="s">
        <v>205</v>
      </c>
      <c r="J9" s="79">
        <v>2</v>
      </c>
      <c r="K9" s="85" t="str">
        <f t="shared" si="0"/>
        <v>Beta (170, 251)</v>
      </c>
      <c r="L9" s="92">
        <v>169.59715639810435</v>
      </c>
      <c r="M9" s="92">
        <v>251.40284360189577</v>
      </c>
      <c r="N9" s="84" t="s">
        <v>17</v>
      </c>
      <c r="O9" s="84"/>
      <c r="P9" s="84"/>
      <c r="Q9" s="84"/>
    </row>
    <row r="10" spans="1:17" x14ac:dyDescent="0.25">
      <c r="A10" s="81" t="s">
        <v>2</v>
      </c>
      <c r="B10" s="84" t="s">
        <v>12</v>
      </c>
      <c r="C10" s="84" t="s">
        <v>13</v>
      </c>
      <c r="D10" s="84" t="s">
        <v>8</v>
      </c>
      <c r="E10" s="79" t="s">
        <v>159</v>
      </c>
      <c r="F10" s="88">
        <v>0.28695652173913044</v>
      </c>
      <c r="G10" s="88">
        <v>0.20428171146338792</v>
      </c>
      <c r="H10" s="88">
        <v>0.36963133201487297</v>
      </c>
      <c r="I10" s="133" t="s">
        <v>205</v>
      </c>
      <c r="J10" s="133">
        <v>2</v>
      </c>
      <c r="K10" s="85" t="str">
        <f t="shared" si="0"/>
        <v>Beta (33, 81)</v>
      </c>
      <c r="L10" s="92">
        <v>32.713043478260872</v>
      </c>
      <c r="M10" s="92">
        <v>81.286956521739143</v>
      </c>
      <c r="N10" s="84" t="s">
        <v>17</v>
      </c>
      <c r="O10" s="84"/>
      <c r="P10" s="84"/>
      <c r="Q10" s="84"/>
    </row>
    <row r="11" spans="1:17" x14ac:dyDescent="0.25">
      <c r="A11" s="81" t="s">
        <v>2</v>
      </c>
      <c r="B11" s="84" t="s">
        <v>12</v>
      </c>
      <c r="C11" s="84" t="s">
        <v>13</v>
      </c>
      <c r="D11" s="84" t="s">
        <v>29</v>
      </c>
      <c r="E11" s="79" t="s">
        <v>159</v>
      </c>
      <c r="F11" s="90">
        <v>0.28695652173913044</v>
      </c>
      <c r="G11" s="90">
        <v>0.20428171146338792</v>
      </c>
      <c r="H11" s="90">
        <v>0.36963133201487297</v>
      </c>
      <c r="I11" s="133" t="s">
        <v>205</v>
      </c>
      <c r="J11" s="133">
        <v>2</v>
      </c>
      <c r="K11" s="85" t="str">
        <f t="shared" si="0"/>
        <v>Beta (33, 81)</v>
      </c>
      <c r="L11" s="92">
        <v>32.713043478260872</v>
      </c>
      <c r="M11" s="92">
        <v>81.286956521739143</v>
      </c>
      <c r="N11" s="84" t="s">
        <v>17</v>
      </c>
      <c r="O11" s="84"/>
      <c r="P11" s="84"/>
      <c r="Q11" s="84"/>
    </row>
    <row r="12" spans="1:17" x14ac:dyDescent="0.25">
      <c r="A12" s="81" t="s">
        <v>2</v>
      </c>
      <c r="B12" s="84" t="s">
        <v>12</v>
      </c>
      <c r="C12" s="84" t="s">
        <v>14</v>
      </c>
      <c r="D12" s="84" t="s">
        <v>8</v>
      </c>
      <c r="E12" s="79" t="s">
        <v>159</v>
      </c>
      <c r="F12" s="90">
        <v>0.44243792325056436</v>
      </c>
      <c r="G12" s="90">
        <v>0.39618629840736841</v>
      </c>
      <c r="H12" s="90">
        <v>0.48868954809376031</v>
      </c>
      <c r="I12" s="84" t="s">
        <v>205</v>
      </c>
      <c r="J12" s="84">
        <v>2</v>
      </c>
      <c r="K12" s="85" t="str">
        <f t="shared" si="0"/>
        <v>Beta (196, 246)</v>
      </c>
      <c r="L12" s="92">
        <v>195.55756207674946</v>
      </c>
      <c r="M12" s="92">
        <v>246.44243792325048</v>
      </c>
      <c r="N12" s="84" t="s">
        <v>17</v>
      </c>
      <c r="O12" s="84"/>
      <c r="P12" s="84"/>
      <c r="Q12" s="84"/>
    </row>
    <row r="13" spans="1:17" x14ac:dyDescent="0.25">
      <c r="A13" s="80" t="s">
        <v>2</v>
      </c>
      <c r="B13" s="87" t="s">
        <v>12</v>
      </c>
      <c r="C13" s="87" t="s">
        <v>14</v>
      </c>
      <c r="D13" s="87" t="s">
        <v>29</v>
      </c>
      <c r="E13" s="87" t="s">
        <v>159</v>
      </c>
      <c r="F13" s="89">
        <v>0.44243792325056436</v>
      </c>
      <c r="G13" s="89">
        <v>0.39618629840736841</v>
      </c>
      <c r="H13" s="89">
        <v>0.48868954809376031</v>
      </c>
      <c r="I13" s="87" t="s">
        <v>205</v>
      </c>
      <c r="J13" s="87">
        <v>2</v>
      </c>
      <c r="K13" s="91" t="str">
        <f t="shared" si="0"/>
        <v>Beta (196, 246)</v>
      </c>
      <c r="L13" s="93">
        <v>195.55756207674946</v>
      </c>
      <c r="M13" s="93">
        <v>246.44243792325048</v>
      </c>
      <c r="N13" s="87" t="s">
        <v>17</v>
      </c>
      <c r="O13" s="87"/>
      <c r="P13" s="87"/>
      <c r="Q13" s="87"/>
    </row>
    <row r="14" spans="1:17" x14ac:dyDescent="0.25">
      <c r="A14" s="86" t="s">
        <v>3</v>
      </c>
      <c r="B14" s="84" t="s">
        <v>12</v>
      </c>
      <c r="C14" s="84" t="s">
        <v>11</v>
      </c>
      <c r="D14" s="84" t="s">
        <v>8</v>
      </c>
      <c r="E14" s="79" t="s">
        <v>158</v>
      </c>
      <c r="F14" s="130">
        <v>0.33270000000000005</v>
      </c>
      <c r="G14" s="130">
        <v>0.22870000000000001</v>
      </c>
      <c r="H14" s="130">
        <v>0.43670000000000003</v>
      </c>
      <c r="I14" s="128" t="s">
        <v>205</v>
      </c>
      <c r="J14" s="128">
        <v>2</v>
      </c>
      <c r="K14" s="128" t="s">
        <v>820</v>
      </c>
      <c r="L14" s="193">
        <v>25.901763710653402</v>
      </c>
      <c r="M14" s="193">
        <v>51.95144852455369</v>
      </c>
      <c r="N14" s="129" t="s">
        <v>17</v>
      </c>
      <c r="O14" s="84"/>
      <c r="P14" s="84"/>
      <c r="Q14" s="84"/>
    </row>
    <row r="15" spans="1:17" x14ac:dyDescent="0.25">
      <c r="A15" s="86" t="s">
        <v>3</v>
      </c>
      <c r="B15" s="84" t="s">
        <v>12</v>
      </c>
      <c r="C15" s="84" t="s">
        <v>11</v>
      </c>
      <c r="D15" s="84" t="s">
        <v>29</v>
      </c>
      <c r="E15" s="79" t="s">
        <v>158</v>
      </c>
      <c r="F15" s="192">
        <v>0.33270000000000005</v>
      </c>
      <c r="G15" s="130">
        <v>0.22870000000000001</v>
      </c>
      <c r="H15" s="192">
        <v>0.43670000000000003</v>
      </c>
      <c r="I15" s="129" t="s">
        <v>205</v>
      </c>
      <c r="J15" s="129">
        <v>2</v>
      </c>
      <c r="K15" s="129" t="s">
        <v>820</v>
      </c>
      <c r="L15" s="193">
        <v>25.901763710653402</v>
      </c>
      <c r="M15" s="193">
        <v>51.95144852455369</v>
      </c>
      <c r="N15" s="129" t="s">
        <v>17</v>
      </c>
      <c r="O15" s="84"/>
      <c r="P15" s="84"/>
      <c r="Q15" s="84"/>
    </row>
    <row r="16" spans="1:17" x14ac:dyDescent="0.25">
      <c r="A16" s="86" t="s">
        <v>3</v>
      </c>
      <c r="B16" s="84" t="s">
        <v>12</v>
      </c>
      <c r="C16" s="84" t="s">
        <v>13</v>
      </c>
      <c r="D16" s="84" t="s">
        <v>8</v>
      </c>
      <c r="E16" s="79" t="s">
        <v>158</v>
      </c>
      <c r="F16" s="192">
        <v>0.57440000000000002</v>
      </c>
      <c r="G16" s="130">
        <v>0.2303</v>
      </c>
      <c r="H16" s="192">
        <v>0.91849999999999998</v>
      </c>
      <c r="I16" s="129" t="s">
        <v>205</v>
      </c>
      <c r="J16" s="129">
        <v>2</v>
      </c>
      <c r="K16" s="129" t="s">
        <v>253</v>
      </c>
      <c r="L16" s="193">
        <v>3.9814905197532569</v>
      </c>
      <c r="M16" s="193">
        <v>2.9500737555831944</v>
      </c>
      <c r="N16" s="129" t="s">
        <v>17</v>
      </c>
      <c r="O16" s="84"/>
      <c r="P16" s="84"/>
      <c r="Q16" s="84"/>
    </row>
    <row r="17" spans="1:17" x14ac:dyDescent="0.25">
      <c r="A17" s="86" t="s">
        <v>3</v>
      </c>
      <c r="B17" s="84" t="s">
        <v>12</v>
      </c>
      <c r="C17" s="84" t="s">
        <v>13</v>
      </c>
      <c r="D17" s="84" t="s">
        <v>29</v>
      </c>
      <c r="E17" s="79" t="s">
        <v>158</v>
      </c>
      <c r="F17" s="130">
        <v>0.57440000000000002</v>
      </c>
      <c r="G17" s="130">
        <v>0.2303</v>
      </c>
      <c r="H17" s="130">
        <v>0.91849999999999998</v>
      </c>
      <c r="I17" s="128" t="s">
        <v>205</v>
      </c>
      <c r="J17" s="128">
        <v>2</v>
      </c>
      <c r="K17" s="128" t="s">
        <v>253</v>
      </c>
      <c r="L17" s="193">
        <v>3.9814905197532569</v>
      </c>
      <c r="M17" s="193">
        <v>2.9500737555831944</v>
      </c>
      <c r="N17" s="129" t="s">
        <v>17</v>
      </c>
      <c r="O17" s="84"/>
      <c r="P17" s="84"/>
      <c r="Q17" s="84"/>
    </row>
    <row r="18" spans="1:17" x14ac:dyDescent="0.25">
      <c r="A18" s="86" t="s">
        <v>3</v>
      </c>
      <c r="B18" s="84" t="s">
        <v>12</v>
      </c>
      <c r="C18" s="84" t="s">
        <v>14</v>
      </c>
      <c r="D18" s="84" t="s">
        <v>8</v>
      </c>
      <c r="E18" s="79" t="s">
        <v>158</v>
      </c>
      <c r="F18" s="130">
        <v>0.64209999999999989</v>
      </c>
      <c r="G18" s="130">
        <v>0.39610000000000001</v>
      </c>
      <c r="H18" s="130">
        <v>0.88800000000000001</v>
      </c>
      <c r="I18" s="128" t="s">
        <v>205</v>
      </c>
      <c r="J18" s="128">
        <v>2</v>
      </c>
      <c r="K18" s="128" t="s">
        <v>821</v>
      </c>
      <c r="L18" s="193">
        <v>8.728891137383906</v>
      </c>
      <c r="M18" s="193">
        <v>4.8653950133463644</v>
      </c>
      <c r="N18" s="129" t="s">
        <v>17</v>
      </c>
      <c r="O18" s="84"/>
      <c r="P18" s="84"/>
      <c r="Q18" s="84"/>
    </row>
    <row r="19" spans="1:17" x14ac:dyDescent="0.25">
      <c r="A19" s="86" t="s">
        <v>3</v>
      </c>
      <c r="B19" s="84" t="s">
        <v>12</v>
      </c>
      <c r="C19" s="84" t="s">
        <v>14</v>
      </c>
      <c r="D19" s="84" t="s">
        <v>29</v>
      </c>
      <c r="E19" s="79" t="s">
        <v>158</v>
      </c>
      <c r="F19" s="192">
        <v>0.64209999999999989</v>
      </c>
      <c r="G19" s="192">
        <v>0.39610000000000001</v>
      </c>
      <c r="H19" s="192">
        <v>0.88800000000000001</v>
      </c>
      <c r="I19" s="129" t="s">
        <v>205</v>
      </c>
      <c r="J19" s="129">
        <v>2</v>
      </c>
      <c r="K19" s="129" t="s">
        <v>821</v>
      </c>
      <c r="L19" s="193">
        <v>8.728891137383906</v>
      </c>
      <c r="M19" s="193">
        <v>4.8653950133463644</v>
      </c>
      <c r="N19" s="129" t="s">
        <v>17</v>
      </c>
      <c r="O19" s="84"/>
      <c r="P19" s="84"/>
      <c r="Q19" s="84"/>
    </row>
    <row r="20" spans="1:17" x14ac:dyDescent="0.25">
      <c r="A20" s="86" t="s">
        <v>3</v>
      </c>
      <c r="B20" s="84" t="s">
        <v>12</v>
      </c>
      <c r="C20" s="84" t="s">
        <v>11</v>
      </c>
      <c r="D20" s="84" t="s">
        <v>8</v>
      </c>
      <c r="E20" s="79" t="s">
        <v>159</v>
      </c>
      <c r="F20" s="235">
        <v>0.43456032719836402</v>
      </c>
      <c r="G20" s="235">
        <v>0.34966135833444872</v>
      </c>
      <c r="H20" s="235">
        <v>0.51945929606227925</v>
      </c>
      <c r="I20" s="234" t="s">
        <v>205</v>
      </c>
      <c r="J20" s="234">
        <v>2</v>
      </c>
      <c r="K20" s="234" t="str">
        <f t="shared" ref="K20:K25" si="1">"Beta ("&amp;ROUND(L20,0)&amp;", "&amp;ROUND(M20,0)&amp;")"</f>
        <v>Beta (56, 73)</v>
      </c>
      <c r="L20" s="237">
        <v>56.476114926274008</v>
      </c>
      <c r="M20" s="237">
        <v>73.485391892304776</v>
      </c>
      <c r="N20" s="234" t="s">
        <v>17</v>
      </c>
      <c r="O20" s="84"/>
      <c r="P20" s="84"/>
      <c r="Q20" s="84"/>
    </row>
    <row r="21" spans="1:17" x14ac:dyDescent="0.25">
      <c r="A21" s="86" t="s">
        <v>3</v>
      </c>
      <c r="B21" s="84" t="s">
        <v>12</v>
      </c>
      <c r="C21" s="84" t="s">
        <v>11</v>
      </c>
      <c r="D21" s="84" t="s">
        <v>29</v>
      </c>
      <c r="E21" s="79" t="s">
        <v>159</v>
      </c>
      <c r="F21" s="245">
        <v>0.43456032719836402</v>
      </c>
      <c r="G21" s="245">
        <v>0.34966135833444872</v>
      </c>
      <c r="H21" s="245">
        <v>0.51945929606227925</v>
      </c>
      <c r="I21" s="246" t="s">
        <v>205</v>
      </c>
      <c r="J21" s="246">
        <v>2</v>
      </c>
      <c r="K21" s="234" t="str">
        <f t="shared" si="1"/>
        <v>Beta (56, 73)</v>
      </c>
      <c r="L21" s="237">
        <v>56.476114926274008</v>
      </c>
      <c r="M21" s="237">
        <v>73.485391892304776</v>
      </c>
      <c r="N21" s="234" t="s">
        <v>17</v>
      </c>
      <c r="O21" s="84"/>
      <c r="P21" s="84"/>
      <c r="Q21" s="84"/>
    </row>
    <row r="22" spans="1:17" x14ac:dyDescent="0.25">
      <c r="A22" s="86" t="s">
        <v>3</v>
      </c>
      <c r="B22" s="84" t="s">
        <v>12</v>
      </c>
      <c r="C22" s="84" t="s">
        <v>13</v>
      </c>
      <c r="D22" s="84" t="s">
        <v>8</v>
      </c>
      <c r="E22" s="79" t="s">
        <v>159</v>
      </c>
      <c r="F22" s="245">
        <v>0.47158403869407495</v>
      </c>
      <c r="G22" s="245">
        <v>0.36021282371612084</v>
      </c>
      <c r="H22" s="245">
        <v>0.58295525367202905</v>
      </c>
      <c r="I22" s="246" t="s">
        <v>205</v>
      </c>
      <c r="J22" s="246">
        <v>2</v>
      </c>
      <c r="K22" s="234" t="str">
        <f t="shared" si="1"/>
        <v>Beta (36, 40)</v>
      </c>
      <c r="L22" s="237">
        <v>35.924976928810501</v>
      </c>
      <c r="M22" s="237">
        <v>40.254397225359469</v>
      </c>
      <c r="N22" s="234" t="s">
        <v>17</v>
      </c>
      <c r="O22" s="84"/>
      <c r="P22" s="84"/>
      <c r="Q22" s="84"/>
    </row>
    <row r="23" spans="1:17" x14ac:dyDescent="0.25">
      <c r="A23" s="86" t="s">
        <v>3</v>
      </c>
      <c r="B23" s="84" t="s">
        <v>12</v>
      </c>
      <c r="C23" s="84" t="s">
        <v>13</v>
      </c>
      <c r="D23" s="84" t="s">
        <v>29</v>
      </c>
      <c r="E23" s="79" t="s">
        <v>159</v>
      </c>
      <c r="F23" s="235">
        <v>0.47158403869407495</v>
      </c>
      <c r="G23" s="235">
        <v>0.36021282371612084</v>
      </c>
      <c r="H23" s="235">
        <v>0.58295525367202905</v>
      </c>
      <c r="I23" s="234" t="s">
        <v>205</v>
      </c>
      <c r="J23" s="234">
        <v>2</v>
      </c>
      <c r="K23" s="234" t="str">
        <f t="shared" si="1"/>
        <v>Beta (36, 40)</v>
      </c>
      <c r="L23" s="237">
        <v>35.924976928810501</v>
      </c>
      <c r="M23" s="237">
        <v>40.254397225359469</v>
      </c>
      <c r="N23" s="234" t="s">
        <v>17</v>
      </c>
      <c r="O23" s="84"/>
      <c r="P23" s="84"/>
      <c r="Q23" s="84"/>
    </row>
    <row r="24" spans="1:17" x14ac:dyDescent="0.25">
      <c r="A24" s="86" t="s">
        <v>3</v>
      </c>
      <c r="B24" s="84" t="s">
        <v>12</v>
      </c>
      <c r="C24" s="84" t="s">
        <v>14</v>
      </c>
      <c r="D24" s="84" t="s">
        <v>8</v>
      </c>
      <c r="E24" s="79" t="s">
        <v>159</v>
      </c>
      <c r="F24" s="235">
        <v>0.37902483900643974</v>
      </c>
      <c r="G24" s="235">
        <v>0.25001644633896325</v>
      </c>
      <c r="H24" s="235">
        <v>0.50803323167391623</v>
      </c>
      <c r="I24" s="234" t="s">
        <v>205</v>
      </c>
      <c r="J24" s="234">
        <v>2</v>
      </c>
      <c r="K24" s="234" t="str">
        <f t="shared" si="1"/>
        <v>Beta (20, 33)</v>
      </c>
      <c r="L24" s="237">
        <v>20.212370968390378</v>
      </c>
      <c r="M24" s="237">
        <v>33.114928164231806</v>
      </c>
      <c r="N24" s="234" t="s">
        <v>17</v>
      </c>
      <c r="O24" s="84"/>
      <c r="P24" s="84"/>
      <c r="Q24" s="84"/>
    </row>
    <row r="25" spans="1:17" x14ac:dyDescent="0.25">
      <c r="A25" s="80" t="s">
        <v>3</v>
      </c>
      <c r="B25" s="87" t="s">
        <v>12</v>
      </c>
      <c r="C25" s="87" t="s">
        <v>14</v>
      </c>
      <c r="D25" s="87" t="s">
        <v>29</v>
      </c>
      <c r="E25" s="87" t="s">
        <v>159</v>
      </c>
      <c r="F25" s="241">
        <v>0.37902483900643974</v>
      </c>
      <c r="G25" s="241">
        <v>0.25001644633896325</v>
      </c>
      <c r="H25" s="241">
        <v>0.50803323167391623</v>
      </c>
      <c r="I25" s="240" t="s">
        <v>205</v>
      </c>
      <c r="J25" s="240">
        <v>2</v>
      </c>
      <c r="K25" s="240" t="str">
        <f t="shared" si="1"/>
        <v>Beta (20, 33)</v>
      </c>
      <c r="L25" s="243">
        <v>20.212370968390378</v>
      </c>
      <c r="M25" s="243">
        <v>33.114928164231806</v>
      </c>
      <c r="N25" s="240" t="s">
        <v>17</v>
      </c>
      <c r="O25" s="87"/>
      <c r="P25" s="87"/>
      <c r="Q25" s="87"/>
    </row>
    <row r="26" spans="1:17" x14ac:dyDescent="0.25">
      <c r="A26" s="86" t="s">
        <v>4</v>
      </c>
      <c r="B26" s="84" t="s">
        <v>12</v>
      </c>
      <c r="C26" s="84" t="s">
        <v>11</v>
      </c>
      <c r="D26" s="84" t="s">
        <v>8</v>
      </c>
      <c r="E26" s="79" t="s">
        <v>158</v>
      </c>
      <c r="F26" s="192">
        <v>0.33270000000000005</v>
      </c>
      <c r="G26" s="130">
        <v>0.22870000000000001</v>
      </c>
      <c r="H26" s="130">
        <v>0.43670000000000003</v>
      </c>
      <c r="I26" s="128" t="s">
        <v>205</v>
      </c>
      <c r="J26" s="128">
        <v>2</v>
      </c>
      <c r="K26" s="129" t="str">
        <f t="shared" ref="K26:K31" si="2">"Beta"&amp;" ("&amp;ROUND(L26,0)&amp;", "&amp;ROUND(M26,0)&amp;")"</f>
        <v>Beta (26, 52)</v>
      </c>
      <c r="L26" s="244">
        <v>25.901763710653402</v>
      </c>
      <c r="M26" s="244">
        <v>51.95144852455369</v>
      </c>
      <c r="N26" s="128" t="s">
        <v>17</v>
      </c>
    </row>
    <row r="27" spans="1:17" x14ac:dyDescent="0.25">
      <c r="A27" s="86" t="s">
        <v>4</v>
      </c>
      <c r="B27" s="84" t="s">
        <v>12</v>
      </c>
      <c r="C27" s="84" t="s">
        <v>11</v>
      </c>
      <c r="D27" s="84" t="s">
        <v>29</v>
      </c>
      <c r="E27" s="79" t="s">
        <v>158</v>
      </c>
      <c r="F27" s="130">
        <v>0.33270000000000005</v>
      </c>
      <c r="G27" s="130">
        <v>0.22870000000000001</v>
      </c>
      <c r="H27" s="130">
        <v>0.43670000000000003</v>
      </c>
      <c r="I27" s="128" t="s">
        <v>205</v>
      </c>
      <c r="J27" s="128">
        <v>2</v>
      </c>
      <c r="K27" s="129" t="str">
        <f t="shared" si="2"/>
        <v>Beta (26, 52)</v>
      </c>
      <c r="L27" s="244">
        <v>25.901763710653402</v>
      </c>
      <c r="M27" s="244">
        <v>51.95144852455369</v>
      </c>
      <c r="N27" s="128" t="s">
        <v>17</v>
      </c>
    </row>
    <row r="28" spans="1:17" x14ac:dyDescent="0.25">
      <c r="A28" s="86" t="s">
        <v>4</v>
      </c>
      <c r="B28" s="84" t="s">
        <v>12</v>
      </c>
      <c r="C28" s="84" t="s">
        <v>13</v>
      </c>
      <c r="D28" s="84" t="s">
        <v>8</v>
      </c>
      <c r="E28" s="79" t="s">
        <v>158</v>
      </c>
      <c r="F28" s="192">
        <v>0.57440000000000002</v>
      </c>
      <c r="G28" s="130">
        <v>0.2303</v>
      </c>
      <c r="H28" s="130">
        <v>0.91849999999999998</v>
      </c>
      <c r="I28" s="128" t="s">
        <v>205</v>
      </c>
      <c r="J28" s="128">
        <v>2</v>
      </c>
      <c r="K28" s="129" t="str">
        <f t="shared" si="2"/>
        <v>Beta (4, 3)</v>
      </c>
      <c r="L28" s="244">
        <v>3.9814905197532569</v>
      </c>
      <c r="M28" s="244">
        <v>2.9500737555831944</v>
      </c>
      <c r="N28" s="128" t="s">
        <v>17</v>
      </c>
    </row>
    <row r="29" spans="1:17" x14ac:dyDescent="0.25">
      <c r="A29" s="86" t="s">
        <v>4</v>
      </c>
      <c r="B29" s="84" t="s">
        <v>12</v>
      </c>
      <c r="C29" s="84" t="s">
        <v>13</v>
      </c>
      <c r="D29" s="84" t="s">
        <v>29</v>
      </c>
      <c r="E29" s="79" t="s">
        <v>158</v>
      </c>
      <c r="F29" s="130">
        <v>0.57440000000000002</v>
      </c>
      <c r="G29" s="130">
        <v>0.2303</v>
      </c>
      <c r="H29" s="130">
        <v>0.91849999999999998</v>
      </c>
      <c r="I29" s="128" t="s">
        <v>205</v>
      </c>
      <c r="J29" s="128">
        <v>2</v>
      </c>
      <c r="K29" s="129" t="str">
        <f t="shared" si="2"/>
        <v>Beta (4, 3)</v>
      </c>
      <c r="L29" s="244">
        <v>3.9814905197532569</v>
      </c>
      <c r="M29" s="244">
        <v>2.9500737555831944</v>
      </c>
      <c r="N29" s="128" t="s">
        <v>17</v>
      </c>
    </row>
    <row r="30" spans="1:17" x14ac:dyDescent="0.25">
      <c r="A30" s="86" t="s">
        <v>4</v>
      </c>
      <c r="B30" s="84" t="s">
        <v>12</v>
      </c>
      <c r="C30" s="84" t="s">
        <v>14</v>
      </c>
      <c r="D30" s="84" t="s">
        <v>8</v>
      </c>
      <c r="E30" s="79" t="s">
        <v>158</v>
      </c>
      <c r="F30" s="130">
        <v>0.64209999999999989</v>
      </c>
      <c r="G30" s="130">
        <v>0.39610000000000001</v>
      </c>
      <c r="H30" s="130">
        <v>0.88800000000000001</v>
      </c>
      <c r="I30" s="128" t="s">
        <v>205</v>
      </c>
      <c r="J30" s="128">
        <v>2</v>
      </c>
      <c r="K30" s="129" t="str">
        <f t="shared" si="2"/>
        <v>Beta (9, 5)</v>
      </c>
      <c r="L30" s="244">
        <v>8.728891137383906</v>
      </c>
      <c r="M30" s="244">
        <v>4.8653950133463644</v>
      </c>
      <c r="N30" s="128" t="s">
        <v>17</v>
      </c>
    </row>
    <row r="31" spans="1:17" x14ac:dyDescent="0.25">
      <c r="A31" s="86" t="s">
        <v>4</v>
      </c>
      <c r="B31" s="84" t="s">
        <v>12</v>
      </c>
      <c r="C31" s="84" t="s">
        <v>14</v>
      </c>
      <c r="D31" s="84" t="s">
        <v>29</v>
      </c>
      <c r="E31" s="79" t="s">
        <v>158</v>
      </c>
      <c r="F31" s="130">
        <v>0.64209999999999989</v>
      </c>
      <c r="G31" s="130">
        <v>0.39610000000000001</v>
      </c>
      <c r="H31" s="130">
        <v>0.88800000000000001</v>
      </c>
      <c r="I31" s="128" t="s">
        <v>205</v>
      </c>
      <c r="J31" s="128">
        <v>2</v>
      </c>
      <c r="K31" s="129" t="str">
        <f t="shared" si="2"/>
        <v>Beta (9, 5)</v>
      </c>
      <c r="L31" s="244">
        <v>8.728891137383906</v>
      </c>
      <c r="M31" s="244">
        <v>4.8653950133463644</v>
      </c>
      <c r="N31" s="128" t="s">
        <v>17</v>
      </c>
    </row>
    <row r="32" spans="1:17" x14ac:dyDescent="0.25">
      <c r="A32" s="86" t="s">
        <v>4</v>
      </c>
      <c r="B32" s="84" t="s">
        <v>12</v>
      </c>
      <c r="C32" s="84" t="s">
        <v>11</v>
      </c>
      <c r="D32" s="84" t="s">
        <v>8</v>
      </c>
      <c r="E32" s="79" t="s">
        <v>159</v>
      </c>
      <c r="F32" s="88">
        <v>0.36590909090909091</v>
      </c>
      <c r="G32" s="88">
        <v>0.32090084410652792</v>
      </c>
      <c r="H32" s="88">
        <v>0.4109173377116539</v>
      </c>
      <c r="I32" s="79" t="s">
        <v>205</v>
      </c>
      <c r="J32" s="79">
        <v>2</v>
      </c>
      <c r="K32" s="84" t="str">
        <f t="shared" ref="K32:K49" si="3">"Beta"&amp;" ("&amp;ROUND(L32,0)&amp;", "&amp;ROUND(M32,0)&amp;")"</f>
        <v>Beta (161, 278)</v>
      </c>
      <c r="L32" s="94">
        <v>160.63409090909087</v>
      </c>
      <c r="M32" s="94">
        <v>278.3659090909091</v>
      </c>
      <c r="N32" s="79" t="s">
        <v>17</v>
      </c>
    </row>
    <row r="33" spans="1:17" x14ac:dyDescent="0.25">
      <c r="A33" s="86" t="s">
        <v>4</v>
      </c>
      <c r="B33" s="84" t="s">
        <v>12</v>
      </c>
      <c r="C33" s="84" t="s">
        <v>11</v>
      </c>
      <c r="D33" s="84" t="s">
        <v>29</v>
      </c>
      <c r="E33" s="79" t="s">
        <v>159</v>
      </c>
      <c r="F33" s="88">
        <v>0.36590909090909091</v>
      </c>
      <c r="G33" s="88">
        <v>0.32090084410652792</v>
      </c>
      <c r="H33" s="88">
        <v>0.4109173377116539</v>
      </c>
      <c r="I33" s="79" t="s">
        <v>205</v>
      </c>
      <c r="J33" s="79">
        <v>2</v>
      </c>
      <c r="K33" s="84" t="str">
        <f t="shared" si="3"/>
        <v>Beta (161, 278)</v>
      </c>
      <c r="L33" s="94">
        <v>160.63409090909087</v>
      </c>
      <c r="M33" s="94">
        <v>278.3659090909091</v>
      </c>
      <c r="N33" s="79" t="s">
        <v>17</v>
      </c>
    </row>
    <row r="34" spans="1:17" x14ac:dyDescent="0.25">
      <c r="A34" s="86" t="s">
        <v>4</v>
      </c>
      <c r="B34" s="84" t="s">
        <v>12</v>
      </c>
      <c r="C34" s="84" t="s">
        <v>13</v>
      </c>
      <c r="D34" s="84" t="s">
        <v>8</v>
      </c>
      <c r="E34" s="79" t="s">
        <v>159</v>
      </c>
      <c r="F34" s="88">
        <v>0.47712418300653597</v>
      </c>
      <c r="G34" s="88">
        <v>0.39797884308520592</v>
      </c>
      <c r="H34" s="88">
        <v>0.55626952292786602</v>
      </c>
      <c r="I34" s="133" t="s">
        <v>205</v>
      </c>
      <c r="J34" s="133">
        <v>2</v>
      </c>
      <c r="K34" s="84" t="str">
        <f t="shared" si="3"/>
        <v>Beta (73, 79)</v>
      </c>
      <c r="L34" s="94">
        <v>72.522875816993462</v>
      </c>
      <c r="M34" s="94">
        <v>79.477124183006538</v>
      </c>
      <c r="N34" s="79" t="s">
        <v>17</v>
      </c>
    </row>
    <row r="35" spans="1:17" x14ac:dyDescent="0.25">
      <c r="A35" s="86" t="s">
        <v>4</v>
      </c>
      <c r="B35" s="84" t="s">
        <v>12</v>
      </c>
      <c r="C35" s="84" t="s">
        <v>13</v>
      </c>
      <c r="D35" s="84" t="s">
        <v>29</v>
      </c>
      <c r="E35" s="79" t="s">
        <v>159</v>
      </c>
      <c r="F35" s="88">
        <v>0.47712418300653597</v>
      </c>
      <c r="G35" s="88">
        <v>0.39797884308520592</v>
      </c>
      <c r="H35" s="88">
        <v>0.55626952292786602</v>
      </c>
      <c r="I35" s="133" t="s">
        <v>205</v>
      </c>
      <c r="J35" s="133">
        <v>2</v>
      </c>
      <c r="K35" s="84" t="str">
        <f t="shared" si="3"/>
        <v>Beta (73, 79)</v>
      </c>
      <c r="L35" s="94">
        <v>72.522875816993462</v>
      </c>
      <c r="M35" s="94">
        <v>79.477124183006538</v>
      </c>
      <c r="N35" s="79" t="s">
        <v>17</v>
      </c>
    </row>
    <row r="36" spans="1:17" x14ac:dyDescent="0.25">
      <c r="A36" s="86" t="s">
        <v>4</v>
      </c>
      <c r="B36" s="84" t="s">
        <v>12</v>
      </c>
      <c r="C36" s="84" t="s">
        <v>14</v>
      </c>
      <c r="D36" s="84" t="s">
        <v>8</v>
      </c>
      <c r="E36" s="79" t="s">
        <v>159</v>
      </c>
      <c r="F36" s="88">
        <v>0.34961439588688947</v>
      </c>
      <c r="G36" s="88">
        <v>0.30222715920967058</v>
      </c>
      <c r="H36" s="88">
        <v>0.39700163256410836</v>
      </c>
      <c r="I36" s="133" t="s">
        <v>205</v>
      </c>
      <c r="J36" s="133">
        <v>2</v>
      </c>
      <c r="K36" s="84" t="str">
        <f t="shared" si="3"/>
        <v>Beta (136, 252)</v>
      </c>
      <c r="L36" s="94">
        <v>135.65038560411313</v>
      </c>
      <c r="M36" s="94">
        <v>252.3496143958869</v>
      </c>
      <c r="N36" s="79" t="s">
        <v>17</v>
      </c>
    </row>
    <row r="37" spans="1:17" x14ac:dyDescent="0.25">
      <c r="A37" s="80" t="s">
        <v>4</v>
      </c>
      <c r="B37" s="87" t="s">
        <v>12</v>
      </c>
      <c r="C37" s="87" t="s">
        <v>14</v>
      </c>
      <c r="D37" s="87" t="s">
        <v>29</v>
      </c>
      <c r="E37" s="87" t="s">
        <v>159</v>
      </c>
      <c r="F37" s="89">
        <v>0.34961439588688947</v>
      </c>
      <c r="G37" s="89">
        <v>0.30222715920967058</v>
      </c>
      <c r="H37" s="89">
        <v>0.39700163256410836</v>
      </c>
      <c r="I37" s="87" t="s">
        <v>205</v>
      </c>
      <c r="J37" s="87">
        <v>2</v>
      </c>
      <c r="K37" s="87" t="str">
        <f t="shared" si="3"/>
        <v>Beta (136, 252)</v>
      </c>
      <c r="L37" s="93">
        <v>135.65038560411313</v>
      </c>
      <c r="M37" s="93">
        <v>252.3496143958869</v>
      </c>
      <c r="N37" s="87" t="s">
        <v>17</v>
      </c>
      <c r="O37" s="87"/>
      <c r="P37" s="87"/>
      <c r="Q37" s="87"/>
    </row>
    <row r="38" spans="1:17" x14ac:dyDescent="0.25">
      <c r="A38" s="81" t="s">
        <v>5</v>
      </c>
      <c r="B38" s="79" t="s">
        <v>12</v>
      </c>
      <c r="C38" s="79" t="s">
        <v>11</v>
      </c>
      <c r="D38" s="79" t="s">
        <v>8</v>
      </c>
      <c r="E38" s="79" t="s">
        <v>158</v>
      </c>
      <c r="F38" s="130">
        <v>0.33270000000000005</v>
      </c>
      <c r="G38" s="130">
        <v>0.22870000000000001</v>
      </c>
      <c r="H38" s="130">
        <v>0.43670000000000003</v>
      </c>
      <c r="I38" s="128" t="s">
        <v>205</v>
      </c>
      <c r="J38" s="128">
        <v>2</v>
      </c>
      <c r="K38" s="129" t="s">
        <v>820</v>
      </c>
      <c r="L38" s="244">
        <v>25.901763710653402</v>
      </c>
      <c r="M38" s="244">
        <v>51.95144852455369</v>
      </c>
      <c r="N38" s="128" t="s">
        <v>17</v>
      </c>
    </row>
    <row r="39" spans="1:17" x14ac:dyDescent="0.25">
      <c r="A39" s="81" t="s">
        <v>5</v>
      </c>
      <c r="B39" s="79" t="s">
        <v>12</v>
      </c>
      <c r="C39" s="79" t="s">
        <v>11</v>
      </c>
      <c r="D39" s="79" t="s">
        <v>29</v>
      </c>
      <c r="E39" s="79" t="s">
        <v>158</v>
      </c>
      <c r="F39" s="130">
        <v>0.33270000000000005</v>
      </c>
      <c r="G39" s="130">
        <v>0.22870000000000001</v>
      </c>
      <c r="H39" s="130">
        <v>0.43670000000000003</v>
      </c>
      <c r="I39" s="128" t="s">
        <v>205</v>
      </c>
      <c r="J39" s="128">
        <v>2</v>
      </c>
      <c r="K39" s="129" t="s">
        <v>820</v>
      </c>
      <c r="L39" s="244">
        <v>25.901763710653402</v>
      </c>
      <c r="M39" s="244">
        <v>51.95144852455369</v>
      </c>
      <c r="N39" s="128" t="s">
        <v>17</v>
      </c>
    </row>
    <row r="40" spans="1:17" x14ac:dyDescent="0.25">
      <c r="A40" s="81" t="s">
        <v>5</v>
      </c>
      <c r="B40" s="79" t="s">
        <v>12</v>
      </c>
      <c r="C40" s="79" t="s">
        <v>13</v>
      </c>
      <c r="D40" s="79" t="s">
        <v>8</v>
      </c>
      <c r="E40" s="79" t="s">
        <v>158</v>
      </c>
      <c r="F40" s="130">
        <v>0.57440000000000002</v>
      </c>
      <c r="G40" s="130">
        <v>0.2303</v>
      </c>
      <c r="H40" s="130">
        <v>0.91849999999999998</v>
      </c>
      <c r="I40" s="128" t="s">
        <v>205</v>
      </c>
      <c r="J40" s="128">
        <v>2</v>
      </c>
      <c r="K40" s="129" t="s">
        <v>253</v>
      </c>
      <c r="L40" s="244">
        <v>3.9814905197532569</v>
      </c>
      <c r="M40" s="244">
        <v>2.9500737555831944</v>
      </c>
      <c r="N40" s="128" t="s">
        <v>17</v>
      </c>
    </row>
    <row r="41" spans="1:17" x14ac:dyDescent="0.25">
      <c r="A41" s="81" t="s">
        <v>5</v>
      </c>
      <c r="B41" s="79" t="s">
        <v>12</v>
      </c>
      <c r="C41" s="79" t="s">
        <v>13</v>
      </c>
      <c r="D41" s="79" t="s">
        <v>29</v>
      </c>
      <c r="E41" s="79" t="s">
        <v>158</v>
      </c>
      <c r="F41" s="130">
        <v>0.57440000000000002</v>
      </c>
      <c r="G41" s="130">
        <v>0.2303</v>
      </c>
      <c r="H41" s="130">
        <v>0.91849999999999998</v>
      </c>
      <c r="I41" s="128" t="s">
        <v>205</v>
      </c>
      <c r="J41" s="128">
        <v>2</v>
      </c>
      <c r="K41" s="129" t="s">
        <v>253</v>
      </c>
      <c r="L41" s="244">
        <v>3.9814905197532569</v>
      </c>
      <c r="M41" s="244">
        <v>2.9500737555831944</v>
      </c>
      <c r="N41" s="128" t="s">
        <v>17</v>
      </c>
    </row>
    <row r="42" spans="1:17" x14ac:dyDescent="0.25">
      <c r="A42" s="81" t="s">
        <v>5</v>
      </c>
      <c r="B42" s="79" t="s">
        <v>12</v>
      </c>
      <c r="C42" s="79" t="s">
        <v>14</v>
      </c>
      <c r="D42" s="79" t="s">
        <v>8</v>
      </c>
      <c r="E42" s="79" t="s">
        <v>158</v>
      </c>
      <c r="F42" s="130">
        <v>0.64209999999999989</v>
      </c>
      <c r="G42" s="130">
        <v>0.39610000000000001</v>
      </c>
      <c r="H42" s="130">
        <v>0.88800000000000001</v>
      </c>
      <c r="I42" s="128" t="s">
        <v>205</v>
      </c>
      <c r="J42" s="128">
        <v>2</v>
      </c>
      <c r="K42" s="129" t="s">
        <v>821</v>
      </c>
      <c r="L42" s="244">
        <v>8.728891137383906</v>
      </c>
      <c r="M42" s="244">
        <v>4.8653950133463644</v>
      </c>
      <c r="N42" s="128" t="s">
        <v>17</v>
      </c>
    </row>
    <row r="43" spans="1:17" x14ac:dyDescent="0.25">
      <c r="A43" s="81" t="s">
        <v>5</v>
      </c>
      <c r="B43" s="79" t="s">
        <v>12</v>
      </c>
      <c r="C43" s="79" t="s">
        <v>14</v>
      </c>
      <c r="D43" s="79" t="s">
        <v>29</v>
      </c>
      <c r="E43" s="79" t="s">
        <v>158</v>
      </c>
      <c r="F43" s="130">
        <v>0.64209999999999989</v>
      </c>
      <c r="G43" s="130">
        <v>0.39610000000000001</v>
      </c>
      <c r="H43" s="130">
        <v>0.88800000000000001</v>
      </c>
      <c r="I43" s="128" t="s">
        <v>205</v>
      </c>
      <c r="J43" s="128">
        <v>2</v>
      </c>
      <c r="K43" s="129" t="s">
        <v>821</v>
      </c>
      <c r="L43" s="244">
        <v>8.728891137383906</v>
      </c>
      <c r="M43" s="244">
        <v>4.8653950133463644</v>
      </c>
      <c r="N43" s="128" t="s">
        <v>17</v>
      </c>
    </row>
    <row r="44" spans="1:17" x14ac:dyDescent="0.25">
      <c r="A44" s="81" t="s">
        <v>5</v>
      </c>
      <c r="B44" s="79" t="s">
        <v>12</v>
      </c>
      <c r="C44" s="79" t="s">
        <v>11</v>
      </c>
      <c r="D44" s="79" t="s">
        <v>8</v>
      </c>
      <c r="E44" s="79" t="s">
        <v>159</v>
      </c>
      <c r="F44" s="88">
        <v>0.4351145038167939</v>
      </c>
      <c r="G44" s="88">
        <v>0.3502155349528786</v>
      </c>
      <c r="H44" s="88">
        <v>0.52001347268070919</v>
      </c>
      <c r="I44" s="133" t="s">
        <v>205</v>
      </c>
      <c r="J44" s="133">
        <v>2</v>
      </c>
      <c r="K44" s="84" t="str">
        <f t="shared" si="3"/>
        <v>Beta (57, 73)</v>
      </c>
      <c r="L44" s="94">
        <v>56.564885496183201</v>
      </c>
      <c r="M44" s="94">
        <v>73.435114503816806</v>
      </c>
      <c r="N44" s="79" t="s">
        <v>17</v>
      </c>
    </row>
    <row r="45" spans="1:17" x14ac:dyDescent="0.25">
      <c r="A45" s="81" t="s">
        <v>5</v>
      </c>
      <c r="B45" s="79" t="s">
        <v>12</v>
      </c>
      <c r="C45" s="79" t="s">
        <v>11</v>
      </c>
      <c r="D45" s="79" t="s">
        <v>29</v>
      </c>
      <c r="E45" s="79" t="s">
        <v>159</v>
      </c>
      <c r="F45" s="88">
        <v>0.4351145038167939</v>
      </c>
      <c r="G45" s="88">
        <v>0.3502155349528786</v>
      </c>
      <c r="H45" s="88">
        <v>0.52001347268070919</v>
      </c>
      <c r="I45" s="133" t="s">
        <v>205</v>
      </c>
      <c r="J45" s="133">
        <v>2</v>
      </c>
      <c r="K45" s="84" t="str">
        <f t="shared" si="3"/>
        <v>Beta (57, 73)</v>
      </c>
      <c r="L45" s="94">
        <v>56.564885496183201</v>
      </c>
      <c r="M45" s="94">
        <v>73.435114503816806</v>
      </c>
      <c r="N45" s="79" t="s">
        <v>17</v>
      </c>
    </row>
    <row r="46" spans="1:17" x14ac:dyDescent="0.25">
      <c r="A46" s="81" t="s">
        <v>5</v>
      </c>
      <c r="B46" s="79" t="s">
        <v>12</v>
      </c>
      <c r="C46" s="79" t="s">
        <v>13</v>
      </c>
      <c r="D46" s="79" t="s">
        <v>8</v>
      </c>
      <c r="E46" s="79" t="s">
        <v>159</v>
      </c>
      <c r="F46" s="88">
        <v>0.47727272727272729</v>
      </c>
      <c r="G46" s="88">
        <v>0.41126943181507819</v>
      </c>
      <c r="H46" s="88">
        <v>0.54327602273037634</v>
      </c>
      <c r="I46" s="79" t="s">
        <v>205</v>
      </c>
      <c r="J46" s="79">
        <v>2</v>
      </c>
      <c r="K46" s="84" t="str">
        <f t="shared" si="3"/>
        <v>Beta (105, 114)</v>
      </c>
      <c r="L46" s="94">
        <v>104.52272727272732</v>
      </c>
      <c r="M46" s="94">
        <v>114.47727272727272</v>
      </c>
      <c r="N46" s="79" t="s">
        <v>17</v>
      </c>
    </row>
    <row r="47" spans="1:17" x14ac:dyDescent="0.25">
      <c r="A47" s="81" t="s">
        <v>5</v>
      </c>
      <c r="B47" s="79" t="s">
        <v>12</v>
      </c>
      <c r="C47" s="79" t="s">
        <v>13</v>
      </c>
      <c r="D47" s="79" t="s">
        <v>29</v>
      </c>
      <c r="E47" s="79" t="s">
        <v>159</v>
      </c>
      <c r="F47" s="88">
        <v>0.47727272727272729</v>
      </c>
      <c r="G47" s="88">
        <v>0.41126943181507819</v>
      </c>
      <c r="H47" s="88">
        <v>0.54327602273037634</v>
      </c>
      <c r="I47" s="79" t="s">
        <v>205</v>
      </c>
      <c r="J47" s="79">
        <v>2</v>
      </c>
      <c r="K47" s="84" t="str">
        <f t="shared" si="3"/>
        <v>Beta (105, 114)</v>
      </c>
      <c r="L47" s="94">
        <v>104.52272727272732</v>
      </c>
      <c r="M47" s="94">
        <v>114.47727272727272</v>
      </c>
      <c r="N47" s="79" t="s">
        <v>17</v>
      </c>
    </row>
    <row r="48" spans="1:17" x14ac:dyDescent="0.25">
      <c r="A48" s="81" t="s">
        <v>5</v>
      </c>
      <c r="B48" s="79" t="s">
        <v>12</v>
      </c>
      <c r="C48" s="79" t="s">
        <v>14</v>
      </c>
      <c r="D48" s="79" t="s">
        <v>8</v>
      </c>
      <c r="E48" s="79" t="s">
        <v>159</v>
      </c>
      <c r="F48" s="88">
        <v>0.37704918032786883</v>
      </c>
      <c r="G48" s="88">
        <v>0.33858849353633597</v>
      </c>
      <c r="H48" s="88">
        <v>0.41550986711940169</v>
      </c>
      <c r="I48" s="79" t="s">
        <v>205</v>
      </c>
      <c r="J48" s="79">
        <v>2</v>
      </c>
      <c r="K48" s="84" t="str">
        <f t="shared" si="3"/>
        <v>Beta (230, 379)</v>
      </c>
      <c r="L48" s="94">
        <v>229.62295081967216</v>
      </c>
      <c r="M48" s="94">
        <v>379.37704918032796</v>
      </c>
      <c r="N48" s="79" t="s">
        <v>17</v>
      </c>
    </row>
    <row r="49" spans="1:17" x14ac:dyDescent="0.25">
      <c r="A49" s="80" t="s">
        <v>5</v>
      </c>
      <c r="B49" s="87" t="s">
        <v>12</v>
      </c>
      <c r="C49" s="87" t="s">
        <v>14</v>
      </c>
      <c r="D49" s="87" t="s">
        <v>29</v>
      </c>
      <c r="E49" s="87" t="s">
        <v>159</v>
      </c>
      <c r="F49" s="89">
        <v>0.37704918032786883</v>
      </c>
      <c r="G49" s="89">
        <v>0.33858849353633597</v>
      </c>
      <c r="H49" s="89">
        <v>0.41550986711940169</v>
      </c>
      <c r="I49" s="87" t="s">
        <v>205</v>
      </c>
      <c r="J49" s="87">
        <v>2</v>
      </c>
      <c r="K49" s="87" t="str">
        <f t="shared" si="3"/>
        <v>Beta (230, 379)</v>
      </c>
      <c r="L49" s="93">
        <v>229.62295081967216</v>
      </c>
      <c r="M49" s="93">
        <v>379.37704918032796</v>
      </c>
      <c r="N49" s="87" t="s">
        <v>17</v>
      </c>
      <c r="O49" s="87"/>
      <c r="P49" s="87"/>
      <c r="Q49" s="87"/>
    </row>
    <row r="50" spans="1:17" x14ac:dyDescent="0.25">
      <c r="A50" s="81" t="s">
        <v>0</v>
      </c>
      <c r="B50" s="79" t="s">
        <v>12</v>
      </c>
      <c r="C50" s="79" t="s">
        <v>11</v>
      </c>
      <c r="D50" s="79" t="s">
        <v>8</v>
      </c>
      <c r="E50" s="79" t="s">
        <v>158</v>
      </c>
      <c r="F50" s="192">
        <v>0.33270000000000005</v>
      </c>
      <c r="G50" s="130">
        <v>0.22870000000000001</v>
      </c>
      <c r="H50" s="130">
        <v>0.43670000000000003</v>
      </c>
      <c r="I50" s="128" t="s">
        <v>205</v>
      </c>
      <c r="J50" s="128">
        <v>2</v>
      </c>
      <c r="K50" s="129" t="str">
        <f t="shared" ref="K50:K55" si="4">"Beta"&amp;" ("&amp;ROUND(L50,0)&amp;", "&amp;ROUND(M50,0)&amp;")"</f>
        <v>Beta (26, 52)</v>
      </c>
      <c r="L50" s="244">
        <v>25.901763710653402</v>
      </c>
      <c r="M50" s="244">
        <v>51.95144852455369</v>
      </c>
      <c r="N50" s="128" t="s">
        <v>17</v>
      </c>
    </row>
    <row r="51" spans="1:17" x14ac:dyDescent="0.25">
      <c r="A51" s="81" t="s">
        <v>0</v>
      </c>
      <c r="B51" s="79" t="s">
        <v>12</v>
      </c>
      <c r="C51" s="79" t="s">
        <v>11</v>
      </c>
      <c r="D51" s="79" t="s">
        <v>29</v>
      </c>
      <c r="E51" s="79" t="s">
        <v>158</v>
      </c>
      <c r="F51" s="130">
        <v>0.33270000000000005</v>
      </c>
      <c r="G51" s="130">
        <v>0.22870000000000001</v>
      </c>
      <c r="H51" s="130">
        <v>0.43670000000000003</v>
      </c>
      <c r="I51" s="128" t="s">
        <v>205</v>
      </c>
      <c r="J51" s="128">
        <v>2</v>
      </c>
      <c r="K51" s="129" t="str">
        <f t="shared" si="4"/>
        <v>Beta (26, 52)</v>
      </c>
      <c r="L51" s="244">
        <v>25.901763710653402</v>
      </c>
      <c r="M51" s="244">
        <v>51.95144852455369</v>
      </c>
      <c r="N51" s="128" t="s">
        <v>17</v>
      </c>
    </row>
    <row r="52" spans="1:17" x14ac:dyDescent="0.25">
      <c r="A52" s="81" t="s">
        <v>0</v>
      </c>
      <c r="B52" s="79" t="s">
        <v>12</v>
      </c>
      <c r="C52" s="79" t="s">
        <v>13</v>
      </c>
      <c r="D52" s="79" t="s">
        <v>8</v>
      </c>
      <c r="E52" s="79" t="s">
        <v>158</v>
      </c>
      <c r="F52" s="192">
        <v>0.57440000000000002</v>
      </c>
      <c r="G52" s="130">
        <v>0.2303</v>
      </c>
      <c r="H52" s="130">
        <v>0.91849999999999998</v>
      </c>
      <c r="I52" s="128" t="s">
        <v>205</v>
      </c>
      <c r="J52" s="128">
        <v>2</v>
      </c>
      <c r="K52" s="129" t="str">
        <f t="shared" si="4"/>
        <v>Beta (4, 3)</v>
      </c>
      <c r="L52" s="244">
        <v>3.9814905197532569</v>
      </c>
      <c r="M52" s="244">
        <v>2.9500737555831944</v>
      </c>
      <c r="N52" s="128" t="s">
        <v>17</v>
      </c>
    </row>
    <row r="53" spans="1:17" x14ac:dyDescent="0.25">
      <c r="A53" s="81" t="s">
        <v>0</v>
      </c>
      <c r="B53" s="79" t="s">
        <v>12</v>
      </c>
      <c r="C53" s="79" t="s">
        <v>13</v>
      </c>
      <c r="D53" s="79" t="s">
        <v>29</v>
      </c>
      <c r="E53" s="79" t="s">
        <v>158</v>
      </c>
      <c r="F53" s="130">
        <v>0.57440000000000002</v>
      </c>
      <c r="G53" s="130">
        <v>0.2303</v>
      </c>
      <c r="H53" s="130">
        <v>0.91849999999999998</v>
      </c>
      <c r="I53" s="128" t="s">
        <v>205</v>
      </c>
      <c r="J53" s="128">
        <v>2</v>
      </c>
      <c r="K53" s="129" t="str">
        <f t="shared" si="4"/>
        <v>Beta (4, 3)</v>
      </c>
      <c r="L53" s="244">
        <v>3.9814905197532569</v>
      </c>
      <c r="M53" s="244">
        <v>2.9500737555831944</v>
      </c>
      <c r="N53" s="128" t="s">
        <v>17</v>
      </c>
    </row>
    <row r="54" spans="1:17" x14ac:dyDescent="0.25">
      <c r="A54" s="81" t="s">
        <v>0</v>
      </c>
      <c r="B54" s="79" t="s">
        <v>12</v>
      </c>
      <c r="C54" s="79" t="s">
        <v>14</v>
      </c>
      <c r="D54" s="79" t="s">
        <v>8</v>
      </c>
      <c r="E54" s="79" t="s">
        <v>158</v>
      </c>
      <c r="F54" s="130">
        <v>0.64209999999999989</v>
      </c>
      <c r="G54" s="130">
        <v>0.39610000000000001</v>
      </c>
      <c r="H54" s="130">
        <v>0.88800000000000001</v>
      </c>
      <c r="I54" s="128" t="s">
        <v>205</v>
      </c>
      <c r="J54" s="128">
        <v>2</v>
      </c>
      <c r="K54" s="129" t="str">
        <f t="shared" si="4"/>
        <v>Beta (9, 5)</v>
      </c>
      <c r="L54" s="244">
        <v>8.728891137383906</v>
      </c>
      <c r="M54" s="244">
        <v>4.8653950133463644</v>
      </c>
      <c r="N54" s="128" t="s">
        <v>17</v>
      </c>
    </row>
    <row r="55" spans="1:17" x14ac:dyDescent="0.25">
      <c r="A55" s="81" t="s">
        <v>0</v>
      </c>
      <c r="B55" s="79" t="s">
        <v>12</v>
      </c>
      <c r="C55" s="79" t="s">
        <v>14</v>
      </c>
      <c r="D55" s="79" t="s">
        <v>29</v>
      </c>
      <c r="E55" s="79" t="s">
        <v>158</v>
      </c>
      <c r="F55" s="130">
        <v>0.64209999999999989</v>
      </c>
      <c r="G55" s="130">
        <v>0.39610000000000001</v>
      </c>
      <c r="H55" s="130">
        <v>0.88800000000000001</v>
      </c>
      <c r="I55" s="128" t="s">
        <v>205</v>
      </c>
      <c r="J55" s="128">
        <v>2</v>
      </c>
      <c r="K55" s="129" t="str">
        <f t="shared" si="4"/>
        <v>Beta (9, 5)</v>
      </c>
      <c r="L55" s="244">
        <v>8.728891137383906</v>
      </c>
      <c r="M55" s="244">
        <v>4.8653950133463644</v>
      </c>
      <c r="N55" s="128" t="s">
        <v>17</v>
      </c>
    </row>
    <row r="56" spans="1:17" x14ac:dyDescent="0.25">
      <c r="A56" s="81" t="s">
        <v>0</v>
      </c>
      <c r="B56" s="79" t="s">
        <v>12</v>
      </c>
      <c r="C56" s="79" t="s">
        <v>11</v>
      </c>
      <c r="D56" s="79" t="s">
        <v>8</v>
      </c>
      <c r="E56" s="79" t="s">
        <v>159</v>
      </c>
      <c r="F56" s="88">
        <v>0.46588235294117647</v>
      </c>
      <c r="G56" s="88">
        <v>0.41845616696440113</v>
      </c>
      <c r="H56" s="88">
        <v>0.51330853891795181</v>
      </c>
      <c r="I56" s="84" t="s">
        <v>205</v>
      </c>
      <c r="J56" s="84">
        <v>2</v>
      </c>
      <c r="K56" s="84" t="str">
        <f t="shared" ref="K56:K61" si="5">"Beta"&amp;" ("&amp;ROUND(L56,0)&amp;", "&amp;ROUND(M56,0)&amp;")"</f>
        <v>Beta (198, 226)</v>
      </c>
      <c r="L56" s="92">
        <v>197.53411764705876</v>
      </c>
      <c r="M56" s="92">
        <v>226.46588235294112</v>
      </c>
      <c r="N56" s="79" t="s">
        <v>17</v>
      </c>
      <c r="O56" s="84"/>
      <c r="P56" s="84"/>
      <c r="Q56" s="84"/>
    </row>
    <row r="57" spans="1:17" x14ac:dyDescent="0.25">
      <c r="A57" s="81" t="s">
        <v>0</v>
      </c>
      <c r="B57" s="79" t="s">
        <v>12</v>
      </c>
      <c r="C57" s="79" t="s">
        <v>11</v>
      </c>
      <c r="D57" s="79" t="s">
        <v>29</v>
      </c>
      <c r="E57" s="79" t="s">
        <v>159</v>
      </c>
      <c r="F57" s="88">
        <v>0.46588235294117647</v>
      </c>
      <c r="G57" s="88">
        <v>0.41845616696440113</v>
      </c>
      <c r="H57" s="88">
        <v>0.51330853891795181</v>
      </c>
      <c r="I57" s="84" t="s">
        <v>205</v>
      </c>
      <c r="J57" s="84">
        <v>2</v>
      </c>
      <c r="K57" s="84" t="str">
        <f t="shared" si="5"/>
        <v>Beta (198, 226)</v>
      </c>
      <c r="L57" s="92">
        <v>197.53411764705876</v>
      </c>
      <c r="M57" s="92">
        <v>226.46588235294112</v>
      </c>
      <c r="N57" s="79" t="s">
        <v>17</v>
      </c>
      <c r="O57" s="84"/>
      <c r="P57" s="84"/>
      <c r="Q57" s="84"/>
    </row>
    <row r="58" spans="1:17" x14ac:dyDescent="0.25">
      <c r="A58" s="81" t="s">
        <v>0</v>
      </c>
      <c r="B58" s="79" t="s">
        <v>12</v>
      </c>
      <c r="C58" s="79" t="s">
        <v>13</v>
      </c>
      <c r="D58" s="79" t="s">
        <v>8</v>
      </c>
      <c r="E58" s="79" t="s">
        <v>159</v>
      </c>
      <c r="F58" s="88">
        <v>0.54268292682926833</v>
      </c>
      <c r="G58" s="88">
        <v>0.46643712529526005</v>
      </c>
      <c r="H58" s="88">
        <v>0.61892872836327661</v>
      </c>
      <c r="I58" s="84" t="s">
        <v>205</v>
      </c>
      <c r="J58" s="84">
        <v>2</v>
      </c>
      <c r="K58" s="84" t="str">
        <f t="shared" si="5"/>
        <v>Beta (88, 75)</v>
      </c>
      <c r="L58" s="92">
        <v>88.457317073170756</v>
      </c>
      <c r="M58" s="92">
        <v>74.542682926829301</v>
      </c>
      <c r="N58" s="79" t="s">
        <v>17</v>
      </c>
      <c r="O58" s="84"/>
      <c r="P58" s="84"/>
      <c r="Q58" s="84"/>
    </row>
    <row r="59" spans="1:17" x14ac:dyDescent="0.25">
      <c r="A59" s="81" t="s">
        <v>0</v>
      </c>
      <c r="B59" s="79" t="s">
        <v>12</v>
      </c>
      <c r="C59" s="79" t="s">
        <v>13</v>
      </c>
      <c r="D59" s="79" t="s">
        <v>29</v>
      </c>
      <c r="E59" s="79" t="s">
        <v>159</v>
      </c>
      <c r="F59" s="88">
        <v>0.54268292682926833</v>
      </c>
      <c r="G59" s="88">
        <v>0.46643712529526005</v>
      </c>
      <c r="H59" s="88">
        <v>0.61892872836327661</v>
      </c>
      <c r="I59" s="84" t="s">
        <v>205</v>
      </c>
      <c r="J59" s="84">
        <v>2</v>
      </c>
      <c r="K59" s="84" t="str">
        <f t="shared" si="5"/>
        <v>Beta (88, 75)</v>
      </c>
      <c r="L59" s="92">
        <v>88.457317073170756</v>
      </c>
      <c r="M59" s="92">
        <v>74.542682926829301</v>
      </c>
      <c r="N59" s="79" t="s">
        <v>17</v>
      </c>
      <c r="O59" s="84"/>
      <c r="P59" s="84"/>
      <c r="Q59" s="84"/>
    </row>
    <row r="60" spans="1:17" x14ac:dyDescent="0.25">
      <c r="A60" s="81" t="s">
        <v>0</v>
      </c>
      <c r="B60" s="79" t="s">
        <v>12</v>
      </c>
      <c r="C60" s="79" t="s">
        <v>14</v>
      </c>
      <c r="D60" s="79" t="s">
        <v>8</v>
      </c>
      <c r="E60" s="79" t="s">
        <v>159</v>
      </c>
      <c r="F60" s="88">
        <v>0.41160220994475138</v>
      </c>
      <c r="G60" s="88">
        <v>0.36090592309116187</v>
      </c>
      <c r="H60" s="88">
        <v>0.4622984967983409</v>
      </c>
      <c r="I60" s="84" t="s">
        <v>205</v>
      </c>
      <c r="J60" s="84">
        <v>2</v>
      </c>
      <c r="K60" s="84" t="str">
        <f t="shared" si="5"/>
        <v>Beta (149, 212)</v>
      </c>
      <c r="L60" s="92">
        <v>148.58839779005524</v>
      </c>
      <c r="M60" s="92">
        <v>212.41160220994468</v>
      </c>
      <c r="N60" s="79" t="s">
        <v>17</v>
      </c>
      <c r="O60" s="84"/>
      <c r="P60" s="84"/>
      <c r="Q60" s="84"/>
    </row>
    <row r="61" spans="1:17" x14ac:dyDescent="0.25">
      <c r="A61" s="80" t="s">
        <v>0</v>
      </c>
      <c r="B61" s="87" t="s">
        <v>12</v>
      </c>
      <c r="C61" s="87" t="s">
        <v>14</v>
      </c>
      <c r="D61" s="87" t="s">
        <v>29</v>
      </c>
      <c r="E61" s="87" t="s">
        <v>159</v>
      </c>
      <c r="F61" s="89">
        <v>0.41160220994475138</v>
      </c>
      <c r="G61" s="89">
        <v>0.36090592309116187</v>
      </c>
      <c r="H61" s="89">
        <v>0.4622984967983409</v>
      </c>
      <c r="I61" s="87" t="s">
        <v>205</v>
      </c>
      <c r="J61" s="87">
        <v>2</v>
      </c>
      <c r="K61" s="87" t="str">
        <f t="shared" si="5"/>
        <v>Beta (149, 212)</v>
      </c>
      <c r="L61" s="93">
        <v>148.58839779005524</v>
      </c>
      <c r="M61" s="93">
        <v>212.41160220994468</v>
      </c>
      <c r="N61" s="87" t="s">
        <v>17</v>
      </c>
      <c r="O61" s="87"/>
      <c r="P61" s="87"/>
      <c r="Q61" s="87"/>
    </row>
    <row r="62" spans="1:17" x14ac:dyDescent="0.25">
      <c r="A62" s="81" t="s">
        <v>6</v>
      </c>
      <c r="B62" s="79" t="s">
        <v>12</v>
      </c>
      <c r="C62" s="79" t="s">
        <v>11</v>
      </c>
      <c r="D62" s="79" t="s">
        <v>8</v>
      </c>
      <c r="E62" s="79" t="s">
        <v>158</v>
      </c>
      <c r="F62" s="130">
        <v>0.33270000000000005</v>
      </c>
      <c r="G62" s="130">
        <v>0.22870000000000001</v>
      </c>
      <c r="H62" s="130">
        <v>0.43670000000000003</v>
      </c>
      <c r="I62" s="128" t="s">
        <v>205</v>
      </c>
      <c r="J62" s="128">
        <v>2</v>
      </c>
      <c r="K62" s="128" t="s">
        <v>820</v>
      </c>
      <c r="L62" s="244">
        <v>25.901763710653402</v>
      </c>
      <c r="M62" s="244">
        <v>51.95144852455369</v>
      </c>
      <c r="N62" s="128" t="s">
        <v>17</v>
      </c>
    </row>
    <row r="63" spans="1:17" x14ac:dyDescent="0.25">
      <c r="A63" s="81" t="s">
        <v>6</v>
      </c>
      <c r="B63" s="79" t="s">
        <v>12</v>
      </c>
      <c r="C63" s="79" t="s">
        <v>11</v>
      </c>
      <c r="D63" s="79" t="s">
        <v>29</v>
      </c>
      <c r="E63" s="79" t="s">
        <v>158</v>
      </c>
      <c r="F63" s="130">
        <v>0.33270000000000005</v>
      </c>
      <c r="G63" s="130">
        <v>0.22870000000000001</v>
      </c>
      <c r="H63" s="130">
        <v>0.43670000000000003</v>
      </c>
      <c r="I63" s="128" t="s">
        <v>205</v>
      </c>
      <c r="J63" s="128">
        <v>2</v>
      </c>
      <c r="K63" s="128" t="s">
        <v>820</v>
      </c>
      <c r="L63" s="244">
        <v>25.901763710653402</v>
      </c>
      <c r="M63" s="244">
        <v>51.95144852455369</v>
      </c>
      <c r="N63" s="128" t="s">
        <v>17</v>
      </c>
    </row>
    <row r="64" spans="1:17" x14ac:dyDescent="0.25">
      <c r="A64" s="81" t="s">
        <v>6</v>
      </c>
      <c r="B64" s="79" t="s">
        <v>12</v>
      </c>
      <c r="C64" s="79" t="s">
        <v>13</v>
      </c>
      <c r="D64" s="79" t="s">
        <v>8</v>
      </c>
      <c r="E64" s="79" t="s">
        <v>158</v>
      </c>
      <c r="F64" s="130">
        <v>0.57440000000000002</v>
      </c>
      <c r="G64" s="130">
        <v>0.2303</v>
      </c>
      <c r="H64" s="130">
        <v>0.91849999999999998</v>
      </c>
      <c r="I64" s="128" t="s">
        <v>205</v>
      </c>
      <c r="J64" s="128">
        <v>2</v>
      </c>
      <c r="K64" s="128" t="s">
        <v>253</v>
      </c>
      <c r="L64" s="244">
        <v>3.9814905197532569</v>
      </c>
      <c r="M64" s="244">
        <v>2.9500737555831944</v>
      </c>
      <c r="N64" s="128" t="s">
        <v>17</v>
      </c>
    </row>
    <row r="65" spans="1:14" x14ac:dyDescent="0.25">
      <c r="A65" s="81" t="s">
        <v>6</v>
      </c>
      <c r="B65" s="79" t="s">
        <v>12</v>
      </c>
      <c r="C65" s="79" t="s">
        <v>13</v>
      </c>
      <c r="D65" s="79" t="s">
        <v>29</v>
      </c>
      <c r="E65" s="79" t="s">
        <v>158</v>
      </c>
      <c r="F65" s="130">
        <v>0.57440000000000002</v>
      </c>
      <c r="G65" s="130">
        <v>0.2303</v>
      </c>
      <c r="H65" s="130">
        <v>0.91849999999999998</v>
      </c>
      <c r="I65" s="128" t="s">
        <v>205</v>
      </c>
      <c r="J65" s="128">
        <v>2</v>
      </c>
      <c r="K65" s="128" t="s">
        <v>253</v>
      </c>
      <c r="L65" s="244">
        <v>3.9814905197532569</v>
      </c>
      <c r="M65" s="244">
        <v>2.9500737555831944</v>
      </c>
      <c r="N65" s="128" t="s">
        <v>17</v>
      </c>
    </row>
    <row r="66" spans="1:14" x14ac:dyDescent="0.25">
      <c r="A66" s="81" t="s">
        <v>6</v>
      </c>
      <c r="B66" s="79" t="s">
        <v>12</v>
      </c>
      <c r="C66" s="79" t="s">
        <v>14</v>
      </c>
      <c r="D66" s="79" t="s">
        <v>8</v>
      </c>
      <c r="E66" s="79" t="s">
        <v>158</v>
      </c>
      <c r="F66" s="130">
        <v>0.64209999999999989</v>
      </c>
      <c r="G66" s="130">
        <v>0.39610000000000001</v>
      </c>
      <c r="H66" s="130">
        <v>0.88800000000000001</v>
      </c>
      <c r="I66" s="128" t="s">
        <v>205</v>
      </c>
      <c r="J66" s="128">
        <v>2</v>
      </c>
      <c r="K66" s="128" t="s">
        <v>821</v>
      </c>
      <c r="L66" s="244">
        <v>8.728891137383906</v>
      </c>
      <c r="M66" s="244">
        <v>4.8653950133463644</v>
      </c>
      <c r="N66" s="128" t="s">
        <v>17</v>
      </c>
    </row>
    <row r="67" spans="1:14" x14ac:dyDescent="0.25">
      <c r="A67" s="81" t="s">
        <v>6</v>
      </c>
      <c r="B67" s="79" t="s">
        <v>12</v>
      </c>
      <c r="C67" s="79" t="s">
        <v>14</v>
      </c>
      <c r="D67" s="79" t="s">
        <v>29</v>
      </c>
      <c r="E67" s="79" t="s">
        <v>158</v>
      </c>
      <c r="F67" s="130">
        <v>0.64209999999999989</v>
      </c>
      <c r="G67" s="130">
        <v>0.39610000000000001</v>
      </c>
      <c r="H67" s="130">
        <v>0.88800000000000001</v>
      </c>
      <c r="I67" s="128" t="s">
        <v>205</v>
      </c>
      <c r="J67" s="128">
        <v>2</v>
      </c>
      <c r="K67" s="128" t="s">
        <v>821</v>
      </c>
      <c r="L67" s="244">
        <v>8.728891137383906</v>
      </c>
      <c r="M67" s="244">
        <v>4.8653950133463644</v>
      </c>
      <c r="N67" s="128" t="s">
        <v>17</v>
      </c>
    </row>
    <row r="68" spans="1:14" x14ac:dyDescent="0.25">
      <c r="A68" s="81" t="s">
        <v>6</v>
      </c>
      <c r="B68" s="79" t="s">
        <v>12</v>
      </c>
      <c r="C68" s="79" t="s">
        <v>11</v>
      </c>
      <c r="D68" s="79" t="s">
        <v>8</v>
      </c>
      <c r="E68" s="79" t="s">
        <v>159</v>
      </c>
      <c r="F68" s="88">
        <v>0.31780366056572379</v>
      </c>
      <c r="G68" s="88">
        <v>0.28057709463620578</v>
      </c>
      <c r="H68" s="88">
        <v>0.3550302264952418</v>
      </c>
      <c r="I68" s="79" t="s">
        <v>205</v>
      </c>
      <c r="J68" s="79">
        <v>2</v>
      </c>
      <c r="K68" s="84" t="str">
        <f t="shared" ref="K68:K73" si="6">"Beta"&amp;" ("&amp;ROUND(L68,0)&amp;", "&amp;ROUND(M68,0)&amp;")"</f>
        <v>Beta (191, 409)</v>
      </c>
      <c r="L68" s="94">
        <v>190.68219633943426</v>
      </c>
      <c r="M68" s="94">
        <v>409.31780366056563</v>
      </c>
      <c r="N68" s="79" t="s">
        <v>17</v>
      </c>
    </row>
    <row r="69" spans="1:14" x14ac:dyDescent="0.25">
      <c r="A69" s="81" t="s">
        <v>6</v>
      </c>
      <c r="B69" s="79" t="s">
        <v>12</v>
      </c>
      <c r="C69" s="79" t="s">
        <v>11</v>
      </c>
      <c r="D69" s="79" t="s">
        <v>29</v>
      </c>
      <c r="E69" s="79" t="s">
        <v>159</v>
      </c>
      <c r="F69" s="88">
        <v>0.31780366056572379</v>
      </c>
      <c r="G69" s="88">
        <v>0.28057709463620578</v>
      </c>
      <c r="H69" s="88">
        <v>0.3550302264952418</v>
      </c>
      <c r="I69" s="79" t="s">
        <v>205</v>
      </c>
      <c r="J69" s="79">
        <v>2</v>
      </c>
      <c r="K69" s="84" t="str">
        <f t="shared" si="6"/>
        <v>Beta (191, 409)</v>
      </c>
      <c r="L69" s="94">
        <v>190.68219633943426</v>
      </c>
      <c r="M69" s="94">
        <v>409.31780366056563</v>
      </c>
      <c r="N69" s="79" t="s">
        <v>17</v>
      </c>
    </row>
    <row r="70" spans="1:14" x14ac:dyDescent="0.25">
      <c r="A70" s="81" t="s">
        <v>6</v>
      </c>
      <c r="B70" s="79" t="s">
        <v>12</v>
      </c>
      <c r="C70" s="79" t="s">
        <v>13</v>
      </c>
      <c r="D70" s="79" t="s">
        <v>8</v>
      </c>
      <c r="E70" s="79" t="s">
        <v>159</v>
      </c>
      <c r="F70" s="88">
        <v>0.46575342465753422</v>
      </c>
      <c r="G70" s="88">
        <v>0.35132246418011959</v>
      </c>
      <c r="H70" s="88">
        <v>0.58018438513494885</v>
      </c>
      <c r="I70" s="79" t="s">
        <v>205</v>
      </c>
      <c r="J70" s="79">
        <v>2</v>
      </c>
      <c r="K70" s="84" t="str">
        <f t="shared" si="6"/>
        <v>Beta (34, 38)</v>
      </c>
      <c r="L70" s="94">
        <v>33.534246575342465</v>
      </c>
      <c r="M70" s="94">
        <v>38.465753424657528</v>
      </c>
      <c r="N70" s="79" t="s">
        <v>17</v>
      </c>
    </row>
    <row r="71" spans="1:14" x14ac:dyDescent="0.25">
      <c r="A71" s="81" t="s">
        <v>6</v>
      </c>
      <c r="B71" s="79" t="s">
        <v>12</v>
      </c>
      <c r="C71" s="79" t="s">
        <v>13</v>
      </c>
      <c r="D71" s="79" t="s">
        <v>29</v>
      </c>
      <c r="E71" s="79" t="s">
        <v>159</v>
      </c>
      <c r="F71" s="88">
        <v>0.46575342465753422</v>
      </c>
      <c r="G71" s="88">
        <v>0.35132246418011959</v>
      </c>
      <c r="H71" s="88">
        <v>0.58018438513494885</v>
      </c>
      <c r="I71" s="79" t="s">
        <v>205</v>
      </c>
      <c r="J71" s="79">
        <v>2</v>
      </c>
      <c r="K71" s="84" t="str">
        <f t="shared" si="6"/>
        <v>Beta (34, 38)</v>
      </c>
      <c r="L71" s="94">
        <v>33.534246575342465</v>
      </c>
      <c r="M71" s="94">
        <v>38.465753424657528</v>
      </c>
      <c r="N71" s="79" t="s">
        <v>17</v>
      </c>
    </row>
    <row r="72" spans="1:14" x14ac:dyDescent="0.25">
      <c r="A72" s="81" t="s">
        <v>6</v>
      </c>
      <c r="B72" s="79" t="s">
        <v>12</v>
      </c>
      <c r="C72" s="79" t="s">
        <v>14</v>
      </c>
      <c r="D72" s="79" t="s">
        <v>8</v>
      </c>
      <c r="E72" s="79" t="s">
        <v>159</v>
      </c>
      <c r="F72" s="88">
        <v>0.2890625</v>
      </c>
      <c r="G72" s="88">
        <v>0.21052760361660128</v>
      </c>
      <c r="H72" s="88">
        <v>0.36759739638339872</v>
      </c>
      <c r="I72" s="79" t="s">
        <v>205</v>
      </c>
      <c r="J72" s="79">
        <v>2</v>
      </c>
      <c r="K72" s="84" t="str">
        <f t="shared" si="6"/>
        <v>Beta (37, 90)</v>
      </c>
      <c r="L72" s="94">
        <v>36.7109375</v>
      </c>
      <c r="M72" s="94">
        <v>90.2890625</v>
      </c>
      <c r="N72" s="79" t="s">
        <v>17</v>
      </c>
    </row>
    <row r="73" spans="1:14" x14ac:dyDescent="0.25">
      <c r="A73" s="81" t="s">
        <v>6</v>
      </c>
      <c r="B73" s="79" t="s">
        <v>12</v>
      </c>
      <c r="C73" s="79" t="s">
        <v>14</v>
      </c>
      <c r="D73" s="79" t="s">
        <v>29</v>
      </c>
      <c r="E73" s="79" t="s">
        <v>159</v>
      </c>
      <c r="F73" s="88">
        <v>0.2890625</v>
      </c>
      <c r="G73" s="88">
        <v>0.21052760361660128</v>
      </c>
      <c r="H73" s="88">
        <v>0.36759739638339872</v>
      </c>
      <c r="I73" s="79" t="s">
        <v>205</v>
      </c>
      <c r="J73" s="79">
        <v>2</v>
      </c>
      <c r="K73" s="84" t="str">
        <f t="shared" si="6"/>
        <v>Beta (37, 90)</v>
      </c>
      <c r="L73" s="94">
        <v>36.7109375</v>
      </c>
      <c r="M73" s="94">
        <v>90.2890625</v>
      </c>
      <c r="N73" s="79" t="s">
        <v>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1"/>
  <sheetViews>
    <sheetView zoomScale="80" zoomScaleNormal="80" workbookViewId="0">
      <selection activeCell="I34" sqref="I34"/>
    </sheetView>
  </sheetViews>
  <sheetFormatPr defaultRowHeight="15" x14ac:dyDescent="0.25"/>
  <cols>
    <col min="2" max="2" width="8.28515625" customWidth="1"/>
    <col min="3" max="3" width="10" customWidth="1"/>
    <col min="5" max="5" width="15.42578125" style="79" customWidth="1"/>
    <col min="6" max="8" width="8.5703125" customWidth="1"/>
    <col min="9" max="9" width="14.85546875" customWidth="1"/>
    <col min="10" max="10" width="8.5703125" customWidth="1"/>
    <col min="11" max="11" width="20" customWidth="1"/>
    <col min="12" max="14" width="8.5703125" customWidth="1"/>
    <col min="15" max="15" width="9.140625" style="74"/>
    <col min="16" max="16" width="13.28515625" customWidth="1"/>
    <col min="17" max="17" width="57.855468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163</v>
      </c>
      <c r="F1" s="75" t="s">
        <v>133</v>
      </c>
      <c r="G1" s="75" t="s">
        <v>82</v>
      </c>
      <c r="H1" s="75" t="s">
        <v>83</v>
      </c>
      <c r="I1" s="75" t="s">
        <v>134</v>
      </c>
      <c r="J1" s="75" t="s">
        <v>164</v>
      </c>
      <c r="K1" s="75" t="s">
        <v>137</v>
      </c>
      <c r="L1" s="75" t="s">
        <v>135</v>
      </c>
      <c r="M1" s="75" t="s">
        <v>136</v>
      </c>
      <c r="N1" s="75" t="s">
        <v>138</v>
      </c>
      <c r="O1" s="75"/>
      <c r="P1" s="40" t="s">
        <v>21</v>
      </c>
      <c r="Q1" s="40" t="s">
        <v>25</v>
      </c>
    </row>
    <row r="2" spans="1:17" x14ac:dyDescent="0.25">
      <c r="A2" s="288" t="s">
        <v>17</v>
      </c>
      <c r="B2" s="287" t="s">
        <v>17</v>
      </c>
      <c r="C2" s="287" t="s">
        <v>17</v>
      </c>
      <c r="D2" s="287" t="s">
        <v>17</v>
      </c>
      <c r="E2" s="287" t="s">
        <v>17</v>
      </c>
      <c r="F2" s="287">
        <v>30</v>
      </c>
      <c r="G2" s="287">
        <v>15</v>
      </c>
      <c r="H2" s="287">
        <v>60</v>
      </c>
      <c r="I2" s="287" t="s">
        <v>141</v>
      </c>
      <c r="J2" s="287">
        <v>2</v>
      </c>
      <c r="K2" s="287" t="s">
        <v>1719</v>
      </c>
      <c r="L2" s="289">
        <v>2.938272</v>
      </c>
      <c r="M2" s="289">
        <v>4.6172839999999997</v>
      </c>
      <c r="N2" s="287" t="s">
        <v>17</v>
      </c>
      <c r="O2" s="287"/>
      <c r="P2" s="287" t="s">
        <v>22</v>
      </c>
      <c r="Q2" s="26"/>
    </row>
    <row r="3" spans="1:17" x14ac:dyDescent="0.25">
      <c r="A3" s="24"/>
      <c r="F3" s="74"/>
      <c r="G3" s="74"/>
      <c r="H3" s="74"/>
      <c r="I3" s="74"/>
      <c r="J3" s="74"/>
      <c r="K3" s="74"/>
      <c r="L3" s="74"/>
      <c r="M3" s="74"/>
      <c r="N3" s="74"/>
    </row>
    <row r="4" spans="1:17" x14ac:dyDescent="0.25">
      <c r="A4" s="29"/>
      <c r="B4" s="27"/>
      <c r="C4" s="27"/>
      <c r="D4" s="27"/>
      <c r="E4" s="84"/>
      <c r="F4" s="74"/>
      <c r="G4" s="74"/>
      <c r="H4" s="74"/>
      <c r="I4" s="74"/>
      <c r="J4" s="74"/>
      <c r="K4" s="74"/>
      <c r="L4" s="74"/>
      <c r="M4" s="74"/>
      <c r="N4" s="74"/>
      <c r="O4" s="78"/>
      <c r="P4" s="27"/>
      <c r="Q4" s="27"/>
    </row>
    <row r="5" spans="1:17" x14ac:dyDescent="0.25">
      <c r="A5" s="29"/>
      <c r="B5" s="27"/>
      <c r="C5" s="27"/>
      <c r="D5" s="27"/>
      <c r="E5" s="84"/>
      <c r="F5" s="74"/>
      <c r="G5" s="74"/>
      <c r="H5" s="74"/>
      <c r="I5" s="74"/>
      <c r="J5" s="74"/>
      <c r="K5" s="74"/>
      <c r="L5" s="74"/>
      <c r="M5" s="74"/>
      <c r="N5" s="74"/>
      <c r="O5" s="78"/>
      <c r="P5" s="27"/>
      <c r="Q5" s="27"/>
    </row>
    <row r="6" spans="1:17" x14ac:dyDescent="0.25">
      <c r="A6" s="29"/>
      <c r="B6" s="27"/>
      <c r="C6" s="27"/>
      <c r="D6" s="27"/>
      <c r="E6" s="84"/>
      <c r="F6" s="74"/>
      <c r="G6" s="74"/>
      <c r="H6" s="74"/>
      <c r="I6" s="74"/>
      <c r="J6" s="74"/>
      <c r="K6" s="74"/>
      <c r="L6" s="74"/>
      <c r="M6" s="74"/>
      <c r="N6" s="74"/>
      <c r="O6" s="78"/>
      <c r="P6" s="27"/>
      <c r="Q6" s="27"/>
    </row>
    <row r="7" spans="1:17" x14ac:dyDescent="0.25">
      <c r="A7" s="29"/>
      <c r="B7" s="27"/>
      <c r="C7" s="27"/>
      <c r="D7" s="27"/>
      <c r="E7" s="84"/>
      <c r="F7" s="74"/>
      <c r="G7" s="74"/>
      <c r="H7" s="74"/>
      <c r="I7" s="74"/>
      <c r="J7" s="74"/>
      <c r="K7" s="74"/>
      <c r="L7" s="74"/>
      <c r="M7" s="74"/>
      <c r="N7" s="74"/>
      <c r="O7" s="78"/>
      <c r="P7" s="27"/>
      <c r="Q7" s="27"/>
    </row>
    <row r="8" spans="1:17" x14ac:dyDescent="0.25">
      <c r="A8" s="27"/>
      <c r="B8" s="27"/>
      <c r="C8" s="27"/>
      <c r="D8" s="27"/>
      <c r="E8" s="84"/>
      <c r="F8" s="31"/>
      <c r="G8" s="31"/>
      <c r="H8" s="31"/>
      <c r="I8" s="31"/>
      <c r="J8" s="31"/>
      <c r="K8" s="31"/>
      <c r="L8" s="27"/>
      <c r="M8" s="27"/>
      <c r="N8" s="27"/>
      <c r="O8" s="78"/>
      <c r="P8" s="27"/>
      <c r="Q8" s="27"/>
    </row>
    <row r="9" spans="1:17" x14ac:dyDescent="0.25">
      <c r="A9" s="27"/>
      <c r="B9" s="27"/>
      <c r="C9" s="27"/>
      <c r="D9" s="27"/>
      <c r="E9" s="84"/>
      <c r="F9" s="27"/>
      <c r="G9" s="27"/>
      <c r="H9" s="27"/>
      <c r="I9" s="27"/>
      <c r="J9" s="27"/>
      <c r="K9" s="27"/>
      <c r="L9" s="27"/>
      <c r="M9" s="27"/>
      <c r="N9" s="27"/>
      <c r="O9" s="78"/>
      <c r="P9" s="27"/>
      <c r="Q9" s="27"/>
    </row>
    <row r="10" spans="1:17" x14ac:dyDescent="0.25">
      <c r="A10" s="27"/>
      <c r="B10" s="27"/>
      <c r="C10" s="27"/>
      <c r="D10" s="27"/>
      <c r="E10" s="84"/>
      <c r="F10" s="27"/>
      <c r="G10" s="27"/>
      <c r="H10" s="27"/>
      <c r="I10" s="27"/>
      <c r="J10" s="27"/>
      <c r="K10" s="27"/>
      <c r="L10" s="27"/>
      <c r="M10" s="27"/>
      <c r="N10" s="27"/>
      <c r="O10" s="78"/>
      <c r="P10" s="27"/>
      <c r="Q10" s="27"/>
    </row>
    <row r="11" spans="1:17" x14ac:dyDescent="0.25">
      <c r="A11" s="27"/>
      <c r="B11" s="27"/>
      <c r="C11" s="27"/>
      <c r="D11" s="27"/>
      <c r="E11" s="84"/>
      <c r="F11" s="27"/>
      <c r="G11" s="27"/>
      <c r="H11" s="27"/>
      <c r="I11" s="27"/>
      <c r="J11" s="27"/>
      <c r="K11" s="27"/>
      <c r="L11" s="27"/>
      <c r="M11" s="27"/>
      <c r="N11" s="27"/>
      <c r="O11" s="78"/>
      <c r="P11" s="27"/>
      <c r="Q11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68"/>
  <sheetViews>
    <sheetView zoomScale="80" zoomScaleNormal="80" workbookViewId="0">
      <selection activeCell="L34" sqref="L34"/>
    </sheetView>
  </sheetViews>
  <sheetFormatPr defaultRowHeight="15" x14ac:dyDescent="0.25"/>
  <cols>
    <col min="1" max="1" width="8.42578125" style="79" customWidth="1"/>
    <col min="2" max="2" width="7.42578125" style="79" customWidth="1"/>
    <col min="3" max="3" width="9.42578125" style="79" customWidth="1"/>
    <col min="4" max="4" width="6.5703125" style="79" customWidth="1"/>
    <col min="5" max="7" width="8.140625" style="79" customWidth="1"/>
    <col min="8" max="8" width="7.140625" style="79" customWidth="1"/>
    <col min="9" max="9" width="8.140625" style="79" customWidth="1"/>
    <col min="10" max="10" width="35.140625" style="79" customWidth="1"/>
    <col min="11" max="13" width="10.7109375" style="79" customWidth="1"/>
    <col min="14" max="14" width="12.85546875" style="79" customWidth="1"/>
    <col min="15" max="15" width="15.28515625" style="79" customWidth="1"/>
    <col min="16" max="16" width="69.28515625" style="79" customWidth="1"/>
    <col min="17" max="23" width="11.140625" style="79" customWidth="1"/>
    <col min="24" max="16384" width="9.140625" style="79"/>
  </cols>
  <sheetData>
    <row r="1" spans="1:65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86"/>
      <c r="R1" s="86" t="s">
        <v>1706</v>
      </c>
      <c r="S1" s="86" t="s">
        <v>1707</v>
      </c>
      <c r="T1" s="86" t="s">
        <v>1708</v>
      </c>
      <c r="U1" s="86"/>
      <c r="V1" s="86"/>
      <c r="W1" s="86"/>
      <c r="AF1" s="1"/>
      <c r="AG1" s="6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81" t="s">
        <v>2</v>
      </c>
      <c r="B2" s="81" t="s">
        <v>12</v>
      </c>
      <c r="C2" s="81" t="s">
        <v>11</v>
      </c>
      <c r="D2" s="81" t="s">
        <v>17</v>
      </c>
      <c r="E2" s="294">
        <v>9.0880000000000006E-3</v>
      </c>
      <c r="F2" s="88">
        <v>2.6931377002109252E-3</v>
      </c>
      <c r="G2" s="88">
        <v>6.2872473295265598E-3</v>
      </c>
      <c r="H2" s="181" t="s">
        <v>141</v>
      </c>
      <c r="I2" s="181">
        <v>2</v>
      </c>
      <c r="J2" s="79" t="s">
        <v>785</v>
      </c>
      <c r="K2" s="88">
        <v>4.6333140000000004</v>
      </c>
      <c r="L2" s="88">
        <v>2.8688180000000001</v>
      </c>
      <c r="M2" s="79" t="s">
        <v>17</v>
      </c>
      <c r="O2" s="32" t="s">
        <v>24</v>
      </c>
      <c r="P2" s="79" t="s">
        <v>40</v>
      </c>
      <c r="Q2" s="84"/>
      <c r="R2" s="121">
        <v>5.1241915552629322E-3</v>
      </c>
      <c r="S2" s="121">
        <v>9.0880000000000006E-3</v>
      </c>
      <c r="T2" s="107">
        <v>5.1241915552629322E-3</v>
      </c>
      <c r="U2" s="84"/>
      <c r="W2" s="84"/>
      <c r="AF2" s="7"/>
      <c r="AG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81" t="s">
        <v>2</v>
      </c>
      <c r="B3" s="81" t="s">
        <v>12</v>
      </c>
      <c r="C3" s="81" t="s">
        <v>13</v>
      </c>
      <c r="D3" s="81" t="s">
        <v>17</v>
      </c>
      <c r="E3" s="294">
        <v>2.0969000000000002E-2</v>
      </c>
      <c r="F3" s="88">
        <v>4.2560000000000002E-3</v>
      </c>
      <c r="G3" s="88">
        <v>9.9360000000000004E-3</v>
      </c>
      <c r="H3" s="181" t="s">
        <v>141</v>
      </c>
      <c r="I3" s="181">
        <v>2</v>
      </c>
      <c r="J3" s="79" t="s">
        <v>786</v>
      </c>
      <c r="K3" s="88">
        <v>4.6333270000000004</v>
      </c>
      <c r="L3" s="88">
        <v>2.8687529999999999</v>
      </c>
      <c r="M3" s="79" t="s">
        <v>17</v>
      </c>
      <c r="O3" s="81"/>
      <c r="P3" s="83" t="s">
        <v>208</v>
      </c>
      <c r="Q3" s="84"/>
      <c r="R3" s="121">
        <v>8.098000000000001E-3</v>
      </c>
      <c r="S3" s="121">
        <v>2.0969000000000002E-2</v>
      </c>
      <c r="T3" s="107">
        <v>8.098000000000001E-3</v>
      </c>
      <c r="U3" s="84"/>
      <c r="AF3" s="9"/>
      <c r="AG3" s="8"/>
      <c r="AH3" s="1"/>
      <c r="AI3" s="1"/>
      <c r="AJ3" s="1"/>
      <c r="AK3" s="2"/>
      <c r="AL3" s="2"/>
      <c r="AM3" s="1"/>
      <c r="AN3" s="1"/>
      <c r="AO3" s="1"/>
      <c r="AP3" s="3"/>
      <c r="AQ3" s="3"/>
      <c r="AR3" s="1"/>
      <c r="AS3" s="1"/>
      <c r="AT3" s="1"/>
      <c r="AU3" s="1"/>
      <c r="AV3" s="1"/>
      <c r="AW3" s="2"/>
      <c r="AX3" s="1"/>
      <c r="AY3" s="1"/>
      <c r="AZ3" s="1"/>
      <c r="BA3" s="3"/>
      <c r="BB3" s="1"/>
      <c r="BC3" s="1"/>
      <c r="BD3" s="1"/>
      <c r="BE3" s="1"/>
      <c r="BF3" s="1"/>
      <c r="BG3" s="2"/>
      <c r="BH3" s="1"/>
      <c r="BI3" s="1"/>
      <c r="BJ3" s="1"/>
      <c r="BK3" s="3"/>
      <c r="BL3" s="1"/>
      <c r="BM3" s="1"/>
    </row>
    <row r="4" spans="1:65" x14ac:dyDescent="0.25">
      <c r="A4" s="80" t="s">
        <v>2</v>
      </c>
      <c r="B4" s="80" t="s">
        <v>12</v>
      </c>
      <c r="C4" s="80" t="s">
        <v>14</v>
      </c>
      <c r="D4" s="80" t="s">
        <v>17</v>
      </c>
      <c r="E4" s="293">
        <v>1.1731E-2</v>
      </c>
      <c r="F4" s="89">
        <v>1.0820000000000001E-3</v>
      </c>
      <c r="G4" s="89">
        <v>2.5270000000000002E-3</v>
      </c>
      <c r="H4" s="144" t="s">
        <v>141</v>
      </c>
      <c r="I4" s="144">
        <v>2</v>
      </c>
      <c r="J4" s="87" t="s">
        <v>787</v>
      </c>
      <c r="K4" s="89">
        <v>4.6339439999999996</v>
      </c>
      <c r="L4" s="89">
        <v>2.865831</v>
      </c>
      <c r="M4" s="87" t="s">
        <v>17</v>
      </c>
      <c r="N4" s="87"/>
      <c r="O4" s="80"/>
      <c r="P4" s="52" t="s">
        <v>41</v>
      </c>
      <c r="Q4" s="84"/>
      <c r="R4" s="121">
        <v>2.0600000000000002E-3</v>
      </c>
      <c r="S4" s="121">
        <v>1.1731E-2</v>
      </c>
      <c r="T4" s="107">
        <v>2.0600000000000002E-3</v>
      </c>
      <c r="U4" s="84"/>
      <c r="AF4" s="9"/>
      <c r="AG4" s="8"/>
      <c r="AH4" s="1"/>
      <c r="AI4" s="1"/>
      <c r="AJ4" s="1"/>
      <c r="AK4" s="3"/>
      <c r="AL4" s="10"/>
      <c r="AM4" s="1"/>
      <c r="AN4" s="1"/>
      <c r="AO4" s="1"/>
      <c r="AP4" s="5"/>
      <c r="AQ4" s="5"/>
      <c r="AR4" s="1"/>
      <c r="AS4" s="1"/>
      <c r="AT4" s="1"/>
      <c r="AU4" s="1"/>
      <c r="AV4" s="1"/>
      <c r="AW4" s="4"/>
      <c r="AX4" s="1"/>
      <c r="AY4" s="1"/>
      <c r="AZ4" s="1"/>
      <c r="BA4" s="5"/>
      <c r="BB4" s="1"/>
      <c r="BC4" s="1"/>
      <c r="BD4" s="1"/>
      <c r="BE4" s="1"/>
      <c r="BF4" s="1"/>
      <c r="BG4" s="4"/>
      <c r="BH4" s="1"/>
      <c r="BI4" s="1"/>
      <c r="BJ4" s="1"/>
      <c r="BK4" s="5"/>
      <c r="BL4" s="1"/>
      <c r="BM4" s="1"/>
    </row>
    <row r="5" spans="1:65" x14ac:dyDescent="0.25">
      <c r="A5" s="86" t="s">
        <v>3</v>
      </c>
      <c r="B5" s="86" t="s">
        <v>12</v>
      </c>
      <c r="C5" s="86" t="s">
        <v>11</v>
      </c>
      <c r="D5" s="86" t="s">
        <v>17</v>
      </c>
      <c r="E5" s="88">
        <v>2.0256406655285091E-2</v>
      </c>
      <c r="F5" s="88">
        <v>8.615997971954812E-3</v>
      </c>
      <c r="G5" s="88">
        <v>3.0181960940883965E-2</v>
      </c>
      <c r="H5" s="181" t="s">
        <v>141</v>
      </c>
      <c r="I5" s="181">
        <v>2</v>
      </c>
      <c r="J5" s="79" t="s">
        <v>782</v>
      </c>
      <c r="K5" s="88">
        <v>4.198728</v>
      </c>
      <c r="L5" s="88">
        <v>3.7759800000000001</v>
      </c>
      <c r="M5" s="79" t="s">
        <v>17</v>
      </c>
      <c r="O5" s="86"/>
      <c r="P5" s="85"/>
      <c r="R5" s="102">
        <v>2.0256406655285091E-2</v>
      </c>
      <c r="S5" s="121">
        <v>9.0880000000000006E-3</v>
      </c>
      <c r="T5" s="268">
        <v>2.0256406655285091E-2</v>
      </c>
      <c r="U5" s="81"/>
      <c r="V5" s="81"/>
      <c r="W5" s="81"/>
      <c r="AF5" s="9"/>
      <c r="AG5" s="8"/>
      <c r="AH5" s="1"/>
      <c r="AI5" s="1"/>
      <c r="AJ5" s="1"/>
      <c r="AK5" s="3"/>
      <c r="AL5" s="10"/>
      <c r="AM5" s="1"/>
      <c r="AN5" s="1"/>
      <c r="AO5" s="1"/>
      <c r="AP5" s="5"/>
      <c r="AQ5" s="5"/>
      <c r="AR5" s="1"/>
      <c r="AS5" s="1"/>
      <c r="AT5" s="1"/>
      <c r="AU5" s="1"/>
      <c r="AV5" s="1"/>
      <c r="AW5" s="4"/>
      <c r="AX5" s="1"/>
      <c r="AY5" s="1"/>
      <c r="AZ5" s="1"/>
      <c r="BA5" s="5"/>
      <c r="BB5" s="1"/>
      <c r="BC5" s="1"/>
      <c r="BD5" s="1"/>
      <c r="BE5" s="1"/>
      <c r="BF5" s="1"/>
      <c r="BG5" s="4"/>
      <c r="BH5" s="1"/>
      <c r="BI5" s="1"/>
      <c r="BJ5" s="1"/>
      <c r="BK5" s="5"/>
      <c r="BL5" s="1"/>
      <c r="BM5" s="1"/>
    </row>
    <row r="6" spans="1:65" x14ac:dyDescent="0.25">
      <c r="A6" s="86" t="s">
        <v>3</v>
      </c>
      <c r="B6" s="86" t="s">
        <v>12</v>
      </c>
      <c r="C6" s="86" t="s">
        <v>13</v>
      </c>
      <c r="D6" s="86" t="s">
        <v>17</v>
      </c>
      <c r="E6" s="88">
        <v>6.2685000000000005E-2</v>
      </c>
      <c r="F6" s="88">
        <v>2.6661000000000001E-2</v>
      </c>
      <c r="G6" s="88">
        <v>9.3401999999999999E-2</v>
      </c>
      <c r="H6" s="181" t="s">
        <v>141</v>
      </c>
      <c r="I6" s="181">
        <v>2</v>
      </c>
      <c r="J6" s="79" t="s">
        <v>783</v>
      </c>
      <c r="K6" s="88">
        <v>4.198728</v>
      </c>
      <c r="L6" s="88">
        <v>3.7759809999999998</v>
      </c>
      <c r="M6" s="79" t="s">
        <v>17</v>
      </c>
      <c r="O6" s="86"/>
      <c r="P6" s="85"/>
      <c r="R6" s="102">
        <v>6.2685000000000005E-2</v>
      </c>
      <c r="S6" s="121">
        <v>2.0969000000000002E-2</v>
      </c>
      <c r="T6" s="107">
        <v>6.2685000000000005E-2</v>
      </c>
      <c r="AF6" s="1"/>
      <c r="AG6" s="8"/>
      <c r="AH6" s="1"/>
      <c r="AI6" s="1"/>
      <c r="AJ6" s="1"/>
      <c r="AK6" s="3"/>
      <c r="AL6" s="10"/>
      <c r="AM6" s="1"/>
      <c r="AN6" s="1"/>
      <c r="AO6" s="1"/>
      <c r="AP6" s="5"/>
      <c r="AQ6" s="5"/>
      <c r="AR6" s="1"/>
      <c r="AS6" s="1"/>
      <c r="AT6" s="1"/>
      <c r="AU6" s="1"/>
      <c r="AV6" s="1"/>
      <c r="AW6" s="4"/>
      <c r="AX6" s="1"/>
      <c r="AY6" s="1"/>
      <c r="AZ6" s="1"/>
      <c r="BA6" s="5"/>
      <c r="BB6" s="1"/>
      <c r="BC6" s="1"/>
      <c r="BD6" s="1"/>
      <c r="BE6" s="1"/>
      <c r="BF6" s="1"/>
      <c r="BG6" s="4"/>
      <c r="BH6" s="1"/>
      <c r="BI6" s="1"/>
      <c r="BJ6" s="1"/>
      <c r="BK6" s="5"/>
      <c r="BL6" s="1"/>
      <c r="BM6" s="1"/>
    </row>
    <row r="7" spans="1:65" x14ac:dyDescent="0.25">
      <c r="A7" s="80" t="s">
        <v>3</v>
      </c>
      <c r="B7" s="80" t="s">
        <v>12</v>
      </c>
      <c r="C7" s="80" t="s">
        <v>14</v>
      </c>
      <c r="D7" s="80" t="s">
        <v>17</v>
      </c>
      <c r="E7" s="89">
        <v>1.7996999999999999E-2</v>
      </c>
      <c r="F7" s="89">
        <v>7.6549999999999995E-3</v>
      </c>
      <c r="G7" s="89">
        <v>2.6816000000000003E-2</v>
      </c>
      <c r="H7" s="144" t="s">
        <v>141</v>
      </c>
      <c r="I7" s="144">
        <v>2</v>
      </c>
      <c r="J7" s="87" t="s">
        <v>784</v>
      </c>
      <c r="K7" s="89">
        <v>4.1986530000000002</v>
      </c>
      <c r="L7" s="89">
        <v>3.7760760000000002</v>
      </c>
      <c r="M7" s="87" t="s">
        <v>17</v>
      </c>
      <c r="N7" s="87"/>
      <c r="O7" s="80"/>
      <c r="P7" s="91"/>
      <c r="R7" s="102">
        <v>1.7996999999999999E-2</v>
      </c>
      <c r="S7" s="121">
        <v>1.1731E-2</v>
      </c>
      <c r="T7" s="107">
        <v>1.7996999999999999E-2</v>
      </c>
      <c r="AF7" s="1"/>
      <c r="AG7" s="8"/>
      <c r="AH7" s="1"/>
      <c r="AI7" s="1"/>
      <c r="AJ7" s="1"/>
      <c r="AK7" s="3"/>
      <c r="AL7" s="10"/>
      <c r="AM7" s="1"/>
      <c r="AN7" s="1"/>
      <c r="AO7" s="1"/>
      <c r="AP7" s="5"/>
      <c r="AQ7" s="5"/>
      <c r="AR7" s="1"/>
      <c r="AS7" s="1"/>
      <c r="AT7" s="1"/>
      <c r="AU7" s="1"/>
      <c r="AV7" s="1"/>
      <c r="AW7" s="4"/>
      <c r="AX7" s="1"/>
      <c r="AY7" s="1"/>
      <c r="AZ7" s="1"/>
      <c r="BA7" s="5"/>
      <c r="BB7" s="1"/>
      <c r="BC7" s="1"/>
      <c r="BD7" s="1"/>
      <c r="BE7" s="1"/>
      <c r="BF7" s="1"/>
      <c r="BG7" s="4"/>
      <c r="BH7" s="1"/>
      <c r="BI7" s="1"/>
      <c r="BJ7" s="1"/>
      <c r="BK7" s="5"/>
      <c r="BL7" s="1"/>
      <c r="BM7" s="1"/>
    </row>
    <row r="8" spans="1:65" x14ac:dyDescent="0.25">
      <c r="A8" s="86" t="s">
        <v>4</v>
      </c>
      <c r="B8" s="86" t="s">
        <v>12</v>
      </c>
      <c r="C8" s="86" t="s">
        <v>11</v>
      </c>
      <c r="D8" s="86" t="s">
        <v>17</v>
      </c>
      <c r="E8" s="88">
        <v>7.695513975183141E-3</v>
      </c>
      <c r="F8" s="88">
        <v>3.4522328272694786E-3</v>
      </c>
      <c r="G8" s="88">
        <v>1.4898158515953861E-2</v>
      </c>
      <c r="H8" s="181" t="s">
        <v>141</v>
      </c>
      <c r="I8" s="182">
        <v>2</v>
      </c>
      <c r="J8" s="79" t="s">
        <v>779</v>
      </c>
      <c r="K8" s="88">
        <v>3.1998760000000002</v>
      </c>
      <c r="L8" s="88">
        <v>4.5327279999999996</v>
      </c>
      <c r="M8" s="79" t="s">
        <v>17</v>
      </c>
      <c r="O8" s="86"/>
      <c r="P8" s="84"/>
      <c r="R8" s="102">
        <v>7.695513975183141E-3</v>
      </c>
      <c r="S8" s="121">
        <v>9.0880000000000006E-3</v>
      </c>
      <c r="T8" s="107">
        <v>7.695513975183141E-3</v>
      </c>
      <c r="AF8" s="1"/>
      <c r="AG8" s="8"/>
      <c r="AH8" s="1"/>
      <c r="AI8" s="1"/>
      <c r="AJ8" s="1"/>
      <c r="AK8" s="3"/>
      <c r="AL8" s="10"/>
      <c r="AM8" s="1"/>
      <c r="AN8" s="1"/>
      <c r="AO8" s="1"/>
      <c r="AP8" s="5"/>
      <c r="AQ8" s="5"/>
      <c r="AR8" s="1"/>
      <c r="AS8" s="1"/>
      <c r="AT8" s="1"/>
      <c r="AU8" s="1"/>
      <c r="AV8" s="1"/>
      <c r="AW8" s="4"/>
      <c r="AX8" s="1"/>
      <c r="AY8" s="1"/>
      <c r="AZ8" s="1"/>
      <c r="BA8" s="5"/>
      <c r="BB8" s="1"/>
      <c r="BC8" s="1"/>
      <c r="BD8" s="1"/>
      <c r="BE8" s="1"/>
      <c r="BF8" s="1"/>
      <c r="BG8" s="4"/>
      <c r="BH8" s="1"/>
      <c r="BI8" s="1"/>
      <c r="BJ8" s="1"/>
      <c r="BK8" s="5"/>
      <c r="BL8" s="1"/>
      <c r="BM8" s="1"/>
    </row>
    <row r="9" spans="1:65" x14ac:dyDescent="0.25">
      <c r="A9" s="86" t="s">
        <v>4</v>
      </c>
      <c r="B9" s="86" t="s">
        <v>12</v>
      </c>
      <c r="C9" s="86" t="s">
        <v>13</v>
      </c>
      <c r="D9" s="86" t="s">
        <v>17</v>
      </c>
      <c r="E9" s="88">
        <v>2.3831000000000001E-2</v>
      </c>
      <c r="F9" s="88">
        <v>1.0690999999999999E-2</v>
      </c>
      <c r="G9" s="88">
        <v>4.6136000000000003E-2</v>
      </c>
      <c r="H9" s="181" t="s">
        <v>141</v>
      </c>
      <c r="I9" s="182">
        <v>2</v>
      </c>
      <c r="J9" s="79" t="s">
        <v>780</v>
      </c>
      <c r="K9" s="88">
        <v>3.1998150000000001</v>
      </c>
      <c r="L9" s="88">
        <v>4.5327520000000003</v>
      </c>
      <c r="M9" s="79" t="s">
        <v>17</v>
      </c>
      <c r="O9" s="86"/>
      <c r="P9" s="84"/>
      <c r="R9" s="102">
        <v>2.3831000000000001E-2</v>
      </c>
      <c r="S9" s="121">
        <v>2.0969000000000002E-2</v>
      </c>
      <c r="T9" s="107">
        <v>2.3831000000000001E-2</v>
      </c>
      <c r="AF9" s="1"/>
      <c r="AG9" s="8"/>
      <c r="AH9" s="1"/>
      <c r="AI9" s="1"/>
      <c r="AJ9" s="1"/>
      <c r="AK9" s="3"/>
      <c r="AL9" s="10"/>
      <c r="AM9" s="1"/>
      <c r="AN9" s="1"/>
      <c r="AO9" s="1"/>
      <c r="AP9" s="5"/>
      <c r="AQ9" s="5"/>
      <c r="AR9" s="1"/>
      <c r="AS9" s="1"/>
      <c r="AT9" s="1"/>
      <c r="AU9" s="1"/>
      <c r="AV9" s="1"/>
      <c r="AW9" s="4"/>
      <c r="AX9" s="1"/>
      <c r="AY9" s="1"/>
      <c r="AZ9" s="1"/>
      <c r="BA9" s="5"/>
      <c r="BB9" s="1"/>
      <c r="BC9" s="1"/>
      <c r="BD9" s="1"/>
      <c r="BE9" s="1"/>
      <c r="BF9" s="1"/>
      <c r="BG9" s="4"/>
      <c r="BH9" s="1"/>
      <c r="BI9" s="1"/>
      <c r="BJ9" s="1"/>
      <c r="BK9" s="5"/>
      <c r="BL9" s="1"/>
      <c r="BM9" s="1"/>
    </row>
    <row r="10" spans="1:65" x14ac:dyDescent="0.25">
      <c r="A10" s="80" t="s">
        <v>4</v>
      </c>
      <c r="B10" s="80" t="s">
        <v>12</v>
      </c>
      <c r="C10" s="80" t="s">
        <v>14</v>
      </c>
      <c r="D10" s="80" t="s">
        <v>17</v>
      </c>
      <c r="E10" s="89">
        <v>1.0463999999999999E-2</v>
      </c>
      <c r="F10" s="89">
        <v>4.6939999999999994E-3</v>
      </c>
      <c r="G10" s="89">
        <v>2.0258000000000002E-2</v>
      </c>
      <c r="H10" s="144" t="s">
        <v>141</v>
      </c>
      <c r="I10" s="183">
        <v>2</v>
      </c>
      <c r="J10" s="87" t="s">
        <v>781</v>
      </c>
      <c r="K10" s="89">
        <v>3.1998980000000001</v>
      </c>
      <c r="L10" s="89">
        <v>4.5327190000000002</v>
      </c>
      <c r="M10" s="87" t="s">
        <v>17</v>
      </c>
      <c r="N10" s="87"/>
      <c r="O10" s="80"/>
      <c r="P10" s="87"/>
      <c r="R10" s="102">
        <v>1.0463999999999999E-2</v>
      </c>
      <c r="S10" s="121">
        <v>1.1731E-2</v>
      </c>
      <c r="T10" s="107">
        <v>1.0463999999999999E-2</v>
      </c>
      <c r="AF10" s="1"/>
      <c r="AG10" s="8"/>
      <c r="AH10" s="1"/>
      <c r="AI10" s="1"/>
      <c r="AJ10" s="1"/>
      <c r="AK10" s="3"/>
      <c r="AL10" s="10"/>
      <c r="AM10" s="1"/>
      <c r="AN10" s="1"/>
      <c r="AO10" s="1"/>
      <c r="AP10" s="5"/>
      <c r="AQ10" s="5"/>
      <c r="AR10" s="1"/>
      <c r="AS10" s="1"/>
      <c r="AT10" s="1"/>
      <c r="AU10" s="1"/>
      <c r="AV10" s="1"/>
      <c r="AW10" s="4"/>
      <c r="AX10" s="1"/>
      <c r="AY10" s="1"/>
      <c r="AZ10" s="1"/>
      <c r="BA10" s="5"/>
      <c r="BB10" s="1"/>
      <c r="BC10" s="1"/>
      <c r="BD10" s="1"/>
      <c r="BE10" s="1"/>
      <c r="BF10" s="1"/>
      <c r="BG10" s="4"/>
      <c r="BH10" s="1"/>
      <c r="BI10" s="1"/>
      <c r="BJ10" s="1"/>
      <c r="BK10" s="5"/>
      <c r="BL10" s="1"/>
      <c r="BM10" s="1"/>
    </row>
    <row r="11" spans="1:65" x14ac:dyDescent="0.25">
      <c r="A11" s="86" t="s">
        <v>5</v>
      </c>
      <c r="B11" s="86" t="s">
        <v>12</v>
      </c>
      <c r="C11" s="86" t="s">
        <v>11</v>
      </c>
      <c r="D11" s="86" t="s">
        <v>17</v>
      </c>
      <c r="E11" s="294">
        <v>9.0880000000000006E-3</v>
      </c>
      <c r="F11" s="88">
        <v>5.2548403793009381E-3</v>
      </c>
      <c r="G11" s="88">
        <v>2.4350461725080694E-2</v>
      </c>
      <c r="H11" s="181" t="s">
        <v>141</v>
      </c>
      <c r="I11" s="181">
        <v>2</v>
      </c>
      <c r="J11" s="79" t="s">
        <v>776</v>
      </c>
      <c r="K11" s="88">
        <v>3.8605879999999999</v>
      </c>
      <c r="L11" s="88">
        <v>4.1292369999999998</v>
      </c>
      <c r="M11" s="79" t="s">
        <v>17</v>
      </c>
      <c r="O11" s="86"/>
      <c r="P11" s="84"/>
      <c r="R11" s="102">
        <v>1.4321100212971285E-2</v>
      </c>
      <c r="S11" s="121">
        <v>9.0880000000000006E-3</v>
      </c>
      <c r="T11" s="107">
        <v>1.4321100212971285E-2</v>
      </c>
      <c r="AF11" s="1"/>
      <c r="AG11" s="8"/>
      <c r="AH11" s="1"/>
      <c r="AI11" s="1"/>
      <c r="AJ11" s="1"/>
      <c r="AK11" s="3"/>
      <c r="AL11" s="10"/>
      <c r="AM11" s="1"/>
      <c r="AN11" s="1"/>
      <c r="AO11" s="1"/>
      <c r="AP11" s="5"/>
      <c r="AQ11" s="5"/>
      <c r="AR11" s="1"/>
      <c r="AS11" s="1"/>
      <c r="AT11" s="1"/>
      <c r="AU11" s="1"/>
      <c r="AV11" s="1"/>
      <c r="AW11" s="4"/>
      <c r="AX11" s="1"/>
      <c r="AY11" s="1"/>
      <c r="AZ11" s="1"/>
      <c r="BA11" s="5"/>
      <c r="BB11" s="1"/>
      <c r="BC11" s="1"/>
      <c r="BD11" s="1"/>
      <c r="BE11" s="1"/>
      <c r="BF11" s="1"/>
      <c r="BG11" s="4"/>
      <c r="BH11" s="1"/>
      <c r="BI11" s="1"/>
      <c r="BJ11" s="1"/>
      <c r="BK11" s="5"/>
      <c r="BL11" s="1"/>
      <c r="BM11" s="1"/>
    </row>
    <row r="12" spans="1:65" x14ac:dyDescent="0.25">
      <c r="A12" s="86" t="s">
        <v>5</v>
      </c>
      <c r="B12" s="86" t="s">
        <v>12</v>
      </c>
      <c r="C12" s="86" t="s">
        <v>13</v>
      </c>
      <c r="D12" s="86" t="s">
        <v>17</v>
      </c>
      <c r="E12" s="294">
        <v>2.0969000000000002E-2</v>
      </c>
      <c r="F12" s="88">
        <v>2.1199999999999999E-3</v>
      </c>
      <c r="G12" s="88">
        <v>9.8169999999999993E-3</v>
      </c>
      <c r="H12" s="181" t="s">
        <v>141</v>
      </c>
      <c r="I12" s="181">
        <v>2</v>
      </c>
      <c r="J12" s="79" t="s">
        <v>777</v>
      </c>
      <c r="K12" s="88">
        <v>3.8573189999999999</v>
      </c>
      <c r="L12" s="88">
        <v>4.1320389999999998</v>
      </c>
      <c r="M12" s="79" t="s">
        <v>17</v>
      </c>
      <c r="O12" s="86"/>
      <c r="P12" s="84"/>
      <c r="R12" s="102">
        <v>5.7999999999999996E-3</v>
      </c>
      <c r="S12" s="121">
        <v>2.0969000000000002E-2</v>
      </c>
      <c r="T12" s="269">
        <v>0.02</v>
      </c>
      <c r="AF12" s="9"/>
      <c r="AG12" s="8"/>
      <c r="AH12" s="1"/>
      <c r="AI12" s="1"/>
      <c r="AJ12" s="1"/>
      <c r="AK12" s="3"/>
      <c r="AL12" s="10"/>
      <c r="AM12" s="1"/>
      <c r="AN12" s="1"/>
      <c r="AO12" s="1"/>
      <c r="AP12" s="5"/>
      <c r="AQ12" s="5"/>
      <c r="AR12" s="1"/>
      <c r="AS12" s="1"/>
      <c r="AT12" s="1"/>
      <c r="AU12" s="1"/>
      <c r="AV12" s="1"/>
      <c r="AW12" s="4"/>
      <c r="AX12" s="1"/>
      <c r="AY12" s="1"/>
      <c r="AZ12" s="1"/>
      <c r="BA12" s="5"/>
      <c r="BB12" s="1"/>
      <c r="BC12" s="1"/>
      <c r="BD12" s="1"/>
      <c r="BE12" s="1"/>
      <c r="BF12" s="1"/>
      <c r="BG12" s="4"/>
      <c r="BH12" s="1"/>
      <c r="BI12" s="1"/>
      <c r="BJ12" s="1"/>
      <c r="BK12" s="5"/>
      <c r="BL12" s="1"/>
      <c r="BM12" s="1"/>
    </row>
    <row r="13" spans="1:65" x14ac:dyDescent="0.25">
      <c r="A13" s="80" t="s">
        <v>5</v>
      </c>
      <c r="B13" s="80" t="s">
        <v>12</v>
      </c>
      <c r="C13" s="80" t="s">
        <v>14</v>
      </c>
      <c r="D13" s="80" t="s">
        <v>17</v>
      </c>
      <c r="E13" s="293">
        <v>1.1731E-2</v>
      </c>
      <c r="F13" s="89">
        <v>5.5599999999999996E-4</v>
      </c>
      <c r="G13" s="89">
        <v>2.5730000000000002E-3</v>
      </c>
      <c r="H13" s="144" t="s">
        <v>141</v>
      </c>
      <c r="I13" s="144">
        <v>2</v>
      </c>
      <c r="J13" s="87" t="s">
        <v>778</v>
      </c>
      <c r="K13" s="89">
        <v>3.8559480000000002</v>
      </c>
      <c r="L13" s="89">
        <v>4.1332120000000003</v>
      </c>
      <c r="M13" s="87" t="s">
        <v>17</v>
      </c>
      <c r="N13" s="87"/>
      <c r="O13" s="80"/>
      <c r="P13" s="87"/>
      <c r="R13" s="102">
        <v>1.5E-3</v>
      </c>
      <c r="S13" s="121">
        <v>1.1731E-2</v>
      </c>
      <c r="T13" s="269">
        <v>1.4999999999999999E-2</v>
      </c>
      <c r="Z13" s="82"/>
      <c r="AF13" s="9"/>
      <c r="AG13" s="8"/>
      <c r="AH13" s="1"/>
      <c r="AI13" s="1"/>
      <c r="AJ13" s="1"/>
      <c r="AK13" s="3"/>
      <c r="AL13" s="10"/>
      <c r="AM13" s="1"/>
      <c r="AN13" s="1"/>
      <c r="AO13" s="1"/>
      <c r="AP13" s="5"/>
      <c r="AQ13" s="5"/>
      <c r="AR13" s="1"/>
      <c r="AS13" s="1"/>
      <c r="AT13" s="1"/>
      <c r="AU13" s="1"/>
      <c r="AV13" s="1"/>
      <c r="AW13" s="4"/>
      <c r="AX13" s="1"/>
      <c r="AY13" s="1"/>
      <c r="AZ13" s="1"/>
      <c r="BA13" s="5"/>
      <c r="BB13" s="1"/>
      <c r="BC13" s="1"/>
      <c r="BD13" s="1"/>
      <c r="BE13" s="1"/>
      <c r="BF13" s="1"/>
      <c r="BG13" s="4"/>
      <c r="BH13" s="1"/>
      <c r="BI13" s="1"/>
      <c r="BJ13" s="1"/>
      <c r="BK13" s="5"/>
      <c r="BL13" s="1"/>
      <c r="BM13" s="1"/>
    </row>
    <row r="14" spans="1:65" x14ac:dyDescent="0.25">
      <c r="A14" s="86" t="s">
        <v>0</v>
      </c>
      <c r="B14" s="86" t="s">
        <v>17</v>
      </c>
      <c r="C14" s="86" t="s">
        <v>11</v>
      </c>
      <c r="D14" s="86" t="s">
        <v>17</v>
      </c>
      <c r="E14" s="88">
        <v>6.6160174999924095E-3</v>
      </c>
      <c r="F14" s="88">
        <v>3.3707387810098114E-3</v>
      </c>
      <c r="G14" s="88">
        <v>1.0819300521208615E-2</v>
      </c>
      <c r="H14" s="181" t="s">
        <v>141</v>
      </c>
      <c r="I14" s="181">
        <v>2</v>
      </c>
      <c r="J14" s="79" t="s">
        <v>788</v>
      </c>
      <c r="K14" s="88">
        <v>3.6267770000000001</v>
      </c>
      <c r="L14" s="88">
        <v>4.3070550000000001</v>
      </c>
      <c r="M14" s="79" t="s">
        <v>17</v>
      </c>
      <c r="O14" s="86"/>
      <c r="P14" s="84"/>
      <c r="R14" s="102">
        <v>6.6160174999924095E-3</v>
      </c>
      <c r="S14" s="121">
        <v>9.0880000000000006E-3</v>
      </c>
      <c r="T14" s="107">
        <v>6.6160174999924095E-3</v>
      </c>
      <c r="AF14" s="1"/>
      <c r="AG14" s="8"/>
      <c r="AH14" s="1"/>
      <c r="AI14" s="1"/>
      <c r="AJ14" s="1"/>
      <c r="AK14" s="3"/>
      <c r="AL14" s="10"/>
      <c r="AM14" s="1"/>
      <c r="AN14" s="1"/>
      <c r="AO14" s="1"/>
      <c r="AP14" s="5"/>
      <c r="AQ14" s="5"/>
      <c r="AR14" s="1"/>
      <c r="AS14" s="1"/>
      <c r="AT14" s="1"/>
      <c r="AU14" s="1"/>
      <c r="AV14" s="1"/>
      <c r="AW14" s="4"/>
      <c r="AX14" s="1"/>
      <c r="AY14" s="1"/>
      <c r="AZ14" s="1"/>
      <c r="BA14" s="5"/>
      <c r="BB14" s="1"/>
      <c r="BC14" s="1"/>
      <c r="BD14" s="1"/>
      <c r="BE14" s="1"/>
      <c r="BF14" s="1"/>
      <c r="BG14" s="4"/>
      <c r="BH14" s="1"/>
      <c r="BI14" s="1"/>
      <c r="BJ14" s="1"/>
      <c r="BK14" s="5"/>
      <c r="BL14" s="1"/>
      <c r="BM14" s="1"/>
    </row>
    <row r="15" spans="1:65" x14ac:dyDescent="0.25">
      <c r="A15" s="86" t="s">
        <v>0</v>
      </c>
      <c r="B15" s="86" t="s">
        <v>17</v>
      </c>
      <c r="C15" s="86" t="s">
        <v>13</v>
      </c>
      <c r="D15" s="86" t="s">
        <v>17</v>
      </c>
      <c r="E15" s="88">
        <v>2.0135E-2</v>
      </c>
      <c r="F15" s="88">
        <v>1.0256999999999999E-2</v>
      </c>
      <c r="G15" s="88">
        <v>3.2925000000000003E-2</v>
      </c>
      <c r="H15" s="181" t="s">
        <v>141</v>
      </c>
      <c r="I15" s="181">
        <v>2</v>
      </c>
      <c r="J15" s="79" t="s">
        <v>789</v>
      </c>
      <c r="K15" s="88">
        <v>3.6272530000000001</v>
      </c>
      <c r="L15" s="88">
        <v>4.3067359999999999</v>
      </c>
      <c r="M15" s="79" t="s">
        <v>17</v>
      </c>
      <c r="R15" s="102">
        <v>2.0135E-2</v>
      </c>
      <c r="S15" s="121">
        <v>2.0969000000000002E-2</v>
      </c>
      <c r="T15" s="107">
        <v>2.0135E-2</v>
      </c>
      <c r="AF15" s="1"/>
      <c r="AG15" s="8"/>
      <c r="AH15" s="1"/>
      <c r="AI15" s="1"/>
      <c r="AJ15" s="1"/>
      <c r="AK15" s="3"/>
      <c r="AL15" s="10"/>
      <c r="AM15" s="1"/>
      <c r="AN15" s="1"/>
      <c r="AO15" s="1"/>
      <c r="AP15" s="5"/>
      <c r="AQ15" s="5"/>
      <c r="AR15" s="1"/>
      <c r="AS15" s="1"/>
      <c r="AT15" s="1"/>
      <c r="AU15" s="1"/>
      <c r="AV15" s="1"/>
      <c r="AW15" s="4"/>
      <c r="AX15" s="1"/>
      <c r="AY15" s="1"/>
      <c r="AZ15" s="1"/>
      <c r="BA15" s="5"/>
      <c r="BB15" s="1"/>
      <c r="BC15" s="1"/>
      <c r="BD15" s="1"/>
      <c r="BE15" s="1"/>
      <c r="BF15" s="1"/>
      <c r="BG15" s="4"/>
      <c r="BH15" s="1"/>
      <c r="BI15" s="1"/>
      <c r="BJ15" s="1"/>
      <c r="BK15" s="5"/>
      <c r="BL15" s="1"/>
      <c r="BM15" s="1"/>
    </row>
    <row r="16" spans="1:65" x14ac:dyDescent="0.25">
      <c r="A16" s="80" t="s">
        <v>0</v>
      </c>
      <c r="B16" s="80" t="s">
        <v>17</v>
      </c>
      <c r="C16" s="80" t="s">
        <v>14</v>
      </c>
      <c r="D16" s="80" t="s">
        <v>17</v>
      </c>
      <c r="E16" s="89">
        <v>2.9910000000000003E-2</v>
      </c>
      <c r="F16" s="89">
        <v>1.5237000000000001E-2</v>
      </c>
      <c r="G16" s="89">
        <v>4.8908E-2</v>
      </c>
      <c r="H16" s="144" t="s">
        <v>141</v>
      </c>
      <c r="I16" s="144">
        <v>2</v>
      </c>
      <c r="J16" s="87" t="s">
        <v>790</v>
      </c>
      <c r="K16" s="89">
        <v>3.627297</v>
      </c>
      <c r="L16" s="89">
        <v>4.3067060000000001</v>
      </c>
      <c r="M16" s="87" t="s">
        <v>17</v>
      </c>
      <c r="N16" s="87"/>
      <c r="O16" s="80"/>
      <c r="P16" s="87"/>
      <c r="R16" s="102">
        <v>2.9910000000000003E-2</v>
      </c>
      <c r="S16" s="121">
        <v>1.1731E-2</v>
      </c>
      <c r="T16" s="107">
        <v>2.9910000000000003E-2</v>
      </c>
      <c r="AF16" s="1"/>
      <c r="AG16" s="8"/>
      <c r="AH16" s="1"/>
      <c r="AI16" s="1"/>
      <c r="AJ16" s="1"/>
      <c r="AK16" s="3"/>
      <c r="AL16" s="10"/>
      <c r="AM16" s="1"/>
      <c r="AN16" s="1"/>
      <c r="AO16" s="1"/>
      <c r="AP16" s="5"/>
      <c r="AQ16" s="5"/>
      <c r="AR16" s="1"/>
      <c r="AS16" s="1"/>
      <c r="AT16" s="1"/>
      <c r="AU16" s="1"/>
      <c r="AV16" s="1"/>
      <c r="AW16" s="4"/>
      <c r="AX16" s="1"/>
      <c r="AY16" s="1"/>
      <c r="AZ16" s="1"/>
      <c r="BA16" s="5"/>
      <c r="BB16" s="1"/>
      <c r="BC16" s="1"/>
      <c r="BD16" s="1"/>
      <c r="BE16" s="1"/>
      <c r="BF16" s="1"/>
      <c r="BG16" s="4"/>
      <c r="BH16" s="1"/>
      <c r="BI16" s="1"/>
      <c r="BJ16" s="1"/>
      <c r="BK16" s="5"/>
      <c r="BL16" s="1"/>
      <c r="BM16" s="1"/>
    </row>
    <row r="17" spans="1:65" x14ac:dyDescent="0.25">
      <c r="A17" s="86" t="s">
        <v>6</v>
      </c>
      <c r="B17" s="86" t="s">
        <v>12</v>
      </c>
      <c r="C17" s="86" t="s">
        <v>11</v>
      </c>
      <c r="D17" s="86" t="s">
        <v>17</v>
      </c>
      <c r="E17" s="90">
        <v>1.3353536255860018E-2</v>
      </c>
      <c r="F17" s="90">
        <v>8.7401284303179651E-3</v>
      </c>
      <c r="G17" s="90">
        <v>2.2478905644130558E-2</v>
      </c>
      <c r="H17" s="181" t="s">
        <v>141</v>
      </c>
      <c r="I17" s="181">
        <v>2</v>
      </c>
      <c r="J17" s="79" t="s">
        <v>773</v>
      </c>
      <c r="K17" s="88">
        <v>2.9557579999999999</v>
      </c>
      <c r="L17" s="88">
        <v>4.6128280000000004</v>
      </c>
      <c r="M17" s="79" t="s">
        <v>17</v>
      </c>
      <c r="O17" s="86"/>
      <c r="P17" s="84"/>
      <c r="R17" s="102">
        <v>1.3353536255860018E-2</v>
      </c>
      <c r="S17" s="121">
        <v>9.0880000000000006E-3</v>
      </c>
      <c r="T17" s="107">
        <v>1.3353536255860018E-2</v>
      </c>
      <c r="AF17" s="1"/>
      <c r="AG17" s="8"/>
      <c r="AH17" s="1"/>
      <c r="AI17" s="1"/>
      <c r="AJ17" s="1"/>
      <c r="AK17" s="3"/>
      <c r="AL17" s="10"/>
      <c r="AM17" s="1"/>
      <c r="AN17" s="1"/>
      <c r="AO17" s="1"/>
      <c r="AP17" s="5"/>
      <c r="AQ17" s="5"/>
      <c r="AR17" s="1"/>
      <c r="AS17" s="1"/>
      <c r="AT17" s="1"/>
      <c r="AU17" s="1"/>
      <c r="AV17" s="1"/>
      <c r="AW17" s="4"/>
      <c r="AX17" s="1"/>
      <c r="AY17" s="1"/>
      <c r="AZ17" s="1"/>
      <c r="BA17" s="5"/>
      <c r="BB17" s="1"/>
      <c r="BC17" s="1"/>
      <c r="BD17" s="1"/>
      <c r="BE17" s="1"/>
      <c r="BF17" s="1"/>
      <c r="BG17" s="4"/>
      <c r="BH17" s="1"/>
      <c r="BI17" s="1"/>
      <c r="BJ17" s="1"/>
      <c r="BK17" s="5"/>
      <c r="BL17" s="1"/>
      <c r="BM17" s="1"/>
    </row>
    <row r="18" spans="1:65" x14ac:dyDescent="0.25">
      <c r="A18" s="86" t="s">
        <v>6</v>
      </c>
      <c r="B18" s="86" t="s">
        <v>12</v>
      </c>
      <c r="C18" s="86" t="s">
        <v>13</v>
      </c>
      <c r="D18" s="86" t="s">
        <v>17</v>
      </c>
      <c r="E18" s="88">
        <v>5.2186999999999997E-2</v>
      </c>
      <c r="F18" s="88">
        <v>3.4155999999999999E-2</v>
      </c>
      <c r="G18" s="88">
        <v>8.7847999999999996E-2</v>
      </c>
      <c r="H18" s="181" t="s">
        <v>141</v>
      </c>
      <c r="I18" s="181">
        <v>2</v>
      </c>
      <c r="J18" s="79" t="s">
        <v>774</v>
      </c>
      <c r="K18" s="88">
        <v>2.9559579999999999</v>
      </c>
      <c r="L18" s="88">
        <v>4.6127760000000002</v>
      </c>
      <c r="M18" s="79" t="s">
        <v>17</v>
      </c>
      <c r="O18" s="86"/>
      <c r="P18" s="84"/>
      <c r="R18" s="102">
        <v>5.2186999999999997E-2</v>
      </c>
      <c r="S18" s="121">
        <v>2.0969000000000002E-2</v>
      </c>
      <c r="T18" s="107">
        <v>5.2186999999999997E-2</v>
      </c>
      <c r="AF18" s="1"/>
      <c r="AG18" s="8"/>
      <c r="AH18" s="1"/>
      <c r="AI18" s="1"/>
      <c r="AJ18" s="1"/>
      <c r="AK18" s="3"/>
      <c r="AL18" s="10"/>
      <c r="AM18" s="1"/>
      <c r="AN18" s="1"/>
      <c r="AO18" s="1"/>
      <c r="AP18" s="5"/>
      <c r="AQ18" s="5"/>
      <c r="AR18" s="1"/>
      <c r="AS18" s="1"/>
      <c r="AT18" s="1"/>
      <c r="AU18" s="1"/>
      <c r="AV18" s="1"/>
      <c r="AW18" s="4"/>
      <c r="AX18" s="1"/>
      <c r="AY18" s="1"/>
      <c r="AZ18" s="1"/>
      <c r="BA18" s="5"/>
      <c r="BB18" s="1"/>
      <c r="BC18" s="1"/>
      <c r="BD18" s="1"/>
      <c r="BE18" s="1"/>
      <c r="BF18" s="1"/>
      <c r="BG18" s="4"/>
      <c r="BH18" s="1"/>
      <c r="BI18" s="1"/>
      <c r="BJ18" s="1"/>
      <c r="BK18" s="5"/>
      <c r="BL18" s="1"/>
      <c r="BM18" s="1"/>
    </row>
    <row r="19" spans="1:65" x14ac:dyDescent="0.25">
      <c r="A19" s="86" t="s">
        <v>6</v>
      </c>
      <c r="B19" s="86" t="s">
        <v>12</v>
      </c>
      <c r="C19" s="86" t="s">
        <v>14</v>
      </c>
      <c r="D19" s="86" t="s">
        <v>17</v>
      </c>
      <c r="E19" s="88">
        <v>1.4588999999999998E-2</v>
      </c>
      <c r="F19" s="88">
        <v>9.5480000000000009E-3</v>
      </c>
      <c r="G19" s="88">
        <v>2.4558E-2</v>
      </c>
      <c r="H19" s="181" t="s">
        <v>141</v>
      </c>
      <c r="I19" s="181">
        <v>2</v>
      </c>
      <c r="J19" s="79" t="s">
        <v>775</v>
      </c>
      <c r="K19" s="88">
        <v>2.9561000000000002</v>
      </c>
      <c r="L19" s="88">
        <v>4.6127390000000004</v>
      </c>
      <c r="M19" s="79" t="s">
        <v>17</v>
      </c>
      <c r="O19" s="86"/>
      <c r="P19" s="84"/>
      <c r="R19" s="102">
        <v>1.4588999999999998E-2</v>
      </c>
      <c r="S19" s="121">
        <v>1.1731E-2</v>
      </c>
      <c r="T19" s="107">
        <v>1.4588999999999998E-2</v>
      </c>
      <c r="AF19" s="1"/>
      <c r="AG19" s="8"/>
      <c r="AH19" s="1"/>
      <c r="AI19" s="1"/>
      <c r="AJ19" s="1"/>
      <c r="AK19" s="3"/>
      <c r="AL19" s="10"/>
      <c r="AM19" s="1"/>
      <c r="AN19" s="1"/>
      <c r="AO19" s="1"/>
      <c r="AP19" s="5"/>
      <c r="AQ19" s="5"/>
      <c r="AR19" s="1"/>
      <c r="AS19" s="1"/>
      <c r="AT19" s="1"/>
      <c r="AU19" s="1"/>
      <c r="AV19" s="1"/>
      <c r="AW19" s="4"/>
      <c r="AX19" s="1"/>
      <c r="AY19" s="1"/>
      <c r="AZ19" s="1"/>
      <c r="BA19" s="5"/>
      <c r="BB19" s="1"/>
      <c r="BC19" s="1"/>
      <c r="BD19" s="1"/>
      <c r="BE19" s="1"/>
      <c r="BF19" s="1"/>
      <c r="BG19" s="4"/>
      <c r="BH19" s="1"/>
      <c r="BI19" s="1"/>
      <c r="BJ19" s="1"/>
      <c r="BK19" s="5"/>
      <c r="BL19" s="1"/>
      <c r="BM19" s="1"/>
    </row>
    <row r="20" spans="1:65" x14ac:dyDescent="0.25">
      <c r="A20" s="84"/>
      <c r="B20" s="84"/>
      <c r="C20" s="84"/>
      <c r="D20" s="84"/>
      <c r="H20" s="84"/>
      <c r="I20" s="84"/>
      <c r="J20" s="84"/>
      <c r="K20" s="84"/>
      <c r="L20" s="84"/>
      <c r="M20" s="84"/>
      <c r="N20" s="84"/>
      <c r="O20" s="84"/>
      <c r="P20" s="84"/>
      <c r="R20" s="81"/>
      <c r="T20" s="81"/>
      <c r="U20" s="81"/>
      <c r="V20" s="81"/>
      <c r="W20" s="81"/>
      <c r="AF20" s="1"/>
      <c r="AG20" s="8"/>
      <c r="AH20" s="1"/>
      <c r="AI20" s="1"/>
      <c r="AJ20" s="1"/>
      <c r="AK20" s="4"/>
      <c r="AL20" s="10"/>
      <c r="AM20" s="11"/>
      <c r="AN20" s="1"/>
      <c r="AO20" s="1"/>
      <c r="AP20" s="5"/>
      <c r="AQ20" s="5"/>
      <c r="AR20" s="1"/>
      <c r="AS20" s="13"/>
      <c r="AT20" s="1"/>
      <c r="AU20" s="106"/>
      <c r="AV20" s="106"/>
      <c r="AW20" s="15"/>
      <c r="AX20" s="3"/>
      <c r="AY20" s="106"/>
      <c r="AZ20" s="106"/>
      <c r="BA20" s="12"/>
      <c r="BB20" s="1"/>
      <c r="BC20" s="15"/>
      <c r="BD20" s="16"/>
      <c r="BE20" s="106"/>
      <c r="BF20" s="106"/>
      <c r="BG20" s="12"/>
      <c r="BH20" s="1"/>
      <c r="BI20" s="15"/>
      <c r="BJ20" s="16"/>
      <c r="BK20" s="106"/>
      <c r="BL20" s="106"/>
      <c r="BM20" s="12"/>
    </row>
    <row r="21" spans="1:65" x14ac:dyDescent="0.25">
      <c r="AF21" s="1"/>
      <c r="AG21" s="8"/>
      <c r="AH21" s="1"/>
      <c r="AI21" s="1"/>
      <c r="AJ21" s="1"/>
      <c r="AK21" s="4"/>
      <c r="AL21" s="10"/>
      <c r="AM21" s="11"/>
      <c r="AN21" s="1"/>
      <c r="AO21" s="1"/>
      <c r="AP21" s="5"/>
      <c r="AQ21" s="5"/>
      <c r="AR21" s="1"/>
      <c r="AS21" s="1"/>
      <c r="AT21" s="1"/>
      <c r="AU21" s="4"/>
      <c r="AV21" s="4"/>
      <c r="AW21" s="1"/>
      <c r="AX21" s="1"/>
      <c r="AY21" s="10"/>
      <c r="AZ21" s="10"/>
      <c r="BA21" s="17"/>
      <c r="BB21" s="1"/>
      <c r="BC21" s="1"/>
      <c r="BD21" s="1"/>
      <c r="BE21" s="18"/>
      <c r="BF21" s="19"/>
      <c r="BG21" s="17"/>
      <c r="BH21" s="1"/>
      <c r="BI21" s="1"/>
      <c r="BJ21" s="1"/>
      <c r="BK21" s="10"/>
      <c r="BL21" s="10"/>
      <c r="BM21" s="17"/>
    </row>
    <row r="22" spans="1:65" x14ac:dyDescent="0.25">
      <c r="AF22" s="1"/>
      <c r="AG22" s="8"/>
      <c r="AH22" s="1"/>
      <c r="AI22" s="1"/>
      <c r="AJ22" s="1"/>
      <c r="AK22" s="4"/>
      <c r="AL22" s="10"/>
      <c r="AM22" s="11"/>
      <c r="AN22" s="1"/>
      <c r="AO22" s="1"/>
      <c r="AP22" s="5"/>
      <c r="AQ22" s="5"/>
      <c r="AR22" s="1"/>
      <c r="AS22" s="1"/>
      <c r="AT22" s="1"/>
      <c r="AU22" s="4"/>
      <c r="AV22" s="4"/>
      <c r="AW22" s="1"/>
      <c r="AX22" s="1"/>
      <c r="AY22" s="10"/>
      <c r="AZ22" s="10"/>
      <c r="BA22" s="17"/>
      <c r="BB22" s="1"/>
      <c r="BC22" s="1"/>
      <c r="BD22" s="1"/>
      <c r="BE22" s="18"/>
      <c r="BF22" s="19"/>
      <c r="BG22" s="17"/>
      <c r="BH22" s="1"/>
      <c r="BI22" s="1"/>
      <c r="BJ22" s="1"/>
      <c r="BK22" s="10"/>
      <c r="BL22" s="10"/>
      <c r="BM22" s="17"/>
    </row>
    <row r="23" spans="1:65" x14ac:dyDescent="0.25">
      <c r="AF23" s="1"/>
      <c r="AG23" s="8"/>
      <c r="AH23" s="1"/>
      <c r="AI23" s="1"/>
      <c r="AJ23" s="1"/>
      <c r="AK23" s="4"/>
      <c r="AL23" s="10"/>
      <c r="AM23" s="11"/>
      <c r="AN23" s="1"/>
      <c r="AO23" s="1"/>
      <c r="AP23" s="5"/>
      <c r="AQ23" s="5"/>
      <c r="AR23" s="1"/>
      <c r="AS23" s="1"/>
      <c r="AT23" s="1"/>
      <c r="AU23" s="4"/>
      <c r="AV23" s="4"/>
      <c r="AW23" s="1"/>
      <c r="AX23" s="1"/>
      <c r="AY23" s="10"/>
      <c r="AZ23" s="10"/>
      <c r="BA23" s="17"/>
      <c r="BB23" s="1"/>
      <c r="BC23" s="1"/>
      <c r="BD23" s="1"/>
      <c r="BE23" s="18"/>
      <c r="BF23" s="19"/>
      <c r="BG23" s="17"/>
      <c r="BH23" s="1"/>
      <c r="BI23" s="1"/>
      <c r="BJ23" s="1"/>
      <c r="BK23" s="10"/>
      <c r="BL23" s="10"/>
      <c r="BM23" s="17"/>
    </row>
    <row r="24" spans="1:65" x14ac:dyDescent="0.25">
      <c r="AF24" s="1"/>
      <c r="AG24" s="8"/>
      <c r="AH24" s="1"/>
      <c r="AI24" s="1"/>
      <c r="AJ24" s="1"/>
      <c r="AK24" s="4"/>
      <c r="AL24" s="10"/>
      <c r="AM24" s="11"/>
      <c r="AN24" s="1"/>
      <c r="AO24" s="1"/>
      <c r="AP24" s="5"/>
      <c r="AQ24" s="5"/>
      <c r="AR24" s="1"/>
      <c r="AS24" s="1"/>
      <c r="AT24" s="1"/>
      <c r="AU24" s="4"/>
      <c r="AV24" s="4"/>
      <c r="AW24" s="12"/>
      <c r="AX24" s="1"/>
      <c r="AY24" s="20"/>
      <c r="AZ24" s="20"/>
      <c r="BA24" s="17"/>
      <c r="BB24" s="1"/>
      <c r="BC24" s="12"/>
      <c r="BD24" s="1"/>
      <c r="BE24" s="20"/>
      <c r="BF24" s="20"/>
      <c r="BG24" s="1"/>
      <c r="BH24" s="1"/>
      <c r="BI24" s="12"/>
      <c r="BJ24" s="1"/>
      <c r="BK24" s="20"/>
      <c r="BL24" s="20"/>
      <c r="BM24" s="1"/>
    </row>
    <row r="25" spans="1:65" x14ac:dyDescent="0.25">
      <c r="AF25" s="1"/>
      <c r="AG25" s="8"/>
      <c r="AH25" s="1"/>
      <c r="AI25" s="1"/>
      <c r="AJ25" s="1"/>
      <c r="AK25" s="4"/>
      <c r="AL25" s="10"/>
      <c r="AM25" s="11"/>
      <c r="AN25" s="1"/>
      <c r="AO25" s="1"/>
      <c r="AP25" s="5"/>
      <c r="AQ25" s="5"/>
      <c r="AR25" s="1"/>
      <c r="AS25" s="1"/>
      <c r="AT25" s="1"/>
      <c r="AU25" s="4"/>
      <c r="AV25" s="4"/>
      <c r="AW25" s="12"/>
      <c r="AX25" s="1"/>
      <c r="AY25" s="20"/>
      <c r="AZ25" s="20"/>
      <c r="BA25" s="17"/>
      <c r="BB25" s="1"/>
      <c r="BC25" s="12"/>
      <c r="BD25" s="1"/>
      <c r="BE25" s="20"/>
      <c r="BF25" s="20"/>
      <c r="BG25" s="1"/>
      <c r="BH25" s="1"/>
      <c r="BI25" s="1"/>
      <c r="BJ25" s="1"/>
      <c r="BK25" s="1"/>
      <c r="BL25" s="1"/>
      <c r="BM25" s="1"/>
    </row>
    <row r="26" spans="1:65" x14ac:dyDescent="0.25">
      <c r="AF26" s="1"/>
      <c r="AG26" s="8"/>
      <c r="AH26" s="1"/>
      <c r="AI26" s="1"/>
      <c r="AJ26" s="1"/>
      <c r="AK26" s="4"/>
      <c r="AL26" s="10"/>
      <c r="AM26" s="11"/>
      <c r="AN26" s="1"/>
      <c r="AO26" s="1"/>
      <c r="AP26" s="5"/>
      <c r="AQ26" s="5"/>
      <c r="AR26" s="12"/>
      <c r="AS26" s="1"/>
      <c r="AT26" s="1"/>
      <c r="AU26" s="1"/>
      <c r="AV26" s="1"/>
      <c r="AW26" s="12"/>
      <c r="AX26" s="17"/>
      <c r="AY26" s="17"/>
      <c r="AZ26" s="17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25">
      <c r="AF27" s="1"/>
      <c r="AG27" s="8"/>
      <c r="AH27" s="1"/>
      <c r="AI27" s="1"/>
      <c r="AJ27" s="1"/>
      <c r="AK27" s="4"/>
      <c r="AL27" s="10"/>
      <c r="AM27" s="11"/>
      <c r="AN27" s="1"/>
      <c r="AO27" s="1"/>
      <c r="AP27" s="5"/>
      <c r="AQ27" s="5"/>
      <c r="AR27" s="1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25">
      <c r="AF28" s="1"/>
      <c r="AG28" s="8"/>
      <c r="AH28" s="1"/>
      <c r="AI28" s="1"/>
      <c r="AJ28" s="1"/>
      <c r="AK28" s="4"/>
      <c r="AL28" s="10"/>
      <c r="AM28" s="11"/>
      <c r="AN28" s="1"/>
      <c r="AO28" s="1"/>
      <c r="AP28" s="5"/>
      <c r="AQ28" s="5"/>
      <c r="AR28" s="1"/>
      <c r="AS28" s="13"/>
      <c r="AT28" s="1"/>
      <c r="AU28" s="106"/>
      <c r="AV28" s="106"/>
      <c r="AW28" s="15"/>
      <c r="AX28" s="16"/>
      <c r="AY28" s="106"/>
      <c r="AZ28" s="106"/>
      <c r="BA28" s="12"/>
      <c r="BB28" s="1"/>
      <c r="BC28" s="15"/>
      <c r="BD28" s="16"/>
      <c r="BE28" s="106"/>
      <c r="BF28" s="106"/>
      <c r="BG28" s="12"/>
      <c r="BH28" s="1"/>
      <c r="BI28" s="1"/>
      <c r="BJ28" s="1"/>
      <c r="BK28" s="1"/>
      <c r="BL28" s="1"/>
      <c r="BM28" s="1"/>
    </row>
    <row r="29" spans="1:65" x14ac:dyDescent="0.25">
      <c r="AF29" s="1"/>
      <c r="AG29" s="8"/>
      <c r="AH29" s="1"/>
      <c r="AI29" s="1"/>
      <c r="AJ29" s="1"/>
      <c r="AK29" s="4"/>
      <c r="AL29" s="10"/>
      <c r="AM29" s="11"/>
      <c r="AN29" s="1"/>
      <c r="AO29" s="1"/>
      <c r="AP29" s="5"/>
      <c r="AQ29" s="5"/>
      <c r="AR29" s="1"/>
      <c r="AS29" s="1"/>
      <c r="AT29" s="1"/>
      <c r="AU29" s="4"/>
      <c r="AV29" s="4"/>
      <c r="AW29" s="1"/>
      <c r="AX29" s="1"/>
      <c r="AY29" s="10"/>
      <c r="AZ29" s="10"/>
      <c r="BA29" s="17"/>
      <c r="BB29" s="1"/>
      <c r="BC29" s="1"/>
      <c r="BD29" s="1"/>
      <c r="BE29" s="10"/>
      <c r="BF29" s="10"/>
      <c r="BG29" s="17"/>
      <c r="BH29" s="1"/>
      <c r="BI29" s="1"/>
      <c r="BJ29" s="1"/>
      <c r="BK29" s="1"/>
      <c r="BL29" s="1"/>
      <c r="BM29" s="1"/>
    </row>
    <row r="30" spans="1:65" x14ac:dyDescent="0.25">
      <c r="AF30" s="1"/>
      <c r="AG30" s="8"/>
      <c r="AH30" s="1"/>
      <c r="AI30" s="1"/>
      <c r="AJ30" s="1"/>
      <c r="AK30" s="4"/>
      <c r="AL30" s="10"/>
      <c r="AM30" s="11"/>
      <c r="AN30" s="1"/>
      <c r="AO30" s="1"/>
      <c r="AP30" s="5"/>
      <c r="AQ30" s="5"/>
      <c r="AR30" s="1"/>
      <c r="AS30" s="1"/>
      <c r="AT30" s="1"/>
      <c r="AU30" s="4"/>
      <c r="AV30" s="4"/>
      <c r="AW30" s="1"/>
      <c r="AX30" s="1"/>
      <c r="AY30" s="10"/>
      <c r="AZ30" s="10"/>
      <c r="BA30" s="17"/>
      <c r="BB30" s="17"/>
      <c r="BC30" s="1"/>
      <c r="BD30" s="1"/>
      <c r="BE30" s="10"/>
      <c r="BF30" s="10"/>
      <c r="BG30" s="17"/>
      <c r="BH30" s="1"/>
      <c r="BI30" s="1"/>
      <c r="BJ30" s="1"/>
      <c r="BK30" s="1"/>
      <c r="BL30" s="1"/>
      <c r="BM30" s="1"/>
    </row>
    <row r="31" spans="1:65" x14ac:dyDescent="0.25">
      <c r="AF31" s="1"/>
      <c r="AG31" s="8"/>
      <c r="AH31" s="1"/>
      <c r="AI31" s="1"/>
      <c r="AJ31" s="1"/>
      <c r="AK31" s="4"/>
      <c r="AL31" s="10"/>
      <c r="AM31" s="11"/>
      <c r="AN31" s="1"/>
      <c r="AO31" s="1"/>
      <c r="AP31" s="5"/>
      <c r="AQ31" s="5"/>
      <c r="AR31" s="1"/>
      <c r="AS31" s="1"/>
      <c r="AT31" s="1"/>
      <c r="AU31" s="4"/>
      <c r="AV31" s="4"/>
      <c r="AW31" s="1"/>
      <c r="AX31" s="1"/>
      <c r="AY31" s="10"/>
      <c r="AZ31" s="10"/>
      <c r="BA31" s="17"/>
      <c r="BB31" s="17"/>
      <c r="BC31" s="1"/>
      <c r="BD31" s="1"/>
      <c r="BE31" s="10"/>
      <c r="BF31" s="10"/>
      <c r="BG31" s="17"/>
      <c r="BH31" s="1"/>
      <c r="BI31" s="1"/>
      <c r="BJ31" s="1"/>
      <c r="BK31" s="1"/>
      <c r="BL31" s="1"/>
      <c r="BM31" s="1"/>
    </row>
    <row r="32" spans="1:65" x14ac:dyDescent="0.25">
      <c r="AF32" s="1"/>
      <c r="AG32" s="8"/>
      <c r="AH32" s="1"/>
      <c r="AI32" s="1"/>
      <c r="AJ32" s="1"/>
      <c r="AK32" s="4"/>
      <c r="AL32" s="10"/>
      <c r="AM32" s="11"/>
      <c r="AN32" s="1"/>
      <c r="AO32" s="1"/>
      <c r="AP32" s="5"/>
      <c r="AQ32" s="5"/>
      <c r="AR32" s="1"/>
      <c r="AS32" s="1"/>
      <c r="AT32" s="1"/>
      <c r="AU32" s="1"/>
      <c r="AV32" s="1"/>
      <c r="AW32" s="12"/>
      <c r="AX32" s="1"/>
      <c r="AY32" s="20"/>
      <c r="AZ32" s="20"/>
      <c r="BA32" s="1"/>
      <c r="BB32" s="17"/>
      <c r="BC32" s="12"/>
      <c r="BD32" s="1"/>
      <c r="BE32" s="20"/>
      <c r="BF32" s="20"/>
      <c r="BG32" s="1"/>
      <c r="BH32" s="1"/>
      <c r="BI32" s="1"/>
      <c r="BJ32" s="1"/>
      <c r="BK32" s="1"/>
      <c r="BL32" s="1"/>
      <c r="BM32" s="1"/>
    </row>
    <row r="33" spans="18:65" x14ac:dyDescent="0.25">
      <c r="AF33" s="1"/>
      <c r="AG33" s="8"/>
      <c r="AH33" s="1"/>
      <c r="AI33" s="1"/>
      <c r="AJ33" s="1"/>
      <c r="AK33" s="4"/>
      <c r="AL33" s="10"/>
      <c r="AM33" s="11"/>
      <c r="AN33" s="1"/>
      <c r="AO33" s="1"/>
      <c r="AP33" s="5"/>
      <c r="AQ33" s="5"/>
      <c r="AR33" s="1"/>
      <c r="AS33" s="1"/>
      <c r="AT33" s="1"/>
      <c r="AU33" s="1"/>
      <c r="AV33" s="1"/>
      <c r="AW33" s="12"/>
      <c r="AX33" s="1"/>
      <c r="AY33" s="20"/>
      <c r="AZ33" s="20"/>
      <c r="BA33" s="1"/>
      <c r="BB33" s="17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8:65" x14ac:dyDescent="0.25">
      <c r="AF34" s="1"/>
      <c r="AG34" s="3"/>
      <c r="AH34" s="1"/>
      <c r="AI34" s="1"/>
      <c r="AJ34" s="1"/>
      <c r="AK34" s="4"/>
      <c r="AL34" s="2"/>
      <c r="AM34" s="1"/>
      <c r="AN34" s="1"/>
      <c r="AO34" s="1"/>
      <c r="AP34" s="3"/>
      <c r="AQ34" s="3"/>
      <c r="AR34" s="1"/>
      <c r="AS34" s="1"/>
      <c r="AT34" s="1"/>
      <c r="AU34" s="1"/>
      <c r="AV34" s="1"/>
      <c r="AW34" s="12"/>
      <c r="AX34" s="1"/>
      <c r="AY34" s="20"/>
      <c r="AZ34" s="2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8:65" x14ac:dyDescent="0.25">
      <c r="AF35" s="1"/>
      <c r="AG35" s="8"/>
      <c r="AH35" s="1"/>
      <c r="AI35" s="1"/>
      <c r="AJ35" s="1"/>
      <c r="AK35" s="4"/>
      <c r="AL35" s="10"/>
      <c r="AM35" s="1"/>
      <c r="AN35" s="1"/>
      <c r="AO35" s="1"/>
      <c r="AP35" s="5"/>
      <c r="AQ35" s="5"/>
      <c r="AR35" s="12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5"/>
      <c r="BD35" s="16"/>
      <c r="BE35" s="106"/>
      <c r="BF35" s="106"/>
      <c r="BG35" s="12"/>
      <c r="BH35" s="1"/>
      <c r="BI35" s="1"/>
      <c r="BJ35" s="1"/>
      <c r="BK35" s="1"/>
      <c r="BL35" s="1"/>
      <c r="BM35" s="1"/>
    </row>
    <row r="36" spans="18:65" x14ac:dyDescent="0.25">
      <c r="X36" s="81"/>
      <c r="AF36" s="1"/>
      <c r="AG36" s="8"/>
      <c r="AH36" s="1"/>
      <c r="AI36" s="1"/>
      <c r="AJ36" s="1"/>
      <c r="AK36" s="4"/>
      <c r="AL36" s="10"/>
      <c r="AM36" s="1"/>
      <c r="AN36" s="1"/>
      <c r="AO36" s="1"/>
      <c r="AP36" s="5"/>
      <c r="AQ36" s="5"/>
      <c r="AR36" s="1"/>
      <c r="AS36" s="13"/>
      <c r="AT36" s="1"/>
      <c r="AU36" s="106"/>
      <c r="AV36" s="106"/>
      <c r="AW36" s="15"/>
      <c r="AX36" s="16"/>
      <c r="AY36" s="106"/>
      <c r="AZ36" s="106"/>
      <c r="BA36" s="12"/>
      <c r="BB36" s="1"/>
      <c r="BC36" s="1"/>
      <c r="BD36" s="1"/>
      <c r="BE36" s="10"/>
      <c r="BF36" s="10"/>
      <c r="BG36" s="17"/>
      <c r="BH36" s="1"/>
      <c r="BI36" s="1"/>
      <c r="BJ36" s="1"/>
      <c r="BK36" s="1"/>
      <c r="BL36" s="1"/>
      <c r="BM36" s="1"/>
    </row>
    <row r="37" spans="18:65" x14ac:dyDescent="0.25">
      <c r="AF37" s="1"/>
      <c r="AG37" s="8"/>
      <c r="AH37" s="1"/>
      <c r="AI37" s="1"/>
      <c r="AJ37" s="1"/>
      <c r="AK37" s="4"/>
      <c r="AL37" s="10"/>
      <c r="AM37" s="1"/>
      <c r="AN37" s="1"/>
      <c r="AO37" s="1"/>
      <c r="AP37" s="5"/>
      <c r="AQ37" s="5"/>
      <c r="AR37" s="1"/>
      <c r="AS37" s="1"/>
      <c r="AT37" s="1"/>
      <c r="AU37" s="4"/>
      <c r="AV37" s="4"/>
      <c r="AW37" s="1"/>
      <c r="AX37" s="1"/>
      <c r="AY37" s="10"/>
      <c r="AZ37" s="10"/>
      <c r="BA37" s="17"/>
      <c r="BB37" s="1"/>
      <c r="BC37" s="1"/>
      <c r="BD37" s="1"/>
      <c r="BE37" s="10"/>
      <c r="BF37" s="10"/>
      <c r="BG37" s="17"/>
      <c r="BH37" s="1"/>
      <c r="BI37" s="1"/>
      <c r="BJ37" s="1"/>
      <c r="BK37" s="1"/>
      <c r="BL37" s="1"/>
      <c r="BM37" s="1"/>
    </row>
    <row r="38" spans="18:65" x14ac:dyDescent="0.25">
      <c r="R38" s="81"/>
      <c r="AF38" s="1"/>
      <c r="AG38" s="8"/>
      <c r="AH38" s="1"/>
      <c r="AI38" s="1"/>
      <c r="AJ38" s="1"/>
      <c r="AK38" s="4"/>
      <c r="AL38" s="10"/>
      <c r="AM38" s="1"/>
      <c r="AN38" s="1"/>
      <c r="AO38" s="1"/>
      <c r="AP38" s="5"/>
      <c r="AQ38" s="5"/>
      <c r="AR38" s="1"/>
      <c r="AS38" s="1"/>
      <c r="AT38" s="1"/>
      <c r="AU38" s="4"/>
      <c r="AV38" s="4"/>
      <c r="AW38" s="1"/>
      <c r="AX38" s="1"/>
      <c r="AY38" s="10"/>
      <c r="AZ38" s="10"/>
      <c r="BA38" s="17"/>
      <c r="BB38" s="1"/>
      <c r="BC38" s="1"/>
      <c r="BD38" s="1"/>
      <c r="BE38" s="10"/>
      <c r="BF38" s="10"/>
      <c r="BG38" s="17"/>
      <c r="BH38" s="1"/>
      <c r="BI38" s="1"/>
      <c r="BJ38" s="1"/>
      <c r="BK38" s="1"/>
      <c r="BL38" s="1"/>
      <c r="BM38" s="1"/>
    </row>
    <row r="39" spans="18:65" x14ac:dyDescent="0.25">
      <c r="AF39" s="1"/>
      <c r="AG39" s="8"/>
      <c r="AH39" s="1"/>
      <c r="AI39" s="1"/>
      <c r="AJ39" s="1"/>
      <c r="AK39" s="4"/>
      <c r="AL39" s="10"/>
      <c r="AM39" s="1"/>
      <c r="AN39" s="1"/>
      <c r="AO39" s="1"/>
      <c r="AP39" s="5"/>
      <c r="AQ39" s="5"/>
      <c r="AR39" s="1"/>
      <c r="AS39" s="1"/>
      <c r="AT39" s="1"/>
      <c r="AU39" s="4"/>
      <c r="AV39" s="4"/>
      <c r="AW39" s="1"/>
      <c r="AX39" s="1"/>
      <c r="AY39" s="10"/>
      <c r="AZ39" s="10"/>
      <c r="BA39" s="17"/>
      <c r="BB39" s="17"/>
      <c r="BC39" s="12"/>
      <c r="BD39" s="1"/>
      <c r="BE39" s="20"/>
      <c r="BF39" s="20"/>
      <c r="BG39" s="1"/>
      <c r="BH39" s="1"/>
      <c r="BI39" s="1"/>
      <c r="BJ39" s="1"/>
      <c r="BK39" s="1"/>
      <c r="BL39" s="1"/>
      <c r="BM39" s="1"/>
    </row>
    <row r="40" spans="18:65" x14ac:dyDescent="0.25">
      <c r="AF40" s="1"/>
      <c r="AG40" s="8"/>
      <c r="AH40" s="1"/>
      <c r="AI40" s="1"/>
      <c r="AJ40" s="1"/>
      <c r="AK40" s="4"/>
      <c r="AL40" s="10"/>
      <c r="AM40" s="1"/>
      <c r="AN40" s="1"/>
      <c r="AO40" s="1"/>
      <c r="AP40" s="5"/>
      <c r="AQ40" s="5"/>
      <c r="AR40" s="1"/>
      <c r="AS40" s="1"/>
      <c r="AT40" s="1"/>
      <c r="AU40" s="1"/>
      <c r="AV40" s="1"/>
      <c r="AW40" s="12"/>
      <c r="AX40" s="1"/>
      <c r="AY40" s="20"/>
      <c r="AZ40" s="20"/>
      <c r="BA40" s="1"/>
      <c r="BB40" s="17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8:65" x14ac:dyDescent="0.25">
      <c r="AF41" s="1"/>
      <c r="AG41" s="8"/>
      <c r="AH41" s="1"/>
      <c r="AI41" s="1"/>
      <c r="AJ41" s="1"/>
      <c r="AK41" s="4"/>
      <c r="AL41" s="10"/>
      <c r="AM41" s="1"/>
      <c r="AN41" s="1"/>
      <c r="AO41" s="1"/>
      <c r="AP41" s="5"/>
      <c r="AQ41" s="5"/>
      <c r="AR41" s="1"/>
      <c r="AS41" s="21"/>
      <c r="AT41" s="21"/>
      <c r="AU41" s="21"/>
      <c r="AV41" s="21"/>
      <c r="AW41" s="21"/>
      <c r="AX41" s="21"/>
      <c r="AY41" s="21"/>
      <c r="AZ41" s="21"/>
      <c r="BA41" s="21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8:65" x14ac:dyDescent="0.25">
      <c r="AF42" s="1"/>
      <c r="AG42" s="8"/>
      <c r="AH42" s="1"/>
      <c r="AI42" s="1"/>
      <c r="AJ42" s="1"/>
      <c r="AK42" s="4"/>
      <c r="AL42" s="10"/>
      <c r="AM42" s="1"/>
      <c r="AN42" s="1"/>
      <c r="AO42" s="1"/>
      <c r="AP42" s="5"/>
      <c r="AQ42" s="5"/>
      <c r="AR42" s="1"/>
      <c r="AS42" s="23"/>
      <c r="AT42" s="21"/>
      <c r="AU42" s="21"/>
      <c r="AV42" s="21"/>
      <c r="AW42" s="21"/>
      <c r="AX42" s="21"/>
      <c r="AY42" s="21"/>
      <c r="AZ42" s="21"/>
      <c r="BA42" s="21"/>
      <c r="BB42" s="2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8:65" x14ac:dyDescent="0.25">
      <c r="AF43" s="1"/>
      <c r="AG43" s="8"/>
      <c r="AH43" s="1"/>
      <c r="AI43" s="1"/>
      <c r="AJ43" s="1"/>
      <c r="AK43" s="4"/>
      <c r="AL43" s="10"/>
      <c r="AM43" s="1"/>
      <c r="AN43" s="1"/>
      <c r="AO43" s="1"/>
      <c r="AP43" s="5"/>
      <c r="AQ43" s="5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8:65" x14ac:dyDescent="0.25">
      <c r="AF44" s="1"/>
      <c r="AG44" s="8"/>
      <c r="AH44" s="1"/>
      <c r="AI44" s="1"/>
      <c r="AJ44" s="1"/>
      <c r="AK44" s="4"/>
      <c r="AL44" s="10"/>
      <c r="AM44" s="1"/>
      <c r="AN44" s="1"/>
      <c r="AO44" s="1"/>
      <c r="AP44" s="5"/>
      <c r="AQ44" s="5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8:65" x14ac:dyDescent="0.25">
      <c r="AF45" s="1"/>
      <c r="AG45" s="8"/>
      <c r="AH45" s="1"/>
      <c r="AI45" s="1"/>
      <c r="AJ45" s="1"/>
      <c r="AK45" s="4"/>
      <c r="AL45" s="10"/>
      <c r="AM45" s="1"/>
      <c r="AN45" s="1"/>
      <c r="AO45" s="1"/>
      <c r="AP45" s="5"/>
      <c r="AQ45" s="5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8:65" x14ac:dyDescent="0.25">
      <c r="AF46" s="1"/>
      <c r="AG46" s="8"/>
      <c r="AH46" s="1"/>
      <c r="AI46" s="1"/>
      <c r="AJ46" s="1"/>
      <c r="AK46" s="4"/>
      <c r="AL46" s="10"/>
      <c r="AM46" s="1"/>
      <c r="AN46" s="1"/>
      <c r="AO46" s="1"/>
      <c r="AP46" s="5"/>
      <c r="AQ46" s="5"/>
      <c r="AR46" s="1"/>
      <c r="AS46" s="13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8:65" x14ac:dyDescent="0.25">
      <c r="AF47" s="1"/>
      <c r="AG47" s="8"/>
      <c r="AH47" s="1"/>
      <c r="AI47" s="1"/>
      <c r="AJ47" s="1"/>
      <c r="AK47" s="4"/>
      <c r="AL47" s="10"/>
      <c r="AM47" s="1"/>
      <c r="AN47" s="1"/>
      <c r="AO47" s="1"/>
      <c r="AP47" s="5"/>
      <c r="AQ47" s="5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8:65" x14ac:dyDescent="0.25">
      <c r="AF48" s="1"/>
      <c r="AG48" s="8"/>
      <c r="AH48" s="1"/>
      <c r="AI48" s="1"/>
      <c r="AJ48" s="1"/>
      <c r="AK48" s="4"/>
      <c r="AL48" s="10"/>
      <c r="AM48" s="1"/>
      <c r="AN48" s="1"/>
      <c r="AO48" s="1"/>
      <c r="AP48" s="5"/>
      <c r="AQ48" s="5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32:65" x14ac:dyDescent="0.25">
      <c r="AF49" s="1"/>
      <c r="AG49" s="8"/>
      <c r="AH49" s="1"/>
      <c r="AI49" s="1"/>
      <c r="AJ49" s="1"/>
      <c r="AK49" s="4"/>
      <c r="AL49" s="10"/>
      <c r="AM49" s="1"/>
      <c r="AN49" s="1"/>
      <c r="AO49" s="1"/>
      <c r="AP49" s="5"/>
      <c r="AQ49" s="5"/>
      <c r="AR49" s="1"/>
      <c r="AS49" s="13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32:65" x14ac:dyDescent="0.25">
      <c r="AF50" s="1"/>
      <c r="AG50" s="8"/>
      <c r="AH50" s="1"/>
      <c r="AI50" s="1"/>
      <c r="AJ50" s="1"/>
      <c r="AK50" s="4"/>
      <c r="AL50" s="10"/>
      <c r="AM50" s="1"/>
      <c r="AN50" s="1"/>
      <c r="AO50" s="1"/>
      <c r="AP50" s="5"/>
      <c r="AQ50" s="5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32:65" x14ac:dyDescent="0.25">
      <c r="AF51" s="1"/>
      <c r="AG51" s="3"/>
      <c r="AH51" s="1"/>
      <c r="AI51" s="1"/>
      <c r="AJ51" s="1"/>
      <c r="AK51" s="4"/>
      <c r="AL51" s="2"/>
      <c r="AM51" s="1"/>
      <c r="AN51" s="1"/>
      <c r="AO51" s="1"/>
      <c r="AP51" s="3"/>
      <c r="AQ51" s="3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32:65" x14ac:dyDescent="0.25">
      <c r="AF52" s="1"/>
      <c r="AG52" s="8"/>
      <c r="AH52" s="1"/>
      <c r="AI52" s="1"/>
      <c r="AJ52" s="1"/>
      <c r="AK52" s="4"/>
      <c r="AL52" s="10"/>
      <c r="AM52" s="1"/>
      <c r="AN52" s="1"/>
      <c r="AO52" s="1"/>
      <c r="AP52" s="5"/>
      <c r="AQ52" s="5"/>
      <c r="AR52" s="1"/>
      <c r="AS52" s="13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32:65" x14ac:dyDescent="0.25">
      <c r="AF53" s="1"/>
      <c r="AG53" s="8"/>
      <c r="AH53" s="1"/>
      <c r="AI53" s="1"/>
      <c r="AJ53" s="1"/>
      <c r="AK53" s="4"/>
      <c r="AL53" s="10"/>
      <c r="AM53" s="1"/>
      <c r="AN53" s="1"/>
      <c r="AO53" s="1"/>
      <c r="AP53" s="5"/>
      <c r="AQ53" s="5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2:65" x14ac:dyDescent="0.25">
      <c r="AF54" s="1"/>
      <c r="AG54" s="8"/>
      <c r="AH54" s="1"/>
      <c r="AI54" s="1"/>
      <c r="AJ54" s="1"/>
      <c r="AK54" s="4"/>
      <c r="AL54" s="10"/>
      <c r="AM54" s="1"/>
      <c r="AN54" s="1"/>
      <c r="AO54" s="1"/>
      <c r="AP54" s="5"/>
      <c r="AQ54" s="5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3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2:65" x14ac:dyDescent="0.25">
      <c r="AF55" s="1"/>
      <c r="AG55" s="8"/>
      <c r="AH55" s="1"/>
      <c r="AI55" s="1"/>
      <c r="AJ55" s="1"/>
      <c r="AK55" s="4"/>
      <c r="AL55" s="10"/>
      <c r="AM55" s="1"/>
      <c r="AN55" s="1"/>
      <c r="AO55" s="1"/>
      <c r="AP55" s="5"/>
      <c r="AQ55" s="5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2:65" x14ac:dyDescent="0.25">
      <c r="AF56" s="9"/>
      <c r="AG56" s="8"/>
      <c r="AH56" s="1"/>
      <c r="AI56" s="1"/>
      <c r="AJ56" s="1"/>
      <c r="AK56" s="4"/>
      <c r="AL56" s="10"/>
      <c r="AM56" s="1"/>
      <c r="AN56" s="1"/>
      <c r="AO56" s="1"/>
      <c r="AP56" s="5"/>
      <c r="AQ56" s="5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32:65" x14ac:dyDescent="0.25">
      <c r="AF57" s="9"/>
      <c r="AG57" s="8"/>
      <c r="AH57" s="1"/>
      <c r="AI57" s="1"/>
      <c r="AJ57" s="1"/>
      <c r="AK57" s="4"/>
      <c r="AL57" s="10"/>
      <c r="AM57" s="1"/>
      <c r="AN57" s="1"/>
      <c r="AO57" s="1"/>
      <c r="AP57" s="5"/>
      <c r="AQ57" s="5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32:65" x14ac:dyDescent="0.25">
      <c r="AF58" s="9"/>
      <c r="AG58" s="8"/>
      <c r="AH58" s="1"/>
      <c r="AI58" s="1"/>
      <c r="AJ58" s="1"/>
      <c r="AK58" s="4"/>
      <c r="AL58" s="10"/>
      <c r="AM58" s="1"/>
      <c r="AN58" s="1"/>
      <c r="AO58" s="1"/>
      <c r="AP58" s="5"/>
      <c r="AQ58" s="5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32:65" x14ac:dyDescent="0.25">
      <c r="AF59" s="1"/>
      <c r="AG59" s="8"/>
      <c r="AH59" s="1"/>
      <c r="AI59" s="1"/>
      <c r="AJ59" s="1"/>
      <c r="AK59" s="4"/>
      <c r="AL59" s="10"/>
      <c r="AM59" s="1"/>
      <c r="AN59" s="1"/>
      <c r="AO59" s="1"/>
      <c r="AP59" s="5"/>
      <c r="AQ59" s="5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32:65" x14ac:dyDescent="0.25">
      <c r="AF60" s="1"/>
      <c r="AG60" s="8"/>
      <c r="AH60" s="1"/>
      <c r="AI60" s="1"/>
      <c r="AJ60" s="1"/>
      <c r="AK60" s="4"/>
      <c r="AL60" s="10"/>
      <c r="AM60" s="1"/>
      <c r="AN60" s="1"/>
      <c r="AO60" s="1"/>
      <c r="AP60" s="5"/>
      <c r="AQ60" s="5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32:65" x14ac:dyDescent="0.25">
      <c r="AF61" s="1"/>
      <c r="AG61" s="8"/>
      <c r="AH61" s="1"/>
      <c r="AI61" s="1"/>
      <c r="AJ61" s="1"/>
      <c r="AK61" s="4"/>
      <c r="AL61" s="10"/>
      <c r="AM61" s="1"/>
      <c r="AN61" s="1"/>
      <c r="AO61" s="1"/>
      <c r="AP61" s="5"/>
      <c r="AQ61" s="5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32:65" x14ac:dyDescent="0.25">
      <c r="AF62" s="1"/>
      <c r="AG62" s="8"/>
      <c r="AH62" s="1"/>
      <c r="AI62" s="1"/>
      <c r="AJ62" s="1"/>
      <c r="AK62" s="4"/>
      <c r="AL62" s="10"/>
      <c r="AM62" s="1"/>
      <c r="AN62" s="1"/>
      <c r="AO62" s="1"/>
      <c r="AP62" s="5"/>
      <c r="AQ62" s="5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32:65" x14ac:dyDescent="0.25">
      <c r="AF63" s="1"/>
      <c r="AG63" s="8"/>
      <c r="AH63" s="1"/>
      <c r="AI63" s="1"/>
      <c r="AJ63" s="1"/>
      <c r="AK63" s="4"/>
      <c r="AL63" s="10"/>
      <c r="AM63" s="1"/>
      <c r="AN63" s="1"/>
      <c r="AO63" s="1"/>
      <c r="AP63" s="5"/>
      <c r="AQ63" s="5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32:65" x14ac:dyDescent="0.25">
      <c r="AF64" s="1"/>
      <c r="AG64" s="8"/>
      <c r="AH64" s="1"/>
      <c r="AI64" s="1"/>
      <c r="AJ64" s="1"/>
      <c r="AK64" s="4"/>
      <c r="AL64" s="10"/>
      <c r="AM64" s="1"/>
      <c r="AN64" s="1"/>
      <c r="AO64" s="1"/>
      <c r="AP64" s="5"/>
      <c r="AQ64" s="5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32:65" x14ac:dyDescent="0.25">
      <c r="AF65" s="9"/>
      <c r="AG65" s="8"/>
      <c r="AH65" s="1"/>
      <c r="AI65" s="1"/>
      <c r="AJ65" s="1"/>
      <c r="AK65" s="4"/>
      <c r="AL65" s="10"/>
      <c r="AM65" s="1"/>
      <c r="AN65" s="1"/>
      <c r="AO65" s="1"/>
      <c r="AP65" s="5"/>
      <c r="AQ65" s="5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32:65" x14ac:dyDescent="0.25">
      <c r="AF66" s="9"/>
      <c r="AG66" s="8"/>
      <c r="AH66" s="1"/>
      <c r="AI66" s="1"/>
      <c r="AJ66" s="1"/>
      <c r="AK66" s="4"/>
      <c r="AL66" s="10"/>
      <c r="AM66" s="1"/>
      <c r="AN66" s="1"/>
      <c r="AO66" s="1"/>
      <c r="AP66" s="5"/>
      <c r="AQ66" s="5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32:65" x14ac:dyDescent="0.25">
      <c r="AF67" s="9"/>
      <c r="AG67" s="8"/>
      <c r="AH67" s="1"/>
      <c r="AI67" s="1"/>
      <c r="AJ67" s="1"/>
      <c r="AK67" s="4"/>
      <c r="AL67" s="10"/>
      <c r="AM67" s="1"/>
      <c r="AN67" s="1"/>
      <c r="AO67" s="1"/>
      <c r="AP67" s="5"/>
      <c r="AQ67" s="5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32:65" x14ac:dyDescent="0.25">
      <c r="AF68" s="1"/>
      <c r="AG68" s="3"/>
      <c r="AH68" s="1"/>
      <c r="AI68" s="1"/>
      <c r="AJ68" s="1"/>
      <c r="AK68" s="4"/>
      <c r="AL68" s="4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3"/>
  <sheetViews>
    <sheetView zoomScale="80" zoomScaleNormal="80" workbookViewId="0">
      <pane ySplit="1" topLeftCell="A2" activePane="bottomLeft" state="frozen"/>
      <selection pane="bottomLeft" activeCell="H45" sqref="H45"/>
    </sheetView>
  </sheetViews>
  <sheetFormatPr defaultRowHeight="15" x14ac:dyDescent="0.25"/>
  <cols>
    <col min="2" max="2" width="8.28515625" customWidth="1"/>
    <col min="3" max="3" width="10" customWidth="1"/>
    <col min="5" max="7" width="8.7109375" customWidth="1"/>
    <col min="8" max="8" width="6.42578125" customWidth="1"/>
    <col min="9" max="9" width="6.85546875" style="79" customWidth="1"/>
    <col min="10" max="10" width="20.140625" style="79" customWidth="1"/>
    <col min="11" max="14" width="9.140625" style="79"/>
    <col min="15" max="15" width="13.28515625" customWidth="1"/>
    <col min="16" max="16" width="67.140625" customWidth="1"/>
    <col min="18" max="18" width="10.285156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288" t="s">
        <v>17</v>
      </c>
      <c r="B2" s="287" t="s">
        <v>17</v>
      </c>
      <c r="C2" s="287" t="s">
        <v>17</v>
      </c>
      <c r="D2" s="287" t="s">
        <v>17</v>
      </c>
      <c r="E2" s="290">
        <v>2.8000000000000001E-2</v>
      </c>
      <c r="F2" s="290">
        <v>0</v>
      </c>
      <c r="G2" s="290">
        <v>0.05</v>
      </c>
      <c r="H2" s="287" t="s">
        <v>141</v>
      </c>
      <c r="I2" s="287">
        <v>2</v>
      </c>
      <c r="J2" s="287" t="s">
        <v>1718</v>
      </c>
      <c r="K2" s="289">
        <v>4.2888960000000003</v>
      </c>
      <c r="L2" s="289">
        <v>3.6535039999999999</v>
      </c>
      <c r="M2" s="287" t="s">
        <v>17</v>
      </c>
      <c r="N2" s="287"/>
      <c r="O2" s="287" t="s">
        <v>22</v>
      </c>
      <c r="P2" s="291"/>
    </row>
    <row r="3" spans="1:16" x14ac:dyDescent="0.25">
      <c r="K3" s="94"/>
      <c r="L3" s="9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1"/>
  <sheetViews>
    <sheetView zoomScale="80" zoomScaleNormal="80" workbookViewId="0">
      <selection activeCell="J12" sqref="J12"/>
    </sheetView>
  </sheetViews>
  <sheetFormatPr defaultRowHeight="15" x14ac:dyDescent="0.25"/>
  <cols>
    <col min="1" max="1" width="7.5703125" customWidth="1"/>
    <col min="2" max="2" width="8.85546875" customWidth="1"/>
    <col min="5" max="7" width="8.85546875" customWidth="1"/>
    <col min="8" max="8" width="6.140625" style="79" customWidth="1"/>
    <col min="9" max="9" width="6.7109375" style="79" customWidth="1"/>
    <col min="10" max="10" width="20" style="79" customWidth="1"/>
    <col min="11" max="11" width="8.85546875" customWidth="1"/>
    <col min="12" max="13" width="8.85546875" style="79" customWidth="1"/>
    <col min="14" max="14" width="9.140625" style="79"/>
    <col min="15" max="15" width="14.5703125" customWidth="1"/>
    <col min="16" max="16" width="67.5703125" customWidth="1"/>
  </cols>
  <sheetData>
    <row r="1" spans="1:18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8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45">
        <v>0.5</v>
      </c>
      <c r="F2" s="45">
        <v>0.1</v>
      </c>
      <c r="G2" s="45">
        <v>0.9</v>
      </c>
      <c r="H2" s="46" t="s">
        <v>141</v>
      </c>
      <c r="I2" s="46">
        <v>2</v>
      </c>
      <c r="J2" s="46" t="s">
        <v>546</v>
      </c>
      <c r="K2" s="46">
        <v>4</v>
      </c>
      <c r="L2" s="46">
        <v>4</v>
      </c>
      <c r="M2" s="32" t="s">
        <v>17</v>
      </c>
      <c r="O2" s="30" t="s">
        <v>22</v>
      </c>
      <c r="P2" s="82" t="s">
        <v>310</v>
      </c>
    </row>
    <row r="3" spans="1:18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6"/>
      <c r="Q3" s="31"/>
      <c r="R3" s="31"/>
    </row>
    <row r="4" spans="1:18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31"/>
      <c r="Q4" s="31"/>
      <c r="R4" s="31"/>
    </row>
    <row r="5" spans="1:18" x14ac:dyDescent="0.25">
      <c r="A5" s="46"/>
      <c r="B5" s="46"/>
      <c r="C5" s="46"/>
      <c r="D5" s="46"/>
      <c r="E5" s="46"/>
      <c r="F5" s="32"/>
      <c r="G5" s="32"/>
      <c r="H5" s="46"/>
      <c r="I5" s="32"/>
      <c r="J5" s="32"/>
      <c r="K5" s="32"/>
      <c r="L5" s="46"/>
      <c r="M5" s="46"/>
      <c r="N5" s="46"/>
      <c r="O5" s="46"/>
      <c r="Q5" s="31"/>
      <c r="R5" s="31"/>
    </row>
    <row r="6" spans="1:18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55"/>
      <c r="Q6" s="31"/>
      <c r="R6" s="31"/>
    </row>
    <row r="7" spans="1:18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1"/>
      <c r="Q7" s="31"/>
      <c r="R7" s="31"/>
    </row>
    <row r="8" spans="1:18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31"/>
      <c r="Q8" s="31"/>
      <c r="R8" s="31"/>
    </row>
    <row r="9" spans="1:1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8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7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4" width="9" customWidth="1"/>
    <col min="5" max="5" width="15.7109375" style="79" customWidth="1"/>
    <col min="6" max="8" width="7.28515625" customWidth="1"/>
    <col min="9" max="10" width="6.85546875" customWidth="1"/>
    <col min="11" max="11" width="15.5703125" customWidth="1"/>
    <col min="12" max="14" width="8.7109375" customWidth="1"/>
    <col min="16" max="16" width="13.140625" customWidth="1"/>
    <col min="17" max="17" width="73.71093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163</v>
      </c>
      <c r="F1" s="33" t="s">
        <v>133</v>
      </c>
      <c r="G1" s="33" t="s">
        <v>82</v>
      </c>
      <c r="H1" s="33" t="s">
        <v>83</v>
      </c>
      <c r="I1" s="33" t="s">
        <v>134</v>
      </c>
      <c r="J1" s="33" t="s">
        <v>164</v>
      </c>
      <c r="K1" s="33" t="s">
        <v>137</v>
      </c>
      <c r="L1" s="33" t="s">
        <v>135</v>
      </c>
      <c r="M1" s="33" t="s">
        <v>136</v>
      </c>
      <c r="N1" s="33" t="s">
        <v>138</v>
      </c>
      <c r="O1" s="34"/>
      <c r="P1" s="40" t="s">
        <v>21</v>
      </c>
      <c r="Q1" s="40" t="s">
        <v>25</v>
      </c>
    </row>
    <row r="2" spans="1:17" x14ac:dyDescent="0.25">
      <c r="A2" s="24" t="s">
        <v>2</v>
      </c>
      <c r="B2" t="s">
        <v>17</v>
      </c>
      <c r="C2" t="s">
        <v>11</v>
      </c>
      <c r="D2" t="s">
        <v>17</v>
      </c>
      <c r="E2" s="79" t="s">
        <v>158</v>
      </c>
      <c r="F2" s="88">
        <v>0.69191601997881347</v>
      </c>
      <c r="G2" s="88">
        <v>0.6512</v>
      </c>
      <c r="H2" s="88">
        <v>0.73260000000000003</v>
      </c>
      <c r="I2" t="s">
        <v>205</v>
      </c>
      <c r="J2">
        <v>2</v>
      </c>
      <c r="K2" t="s">
        <v>848</v>
      </c>
      <c r="L2" s="92">
        <v>341.36565886206301</v>
      </c>
      <c r="M2" s="94">
        <v>151.9971901040812</v>
      </c>
      <c r="N2" t="s">
        <v>17</v>
      </c>
      <c r="P2" t="s">
        <v>22</v>
      </c>
    </row>
    <row r="3" spans="1:17" x14ac:dyDescent="0.25">
      <c r="A3" s="24" t="s">
        <v>2</v>
      </c>
      <c r="B3" t="s">
        <v>17</v>
      </c>
      <c r="C3" t="s">
        <v>13</v>
      </c>
      <c r="D3" t="s">
        <v>17</v>
      </c>
      <c r="E3" s="79" t="s">
        <v>158</v>
      </c>
      <c r="F3" s="90">
        <v>0.76337080769004939</v>
      </c>
      <c r="G3" s="90">
        <v>0.72670000000000001</v>
      </c>
      <c r="H3" s="90">
        <v>0.80010000000000003</v>
      </c>
      <c r="I3" s="27" t="s">
        <v>205</v>
      </c>
      <c r="J3" s="27">
        <v>2</v>
      </c>
      <c r="K3" s="27" t="s">
        <v>849</v>
      </c>
      <c r="L3" s="92">
        <v>392.53254041135801</v>
      </c>
      <c r="M3" s="92">
        <v>121.67698457579291</v>
      </c>
      <c r="N3" s="27" t="s">
        <v>17</v>
      </c>
      <c r="O3" s="27"/>
      <c r="P3" s="27"/>
      <c r="Q3" s="27"/>
    </row>
    <row r="4" spans="1:17" x14ac:dyDescent="0.25">
      <c r="A4" s="24" t="s">
        <v>2</v>
      </c>
      <c r="B4" t="s">
        <v>17</v>
      </c>
      <c r="C4" t="s">
        <v>14</v>
      </c>
      <c r="D4" t="s">
        <v>17</v>
      </c>
      <c r="E4" s="79" t="s">
        <v>158</v>
      </c>
      <c r="F4" s="90">
        <v>0.61469328038457494</v>
      </c>
      <c r="G4" s="90">
        <v>0.55269999999999997</v>
      </c>
      <c r="H4" s="90">
        <v>0.67669999999999997</v>
      </c>
      <c r="I4" s="27" t="s">
        <v>205</v>
      </c>
      <c r="J4" s="27">
        <v>2</v>
      </c>
      <c r="K4" s="27" t="s">
        <v>850</v>
      </c>
      <c r="L4" s="92">
        <v>144.88171682372507</v>
      </c>
      <c r="M4" s="92">
        <v>90.815860239557082</v>
      </c>
      <c r="N4" s="27" t="s">
        <v>17</v>
      </c>
      <c r="O4" s="27"/>
      <c r="P4" s="27"/>
      <c r="Q4" s="27"/>
    </row>
    <row r="5" spans="1:17" s="79" customFormat="1" x14ac:dyDescent="0.25">
      <c r="A5" s="86" t="s">
        <v>2</v>
      </c>
      <c r="B5" s="84" t="s">
        <v>17</v>
      </c>
      <c r="C5" s="84" t="s">
        <v>11</v>
      </c>
      <c r="D5" s="84" t="s">
        <v>17</v>
      </c>
      <c r="E5" s="85" t="s">
        <v>159</v>
      </c>
      <c r="F5" s="90">
        <v>0.54038301415487089</v>
      </c>
      <c r="G5" s="90">
        <v>0.42030000000000001</v>
      </c>
      <c r="H5" s="90">
        <v>0.66049999999999998</v>
      </c>
      <c r="I5" s="84" t="s">
        <v>205</v>
      </c>
      <c r="J5" s="84">
        <v>2</v>
      </c>
      <c r="K5" s="84" t="s">
        <v>845</v>
      </c>
      <c r="L5" s="92">
        <v>35.205462740557479</v>
      </c>
      <c r="M5" s="92">
        <v>29.943629326329319</v>
      </c>
      <c r="N5" s="84" t="s">
        <v>17</v>
      </c>
      <c r="O5" s="84"/>
      <c r="P5" s="84"/>
      <c r="Q5" s="84"/>
    </row>
    <row r="6" spans="1:17" s="79" customFormat="1" x14ac:dyDescent="0.25">
      <c r="A6" s="86" t="s">
        <v>2</v>
      </c>
      <c r="B6" s="84" t="s">
        <v>17</v>
      </c>
      <c r="C6" s="84" t="s">
        <v>13</v>
      </c>
      <c r="D6" s="84" t="s">
        <v>17</v>
      </c>
      <c r="E6" s="85" t="s">
        <v>159</v>
      </c>
      <c r="F6" s="90">
        <v>0.66763005780346829</v>
      </c>
      <c r="G6" s="90">
        <v>0.55989999999999995</v>
      </c>
      <c r="H6" s="90">
        <v>0.77529999999999999</v>
      </c>
      <c r="I6" s="84" t="s">
        <v>205</v>
      </c>
      <c r="J6" s="84">
        <v>2</v>
      </c>
      <c r="K6" s="84" t="s">
        <v>846</v>
      </c>
      <c r="L6" s="92">
        <v>48.397645231946974</v>
      </c>
      <c r="M6" s="92">
        <v>24.094065808112166</v>
      </c>
      <c r="N6" s="84" t="s">
        <v>17</v>
      </c>
      <c r="O6" s="84"/>
      <c r="P6" s="84"/>
      <c r="Q6" s="84"/>
    </row>
    <row r="7" spans="1:17" s="79" customFormat="1" x14ac:dyDescent="0.25">
      <c r="A7" s="80" t="s">
        <v>2</v>
      </c>
      <c r="B7" s="87" t="s">
        <v>17</v>
      </c>
      <c r="C7" s="87" t="s">
        <v>14</v>
      </c>
      <c r="D7" s="87" t="s">
        <v>17</v>
      </c>
      <c r="E7" s="91" t="s">
        <v>159</v>
      </c>
      <c r="F7" s="89">
        <v>0.49132947976878616</v>
      </c>
      <c r="G7" s="89">
        <v>0.30840000000000001</v>
      </c>
      <c r="H7" s="89">
        <v>0.67420000000000002</v>
      </c>
      <c r="I7" s="87" t="s">
        <v>205</v>
      </c>
      <c r="J7" s="87">
        <v>2</v>
      </c>
      <c r="K7" s="87" t="s">
        <v>847</v>
      </c>
      <c r="L7" s="93">
        <v>13.610223583096804</v>
      </c>
      <c r="M7" s="93">
        <v>14.090584415441393</v>
      </c>
      <c r="N7" s="87" t="s">
        <v>17</v>
      </c>
      <c r="O7" s="87"/>
      <c r="P7" s="87"/>
      <c r="Q7" s="87"/>
    </row>
    <row r="8" spans="1:17" x14ac:dyDescent="0.25">
      <c r="A8" s="86" t="s">
        <v>3</v>
      </c>
      <c r="B8" s="84" t="s">
        <v>17</v>
      </c>
      <c r="C8" s="84" t="s">
        <v>11</v>
      </c>
      <c r="D8" s="84" t="s">
        <v>17</v>
      </c>
      <c r="E8" s="85" t="s">
        <v>158</v>
      </c>
      <c r="F8" s="90">
        <v>0.69191601997881347</v>
      </c>
      <c r="G8" s="90">
        <v>0.6512</v>
      </c>
      <c r="H8" s="90">
        <v>0.73260000000000003</v>
      </c>
      <c r="I8" s="84" t="s">
        <v>205</v>
      </c>
      <c r="J8" s="84">
        <v>2</v>
      </c>
      <c r="K8" s="84" t="s">
        <v>848</v>
      </c>
      <c r="L8" s="92">
        <v>341.36565886206301</v>
      </c>
      <c r="M8" s="92">
        <v>151.9971901040812</v>
      </c>
      <c r="N8" s="84" t="s">
        <v>17</v>
      </c>
      <c r="O8" s="84"/>
      <c r="P8" s="84"/>
      <c r="Q8" s="84"/>
    </row>
    <row r="9" spans="1:17" x14ac:dyDescent="0.25">
      <c r="A9" s="86" t="s">
        <v>3</v>
      </c>
      <c r="B9" s="84" t="s">
        <v>17</v>
      </c>
      <c r="C9" s="84" t="s">
        <v>13</v>
      </c>
      <c r="D9" s="84" t="s">
        <v>17</v>
      </c>
      <c r="E9" s="85" t="s">
        <v>158</v>
      </c>
      <c r="F9" s="90">
        <v>0.76337080769004939</v>
      </c>
      <c r="G9" s="90">
        <v>0.72670000000000001</v>
      </c>
      <c r="H9" s="90">
        <v>0.80010000000000003</v>
      </c>
      <c r="I9" s="84" t="s">
        <v>205</v>
      </c>
      <c r="J9" s="84">
        <v>2</v>
      </c>
      <c r="K9" s="84" t="s">
        <v>849</v>
      </c>
      <c r="L9" s="92">
        <v>392.53254041135801</v>
      </c>
      <c r="M9" s="92">
        <v>121.67698457579291</v>
      </c>
      <c r="N9" s="84" t="s">
        <v>17</v>
      </c>
      <c r="O9" s="84"/>
      <c r="P9" s="84"/>
      <c r="Q9" s="84"/>
    </row>
    <row r="10" spans="1:17" x14ac:dyDescent="0.25">
      <c r="A10" s="86" t="s">
        <v>3</v>
      </c>
      <c r="B10" s="84" t="s">
        <v>17</v>
      </c>
      <c r="C10" s="84" t="s">
        <v>14</v>
      </c>
      <c r="D10" s="84" t="s">
        <v>17</v>
      </c>
      <c r="E10" s="85" t="s">
        <v>158</v>
      </c>
      <c r="F10" s="90">
        <v>0.61469328038457494</v>
      </c>
      <c r="G10" s="90">
        <v>0.55269999999999997</v>
      </c>
      <c r="H10" s="90">
        <v>0.67669999999999997</v>
      </c>
      <c r="I10" s="84" t="s">
        <v>205</v>
      </c>
      <c r="J10" s="84">
        <v>2</v>
      </c>
      <c r="K10" s="84" t="s">
        <v>850</v>
      </c>
      <c r="L10" s="92">
        <v>144.88171682372507</v>
      </c>
      <c r="M10" s="92">
        <v>90.815860239557082</v>
      </c>
      <c r="N10" s="84" t="s">
        <v>17</v>
      </c>
      <c r="O10" s="84"/>
      <c r="P10" s="84"/>
      <c r="Q10" s="84"/>
    </row>
    <row r="11" spans="1:17" s="79" customFormat="1" x14ac:dyDescent="0.25">
      <c r="A11" s="86" t="s">
        <v>3</v>
      </c>
      <c r="B11" s="84" t="s">
        <v>17</v>
      </c>
      <c r="C11" s="84" t="s">
        <v>11</v>
      </c>
      <c r="D11" s="84" t="s">
        <v>17</v>
      </c>
      <c r="E11" s="85" t="s">
        <v>159</v>
      </c>
      <c r="F11" s="90">
        <v>0.54038301415487089</v>
      </c>
      <c r="G11" s="90">
        <v>0.42030000000000001</v>
      </c>
      <c r="H11" s="90">
        <v>0.66049999999999998</v>
      </c>
      <c r="I11" s="84" t="s">
        <v>205</v>
      </c>
      <c r="J11" s="84">
        <v>2</v>
      </c>
      <c r="K11" s="84" t="s">
        <v>845</v>
      </c>
      <c r="L11" s="92">
        <v>35.205462740557479</v>
      </c>
      <c r="M11" s="94">
        <v>29.943629326329319</v>
      </c>
      <c r="N11" s="79" t="s">
        <v>17</v>
      </c>
    </row>
    <row r="12" spans="1:17" s="79" customFormat="1" x14ac:dyDescent="0.25">
      <c r="A12" s="86" t="s">
        <v>3</v>
      </c>
      <c r="B12" s="84" t="s">
        <v>17</v>
      </c>
      <c r="C12" s="84" t="s">
        <v>13</v>
      </c>
      <c r="D12" s="84" t="s">
        <v>17</v>
      </c>
      <c r="E12" s="85" t="s">
        <v>159</v>
      </c>
      <c r="F12" s="90">
        <v>0.66763005780346829</v>
      </c>
      <c r="G12" s="90">
        <v>0.55989999999999995</v>
      </c>
      <c r="H12" s="90">
        <v>0.77529999999999999</v>
      </c>
      <c r="I12" s="84" t="s">
        <v>205</v>
      </c>
      <c r="J12" s="84">
        <v>2</v>
      </c>
      <c r="K12" s="84" t="s">
        <v>846</v>
      </c>
      <c r="L12" s="92">
        <v>48.397645231946974</v>
      </c>
      <c r="M12" s="92">
        <v>24.094065808112166</v>
      </c>
      <c r="N12" s="84" t="s">
        <v>17</v>
      </c>
      <c r="O12" s="84"/>
      <c r="P12" s="84"/>
      <c r="Q12" s="84"/>
    </row>
    <row r="13" spans="1:17" s="79" customFormat="1" x14ac:dyDescent="0.25">
      <c r="A13" s="80" t="s">
        <v>3</v>
      </c>
      <c r="B13" s="87" t="s">
        <v>17</v>
      </c>
      <c r="C13" s="87" t="s">
        <v>14</v>
      </c>
      <c r="D13" s="87" t="s">
        <v>17</v>
      </c>
      <c r="E13" s="91" t="s">
        <v>159</v>
      </c>
      <c r="F13" s="89">
        <v>0.49132947976878616</v>
      </c>
      <c r="G13" s="89">
        <v>0.30840000000000001</v>
      </c>
      <c r="H13" s="89">
        <v>0.67420000000000002</v>
      </c>
      <c r="I13" s="87" t="s">
        <v>205</v>
      </c>
      <c r="J13" s="87">
        <v>2</v>
      </c>
      <c r="K13" s="87" t="s">
        <v>847</v>
      </c>
      <c r="L13" s="93">
        <v>13.610223583096804</v>
      </c>
      <c r="M13" s="93">
        <v>14.090584415441393</v>
      </c>
      <c r="N13" s="87" t="s">
        <v>17</v>
      </c>
      <c r="O13" s="87"/>
      <c r="P13" s="87"/>
      <c r="Q13" s="87"/>
    </row>
    <row r="14" spans="1:17" x14ac:dyDescent="0.25">
      <c r="A14" s="86" t="s">
        <v>4</v>
      </c>
      <c r="B14" s="84" t="s">
        <v>17</v>
      </c>
      <c r="C14" s="84" t="s">
        <v>11</v>
      </c>
      <c r="D14" s="84" t="s">
        <v>17</v>
      </c>
      <c r="E14" s="85" t="s">
        <v>158</v>
      </c>
      <c r="F14" s="90">
        <v>0.54071553994732224</v>
      </c>
      <c r="G14" s="90">
        <v>0.48280000000000001</v>
      </c>
      <c r="H14" s="90">
        <v>0.59860000000000002</v>
      </c>
      <c r="I14" s="84" t="s">
        <v>205</v>
      </c>
      <c r="J14" s="84">
        <v>2</v>
      </c>
      <c r="K14" s="84" t="s">
        <v>704</v>
      </c>
      <c r="L14" s="92">
        <v>153.33655312007613</v>
      </c>
      <c r="M14" s="92">
        <v>130.24426117465362</v>
      </c>
      <c r="N14" s="84" t="s">
        <v>17</v>
      </c>
      <c r="O14" s="84"/>
      <c r="P14" s="84"/>
      <c r="Q14" s="84" t="s">
        <v>69</v>
      </c>
    </row>
    <row r="15" spans="1:17" x14ac:dyDescent="0.25">
      <c r="A15" s="86" t="s">
        <v>4</v>
      </c>
      <c r="B15" s="84" t="s">
        <v>17</v>
      </c>
      <c r="C15" s="84" t="s">
        <v>13</v>
      </c>
      <c r="D15" s="84" t="s">
        <v>17</v>
      </c>
      <c r="E15" s="85" t="s">
        <v>158</v>
      </c>
      <c r="F15" s="209">
        <v>0.62461159062885352</v>
      </c>
      <c r="G15" s="209">
        <v>0.52149999999999996</v>
      </c>
      <c r="H15" s="209">
        <v>0.72770000000000001</v>
      </c>
      <c r="I15" s="138" t="s">
        <v>205</v>
      </c>
      <c r="J15" s="138">
        <v>2</v>
      </c>
      <c r="K15" s="138" t="s">
        <v>708</v>
      </c>
      <c r="L15" s="210">
        <v>52.304639506598576</v>
      </c>
      <c r="M15" s="210">
        <v>31.434824011743633</v>
      </c>
      <c r="N15" s="138" t="s">
        <v>17</v>
      </c>
      <c r="O15" s="84"/>
      <c r="P15" s="84"/>
      <c r="Q15" s="84" t="s">
        <v>709</v>
      </c>
    </row>
    <row r="16" spans="1:17" x14ac:dyDescent="0.25">
      <c r="A16" s="86" t="s">
        <v>4</v>
      </c>
      <c r="B16" s="84" t="s">
        <v>17</v>
      </c>
      <c r="C16" s="84" t="s">
        <v>14</v>
      </c>
      <c r="D16" s="84" t="s">
        <v>17</v>
      </c>
      <c r="E16" s="85" t="s">
        <v>158</v>
      </c>
      <c r="F16" s="90">
        <v>0.52537591071151768</v>
      </c>
      <c r="G16" s="90">
        <v>0.46629999999999999</v>
      </c>
      <c r="H16" s="90">
        <v>0.58450000000000002</v>
      </c>
      <c r="I16" s="84" t="s">
        <v>205</v>
      </c>
      <c r="J16" s="84">
        <v>2</v>
      </c>
      <c r="K16" s="84" t="s">
        <v>705</v>
      </c>
      <c r="L16" s="92">
        <v>143.56244368260002</v>
      </c>
      <c r="M16" s="92">
        <v>129.69417268599807</v>
      </c>
      <c r="N16" s="84" t="s">
        <v>17</v>
      </c>
      <c r="O16" s="84"/>
      <c r="P16" s="84"/>
      <c r="Q16" s="84"/>
    </row>
    <row r="17" spans="1:17" s="79" customFormat="1" x14ac:dyDescent="0.25">
      <c r="A17" s="86" t="s">
        <v>4</v>
      </c>
      <c r="B17" s="84" t="s">
        <v>17</v>
      </c>
      <c r="C17" s="84" t="s">
        <v>11</v>
      </c>
      <c r="D17" s="84" t="s">
        <v>17</v>
      </c>
      <c r="E17" s="85" t="s">
        <v>159</v>
      </c>
      <c r="F17" s="90">
        <v>0.53686887032328368</v>
      </c>
      <c r="G17" s="90">
        <v>0.34560000000000002</v>
      </c>
      <c r="H17" s="90">
        <v>0.72819999999999996</v>
      </c>
      <c r="I17" s="84" t="s">
        <v>205</v>
      </c>
      <c r="J17" s="84">
        <v>2</v>
      </c>
      <c r="K17" s="84" t="s">
        <v>706</v>
      </c>
      <c r="L17" s="92">
        <v>13.475856849600991</v>
      </c>
      <c r="M17" s="92">
        <v>11.624977999486649</v>
      </c>
      <c r="N17" s="84" t="s">
        <v>17</v>
      </c>
      <c r="O17" s="84"/>
      <c r="P17" s="84"/>
      <c r="Q17" s="84"/>
    </row>
    <row r="18" spans="1:17" s="79" customFormat="1" x14ac:dyDescent="0.25">
      <c r="A18" s="86" t="s">
        <v>4</v>
      </c>
      <c r="B18" s="84" t="s">
        <v>17</v>
      </c>
      <c r="C18" s="84" t="s">
        <v>13</v>
      </c>
      <c r="D18" s="84" t="s">
        <v>17</v>
      </c>
      <c r="E18" s="85" t="s">
        <v>159</v>
      </c>
      <c r="F18" s="209">
        <v>0.62461159062885352</v>
      </c>
      <c r="G18" s="209">
        <v>0.52149999999999996</v>
      </c>
      <c r="H18" s="209">
        <v>0.72770000000000001</v>
      </c>
      <c r="I18" s="138" t="s">
        <v>205</v>
      </c>
      <c r="J18" s="138">
        <v>2</v>
      </c>
      <c r="K18" s="138" t="s">
        <v>708</v>
      </c>
      <c r="L18" s="210">
        <v>52.304639506598576</v>
      </c>
      <c r="M18" s="210">
        <v>31.434824011743633</v>
      </c>
      <c r="N18" s="138" t="s">
        <v>17</v>
      </c>
      <c r="O18" s="84"/>
      <c r="P18" s="84"/>
      <c r="Q18" s="84"/>
    </row>
    <row r="19" spans="1:17" s="79" customFormat="1" x14ac:dyDescent="0.25">
      <c r="A19" s="80" t="s">
        <v>4</v>
      </c>
      <c r="B19" s="87" t="s">
        <v>17</v>
      </c>
      <c r="C19" s="87" t="s">
        <v>14</v>
      </c>
      <c r="D19" s="87" t="s">
        <v>17</v>
      </c>
      <c r="E19" s="91" t="s">
        <v>159</v>
      </c>
      <c r="F19" s="89">
        <v>0.57142857142857151</v>
      </c>
      <c r="G19" s="89">
        <v>0.38069999999999998</v>
      </c>
      <c r="H19" s="89">
        <v>0.7621</v>
      </c>
      <c r="I19" s="87" t="s">
        <v>205</v>
      </c>
      <c r="J19" s="87">
        <v>2</v>
      </c>
      <c r="K19" s="87" t="s">
        <v>707</v>
      </c>
      <c r="L19" s="93">
        <v>14.211411345208971</v>
      </c>
      <c r="M19" s="93">
        <v>10.658558508906726</v>
      </c>
      <c r="N19" s="87" t="s">
        <v>17</v>
      </c>
      <c r="O19" s="87"/>
      <c r="P19" s="87"/>
      <c r="Q19" s="87"/>
    </row>
    <row r="20" spans="1:17" x14ac:dyDescent="0.25">
      <c r="A20" s="86" t="s">
        <v>5</v>
      </c>
      <c r="B20" s="84" t="s">
        <v>17</v>
      </c>
      <c r="C20" s="84" t="s">
        <v>11</v>
      </c>
      <c r="D20" s="84" t="s">
        <v>17</v>
      </c>
      <c r="E20" s="85" t="s">
        <v>158</v>
      </c>
      <c r="F20" s="90">
        <v>0.69191601997881347</v>
      </c>
      <c r="G20" s="90">
        <v>0.6512</v>
      </c>
      <c r="H20" s="90">
        <v>0.73260000000000003</v>
      </c>
      <c r="I20" s="84" t="s">
        <v>205</v>
      </c>
      <c r="J20" s="84">
        <v>2</v>
      </c>
      <c r="K20" s="84" t="s">
        <v>848</v>
      </c>
      <c r="L20" s="92">
        <v>341.36565886206301</v>
      </c>
      <c r="M20" s="92">
        <v>151.9971901040812</v>
      </c>
      <c r="N20" s="84" t="s">
        <v>17</v>
      </c>
      <c r="O20" s="84"/>
      <c r="P20" s="84"/>
      <c r="Q20" s="84"/>
    </row>
    <row r="21" spans="1:17" x14ac:dyDescent="0.25">
      <c r="A21" s="86" t="s">
        <v>5</v>
      </c>
      <c r="B21" s="84" t="s">
        <v>17</v>
      </c>
      <c r="C21" s="84" t="s">
        <v>13</v>
      </c>
      <c r="D21" s="84" t="s">
        <v>17</v>
      </c>
      <c r="E21" s="85" t="s">
        <v>158</v>
      </c>
      <c r="F21" s="90">
        <v>0.76337080769004939</v>
      </c>
      <c r="G21" s="90">
        <v>0.72670000000000001</v>
      </c>
      <c r="H21" s="90">
        <v>0.80010000000000003</v>
      </c>
      <c r="I21" s="84" t="s">
        <v>205</v>
      </c>
      <c r="J21" s="84">
        <v>2</v>
      </c>
      <c r="K21" s="84" t="s">
        <v>849</v>
      </c>
      <c r="L21" s="92">
        <v>392.53254041135801</v>
      </c>
      <c r="M21" s="92">
        <v>121.67698457579291</v>
      </c>
      <c r="N21" s="84" t="s">
        <v>17</v>
      </c>
      <c r="O21" s="84"/>
      <c r="P21" s="84"/>
      <c r="Q21" s="84"/>
    </row>
    <row r="22" spans="1:17" x14ac:dyDescent="0.25">
      <c r="A22" s="86" t="s">
        <v>5</v>
      </c>
      <c r="B22" s="79" t="s">
        <v>17</v>
      </c>
      <c r="C22" s="84" t="s">
        <v>14</v>
      </c>
      <c r="D22" s="79" t="s">
        <v>17</v>
      </c>
      <c r="E22" s="85" t="s">
        <v>158</v>
      </c>
      <c r="F22" s="90">
        <v>0.61469328038457494</v>
      </c>
      <c r="G22" s="90">
        <v>0.55269999999999997</v>
      </c>
      <c r="H22" s="90">
        <v>0.67669999999999997</v>
      </c>
      <c r="I22" s="84" t="s">
        <v>205</v>
      </c>
      <c r="J22" s="84">
        <v>2</v>
      </c>
      <c r="K22" s="84" t="s">
        <v>850</v>
      </c>
      <c r="L22" s="92">
        <v>144.88171682372507</v>
      </c>
      <c r="M22" s="92">
        <v>90.815860239557082</v>
      </c>
      <c r="N22" s="84" t="s">
        <v>17</v>
      </c>
      <c r="O22" s="84"/>
      <c r="P22" s="84"/>
      <c r="Q22" s="84"/>
    </row>
    <row r="23" spans="1:17" s="79" customFormat="1" x14ac:dyDescent="0.25">
      <c r="A23" s="86" t="s">
        <v>5</v>
      </c>
      <c r="B23" s="79" t="s">
        <v>17</v>
      </c>
      <c r="C23" s="84" t="s">
        <v>11</v>
      </c>
      <c r="D23" s="79" t="s">
        <v>17</v>
      </c>
      <c r="E23" s="85" t="s">
        <v>159</v>
      </c>
      <c r="F23" s="90">
        <v>0.54038301415487089</v>
      </c>
      <c r="G23" s="90">
        <v>0.42030000000000001</v>
      </c>
      <c r="H23" s="90">
        <v>0.66049999999999998</v>
      </c>
      <c r="I23" s="84" t="s">
        <v>205</v>
      </c>
      <c r="J23" s="84">
        <v>2</v>
      </c>
      <c r="K23" s="84" t="s">
        <v>845</v>
      </c>
      <c r="L23" s="92">
        <v>35.205462740557479</v>
      </c>
      <c r="M23" s="92">
        <v>29.943629326329319</v>
      </c>
      <c r="N23" s="84" t="s">
        <v>17</v>
      </c>
      <c r="O23" s="84"/>
      <c r="P23" s="84"/>
      <c r="Q23" s="84"/>
    </row>
    <row r="24" spans="1:17" s="79" customFormat="1" x14ac:dyDescent="0.25">
      <c r="A24" s="86" t="s">
        <v>5</v>
      </c>
      <c r="B24" s="79" t="s">
        <v>17</v>
      </c>
      <c r="C24" s="84" t="s">
        <v>13</v>
      </c>
      <c r="D24" s="79" t="s">
        <v>17</v>
      </c>
      <c r="E24" s="85" t="s">
        <v>159</v>
      </c>
      <c r="F24" s="90">
        <v>0.66763005780346829</v>
      </c>
      <c r="G24" s="90">
        <v>0.55989999999999995</v>
      </c>
      <c r="H24" s="90">
        <v>0.77529999999999999</v>
      </c>
      <c r="I24" s="84" t="s">
        <v>205</v>
      </c>
      <c r="J24" s="84">
        <v>2</v>
      </c>
      <c r="K24" s="84" t="s">
        <v>846</v>
      </c>
      <c r="L24" s="92">
        <v>48.397645231946974</v>
      </c>
      <c r="M24" s="92">
        <v>24.094065808112166</v>
      </c>
      <c r="N24" s="84" t="s">
        <v>17</v>
      </c>
      <c r="O24" s="84"/>
      <c r="P24" s="84"/>
      <c r="Q24" s="84"/>
    </row>
    <row r="25" spans="1:17" s="79" customFormat="1" x14ac:dyDescent="0.25">
      <c r="A25" s="80" t="s">
        <v>5</v>
      </c>
      <c r="B25" s="87" t="s">
        <v>17</v>
      </c>
      <c r="C25" s="87" t="s">
        <v>14</v>
      </c>
      <c r="D25" s="87" t="s">
        <v>17</v>
      </c>
      <c r="E25" s="91" t="s">
        <v>159</v>
      </c>
      <c r="F25" s="89">
        <v>0.49132947976878616</v>
      </c>
      <c r="G25" s="89">
        <v>0.30840000000000001</v>
      </c>
      <c r="H25" s="89">
        <v>0.67420000000000002</v>
      </c>
      <c r="I25" s="87" t="s">
        <v>205</v>
      </c>
      <c r="J25" s="87">
        <v>2</v>
      </c>
      <c r="K25" s="87" t="s">
        <v>847</v>
      </c>
      <c r="L25" s="93">
        <v>13.610223583096804</v>
      </c>
      <c r="M25" s="93">
        <v>14.090584415441393</v>
      </c>
      <c r="N25" s="87" t="s">
        <v>17</v>
      </c>
      <c r="O25" s="87"/>
      <c r="P25" s="87"/>
      <c r="Q25" s="87"/>
    </row>
    <row r="26" spans="1:17" x14ac:dyDescent="0.25">
      <c r="A26" s="86" t="s">
        <v>0</v>
      </c>
      <c r="B26" s="84" t="s">
        <v>17</v>
      </c>
      <c r="C26" s="84" t="s">
        <v>11</v>
      </c>
      <c r="D26" s="84" t="s">
        <v>17</v>
      </c>
      <c r="E26" s="85" t="s">
        <v>158</v>
      </c>
      <c r="F26" s="90">
        <v>0.71707907625144462</v>
      </c>
      <c r="G26" s="90">
        <v>0.65280000000000005</v>
      </c>
      <c r="H26" s="90">
        <v>0.78139999999999998</v>
      </c>
      <c r="I26" s="84" t="s">
        <v>205</v>
      </c>
      <c r="J26" s="84">
        <v>2</v>
      </c>
      <c r="K26" s="84" t="str">
        <f>"Beta"&amp;" ("&amp;ROUND(L26,0)&amp;", "&amp;ROUND(M26,0)&amp;")"</f>
        <v>Beta (134, 53)</v>
      </c>
      <c r="L26" s="92">
        <v>134.34100000000001</v>
      </c>
      <c r="M26" s="92">
        <v>53.003599999999999</v>
      </c>
      <c r="N26" t="s">
        <v>17</v>
      </c>
      <c r="O26" s="84"/>
      <c r="P26" s="84"/>
      <c r="Q26" s="84"/>
    </row>
    <row r="27" spans="1:17" x14ac:dyDescent="0.25">
      <c r="A27" s="86" t="s">
        <v>0</v>
      </c>
      <c r="B27" s="84" t="s">
        <v>17</v>
      </c>
      <c r="C27" s="84" t="s">
        <v>13</v>
      </c>
      <c r="D27" s="84" t="s">
        <v>17</v>
      </c>
      <c r="E27" s="85" t="s">
        <v>158</v>
      </c>
      <c r="F27" s="90">
        <v>0.63497264381317442</v>
      </c>
      <c r="G27" s="90">
        <v>0.54149999999999998</v>
      </c>
      <c r="H27" s="90">
        <v>0.72850000000000004</v>
      </c>
      <c r="I27" s="84" t="s">
        <v>205</v>
      </c>
      <c r="J27" s="84">
        <v>2</v>
      </c>
      <c r="K27" s="84" t="str">
        <f t="shared" ref="K27:K31" si="0">"Beta"&amp;" ("&amp;ROUND(L27,0)&amp;", "&amp;ROUND(M27,0)&amp;")"</f>
        <v>Beta (64, 37)</v>
      </c>
      <c r="L27" s="92">
        <v>63.994999999999997</v>
      </c>
      <c r="M27" s="92">
        <v>36.789299999999997</v>
      </c>
      <c r="N27" s="79" t="s">
        <v>17</v>
      </c>
      <c r="O27" s="84"/>
      <c r="P27" s="84"/>
      <c r="Q27" s="84"/>
    </row>
    <row r="28" spans="1:17" x14ac:dyDescent="0.25">
      <c r="A28" s="86" t="s">
        <v>0</v>
      </c>
      <c r="B28" s="84" t="s">
        <v>17</v>
      </c>
      <c r="C28" s="84" t="s">
        <v>14</v>
      </c>
      <c r="D28" s="84" t="s">
        <v>17</v>
      </c>
      <c r="E28" s="85" t="s">
        <v>158</v>
      </c>
      <c r="F28" s="90">
        <v>0.50513347022587274</v>
      </c>
      <c r="G28" s="90">
        <v>0.41099999999999998</v>
      </c>
      <c r="H28" s="90">
        <v>0.59919999999999995</v>
      </c>
      <c r="I28" s="84" t="s">
        <v>205</v>
      </c>
      <c r="J28" s="84">
        <v>2</v>
      </c>
      <c r="K28" s="84" t="str">
        <f t="shared" si="0"/>
        <v>Beta (54, 53)</v>
      </c>
      <c r="L28" s="92">
        <v>54.322099999999999</v>
      </c>
      <c r="M28" s="92">
        <v>53.218699999999998</v>
      </c>
      <c r="N28" s="79" t="s">
        <v>17</v>
      </c>
      <c r="O28" s="84"/>
      <c r="P28" s="84"/>
      <c r="Q28" s="84"/>
    </row>
    <row r="29" spans="1:17" s="79" customFormat="1" x14ac:dyDescent="0.25">
      <c r="A29" s="86" t="s">
        <v>0</v>
      </c>
      <c r="B29" s="84" t="s">
        <v>17</v>
      </c>
      <c r="C29" s="84" t="s">
        <v>11</v>
      </c>
      <c r="D29" s="84" t="s">
        <v>17</v>
      </c>
      <c r="E29" s="85" t="s">
        <v>159</v>
      </c>
      <c r="F29" s="90">
        <v>0.48076923076923073</v>
      </c>
      <c r="G29" s="90">
        <v>0.24679999999999999</v>
      </c>
      <c r="H29" s="90">
        <v>0.71479999999999999</v>
      </c>
      <c r="I29" s="84" t="s">
        <v>205</v>
      </c>
      <c r="J29" s="84">
        <v>2</v>
      </c>
      <c r="K29" s="84" t="str">
        <f t="shared" si="0"/>
        <v>Beta (8, 9)</v>
      </c>
      <c r="L29" s="92">
        <v>7.9375600000000004</v>
      </c>
      <c r="M29" s="92">
        <v>8.57254</v>
      </c>
      <c r="N29" s="79" t="s">
        <v>17</v>
      </c>
      <c r="O29" s="84"/>
      <c r="P29" s="84"/>
      <c r="Q29" s="84"/>
    </row>
    <row r="30" spans="1:17" s="79" customFormat="1" x14ac:dyDescent="0.25">
      <c r="A30" s="86" t="s">
        <v>0</v>
      </c>
      <c r="B30" s="84" t="s">
        <v>17</v>
      </c>
      <c r="C30" s="84" t="s">
        <v>13</v>
      </c>
      <c r="D30" s="84" t="s">
        <v>17</v>
      </c>
      <c r="E30" s="85" t="s">
        <v>159</v>
      </c>
      <c r="F30" s="90">
        <v>0.73988439306358389</v>
      </c>
      <c r="G30" s="90">
        <v>0.52529999999999999</v>
      </c>
      <c r="H30" s="90">
        <v>0.95450000000000002</v>
      </c>
      <c r="I30" s="84" t="s">
        <v>205</v>
      </c>
      <c r="J30" s="84">
        <v>2</v>
      </c>
      <c r="K30" s="84" t="str">
        <f t="shared" si="0"/>
        <v>Beta (11, 4)</v>
      </c>
      <c r="L30" s="92">
        <v>11.136062406015554</v>
      </c>
      <c r="M30" s="92">
        <v>3.9151113059587583</v>
      </c>
      <c r="N30" s="79" t="s">
        <v>17</v>
      </c>
      <c r="O30" s="84"/>
      <c r="P30" s="84"/>
      <c r="Q30" s="84"/>
    </row>
    <row r="31" spans="1:17" s="79" customFormat="1" x14ac:dyDescent="0.25">
      <c r="A31" s="80" t="s">
        <v>0</v>
      </c>
      <c r="B31" s="87" t="s">
        <v>17</v>
      </c>
      <c r="C31" s="87" t="s">
        <v>14</v>
      </c>
      <c r="D31" s="87" t="s">
        <v>17</v>
      </c>
      <c r="E31" s="91" t="s">
        <v>159</v>
      </c>
      <c r="F31" s="89">
        <v>0.35831809872029269</v>
      </c>
      <c r="G31" s="89">
        <v>7.5899999999999995E-2</v>
      </c>
      <c r="H31" s="89">
        <v>0.64070000000000005</v>
      </c>
      <c r="I31" s="87" t="s">
        <v>205</v>
      </c>
      <c r="J31" s="87">
        <v>2</v>
      </c>
      <c r="K31" s="87" t="str">
        <f t="shared" si="0"/>
        <v>Beta (4, 6)</v>
      </c>
      <c r="L31" s="93">
        <v>3.6109800000000001</v>
      </c>
      <c r="M31" s="93">
        <v>6.4665400000000002</v>
      </c>
      <c r="N31" s="87" t="s">
        <v>17</v>
      </c>
      <c r="O31" s="87"/>
      <c r="P31" s="87"/>
      <c r="Q31" s="87"/>
    </row>
    <row r="32" spans="1:17" x14ac:dyDescent="0.25">
      <c r="A32" s="86" t="s">
        <v>6</v>
      </c>
      <c r="B32" s="84" t="s">
        <v>17</v>
      </c>
      <c r="C32" s="84" t="s">
        <v>11</v>
      </c>
      <c r="D32" s="84" t="s">
        <v>17</v>
      </c>
      <c r="E32" s="85" t="s">
        <v>158</v>
      </c>
      <c r="F32" s="90">
        <v>0.54071553994732224</v>
      </c>
      <c r="G32" s="90">
        <v>0.48280000000000001</v>
      </c>
      <c r="H32" s="90">
        <v>0.59860000000000002</v>
      </c>
      <c r="I32" s="84" t="s">
        <v>205</v>
      </c>
      <c r="J32" s="84">
        <v>2</v>
      </c>
      <c r="K32" s="84" t="s">
        <v>704</v>
      </c>
      <c r="L32" s="92">
        <v>153.33655312007613</v>
      </c>
      <c r="M32" s="92">
        <v>130.24426117465362</v>
      </c>
      <c r="N32" s="84" t="s">
        <v>17</v>
      </c>
      <c r="O32" s="84"/>
      <c r="P32" s="84"/>
      <c r="Q32" s="84"/>
    </row>
    <row r="33" spans="1:17" x14ac:dyDescent="0.25">
      <c r="A33" s="86" t="s">
        <v>6</v>
      </c>
      <c r="B33" s="84" t="s">
        <v>17</v>
      </c>
      <c r="C33" s="84" t="s">
        <v>13</v>
      </c>
      <c r="D33" s="84" t="s">
        <v>17</v>
      </c>
      <c r="E33" s="85" t="s">
        <v>158</v>
      </c>
      <c r="F33" s="209">
        <v>0.62461159062885352</v>
      </c>
      <c r="G33" s="209">
        <v>0.52149999999999996</v>
      </c>
      <c r="H33" s="209">
        <v>0.72770000000000001</v>
      </c>
      <c r="I33" s="138" t="s">
        <v>205</v>
      </c>
      <c r="J33" s="138">
        <v>2</v>
      </c>
      <c r="K33" s="138" t="s">
        <v>708</v>
      </c>
      <c r="L33" s="210">
        <v>52.304639506598576</v>
      </c>
      <c r="M33" s="210">
        <v>31.434824011743633</v>
      </c>
      <c r="N33" s="138" t="s">
        <v>17</v>
      </c>
      <c r="O33" s="84"/>
      <c r="P33" s="84"/>
      <c r="Q33" s="84"/>
    </row>
    <row r="34" spans="1:17" x14ac:dyDescent="0.25">
      <c r="A34" s="24" t="s">
        <v>6</v>
      </c>
      <c r="B34" t="s">
        <v>17</v>
      </c>
      <c r="C34" t="s">
        <v>14</v>
      </c>
      <c r="D34" t="s">
        <v>17</v>
      </c>
      <c r="E34" s="85" t="s">
        <v>158</v>
      </c>
      <c r="F34" s="88">
        <v>0.52537591071151768</v>
      </c>
      <c r="G34" s="88">
        <v>0.46629999999999999</v>
      </c>
      <c r="H34" s="88">
        <v>0.58450000000000002</v>
      </c>
      <c r="I34" t="s">
        <v>205</v>
      </c>
      <c r="J34">
        <v>2</v>
      </c>
      <c r="K34" t="s">
        <v>705</v>
      </c>
      <c r="L34" s="94">
        <v>143.56244368260002</v>
      </c>
      <c r="M34" s="94">
        <v>129.69417268599807</v>
      </c>
      <c r="N34" t="s">
        <v>17</v>
      </c>
    </row>
    <row r="35" spans="1:17" x14ac:dyDescent="0.25">
      <c r="A35" s="81" t="s">
        <v>6</v>
      </c>
      <c r="B35" s="79" t="s">
        <v>17</v>
      </c>
      <c r="C35" s="79" t="s">
        <v>11</v>
      </c>
      <c r="D35" s="79" t="s">
        <v>17</v>
      </c>
      <c r="E35" s="85" t="s">
        <v>159</v>
      </c>
      <c r="F35" s="88">
        <v>0.53686887032328368</v>
      </c>
      <c r="G35" s="88">
        <v>0.34560000000000002</v>
      </c>
      <c r="H35" s="88">
        <v>0.72819999999999996</v>
      </c>
      <c r="I35" t="s">
        <v>205</v>
      </c>
      <c r="J35">
        <v>2</v>
      </c>
      <c r="K35" t="s">
        <v>706</v>
      </c>
      <c r="L35" s="94">
        <v>13.475856849600991</v>
      </c>
      <c r="M35" s="94">
        <v>11.624977999486649</v>
      </c>
      <c r="N35" t="s">
        <v>17</v>
      </c>
    </row>
    <row r="36" spans="1:17" x14ac:dyDescent="0.25">
      <c r="A36" s="81" t="s">
        <v>6</v>
      </c>
      <c r="B36" s="79" t="s">
        <v>17</v>
      </c>
      <c r="C36" s="79" t="s">
        <v>13</v>
      </c>
      <c r="D36" s="79" t="s">
        <v>17</v>
      </c>
      <c r="E36" s="85" t="s">
        <v>159</v>
      </c>
      <c r="F36" s="207">
        <v>0.62461159062885352</v>
      </c>
      <c r="G36" s="207">
        <v>0.52149999999999996</v>
      </c>
      <c r="H36" s="207">
        <v>0.72770000000000001</v>
      </c>
      <c r="I36" s="137" t="s">
        <v>205</v>
      </c>
      <c r="J36" s="137">
        <v>2</v>
      </c>
      <c r="K36" s="137" t="s">
        <v>708</v>
      </c>
      <c r="L36" s="208">
        <v>52.304639506598576</v>
      </c>
      <c r="M36" s="208">
        <v>31.434824011743633</v>
      </c>
      <c r="N36" s="137" t="s">
        <v>17</v>
      </c>
    </row>
    <row r="37" spans="1:17" x14ac:dyDescent="0.25">
      <c r="A37" s="81" t="s">
        <v>6</v>
      </c>
      <c r="B37" s="79" t="s">
        <v>17</v>
      </c>
      <c r="C37" s="79" t="s">
        <v>14</v>
      </c>
      <c r="D37" s="79" t="s">
        <v>17</v>
      </c>
      <c r="E37" s="85" t="s">
        <v>159</v>
      </c>
      <c r="F37" s="88">
        <v>0.57142857142857151</v>
      </c>
      <c r="G37" s="88">
        <v>0.38069999999999998</v>
      </c>
      <c r="H37" s="88">
        <v>0.7621</v>
      </c>
      <c r="I37" t="s">
        <v>205</v>
      </c>
      <c r="J37">
        <v>2</v>
      </c>
      <c r="K37" t="s">
        <v>707</v>
      </c>
      <c r="L37" s="94">
        <v>14.211411345208971</v>
      </c>
      <c r="M37" s="94">
        <v>10.658558508906726</v>
      </c>
      <c r="N37" t="s">
        <v>17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0"/>
  <sheetViews>
    <sheetView zoomScale="80" zoomScaleNormal="80" workbookViewId="0">
      <pane ySplit="1" topLeftCell="A2" activePane="bottomLeft" state="frozen"/>
      <selection pane="bottomLeft" activeCell="J35" sqref="J35"/>
    </sheetView>
  </sheetViews>
  <sheetFormatPr defaultRowHeight="15" x14ac:dyDescent="0.25"/>
  <cols>
    <col min="1" max="4" width="9" style="79" customWidth="1"/>
    <col min="5" max="5" width="15.42578125" style="79" customWidth="1"/>
    <col min="6" max="8" width="8.28515625" style="79" customWidth="1"/>
    <col min="9" max="9" width="6.85546875" style="79" customWidth="1"/>
    <col min="10" max="10" width="8.28515625" style="79" customWidth="1"/>
    <col min="11" max="11" width="18.85546875" style="79" customWidth="1"/>
    <col min="12" max="14" width="8.28515625" style="79" customWidth="1"/>
    <col min="15" max="15" width="9.140625" style="79"/>
    <col min="16" max="16" width="13.140625" style="79" customWidth="1"/>
    <col min="17" max="17" width="73.710937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40" t="s">
        <v>21</v>
      </c>
      <c r="Q1" s="40" t="s">
        <v>25</v>
      </c>
    </row>
    <row r="2" spans="1:17" x14ac:dyDescent="0.25">
      <c r="A2" s="81" t="s">
        <v>2</v>
      </c>
      <c r="B2" s="79" t="s">
        <v>17</v>
      </c>
      <c r="C2" s="79" t="s">
        <v>11</v>
      </c>
      <c r="D2" s="79" t="s">
        <v>17</v>
      </c>
      <c r="E2" s="79" t="s">
        <v>158</v>
      </c>
      <c r="F2" s="90">
        <v>0.34944841849925562</v>
      </c>
      <c r="G2" s="90">
        <v>0.316</v>
      </c>
      <c r="H2" s="90">
        <v>0.38279999999999997</v>
      </c>
      <c r="I2" s="79" t="s">
        <v>205</v>
      </c>
      <c r="J2" s="79">
        <v>2</v>
      </c>
      <c r="K2" s="79" t="s">
        <v>160</v>
      </c>
      <c r="L2" s="92">
        <v>271.32900000000001</v>
      </c>
      <c r="M2" s="92">
        <v>505.12099999999998</v>
      </c>
      <c r="N2" s="84" t="s">
        <v>17</v>
      </c>
      <c r="O2" s="84"/>
      <c r="P2" s="84" t="s">
        <v>24</v>
      </c>
      <c r="Q2" s="127" t="s">
        <v>713</v>
      </c>
    </row>
    <row r="3" spans="1:17" x14ac:dyDescent="0.25">
      <c r="A3" s="81" t="s">
        <v>2</v>
      </c>
      <c r="B3" s="79" t="s">
        <v>17</v>
      </c>
      <c r="C3" s="79" t="s">
        <v>13</v>
      </c>
      <c r="D3" s="79" t="s">
        <v>17</v>
      </c>
      <c r="E3" s="79" t="s">
        <v>158</v>
      </c>
      <c r="F3" s="90">
        <v>0.49495033654504222</v>
      </c>
      <c r="G3" s="90">
        <v>0.46210000000000001</v>
      </c>
      <c r="H3" s="90">
        <v>0.52790000000000004</v>
      </c>
      <c r="I3" s="79" t="s">
        <v>205</v>
      </c>
      <c r="J3" s="79">
        <v>2</v>
      </c>
      <c r="K3" s="79" t="s">
        <v>161</v>
      </c>
      <c r="L3" s="92">
        <v>437.87299999999999</v>
      </c>
      <c r="M3" s="92">
        <v>446.80799999999999</v>
      </c>
      <c r="N3" s="84" t="s">
        <v>17</v>
      </c>
      <c r="O3" s="84"/>
      <c r="P3" s="84"/>
      <c r="Q3" s="84"/>
    </row>
    <row r="4" spans="1:17" x14ac:dyDescent="0.25">
      <c r="A4" s="81" t="s">
        <v>2</v>
      </c>
      <c r="B4" s="79" t="s">
        <v>17</v>
      </c>
      <c r="C4" s="79" t="s">
        <v>14</v>
      </c>
      <c r="D4" s="79" t="s">
        <v>17</v>
      </c>
      <c r="E4" s="79" t="s">
        <v>158</v>
      </c>
      <c r="F4" s="90">
        <v>6.1424017003188024E-2</v>
      </c>
      <c r="G4" s="90">
        <v>0.02</v>
      </c>
      <c r="H4" s="90">
        <v>0.1028</v>
      </c>
      <c r="I4" s="79" t="s">
        <v>205</v>
      </c>
      <c r="J4" s="79">
        <v>2</v>
      </c>
      <c r="K4" s="79" t="s">
        <v>162</v>
      </c>
      <c r="L4" s="92">
        <v>7.8924899999999996</v>
      </c>
      <c r="M4" s="92">
        <v>120.599</v>
      </c>
      <c r="N4" s="84" t="s">
        <v>17</v>
      </c>
      <c r="O4" s="84"/>
      <c r="P4" s="84"/>
      <c r="Q4" s="84"/>
    </row>
    <row r="5" spans="1:17" x14ac:dyDescent="0.25">
      <c r="A5" s="81" t="s">
        <v>2</v>
      </c>
      <c r="B5" s="79" t="s">
        <v>17</v>
      </c>
      <c r="C5" s="79" t="s">
        <v>11</v>
      </c>
      <c r="D5" s="79" t="s">
        <v>17</v>
      </c>
      <c r="E5" s="79" t="s">
        <v>159</v>
      </c>
      <c r="F5" s="90">
        <v>0.34944841849925562</v>
      </c>
      <c r="G5" s="90">
        <v>0.316</v>
      </c>
      <c r="H5" s="90">
        <v>0.38279999999999997</v>
      </c>
      <c r="I5" s="84" t="s">
        <v>205</v>
      </c>
      <c r="J5" s="84">
        <v>2</v>
      </c>
      <c r="K5" s="84" t="s">
        <v>160</v>
      </c>
      <c r="L5" s="92">
        <v>271.32900000000001</v>
      </c>
      <c r="M5" s="92">
        <v>505.12099999999998</v>
      </c>
      <c r="N5" s="84" t="s">
        <v>17</v>
      </c>
      <c r="O5" s="84"/>
      <c r="P5" s="84"/>
      <c r="Q5" s="84"/>
    </row>
    <row r="6" spans="1:17" x14ac:dyDescent="0.25">
      <c r="A6" s="81" t="s">
        <v>2</v>
      </c>
      <c r="B6" s="79" t="s">
        <v>17</v>
      </c>
      <c r="C6" s="79" t="s">
        <v>13</v>
      </c>
      <c r="D6" s="79" t="s">
        <v>17</v>
      </c>
      <c r="E6" s="79" t="s">
        <v>159</v>
      </c>
      <c r="F6" s="90">
        <v>0.49495033654504222</v>
      </c>
      <c r="G6" s="90">
        <v>0.46210000000000001</v>
      </c>
      <c r="H6" s="90">
        <v>0.52790000000000004</v>
      </c>
      <c r="I6" s="84" t="s">
        <v>205</v>
      </c>
      <c r="J6" s="84">
        <v>2</v>
      </c>
      <c r="K6" s="84" t="s">
        <v>161</v>
      </c>
      <c r="L6" s="92">
        <v>437.87299999999999</v>
      </c>
      <c r="M6" s="92">
        <v>446.80799999999999</v>
      </c>
      <c r="N6" s="84" t="s">
        <v>17</v>
      </c>
      <c r="O6" s="84"/>
      <c r="P6" s="84"/>
      <c r="Q6" s="84"/>
    </row>
    <row r="7" spans="1:17" x14ac:dyDescent="0.25">
      <c r="A7" s="80" t="s">
        <v>2</v>
      </c>
      <c r="B7" s="87" t="s">
        <v>17</v>
      </c>
      <c r="C7" s="87" t="s">
        <v>14</v>
      </c>
      <c r="D7" s="87" t="s">
        <v>17</v>
      </c>
      <c r="E7" s="87" t="s">
        <v>159</v>
      </c>
      <c r="F7" s="89">
        <v>6.1424017003188024E-2</v>
      </c>
      <c r="G7" s="89">
        <v>0.02</v>
      </c>
      <c r="H7" s="89">
        <v>0.1028</v>
      </c>
      <c r="I7" s="87" t="s">
        <v>205</v>
      </c>
      <c r="J7" s="87">
        <v>2</v>
      </c>
      <c r="K7" s="87" t="s">
        <v>162</v>
      </c>
      <c r="L7" s="93">
        <v>7.8924899999999996</v>
      </c>
      <c r="M7" s="93">
        <v>120.599</v>
      </c>
      <c r="N7" s="87" t="s">
        <v>17</v>
      </c>
      <c r="O7" s="87"/>
      <c r="P7" s="87"/>
      <c r="Q7" s="87"/>
    </row>
    <row r="8" spans="1:17" x14ac:dyDescent="0.25">
      <c r="A8" s="86" t="s">
        <v>3</v>
      </c>
      <c r="B8" s="84" t="s">
        <v>17</v>
      </c>
      <c r="C8" s="84" t="s">
        <v>11</v>
      </c>
      <c r="D8" s="84" t="s">
        <v>17</v>
      </c>
      <c r="E8" s="84" t="s">
        <v>158</v>
      </c>
      <c r="F8" s="90">
        <v>0.34944841849925562</v>
      </c>
      <c r="G8" s="90">
        <v>0.316</v>
      </c>
      <c r="H8" s="90">
        <v>0.38279999999999997</v>
      </c>
      <c r="I8" s="84" t="s">
        <v>205</v>
      </c>
      <c r="J8" s="84">
        <v>2</v>
      </c>
      <c r="K8" s="84" t="s">
        <v>160</v>
      </c>
      <c r="L8" s="92">
        <v>271.32900000000001</v>
      </c>
      <c r="M8" s="92">
        <v>505.12099999999998</v>
      </c>
      <c r="N8" s="84" t="s">
        <v>17</v>
      </c>
      <c r="O8" s="84"/>
      <c r="P8" s="84"/>
      <c r="Q8" s="84"/>
    </row>
    <row r="9" spans="1:17" x14ac:dyDescent="0.25">
      <c r="A9" s="86" t="s">
        <v>3</v>
      </c>
      <c r="B9" s="84" t="s">
        <v>17</v>
      </c>
      <c r="C9" s="84" t="s">
        <v>13</v>
      </c>
      <c r="D9" s="84" t="s">
        <v>17</v>
      </c>
      <c r="E9" s="84" t="s">
        <v>158</v>
      </c>
      <c r="F9" s="90">
        <v>0.49495033654504222</v>
      </c>
      <c r="G9" s="90">
        <v>0.46210000000000001</v>
      </c>
      <c r="H9" s="90">
        <v>0.52790000000000004</v>
      </c>
      <c r="I9" s="84" t="s">
        <v>205</v>
      </c>
      <c r="J9" s="84">
        <v>2</v>
      </c>
      <c r="K9" s="84" t="s">
        <v>161</v>
      </c>
      <c r="L9" s="92">
        <v>437.87299999999999</v>
      </c>
      <c r="M9" s="92">
        <v>446.80799999999999</v>
      </c>
      <c r="N9" s="84" t="s">
        <v>17</v>
      </c>
      <c r="O9" s="84"/>
      <c r="P9" s="84"/>
      <c r="Q9" s="84"/>
    </row>
    <row r="10" spans="1:17" x14ac:dyDescent="0.25">
      <c r="A10" s="86" t="s">
        <v>3</v>
      </c>
      <c r="B10" s="84" t="s">
        <v>17</v>
      </c>
      <c r="C10" s="84" t="s">
        <v>14</v>
      </c>
      <c r="D10" s="84" t="s">
        <v>17</v>
      </c>
      <c r="E10" s="84" t="s">
        <v>158</v>
      </c>
      <c r="F10" s="90">
        <v>6.1424017003188024E-2</v>
      </c>
      <c r="G10" s="90">
        <v>0.02</v>
      </c>
      <c r="H10" s="90">
        <v>0.1028</v>
      </c>
      <c r="I10" s="84" t="s">
        <v>205</v>
      </c>
      <c r="J10" s="84">
        <v>2</v>
      </c>
      <c r="K10" s="84" t="s">
        <v>162</v>
      </c>
      <c r="L10" s="92">
        <v>7.8924899999999996</v>
      </c>
      <c r="M10" s="92">
        <v>120.599</v>
      </c>
      <c r="N10" s="84" t="s">
        <v>17</v>
      </c>
      <c r="O10" s="84"/>
      <c r="P10" s="84"/>
      <c r="Q10" s="84"/>
    </row>
    <row r="11" spans="1:17" x14ac:dyDescent="0.25">
      <c r="A11" s="86" t="s">
        <v>3</v>
      </c>
      <c r="B11" s="84" t="s">
        <v>17</v>
      </c>
      <c r="C11" s="84" t="s">
        <v>11</v>
      </c>
      <c r="D11" s="84" t="s">
        <v>17</v>
      </c>
      <c r="E11" s="84" t="s">
        <v>159</v>
      </c>
      <c r="F11" s="90">
        <v>0.34944841849925562</v>
      </c>
      <c r="G11" s="90">
        <v>0.316</v>
      </c>
      <c r="H11" s="90">
        <v>0.38279999999999997</v>
      </c>
      <c r="I11" s="84" t="s">
        <v>205</v>
      </c>
      <c r="J11" s="84">
        <v>2</v>
      </c>
      <c r="K11" s="84" t="s">
        <v>160</v>
      </c>
      <c r="L11" s="92">
        <v>271.32900000000001</v>
      </c>
      <c r="M11" s="92">
        <v>505.12099999999998</v>
      </c>
      <c r="N11" s="84" t="s">
        <v>17</v>
      </c>
      <c r="O11" s="84"/>
      <c r="P11" s="84"/>
      <c r="Q11" s="84"/>
    </row>
    <row r="12" spans="1:17" x14ac:dyDescent="0.25">
      <c r="A12" s="86" t="s">
        <v>3</v>
      </c>
      <c r="B12" s="84" t="s">
        <v>17</v>
      </c>
      <c r="C12" s="84" t="s">
        <v>13</v>
      </c>
      <c r="D12" s="84" t="s">
        <v>17</v>
      </c>
      <c r="E12" s="84" t="s">
        <v>159</v>
      </c>
      <c r="F12" s="90">
        <v>0.49495033654504222</v>
      </c>
      <c r="G12" s="90">
        <v>0.46210000000000001</v>
      </c>
      <c r="H12" s="90">
        <v>0.52790000000000004</v>
      </c>
      <c r="I12" s="84" t="s">
        <v>205</v>
      </c>
      <c r="J12" s="84">
        <v>2</v>
      </c>
      <c r="K12" s="84" t="s">
        <v>161</v>
      </c>
      <c r="L12" s="92">
        <v>437.87299999999999</v>
      </c>
      <c r="M12" s="92">
        <v>446.80799999999999</v>
      </c>
      <c r="N12" s="84" t="s">
        <v>17</v>
      </c>
      <c r="O12" s="84"/>
      <c r="P12" s="84"/>
      <c r="Q12" s="84"/>
    </row>
    <row r="13" spans="1:17" x14ac:dyDescent="0.25">
      <c r="A13" s="80" t="s">
        <v>3</v>
      </c>
      <c r="B13" s="87" t="s">
        <v>17</v>
      </c>
      <c r="C13" s="87" t="s">
        <v>14</v>
      </c>
      <c r="D13" s="87" t="s">
        <v>17</v>
      </c>
      <c r="E13" s="87" t="s">
        <v>159</v>
      </c>
      <c r="F13" s="89">
        <v>6.1424017003188024E-2</v>
      </c>
      <c r="G13" s="89">
        <v>0.02</v>
      </c>
      <c r="H13" s="89">
        <v>0.1028</v>
      </c>
      <c r="I13" s="87" t="s">
        <v>205</v>
      </c>
      <c r="J13" s="87">
        <v>2</v>
      </c>
      <c r="K13" s="87" t="s">
        <v>162</v>
      </c>
      <c r="L13" s="93">
        <v>7.8924899999999996</v>
      </c>
      <c r="M13" s="93">
        <v>120.599</v>
      </c>
      <c r="N13" s="87" t="s">
        <v>17</v>
      </c>
      <c r="O13" s="87"/>
      <c r="P13" s="87"/>
      <c r="Q13" s="87"/>
    </row>
    <row r="14" spans="1:17" x14ac:dyDescent="0.25">
      <c r="A14" s="86" t="s">
        <v>4</v>
      </c>
      <c r="B14" s="84" t="s">
        <v>17</v>
      </c>
      <c r="C14" s="84" t="s">
        <v>11</v>
      </c>
      <c r="D14" s="84" t="s">
        <v>17</v>
      </c>
      <c r="E14" s="84" t="s">
        <v>158</v>
      </c>
      <c r="F14" s="88">
        <v>0.10668542175310676</v>
      </c>
      <c r="G14" s="88">
        <v>6.8400000000000002E-2</v>
      </c>
      <c r="H14" s="88">
        <v>0.14499999999999999</v>
      </c>
      <c r="I14" s="79" t="s">
        <v>205</v>
      </c>
      <c r="J14" s="79">
        <v>2</v>
      </c>
      <c r="K14" s="79" t="s">
        <v>710</v>
      </c>
      <c r="L14" s="94">
        <v>26.520739758295608</v>
      </c>
      <c r="M14" s="94">
        <v>222.06748647256057</v>
      </c>
      <c r="N14" s="79" t="s">
        <v>17</v>
      </c>
    </row>
    <row r="15" spans="1:17" x14ac:dyDescent="0.25">
      <c r="A15" s="86" t="s">
        <v>4</v>
      </c>
      <c r="B15" s="84" t="s">
        <v>17</v>
      </c>
      <c r="C15" s="84" t="s">
        <v>13</v>
      </c>
      <c r="D15" s="84" t="s">
        <v>17</v>
      </c>
      <c r="E15" s="84" t="s">
        <v>158</v>
      </c>
      <c r="F15" s="90">
        <v>0.22468804322370212</v>
      </c>
      <c r="G15" s="90">
        <v>0.16930000000000001</v>
      </c>
      <c r="H15" s="90">
        <v>0.28010000000000002</v>
      </c>
      <c r="I15" s="79" t="s">
        <v>205</v>
      </c>
      <c r="J15" s="79">
        <v>2</v>
      </c>
      <c r="K15" s="79" t="s">
        <v>711</v>
      </c>
      <c r="L15" s="92">
        <v>48.767746270398433</v>
      </c>
      <c r="M15" s="94">
        <v>168.27872211619336</v>
      </c>
      <c r="N15" s="79" t="s">
        <v>17</v>
      </c>
    </row>
    <row r="16" spans="1:17" x14ac:dyDescent="0.25">
      <c r="A16" s="86" t="s">
        <v>4</v>
      </c>
      <c r="B16" s="84" t="s">
        <v>17</v>
      </c>
      <c r="C16" s="84" t="s">
        <v>14</v>
      </c>
      <c r="D16" s="84" t="s">
        <v>17</v>
      </c>
      <c r="E16" s="84" t="s">
        <v>158</v>
      </c>
      <c r="F16" s="90">
        <v>5.457781055311392E-2</v>
      </c>
      <c r="G16" s="90">
        <v>1.5900000000000001E-2</v>
      </c>
      <c r="H16" s="90">
        <v>9.3299999999999994E-2</v>
      </c>
      <c r="I16" s="79" t="s">
        <v>205</v>
      </c>
      <c r="J16" s="79">
        <v>2</v>
      </c>
      <c r="K16" s="79" t="s">
        <v>712</v>
      </c>
      <c r="L16" s="92">
        <v>7.1689312660163704</v>
      </c>
      <c r="M16" s="94">
        <v>124.18355783831888</v>
      </c>
      <c r="N16" s="79" t="s">
        <v>17</v>
      </c>
    </row>
    <row r="17" spans="1:17" x14ac:dyDescent="0.25">
      <c r="A17" s="86" t="s">
        <v>4</v>
      </c>
      <c r="B17" s="84" t="s">
        <v>17</v>
      </c>
      <c r="C17" s="84" t="s">
        <v>11</v>
      </c>
      <c r="D17" s="84" t="s">
        <v>17</v>
      </c>
      <c r="E17" s="84" t="s">
        <v>159</v>
      </c>
      <c r="F17" s="88">
        <v>0.10668542175310676</v>
      </c>
      <c r="G17" s="88">
        <v>6.8400000000000002E-2</v>
      </c>
      <c r="H17" s="88">
        <v>0.14499999999999999</v>
      </c>
      <c r="I17" s="84" t="s">
        <v>205</v>
      </c>
      <c r="J17" s="84">
        <v>2</v>
      </c>
      <c r="K17" s="84" t="s">
        <v>710</v>
      </c>
      <c r="L17" s="92">
        <v>26.520739758295608</v>
      </c>
      <c r="M17" s="94">
        <v>222.06748647256057</v>
      </c>
      <c r="N17" s="79" t="s">
        <v>17</v>
      </c>
    </row>
    <row r="18" spans="1:17" x14ac:dyDescent="0.25">
      <c r="A18" s="86" t="s">
        <v>4</v>
      </c>
      <c r="B18" s="84" t="s">
        <v>17</v>
      </c>
      <c r="C18" s="84" t="s">
        <v>13</v>
      </c>
      <c r="D18" s="84" t="s">
        <v>17</v>
      </c>
      <c r="E18" s="84" t="s">
        <v>159</v>
      </c>
      <c r="F18" s="90">
        <v>0.22468804322370212</v>
      </c>
      <c r="G18" s="90">
        <v>0.16930000000000001</v>
      </c>
      <c r="H18" s="90">
        <v>0.28010000000000002</v>
      </c>
      <c r="I18" s="84" t="s">
        <v>205</v>
      </c>
      <c r="J18" s="84">
        <v>2</v>
      </c>
      <c r="K18" s="84" t="s">
        <v>711</v>
      </c>
      <c r="L18" s="92">
        <v>48.767746270398433</v>
      </c>
      <c r="M18" s="94">
        <v>168.27872211619336</v>
      </c>
      <c r="N18" s="79" t="s">
        <v>17</v>
      </c>
    </row>
    <row r="19" spans="1:17" x14ac:dyDescent="0.25">
      <c r="A19" s="80" t="s">
        <v>4</v>
      </c>
      <c r="B19" s="87" t="s">
        <v>17</v>
      </c>
      <c r="C19" s="87" t="s">
        <v>14</v>
      </c>
      <c r="D19" s="87" t="s">
        <v>17</v>
      </c>
      <c r="E19" s="87" t="s">
        <v>159</v>
      </c>
      <c r="F19" s="89">
        <v>5.457781055311392E-2</v>
      </c>
      <c r="G19" s="89">
        <v>1.5900000000000001E-2</v>
      </c>
      <c r="H19" s="89">
        <v>9.3299999999999994E-2</v>
      </c>
      <c r="I19" s="87" t="s">
        <v>205</v>
      </c>
      <c r="J19" s="87">
        <v>2</v>
      </c>
      <c r="K19" s="87" t="s">
        <v>712</v>
      </c>
      <c r="L19" s="93">
        <v>7.1689312660163704</v>
      </c>
      <c r="M19" s="93">
        <v>124.18355783831888</v>
      </c>
      <c r="N19" s="87" t="s">
        <v>17</v>
      </c>
      <c r="O19" s="87"/>
      <c r="P19" s="87"/>
      <c r="Q19" s="87"/>
    </row>
    <row r="20" spans="1:17" x14ac:dyDescent="0.25">
      <c r="A20" s="81" t="s">
        <v>5</v>
      </c>
      <c r="B20" s="84" t="s">
        <v>17</v>
      </c>
      <c r="C20" s="79" t="s">
        <v>11</v>
      </c>
      <c r="D20" s="84" t="s">
        <v>17</v>
      </c>
      <c r="E20" s="79" t="s">
        <v>158</v>
      </c>
      <c r="F20" s="88">
        <v>0.34944841849925562</v>
      </c>
      <c r="G20" s="88">
        <v>0.316</v>
      </c>
      <c r="H20" s="88">
        <v>0.38279999999999997</v>
      </c>
      <c r="I20" s="79" t="s">
        <v>205</v>
      </c>
      <c r="J20" s="79">
        <v>2</v>
      </c>
      <c r="K20" s="79" t="s">
        <v>160</v>
      </c>
      <c r="L20" s="94">
        <v>271.32900000000001</v>
      </c>
      <c r="M20" s="94">
        <v>505.12099999999998</v>
      </c>
      <c r="N20" s="79" t="s">
        <v>17</v>
      </c>
    </row>
    <row r="21" spans="1:17" x14ac:dyDescent="0.25">
      <c r="A21" s="86" t="s">
        <v>5</v>
      </c>
      <c r="B21" s="84" t="s">
        <v>17</v>
      </c>
      <c r="C21" s="84" t="s">
        <v>13</v>
      </c>
      <c r="D21" s="84" t="s">
        <v>17</v>
      </c>
      <c r="E21" s="84" t="s">
        <v>158</v>
      </c>
      <c r="F21" s="90">
        <v>0.49495033654504222</v>
      </c>
      <c r="G21" s="90">
        <v>0.46210000000000001</v>
      </c>
      <c r="H21" s="90">
        <v>0.52790000000000004</v>
      </c>
      <c r="I21" s="79" t="s">
        <v>205</v>
      </c>
      <c r="J21" s="79">
        <v>2</v>
      </c>
      <c r="K21" s="79" t="s">
        <v>161</v>
      </c>
      <c r="L21" s="94">
        <v>437.87299999999999</v>
      </c>
      <c r="M21" s="94">
        <v>446.80799999999999</v>
      </c>
      <c r="N21" s="79" t="s">
        <v>17</v>
      </c>
    </row>
    <row r="22" spans="1:17" x14ac:dyDescent="0.25">
      <c r="A22" s="86" t="s">
        <v>5</v>
      </c>
      <c r="B22" s="84" t="s">
        <v>17</v>
      </c>
      <c r="C22" s="84" t="s">
        <v>14</v>
      </c>
      <c r="D22" s="84" t="s">
        <v>17</v>
      </c>
      <c r="E22" s="84" t="s">
        <v>158</v>
      </c>
      <c r="F22" s="90">
        <v>6.1424017003188024E-2</v>
      </c>
      <c r="G22" s="90">
        <v>0.02</v>
      </c>
      <c r="H22" s="90">
        <v>0.1028</v>
      </c>
      <c r="I22" s="79" t="s">
        <v>205</v>
      </c>
      <c r="J22" s="79">
        <v>2</v>
      </c>
      <c r="K22" s="79" t="s">
        <v>162</v>
      </c>
      <c r="L22" s="94">
        <v>7.8924899999999996</v>
      </c>
      <c r="M22" s="94">
        <v>120.599</v>
      </c>
      <c r="N22" s="79" t="s">
        <v>17</v>
      </c>
    </row>
    <row r="23" spans="1:17" x14ac:dyDescent="0.25">
      <c r="A23" s="86" t="s">
        <v>5</v>
      </c>
      <c r="B23" s="84" t="s">
        <v>17</v>
      </c>
      <c r="C23" s="84" t="s">
        <v>11</v>
      </c>
      <c r="D23" s="84" t="s">
        <v>17</v>
      </c>
      <c r="E23" s="84" t="s">
        <v>159</v>
      </c>
      <c r="F23" s="88">
        <v>0.34944841849925562</v>
      </c>
      <c r="G23" s="88">
        <v>0.316</v>
      </c>
      <c r="H23" s="88">
        <v>0.38279999999999997</v>
      </c>
      <c r="I23" s="84" t="s">
        <v>205</v>
      </c>
      <c r="J23" s="84">
        <v>2</v>
      </c>
      <c r="K23" s="84" t="s">
        <v>160</v>
      </c>
      <c r="L23" s="94">
        <v>271.32900000000001</v>
      </c>
      <c r="M23" s="94">
        <v>505.12099999999998</v>
      </c>
      <c r="N23" s="79" t="s">
        <v>17</v>
      </c>
    </row>
    <row r="24" spans="1:17" x14ac:dyDescent="0.25">
      <c r="A24" s="86" t="s">
        <v>5</v>
      </c>
      <c r="B24" s="84" t="s">
        <v>17</v>
      </c>
      <c r="C24" s="84" t="s">
        <v>13</v>
      </c>
      <c r="D24" s="84" t="s">
        <v>17</v>
      </c>
      <c r="E24" s="84" t="s">
        <v>159</v>
      </c>
      <c r="F24" s="90">
        <v>0.49495033654504222</v>
      </c>
      <c r="G24" s="90">
        <v>0.46210000000000001</v>
      </c>
      <c r="H24" s="90">
        <v>0.52790000000000004</v>
      </c>
      <c r="I24" s="84" t="s">
        <v>205</v>
      </c>
      <c r="J24" s="84">
        <v>2</v>
      </c>
      <c r="K24" s="84" t="s">
        <v>161</v>
      </c>
      <c r="L24" s="94">
        <v>437.87299999999999</v>
      </c>
      <c r="M24" s="94">
        <v>446.80799999999999</v>
      </c>
      <c r="N24" s="79" t="s">
        <v>17</v>
      </c>
    </row>
    <row r="25" spans="1:17" x14ac:dyDescent="0.25">
      <c r="A25" s="80" t="s">
        <v>5</v>
      </c>
      <c r="B25" s="87" t="s">
        <v>17</v>
      </c>
      <c r="C25" s="87" t="s">
        <v>14</v>
      </c>
      <c r="D25" s="87" t="s">
        <v>17</v>
      </c>
      <c r="E25" s="87" t="s">
        <v>159</v>
      </c>
      <c r="F25" s="89">
        <v>6.1424017003188024E-2</v>
      </c>
      <c r="G25" s="89">
        <v>0.02</v>
      </c>
      <c r="H25" s="89">
        <v>0.1028</v>
      </c>
      <c r="I25" s="87" t="s">
        <v>205</v>
      </c>
      <c r="J25" s="87">
        <v>2</v>
      </c>
      <c r="K25" s="87" t="s">
        <v>162</v>
      </c>
      <c r="L25" s="93">
        <v>7.8924899999999996</v>
      </c>
      <c r="M25" s="93">
        <v>120.599</v>
      </c>
      <c r="N25" s="87" t="s">
        <v>17</v>
      </c>
      <c r="O25" s="87"/>
      <c r="P25" s="87"/>
      <c r="Q25" s="87"/>
    </row>
    <row r="26" spans="1:17" x14ac:dyDescent="0.25">
      <c r="A26" s="81" t="s">
        <v>0</v>
      </c>
      <c r="B26" s="84" t="s">
        <v>17</v>
      </c>
      <c r="C26" s="79" t="s">
        <v>11</v>
      </c>
      <c r="D26" s="84" t="s">
        <v>17</v>
      </c>
      <c r="E26" s="79" t="s">
        <v>158</v>
      </c>
      <c r="F26" s="88">
        <v>0.34944841849925562</v>
      </c>
      <c r="G26" s="88">
        <v>0.316</v>
      </c>
      <c r="H26" s="88">
        <v>0.38279999999999997</v>
      </c>
      <c r="I26" s="84" t="s">
        <v>205</v>
      </c>
      <c r="J26" s="84">
        <v>2</v>
      </c>
      <c r="K26" s="84" t="s">
        <v>160</v>
      </c>
      <c r="L26" s="92">
        <v>271.32900000000001</v>
      </c>
      <c r="M26" s="92">
        <v>505.12099999999998</v>
      </c>
      <c r="N26" s="79" t="s">
        <v>17</v>
      </c>
      <c r="Q26" s="79" t="s">
        <v>132</v>
      </c>
    </row>
    <row r="27" spans="1:17" x14ac:dyDescent="0.25">
      <c r="A27" s="86" t="s">
        <v>0</v>
      </c>
      <c r="B27" s="84" t="s">
        <v>17</v>
      </c>
      <c r="C27" s="84" t="s">
        <v>13</v>
      </c>
      <c r="D27" s="84" t="s">
        <v>17</v>
      </c>
      <c r="E27" s="84" t="s">
        <v>158</v>
      </c>
      <c r="F27" s="90">
        <v>0.49495033654504222</v>
      </c>
      <c r="G27" s="90">
        <v>0.46210000000000001</v>
      </c>
      <c r="H27" s="88">
        <v>0.52790000000000004</v>
      </c>
      <c r="I27" s="79" t="s">
        <v>205</v>
      </c>
      <c r="J27" s="79">
        <v>2</v>
      </c>
      <c r="K27" s="79" t="s">
        <v>161</v>
      </c>
      <c r="L27" s="94">
        <v>437.87299999999999</v>
      </c>
      <c r="M27" s="94">
        <v>446.80799999999999</v>
      </c>
      <c r="N27" s="79" t="s">
        <v>17</v>
      </c>
      <c r="Q27" s="79" t="s">
        <v>131</v>
      </c>
    </row>
    <row r="28" spans="1:17" x14ac:dyDescent="0.25">
      <c r="A28" s="86" t="s">
        <v>0</v>
      </c>
      <c r="B28" s="84" t="s">
        <v>17</v>
      </c>
      <c r="C28" s="84" t="s">
        <v>14</v>
      </c>
      <c r="D28" s="84" t="s">
        <v>17</v>
      </c>
      <c r="E28" s="84" t="s">
        <v>158</v>
      </c>
      <c r="F28" s="90">
        <v>6.1424017003188024E-2</v>
      </c>
      <c r="G28" s="90">
        <v>0.02</v>
      </c>
      <c r="H28" s="88">
        <v>0.1028</v>
      </c>
      <c r="I28" s="79" t="s">
        <v>205</v>
      </c>
      <c r="J28" s="79">
        <v>2</v>
      </c>
      <c r="K28" s="79" t="s">
        <v>162</v>
      </c>
      <c r="L28" s="94">
        <v>7.8924899999999996</v>
      </c>
      <c r="M28" s="94">
        <v>120.599</v>
      </c>
      <c r="N28" s="79" t="s">
        <v>17</v>
      </c>
    </row>
    <row r="29" spans="1:17" x14ac:dyDescent="0.25">
      <c r="A29" s="86" t="s">
        <v>0</v>
      </c>
      <c r="B29" s="84" t="s">
        <v>17</v>
      </c>
      <c r="C29" s="84" t="s">
        <v>11</v>
      </c>
      <c r="D29" s="84" t="s">
        <v>17</v>
      </c>
      <c r="E29" s="84" t="s">
        <v>159</v>
      </c>
      <c r="F29" s="90">
        <v>0.34944841849925562</v>
      </c>
      <c r="G29" s="90">
        <v>0.316</v>
      </c>
      <c r="H29" s="88">
        <v>0.38279999999999997</v>
      </c>
      <c r="I29" s="79" t="s">
        <v>205</v>
      </c>
      <c r="J29" s="79">
        <v>2</v>
      </c>
      <c r="K29" s="79" t="s">
        <v>160</v>
      </c>
      <c r="L29" s="94">
        <v>271.32900000000001</v>
      </c>
      <c r="M29" s="94">
        <v>505.12099999999998</v>
      </c>
      <c r="N29" s="79" t="s">
        <v>17</v>
      </c>
    </row>
    <row r="30" spans="1:17" x14ac:dyDescent="0.25">
      <c r="A30" s="86" t="s">
        <v>0</v>
      </c>
      <c r="B30" s="84" t="s">
        <v>17</v>
      </c>
      <c r="C30" s="84" t="s">
        <v>13</v>
      </c>
      <c r="D30" s="84" t="s">
        <v>17</v>
      </c>
      <c r="E30" s="84" t="s">
        <v>159</v>
      </c>
      <c r="F30" s="90">
        <v>0.49495033654504222</v>
      </c>
      <c r="G30" s="90">
        <v>0.46210000000000001</v>
      </c>
      <c r="H30" s="88">
        <v>0.52790000000000004</v>
      </c>
      <c r="I30" s="79" t="s">
        <v>205</v>
      </c>
      <c r="J30" s="79">
        <v>2</v>
      </c>
      <c r="K30" s="79" t="s">
        <v>161</v>
      </c>
      <c r="L30" s="94">
        <v>437.87299999999999</v>
      </c>
      <c r="M30" s="94">
        <v>446.80799999999999</v>
      </c>
      <c r="N30" s="79" t="s">
        <v>17</v>
      </c>
    </row>
    <row r="31" spans="1:17" x14ac:dyDescent="0.25">
      <c r="A31" s="80" t="s">
        <v>0</v>
      </c>
      <c r="B31" s="87" t="s">
        <v>17</v>
      </c>
      <c r="C31" s="87" t="s">
        <v>14</v>
      </c>
      <c r="D31" s="87" t="s">
        <v>17</v>
      </c>
      <c r="E31" s="87" t="s">
        <v>159</v>
      </c>
      <c r="F31" s="89">
        <v>6.1424017003188024E-2</v>
      </c>
      <c r="G31" s="89">
        <v>0.02</v>
      </c>
      <c r="H31" s="89">
        <v>0.1028</v>
      </c>
      <c r="I31" s="87" t="s">
        <v>205</v>
      </c>
      <c r="J31" s="87">
        <v>2</v>
      </c>
      <c r="K31" s="87" t="s">
        <v>162</v>
      </c>
      <c r="L31" s="93">
        <v>7.8924899999999996</v>
      </c>
      <c r="M31" s="93">
        <v>120.599</v>
      </c>
      <c r="N31" s="87" t="s">
        <v>17</v>
      </c>
      <c r="O31" s="87"/>
      <c r="P31" s="87"/>
      <c r="Q31" s="87"/>
    </row>
    <row r="32" spans="1:17" x14ac:dyDescent="0.25">
      <c r="A32" s="81" t="s">
        <v>6</v>
      </c>
      <c r="B32" s="84" t="s">
        <v>17</v>
      </c>
      <c r="C32" s="79" t="s">
        <v>11</v>
      </c>
      <c r="D32" s="84" t="s">
        <v>17</v>
      </c>
      <c r="E32" s="79" t="s">
        <v>158</v>
      </c>
      <c r="F32" s="88">
        <v>0.10668542175310676</v>
      </c>
      <c r="G32" s="88">
        <v>6.8400000000000002E-2</v>
      </c>
      <c r="H32" s="88">
        <v>0.14499999999999999</v>
      </c>
      <c r="I32" s="79" t="s">
        <v>205</v>
      </c>
      <c r="J32" s="79">
        <v>2</v>
      </c>
      <c r="K32" s="79" t="s">
        <v>710</v>
      </c>
      <c r="L32" s="94">
        <v>26.520739758295608</v>
      </c>
      <c r="M32" s="94">
        <v>222.06748647256057</v>
      </c>
      <c r="N32" s="79" t="s">
        <v>17</v>
      </c>
    </row>
    <row r="33" spans="1:14" x14ac:dyDescent="0.25">
      <c r="A33" s="86" t="s">
        <v>6</v>
      </c>
      <c r="B33" s="84" t="s">
        <v>17</v>
      </c>
      <c r="C33" s="84" t="s">
        <v>13</v>
      </c>
      <c r="D33" s="84" t="s">
        <v>17</v>
      </c>
      <c r="E33" s="84" t="s">
        <v>158</v>
      </c>
      <c r="F33" s="90">
        <v>0.22468804322370212</v>
      </c>
      <c r="G33" s="90">
        <v>0.16930000000000001</v>
      </c>
      <c r="H33" s="90">
        <v>0.28010000000000002</v>
      </c>
      <c r="I33" s="79" t="s">
        <v>205</v>
      </c>
      <c r="J33" s="79">
        <v>2</v>
      </c>
      <c r="K33" s="79" t="s">
        <v>711</v>
      </c>
      <c r="L33" s="92">
        <v>48.767746270398433</v>
      </c>
      <c r="M33" s="92">
        <v>168.27872211619336</v>
      </c>
      <c r="N33" s="84" t="s">
        <v>17</v>
      </c>
    </row>
    <row r="34" spans="1:14" x14ac:dyDescent="0.25">
      <c r="A34" s="86" t="s">
        <v>6</v>
      </c>
      <c r="B34" s="84" t="s">
        <v>17</v>
      </c>
      <c r="C34" s="84" t="s">
        <v>14</v>
      </c>
      <c r="D34" s="84" t="s">
        <v>17</v>
      </c>
      <c r="E34" s="84" t="s">
        <v>158</v>
      </c>
      <c r="F34" s="90">
        <v>5.457781055311392E-2</v>
      </c>
      <c r="G34" s="90">
        <v>1.5900000000000001E-2</v>
      </c>
      <c r="H34" s="90">
        <v>9.3299999999999994E-2</v>
      </c>
      <c r="I34" s="79" t="s">
        <v>205</v>
      </c>
      <c r="J34" s="79">
        <v>2</v>
      </c>
      <c r="K34" s="79" t="s">
        <v>712</v>
      </c>
      <c r="L34" s="92">
        <v>7.1689312660163704</v>
      </c>
      <c r="M34" s="92">
        <v>124.18355783831888</v>
      </c>
      <c r="N34" s="84" t="s">
        <v>17</v>
      </c>
    </row>
    <row r="35" spans="1:14" x14ac:dyDescent="0.25">
      <c r="A35" s="86" t="s">
        <v>6</v>
      </c>
      <c r="B35" s="84" t="s">
        <v>17</v>
      </c>
      <c r="C35" s="84" t="s">
        <v>11</v>
      </c>
      <c r="D35" s="84" t="s">
        <v>17</v>
      </c>
      <c r="E35" s="84" t="s">
        <v>159</v>
      </c>
      <c r="F35" s="88">
        <v>0.10668542175310676</v>
      </c>
      <c r="G35" s="88">
        <v>6.8400000000000002E-2</v>
      </c>
      <c r="H35" s="88">
        <v>0.14499999999999999</v>
      </c>
      <c r="I35" s="84" t="s">
        <v>205</v>
      </c>
      <c r="J35" s="84">
        <v>2</v>
      </c>
      <c r="K35" s="84" t="s">
        <v>710</v>
      </c>
      <c r="L35" s="92">
        <v>26.520739758295608</v>
      </c>
      <c r="M35" s="92">
        <v>222.06748647256057</v>
      </c>
      <c r="N35" s="84" t="s">
        <v>17</v>
      </c>
    </row>
    <row r="36" spans="1:14" x14ac:dyDescent="0.25">
      <c r="A36" s="86" t="s">
        <v>6</v>
      </c>
      <c r="B36" s="84" t="s">
        <v>17</v>
      </c>
      <c r="C36" s="84" t="s">
        <v>13</v>
      </c>
      <c r="D36" s="84" t="s">
        <v>17</v>
      </c>
      <c r="E36" s="84" t="s">
        <v>159</v>
      </c>
      <c r="F36" s="90">
        <v>0.22468804322370212</v>
      </c>
      <c r="G36" s="90">
        <v>0.16930000000000001</v>
      </c>
      <c r="H36" s="90">
        <v>0.28010000000000002</v>
      </c>
      <c r="I36" s="84" t="s">
        <v>205</v>
      </c>
      <c r="J36" s="84">
        <v>2</v>
      </c>
      <c r="K36" s="84" t="s">
        <v>711</v>
      </c>
      <c r="L36" s="92">
        <v>48.767746270398433</v>
      </c>
      <c r="M36" s="92">
        <v>168.27872211619336</v>
      </c>
      <c r="N36" s="84" t="s">
        <v>17</v>
      </c>
    </row>
    <row r="37" spans="1:14" x14ac:dyDescent="0.25">
      <c r="A37" s="86" t="s">
        <v>6</v>
      </c>
      <c r="B37" s="84" t="s">
        <v>17</v>
      </c>
      <c r="C37" s="84" t="s">
        <v>14</v>
      </c>
      <c r="D37" s="84" t="s">
        <v>17</v>
      </c>
      <c r="E37" s="84" t="s">
        <v>159</v>
      </c>
      <c r="F37" s="90">
        <v>5.457781055311392E-2</v>
      </c>
      <c r="G37" s="90">
        <v>1.5900000000000001E-2</v>
      </c>
      <c r="H37" s="90">
        <v>9.3299999999999994E-2</v>
      </c>
      <c r="I37" s="84" t="s">
        <v>205</v>
      </c>
      <c r="J37" s="84">
        <v>2</v>
      </c>
      <c r="K37" s="84" t="s">
        <v>712</v>
      </c>
      <c r="L37" s="92">
        <v>7.1689312660163704</v>
      </c>
      <c r="M37" s="92">
        <v>124.18355783831888</v>
      </c>
      <c r="N37" s="84" t="s">
        <v>17</v>
      </c>
    </row>
    <row r="38" spans="1:14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1:14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</row>
    <row r="40" spans="1:14" x14ac:dyDescent="0.25">
      <c r="A40" s="84"/>
      <c r="B40" s="84"/>
      <c r="C40" s="84"/>
      <c r="D40" s="84"/>
      <c r="E40" s="84"/>
      <c r="F40" s="84"/>
      <c r="I40" s="84"/>
      <c r="M40" s="84"/>
      <c r="N40" s="8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"/>
  <sheetViews>
    <sheetView zoomScale="80" zoomScaleNormal="80" workbookViewId="0">
      <selection activeCell="I49" sqref="I49"/>
    </sheetView>
  </sheetViews>
  <sheetFormatPr defaultRowHeight="15" x14ac:dyDescent="0.25"/>
  <cols>
    <col min="1" max="2" width="9.140625" style="79"/>
    <col min="3" max="3" width="9.7109375" style="79" customWidth="1"/>
    <col min="4" max="4" width="9.5703125" style="79" customWidth="1"/>
    <col min="5" max="7" width="8.42578125" style="79" customWidth="1"/>
    <col min="8" max="8" width="6.5703125" style="79" customWidth="1"/>
    <col min="9" max="9" width="11.42578125" style="79" customWidth="1"/>
    <col min="10" max="10" width="26.140625" style="79" customWidth="1"/>
    <col min="11" max="13" width="11.42578125" style="79" customWidth="1"/>
    <col min="14" max="15" width="13.7109375" style="79" customWidth="1"/>
    <col min="16" max="16" width="91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5.3</v>
      </c>
      <c r="F2" s="79">
        <v>0.79</v>
      </c>
      <c r="G2" s="79">
        <v>57</v>
      </c>
      <c r="H2" s="79" t="s">
        <v>141</v>
      </c>
      <c r="I2" s="79">
        <v>2</v>
      </c>
      <c r="J2" s="79" t="s">
        <v>142</v>
      </c>
      <c r="K2" s="79">
        <v>1.140577</v>
      </c>
      <c r="L2" s="79">
        <v>4.040178</v>
      </c>
      <c r="M2" s="79" t="s">
        <v>17</v>
      </c>
      <c r="O2" s="79" t="s">
        <v>22</v>
      </c>
      <c r="P2" s="82" t="s">
        <v>154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"/>
  <sheetViews>
    <sheetView zoomScale="80" zoomScaleNormal="80" workbookViewId="0">
      <selection activeCell="K12" sqref="K12"/>
    </sheetView>
  </sheetViews>
  <sheetFormatPr defaultRowHeight="15" x14ac:dyDescent="0.25"/>
  <cols>
    <col min="1" max="2" width="9.140625" style="79"/>
    <col min="3" max="3" width="9.7109375" style="79" customWidth="1"/>
    <col min="4" max="4" width="7.5703125" style="79" customWidth="1"/>
    <col min="5" max="5" width="6.7109375" style="79" customWidth="1"/>
    <col min="6" max="8" width="10.42578125" style="79" customWidth="1"/>
    <col min="9" max="9" width="5.7109375" style="79" customWidth="1"/>
    <col min="10" max="10" width="7.140625" style="79" customWidth="1"/>
    <col min="11" max="11" width="29.28515625" style="79" customWidth="1"/>
    <col min="12" max="14" width="7.28515625" style="79" customWidth="1"/>
    <col min="15" max="15" width="9.140625" style="79"/>
    <col min="16" max="16" width="13.7109375" style="79" customWidth="1"/>
    <col min="17" max="17" width="232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1.4999999999999999E-2</v>
      </c>
      <c r="G2" s="79">
        <v>5.0000000000000001E-3</v>
      </c>
      <c r="H2" s="79">
        <v>7.0000000000000007E-2</v>
      </c>
      <c r="I2" s="79" t="s">
        <v>141</v>
      </c>
      <c r="J2" s="79">
        <v>4</v>
      </c>
      <c r="K2" s="79" t="s">
        <v>145</v>
      </c>
      <c r="L2" s="88">
        <v>1.637688</v>
      </c>
      <c r="M2" s="88">
        <v>4.4451520000000002</v>
      </c>
      <c r="N2" s="79" t="s">
        <v>17</v>
      </c>
      <c r="P2" s="79" t="s">
        <v>22</v>
      </c>
      <c r="Q2" s="82" t="s">
        <v>34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2.5000000000000001E-2</v>
      </c>
      <c r="G3" s="79">
        <v>5.0000000000000001E-3</v>
      </c>
      <c r="H3" s="79">
        <v>7.0000000000000007E-2</v>
      </c>
      <c r="I3" s="79" t="s">
        <v>141</v>
      </c>
      <c r="J3" s="79">
        <v>4</v>
      </c>
      <c r="K3" s="79" t="s">
        <v>144</v>
      </c>
      <c r="L3" s="88">
        <v>2.754362</v>
      </c>
      <c r="M3" s="88">
        <v>4.6539219999999997</v>
      </c>
      <c r="N3" s="79" t="s">
        <v>17</v>
      </c>
      <c r="Q3" s="79" t="s">
        <v>311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0.05</v>
      </c>
      <c r="G4" s="79">
        <v>1.2500000000000001E-2</v>
      </c>
      <c r="H4" s="79">
        <v>0.14000000000000001</v>
      </c>
      <c r="I4" s="79" t="s">
        <v>141</v>
      </c>
      <c r="J4" s="79">
        <v>4</v>
      </c>
      <c r="K4" s="79" t="s">
        <v>143</v>
      </c>
      <c r="L4" s="88">
        <v>2.6559469999999998</v>
      </c>
      <c r="M4" s="88">
        <v>4.6658530000000003</v>
      </c>
      <c r="N4" s="79" t="s">
        <v>17</v>
      </c>
      <c r="Q4" s="79" t="s">
        <v>60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"/>
  <sheetViews>
    <sheetView zoomScale="80" zoomScaleNormal="80" workbookViewId="0">
      <selection activeCell="L23" sqref="L23"/>
    </sheetView>
  </sheetViews>
  <sheetFormatPr defaultRowHeight="15" x14ac:dyDescent="0.25"/>
  <cols>
    <col min="1" max="2" width="9.140625" style="79"/>
    <col min="3" max="3" width="9.7109375" style="79" customWidth="1"/>
    <col min="4" max="4" width="9.5703125" style="79" customWidth="1"/>
    <col min="5" max="5" width="6.28515625" style="79" customWidth="1"/>
    <col min="6" max="10" width="10.42578125" style="79" customWidth="1"/>
    <col min="11" max="11" width="29.28515625" style="79" customWidth="1"/>
    <col min="12" max="14" width="12.42578125" style="79" customWidth="1"/>
    <col min="15" max="15" width="9.140625" style="79"/>
    <col min="16" max="16" width="13.7109375" style="79" customWidth="1"/>
    <col min="17" max="17" width="91.1406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0.03</v>
      </c>
      <c r="G2" s="79">
        <v>0.02</v>
      </c>
      <c r="H2" s="79">
        <v>7.0000000000000007E-2</v>
      </c>
      <c r="I2" s="79" t="s">
        <v>141</v>
      </c>
      <c r="J2" s="79">
        <v>4</v>
      </c>
      <c r="K2" s="79" t="s">
        <v>148</v>
      </c>
      <c r="L2" s="79">
        <v>1.968</v>
      </c>
      <c r="M2" s="79">
        <v>4.5919999999999996</v>
      </c>
      <c r="N2" s="79" t="s">
        <v>17</v>
      </c>
      <c r="P2" s="79" t="s">
        <v>22</v>
      </c>
      <c r="Q2" s="82" t="s">
        <v>34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0.05</v>
      </c>
      <c r="G3" s="79">
        <v>0.02</v>
      </c>
      <c r="H3" s="79">
        <v>7.0000000000000007E-2</v>
      </c>
      <c r="I3" s="79" t="s">
        <v>141</v>
      </c>
      <c r="J3" s="79">
        <v>4</v>
      </c>
      <c r="K3" s="79" t="s">
        <v>147</v>
      </c>
      <c r="L3" s="79">
        <v>4.4426670000000001</v>
      </c>
      <c r="M3" s="79">
        <v>3.3973330000000002</v>
      </c>
      <c r="N3" s="79" t="s">
        <v>17</v>
      </c>
      <c r="Q3" s="79" t="s">
        <v>311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0.1</v>
      </c>
      <c r="G4" s="79">
        <v>0.05</v>
      </c>
      <c r="H4" s="79">
        <v>0.14000000000000001</v>
      </c>
      <c r="I4" s="79" t="s">
        <v>141</v>
      </c>
      <c r="J4" s="79">
        <v>4</v>
      </c>
      <c r="K4" s="79" t="s">
        <v>146</v>
      </c>
      <c r="L4" s="79">
        <v>4.2697760000000002</v>
      </c>
      <c r="M4" s="79">
        <v>3.680841</v>
      </c>
      <c r="N4" s="79" t="s">
        <v>17</v>
      </c>
      <c r="Q4" s="79" t="s">
        <v>60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"/>
  <sheetViews>
    <sheetView topLeftCell="D1" zoomScale="80" zoomScaleNormal="80" workbookViewId="0">
      <selection activeCell="L38" sqref="L38"/>
    </sheetView>
  </sheetViews>
  <sheetFormatPr defaultRowHeight="15" x14ac:dyDescent="0.25"/>
  <cols>
    <col min="1" max="2" width="9.140625" style="79"/>
    <col min="3" max="3" width="9.7109375" style="79" customWidth="1"/>
    <col min="4" max="4" width="9.5703125" style="79" customWidth="1"/>
    <col min="5" max="5" width="6.28515625" style="79" customWidth="1"/>
    <col min="6" max="8" width="8.28515625" style="79" customWidth="1"/>
    <col min="9" max="9" width="7.42578125" style="79" customWidth="1"/>
    <col min="10" max="10" width="6.85546875" style="79" customWidth="1"/>
    <col min="11" max="11" width="27" style="79" customWidth="1"/>
    <col min="12" max="14" width="12.42578125" style="79" customWidth="1"/>
    <col min="15" max="15" width="9.140625" style="79"/>
    <col min="16" max="16" width="13.7109375" style="79" customWidth="1"/>
    <col min="17" max="17" width="91.1406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4.4999999999999998E-2</v>
      </c>
      <c r="G2" s="79">
        <v>2.5000000000000001E-2</v>
      </c>
      <c r="H2" s="79">
        <v>0.1</v>
      </c>
      <c r="I2" s="79" t="s">
        <v>141</v>
      </c>
      <c r="J2" s="79">
        <v>4</v>
      </c>
      <c r="K2" s="79" t="s">
        <v>151</v>
      </c>
      <c r="L2" s="79">
        <v>2.4555060000000002</v>
      </c>
      <c r="M2" s="79">
        <v>4.6733830000000003</v>
      </c>
      <c r="N2" s="79" t="s">
        <v>17</v>
      </c>
      <c r="P2" s="79" t="s">
        <v>22</v>
      </c>
      <c r="Q2" s="82" t="s">
        <v>34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6.5000000000000002E-2</v>
      </c>
      <c r="G3" s="79">
        <v>2.5000000000000001E-2</v>
      </c>
      <c r="H3" s="79">
        <v>0.1</v>
      </c>
      <c r="I3" s="79" t="s">
        <v>141</v>
      </c>
      <c r="J3" s="79">
        <v>4</v>
      </c>
      <c r="K3" s="79" t="s">
        <v>150</v>
      </c>
      <c r="L3" s="79">
        <v>4.1684939999999999</v>
      </c>
      <c r="M3" s="79">
        <v>3.8137279999999998</v>
      </c>
      <c r="N3" s="79" t="s">
        <v>17</v>
      </c>
      <c r="Q3" s="79" t="s">
        <v>311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0.125</v>
      </c>
      <c r="G4" s="79">
        <v>0.05</v>
      </c>
      <c r="H4" s="79">
        <v>0.2</v>
      </c>
      <c r="I4" s="79" t="s">
        <v>141</v>
      </c>
      <c r="J4" s="79">
        <v>4</v>
      </c>
      <c r="K4" s="79" t="s">
        <v>149</v>
      </c>
      <c r="L4" s="79">
        <v>4</v>
      </c>
      <c r="M4" s="79">
        <v>4</v>
      </c>
      <c r="N4" s="79" t="s">
        <v>17</v>
      </c>
      <c r="Q4" s="79" t="s">
        <v>60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4"/>
  <sheetViews>
    <sheetView zoomScale="80" zoomScaleNormal="80" workbookViewId="0">
      <selection activeCell="G41" sqref="G41"/>
    </sheetView>
  </sheetViews>
  <sheetFormatPr defaultRowHeight="15" x14ac:dyDescent="0.25"/>
  <cols>
    <col min="1" max="1" width="6.42578125" style="79" customWidth="1"/>
    <col min="2" max="2" width="7.7109375" style="79" customWidth="1"/>
    <col min="3" max="3" width="9.140625" style="79"/>
    <col min="4" max="4" width="6.5703125" style="79" customWidth="1"/>
    <col min="5" max="5" width="6.7109375" style="79" customWidth="1"/>
    <col min="6" max="8" width="10.140625" style="79" customWidth="1"/>
    <col min="9" max="9" width="8.7109375" style="79" customWidth="1"/>
    <col min="10" max="10" width="7.5703125" style="79" customWidth="1"/>
    <col min="11" max="11" width="30.7109375" style="79" customWidth="1"/>
    <col min="12" max="14" width="10.140625" style="79" customWidth="1"/>
    <col min="15" max="15" width="13.140625" style="79" customWidth="1"/>
    <col min="16" max="16" width="14.140625" style="79" customWidth="1"/>
    <col min="17" max="17" width="63.425781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216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>
        <v>1</v>
      </c>
      <c r="F2" s="79">
        <v>3.0000000000000001E-3</v>
      </c>
      <c r="G2" s="79">
        <v>1.4E-3</v>
      </c>
      <c r="H2" s="79">
        <v>9.1999999999999998E-3</v>
      </c>
      <c r="I2" s="79" t="s">
        <v>141</v>
      </c>
      <c r="J2" s="79">
        <v>4</v>
      </c>
      <c r="K2" s="79" t="s">
        <v>2326</v>
      </c>
      <c r="L2" s="79">
        <v>2.0052370000000002</v>
      </c>
      <c r="M2" s="79">
        <v>4.6035729999999999</v>
      </c>
      <c r="N2" s="79" t="s">
        <v>17</v>
      </c>
      <c r="P2" s="79" t="s">
        <v>22</v>
      </c>
      <c r="Q2" s="82" t="s">
        <v>32</v>
      </c>
    </row>
    <row r="3" spans="1:17" x14ac:dyDescent="0.25">
      <c r="A3" s="32" t="s">
        <v>17</v>
      </c>
      <c r="B3" s="79" t="s">
        <v>17</v>
      </c>
      <c r="C3" s="79" t="s">
        <v>17</v>
      </c>
      <c r="D3" s="79" t="s">
        <v>17</v>
      </c>
      <c r="E3" s="79">
        <v>2</v>
      </c>
      <c r="F3" s="79">
        <v>4.0000000000000001E-3</v>
      </c>
      <c r="G3" s="79">
        <v>1.4E-3</v>
      </c>
      <c r="H3" s="79">
        <v>9.1999999999999998E-3</v>
      </c>
      <c r="I3" s="79" t="s">
        <v>141</v>
      </c>
      <c r="J3" s="79">
        <v>4</v>
      </c>
      <c r="K3" s="79" t="s">
        <v>153</v>
      </c>
      <c r="L3" s="79">
        <v>2.938272</v>
      </c>
      <c r="M3" s="79">
        <v>4.6172839999999997</v>
      </c>
      <c r="N3" s="79" t="s">
        <v>17</v>
      </c>
      <c r="Q3" s="82" t="s">
        <v>33</v>
      </c>
    </row>
    <row r="4" spans="1:17" x14ac:dyDescent="0.25">
      <c r="A4" s="32" t="s">
        <v>17</v>
      </c>
      <c r="B4" s="79" t="s">
        <v>17</v>
      </c>
      <c r="C4" s="79" t="s">
        <v>17</v>
      </c>
      <c r="D4" s="79" t="s">
        <v>17</v>
      </c>
      <c r="E4" s="79">
        <v>3</v>
      </c>
      <c r="F4" s="79">
        <v>6.0000000000000001E-3</v>
      </c>
      <c r="G4" s="79">
        <v>4.1000000000000003E-3</v>
      </c>
      <c r="H4" s="79">
        <v>0.02</v>
      </c>
      <c r="I4" s="79" t="s">
        <v>141</v>
      </c>
      <c r="J4" s="79">
        <v>4</v>
      </c>
      <c r="K4" s="79" t="s">
        <v>152</v>
      </c>
      <c r="L4" s="79">
        <v>1.400018</v>
      </c>
      <c r="M4" s="79">
        <v>4.2834599999999998</v>
      </c>
      <c r="N4" s="85" t="s">
        <v>17</v>
      </c>
      <c r="Q4" s="79" t="s">
        <v>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80" zoomScaleNormal="80" workbookViewId="0">
      <selection activeCell="K41" sqref="K41"/>
    </sheetView>
  </sheetViews>
  <sheetFormatPr defaultRowHeight="15" x14ac:dyDescent="0.25"/>
  <cols>
    <col min="5" max="7" width="7.140625" customWidth="1"/>
    <col min="8" max="8" width="15.5703125" style="79" customWidth="1"/>
    <col min="9" max="9" width="7.140625" style="79" customWidth="1"/>
    <col min="10" max="10" width="29.85546875" style="79" customWidth="1"/>
    <col min="11" max="13" width="7.140625" customWidth="1"/>
    <col min="14" max="14" width="11.140625" customWidth="1"/>
    <col min="15" max="15" width="13" customWidth="1"/>
    <col min="16" max="16" width="81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164</v>
      </c>
      <c r="J1" s="80" t="s">
        <v>137</v>
      </c>
      <c r="K1" s="33" t="s">
        <v>135</v>
      </c>
      <c r="L1" s="33" t="s">
        <v>136</v>
      </c>
      <c r="M1" s="33" t="s">
        <v>138</v>
      </c>
      <c r="N1" s="34"/>
      <c r="O1" s="33" t="s">
        <v>21</v>
      </c>
      <c r="P1" s="33" t="s">
        <v>25</v>
      </c>
    </row>
    <row r="2" spans="1:16" x14ac:dyDescent="0.25">
      <c r="A2" s="32" t="s">
        <v>17</v>
      </c>
      <c r="B2" t="s">
        <v>17</v>
      </c>
      <c r="C2" t="s">
        <v>17</v>
      </c>
      <c r="D2" t="s">
        <v>17</v>
      </c>
      <c r="E2">
        <v>0.91</v>
      </c>
      <c r="F2" s="31">
        <v>0.79</v>
      </c>
      <c r="G2" s="31">
        <v>0.96</v>
      </c>
      <c r="H2" s="85" t="s">
        <v>1792</v>
      </c>
      <c r="I2" s="85">
        <v>2</v>
      </c>
      <c r="J2" s="85" t="s">
        <v>1791</v>
      </c>
      <c r="K2" s="84">
        <v>-2.4079456086518722</v>
      </c>
      <c r="L2" s="27">
        <v>0.42301736648049265</v>
      </c>
      <c r="M2" s="31" t="s">
        <v>17</v>
      </c>
      <c r="O2" t="s">
        <v>22</v>
      </c>
      <c r="P2" s="82" t="s">
        <v>1790</v>
      </c>
    </row>
    <row r="3" spans="1:16" x14ac:dyDescent="0.25">
      <c r="A3" s="32"/>
      <c r="B3" s="79"/>
      <c r="C3" s="79"/>
      <c r="D3" s="27"/>
      <c r="E3" s="27"/>
      <c r="F3" s="27"/>
      <c r="G3" s="27"/>
      <c r="H3" s="84"/>
      <c r="I3" s="27"/>
      <c r="J3" s="84"/>
      <c r="K3" s="84"/>
      <c r="L3" s="27"/>
      <c r="M3" s="85"/>
      <c r="P3" s="82"/>
    </row>
    <row r="4" spans="1:16" x14ac:dyDescent="0.25">
      <c r="A4" s="32"/>
      <c r="B4" s="79"/>
      <c r="C4" s="79"/>
      <c r="D4" s="27"/>
      <c r="E4" s="27"/>
      <c r="F4" s="27"/>
      <c r="G4" s="27"/>
      <c r="H4" s="84"/>
      <c r="I4" s="84"/>
      <c r="J4" s="84"/>
      <c r="K4" s="84"/>
      <c r="L4" s="84"/>
      <c r="M4" s="85"/>
      <c r="N4" s="27"/>
      <c r="O4" s="27"/>
      <c r="P4" s="27"/>
    </row>
    <row r="5" spans="1:16" x14ac:dyDescent="0.25">
      <c r="A5" s="32"/>
      <c r="B5" s="79"/>
      <c r="C5" s="79"/>
      <c r="D5" s="27"/>
      <c r="E5" s="27"/>
      <c r="F5" s="27"/>
      <c r="G5" s="27"/>
      <c r="H5" s="84"/>
      <c r="I5" s="84"/>
      <c r="J5" s="84"/>
      <c r="K5" s="84"/>
      <c r="L5" s="84"/>
      <c r="M5" s="85"/>
      <c r="N5" s="27"/>
      <c r="O5" s="27"/>
      <c r="P5" s="27"/>
    </row>
    <row r="6" spans="1:16" x14ac:dyDescent="0.25">
      <c r="A6" s="29"/>
      <c r="B6" s="27"/>
      <c r="C6" s="27"/>
      <c r="D6" s="27"/>
      <c r="E6" s="27"/>
      <c r="F6" s="27"/>
      <c r="G6" s="27"/>
      <c r="H6" s="84"/>
      <c r="I6" s="84"/>
      <c r="J6" s="84"/>
      <c r="K6" s="27"/>
      <c r="L6" s="27"/>
      <c r="M6" s="27"/>
      <c r="N6" s="27"/>
      <c r="O6" s="27"/>
      <c r="P6" s="27"/>
    </row>
    <row r="7" spans="1:16" x14ac:dyDescent="0.25">
      <c r="A7" s="29"/>
      <c r="B7" s="27"/>
      <c r="C7" s="27"/>
      <c r="D7" s="27"/>
      <c r="E7" s="27"/>
      <c r="F7" s="27"/>
      <c r="G7" s="27"/>
      <c r="H7" s="84"/>
      <c r="I7" s="84"/>
      <c r="J7" s="84"/>
      <c r="K7" s="27"/>
      <c r="L7" s="27"/>
      <c r="M7" s="27"/>
      <c r="N7" s="27"/>
      <c r="O7" s="27"/>
      <c r="P7" s="27"/>
    </row>
    <row r="8" spans="1:16" x14ac:dyDescent="0.25">
      <c r="A8" s="29"/>
      <c r="B8" s="27"/>
      <c r="C8" s="27"/>
      <c r="D8" s="27"/>
      <c r="E8" s="27"/>
      <c r="F8" s="27"/>
      <c r="H8" s="84"/>
      <c r="I8" s="84"/>
      <c r="L8" s="27"/>
      <c r="M8" s="27"/>
      <c r="N8" s="27"/>
      <c r="O8" s="27"/>
      <c r="P8" s="27"/>
    </row>
    <row r="9" spans="1:16" x14ac:dyDescent="0.25">
      <c r="A9" s="29"/>
      <c r="B9" s="27"/>
      <c r="C9" s="27"/>
      <c r="D9" s="27"/>
      <c r="E9" s="27"/>
      <c r="F9" s="27"/>
      <c r="H9" s="84"/>
      <c r="I9" s="84"/>
      <c r="L9" s="27"/>
      <c r="M9" s="27"/>
      <c r="N9" s="27"/>
      <c r="O9" s="27"/>
      <c r="P9" s="27"/>
    </row>
    <row r="10" spans="1:16" x14ac:dyDescent="0.25">
      <c r="A10" s="29"/>
      <c r="B10" s="27"/>
      <c r="C10" s="27"/>
      <c r="D10" s="27"/>
      <c r="E10" s="27"/>
      <c r="F10" s="27"/>
      <c r="G10" s="27"/>
      <c r="H10" s="84"/>
      <c r="I10" s="84"/>
      <c r="J10" s="84"/>
      <c r="K10" s="27"/>
      <c r="L10" s="27"/>
      <c r="M10" s="27"/>
      <c r="N10" s="27"/>
      <c r="O10" s="27"/>
      <c r="P10" s="27"/>
    </row>
    <row r="11" spans="1:16" x14ac:dyDescent="0.25">
      <c r="A11" s="29"/>
      <c r="B11" s="27"/>
      <c r="C11" s="27"/>
      <c r="D11" s="27"/>
      <c r="E11" s="27"/>
      <c r="F11" s="27"/>
      <c r="G11" s="27"/>
      <c r="H11" s="84"/>
      <c r="I11" s="84"/>
      <c r="J11" s="84"/>
      <c r="K11" s="27"/>
      <c r="L11" s="27"/>
      <c r="M11" s="27"/>
      <c r="N11" s="27"/>
      <c r="O11" s="27"/>
      <c r="P11" s="27"/>
    </row>
    <row r="12" spans="1:16" x14ac:dyDescent="0.25">
      <c r="A12" s="29"/>
      <c r="B12" s="27"/>
      <c r="C12" s="27"/>
      <c r="D12" s="27"/>
      <c r="E12" s="27"/>
      <c r="F12" s="27"/>
      <c r="G12" s="27"/>
      <c r="H12" s="84"/>
      <c r="I12" s="84"/>
      <c r="J12" s="84"/>
      <c r="K12" s="27"/>
      <c r="L12" s="27"/>
      <c r="M12" s="27"/>
      <c r="N12" s="27"/>
      <c r="O12" s="27"/>
      <c r="P12" s="27"/>
    </row>
    <row r="13" spans="1:16" x14ac:dyDescent="0.25">
      <c r="A13" s="29"/>
      <c r="B13" s="27"/>
      <c r="C13" s="27"/>
      <c r="D13" s="27"/>
      <c r="E13" s="27"/>
      <c r="F13" s="27"/>
      <c r="G13" s="27"/>
      <c r="H13" s="84"/>
      <c r="I13" s="84"/>
      <c r="J13" s="84"/>
      <c r="K13" s="27"/>
      <c r="L13" s="27"/>
      <c r="M13" s="27"/>
      <c r="N13" s="27"/>
      <c r="O13" s="27"/>
      <c r="P13" s="27"/>
    </row>
    <row r="14" spans="1:16" x14ac:dyDescent="0.25">
      <c r="A14" s="29"/>
      <c r="B14" s="27"/>
      <c r="C14" s="27"/>
      <c r="D14" s="27"/>
      <c r="E14" s="27"/>
      <c r="F14" s="27"/>
      <c r="G14" s="27"/>
      <c r="H14" s="84"/>
      <c r="I14" s="84"/>
      <c r="J14" s="84"/>
      <c r="K14" s="27"/>
      <c r="L14" s="27"/>
      <c r="M14" s="27"/>
      <c r="N14" s="27"/>
      <c r="O14" s="27"/>
      <c r="P14" s="27"/>
    </row>
    <row r="15" spans="1:16" x14ac:dyDescent="0.25">
      <c r="A15" s="29"/>
      <c r="B15" s="27"/>
      <c r="C15" s="27"/>
      <c r="D15" s="27"/>
      <c r="E15" s="27"/>
      <c r="F15" s="27"/>
      <c r="G15" s="27"/>
      <c r="H15" s="84"/>
      <c r="I15" s="84"/>
      <c r="J15" s="84"/>
      <c r="K15" s="27"/>
      <c r="L15" s="27"/>
      <c r="M15" s="27"/>
      <c r="N15" s="27"/>
      <c r="O15" s="27"/>
      <c r="P15" s="27"/>
    </row>
    <row r="16" spans="1:16" x14ac:dyDescent="0.25">
      <c r="A16" s="29"/>
      <c r="B16" s="27"/>
      <c r="C16" s="27"/>
      <c r="D16" s="27"/>
      <c r="E16" s="27"/>
      <c r="F16" s="27"/>
      <c r="G16" s="27"/>
      <c r="H16" s="84"/>
      <c r="I16" s="84"/>
      <c r="J16" s="84"/>
      <c r="K16" s="27"/>
      <c r="L16" s="27"/>
      <c r="M16" s="27"/>
      <c r="N16" s="27"/>
      <c r="O16" s="27"/>
      <c r="P16" s="27"/>
    </row>
    <row r="17" spans="1:16" x14ac:dyDescent="0.25">
      <c r="A17" s="29"/>
      <c r="B17" s="27"/>
      <c r="C17" s="27"/>
      <c r="D17" s="27"/>
      <c r="E17" s="27"/>
      <c r="F17" s="27"/>
      <c r="G17" s="27"/>
      <c r="H17" s="84"/>
      <c r="I17" s="84"/>
      <c r="J17" s="84"/>
      <c r="K17" s="27"/>
      <c r="L17" s="27"/>
      <c r="M17" s="27"/>
      <c r="N17" s="27"/>
      <c r="O17" s="27"/>
      <c r="P17" s="27"/>
    </row>
    <row r="18" spans="1:16" x14ac:dyDescent="0.25">
      <c r="A18" s="29"/>
      <c r="B18" s="27"/>
      <c r="C18" s="27"/>
      <c r="D18" s="27"/>
      <c r="E18" s="27"/>
      <c r="F18" s="27"/>
      <c r="G18" s="27"/>
      <c r="H18" s="84"/>
      <c r="I18" s="84"/>
      <c r="J18" s="84"/>
      <c r="K18" s="27"/>
      <c r="L18" s="27"/>
      <c r="M18" s="27"/>
      <c r="N18" s="27"/>
      <c r="O18" s="27"/>
      <c r="P18" s="27"/>
    </row>
    <row r="19" spans="1:16" x14ac:dyDescent="0.25">
      <c r="A19" s="29"/>
      <c r="B19" s="27"/>
      <c r="C19" s="27"/>
      <c r="D19" s="27"/>
      <c r="E19" s="27"/>
      <c r="F19" s="27"/>
      <c r="G19" s="27"/>
      <c r="H19" s="84"/>
      <c r="I19" s="84"/>
      <c r="J19" s="84"/>
      <c r="K19" s="27"/>
      <c r="L19" s="27"/>
      <c r="M19" s="27"/>
      <c r="N19" s="27"/>
      <c r="O19" s="27"/>
      <c r="P19" s="27"/>
    </row>
    <row r="20" spans="1:16" x14ac:dyDescent="0.25">
      <c r="A20" s="29"/>
      <c r="B20" s="27"/>
      <c r="C20" s="27"/>
      <c r="D20" s="27"/>
      <c r="E20" s="27"/>
      <c r="F20" s="27"/>
      <c r="G20" s="27"/>
      <c r="H20" s="84"/>
      <c r="I20" s="84"/>
      <c r="J20" s="84"/>
      <c r="K20" s="27"/>
      <c r="L20" s="27"/>
      <c r="M20" s="27"/>
      <c r="N20" s="27"/>
      <c r="O20" s="27"/>
      <c r="P20" s="27"/>
    </row>
    <row r="21" spans="1:16" x14ac:dyDescent="0.25">
      <c r="A21" s="27"/>
      <c r="B21" s="27"/>
      <c r="C21" s="27"/>
      <c r="D21" s="27"/>
      <c r="E21" s="27"/>
      <c r="F21" s="27"/>
      <c r="G21" s="27"/>
      <c r="H21" s="84"/>
      <c r="I21" s="84"/>
      <c r="J21" s="84"/>
      <c r="K21" s="27"/>
      <c r="L21" s="27"/>
      <c r="M21" s="27"/>
      <c r="N21" s="27"/>
      <c r="O21" s="27"/>
      <c r="P21" s="27"/>
    </row>
    <row r="22" spans="1:16" x14ac:dyDescent="0.25">
      <c r="A22" s="27"/>
      <c r="B22" s="27"/>
      <c r="C22" s="27"/>
      <c r="D22" s="27"/>
      <c r="E22" s="27"/>
      <c r="F22" s="27"/>
      <c r="G22" s="27"/>
      <c r="H22" s="84"/>
      <c r="I22" s="84"/>
      <c r="J22" s="84"/>
      <c r="K22" s="27"/>
      <c r="L22" s="27"/>
      <c r="M22" s="27"/>
      <c r="N22" s="27"/>
      <c r="O22" s="27"/>
      <c r="P22" s="27"/>
    </row>
    <row r="23" spans="1:16" x14ac:dyDescent="0.25">
      <c r="A23" s="27"/>
      <c r="B23" s="27"/>
      <c r="C23" s="27"/>
      <c r="D23" s="27"/>
      <c r="E23" s="27"/>
      <c r="F23" s="27"/>
      <c r="G23" s="27"/>
      <c r="H23" s="84"/>
      <c r="I23" s="84"/>
      <c r="J23" s="84"/>
      <c r="K23" s="27"/>
      <c r="L23" s="27"/>
      <c r="M23" s="27"/>
      <c r="N23" s="27"/>
      <c r="O23" s="27"/>
      <c r="P23" s="27"/>
    </row>
    <row r="24" spans="1:16" x14ac:dyDescent="0.25">
      <c r="A24" s="27"/>
      <c r="B24" s="27"/>
      <c r="C24" s="27"/>
      <c r="D24" s="27"/>
      <c r="E24" s="27"/>
      <c r="F24" s="27"/>
      <c r="G24" s="27"/>
      <c r="H24" s="84"/>
      <c r="I24" s="84"/>
      <c r="J24" s="84"/>
      <c r="K24" s="27"/>
      <c r="L24" s="27"/>
      <c r="M24" s="27"/>
      <c r="N24" s="27"/>
      <c r="O24" s="27"/>
      <c r="P24" s="27"/>
    </row>
    <row r="25" spans="1:16" x14ac:dyDescent="0.25">
      <c r="A25" s="27"/>
      <c r="B25" s="27"/>
      <c r="C25" s="27"/>
      <c r="D25" s="27"/>
      <c r="E25" s="27"/>
      <c r="F25" s="27"/>
      <c r="G25" s="27"/>
      <c r="H25" s="84"/>
      <c r="I25" s="84"/>
      <c r="J25" s="84"/>
      <c r="K25" s="27"/>
      <c r="L25" s="27"/>
      <c r="M25" s="27"/>
      <c r="N25" s="27"/>
      <c r="O25" s="27"/>
      <c r="P25" s="27"/>
    </row>
    <row r="26" spans="1:16" x14ac:dyDescent="0.25">
      <c r="A26" s="27"/>
      <c r="B26" s="27"/>
      <c r="C26" s="27"/>
      <c r="D26" s="27"/>
      <c r="E26" s="27"/>
      <c r="F26" s="27"/>
      <c r="G26" s="27"/>
      <c r="H26" s="84"/>
      <c r="I26" s="84"/>
      <c r="J26" s="84"/>
      <c r="K26" s="27"/>
      <c r="L26" s="27"/>
      <c r="M26" s="27"/>
      <c r="N26" s="27"/>
      <c r="O26" s="27"/>
      <c r="P26" s="27"/>
    </row>
    <row r="27" spans="1:16" x14ac:dyDescent="0.25">
      <c r="N27" s="27"/>
      <c r="O27" s="27"/>
      <c r="P27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4"/>
  <sheetViews>
    <sheetView zoomScale="80" zoomScaleNormal="80" workbookViewId="0">
      <selection activeCell="M31" sqref="M31"/>
    </sheetView>
  </sheetViews>
  <sheetFormatPr defaultRowHeight="15" x14ac:dyDescent="0.25"/>
  <cols>
    <col min="1" max="1" width="12.28515625" customWidth="1"/>
    <col min="2" max="2" width="12.28515625" style="133" customWidth="1"/>
    <col min="3" max="3" width="7.42578125" customWidth="1"/>
    <col min="4" max="4" width="9.42578125" customWidth="1"/>
    <col min="5" max="5" width="6.5703125" customWidth="1"/>
    <col min="6" max="6" width="12.42578125" style="133" customWidth="1"/>
    <col min="7" max="7" width="9.7109375" customWidth="1"/>
    <col min="8" max="9" width="8.5703125" customWidth="1"/>
    <col min="10" max="10" width="6" customWidth="1"/>
    <col min="11" max="11" width="6.85546875" style="79" customWidth="1"/>
    <col min="12" max="12" width="23.42578125" style="79" customWidth="1"/>
    <col min="13" max="15" width="9.5703125" style="79" customWidth="1"/>
    <col min="16" max="16" width="7.5703125" style="79" customWidth="1"/>
    <col min="17" max="17" width="15.140625" customWidth="1"/>
    <col min="18" max="18" width="45" customWidth="1"/>
    <col min="19" max="25" width="11.140625" customWidth="1"/>
  </cols>
  <sheetData>
    <row r="1" spans="1:67" x14ac:dyDescent="0.25">
      <c r="A1" s="33" t="s">
        <v>1</v>
      </c>
      <c r="B1" s="80" t="s">
        <v>20</v>
      </c>
      <c r="C1" s="33" t="s">
        <v>9</v>
      </c>
      <c r="D1" s="33" t="s">
        <v>10</v>
      </c>
      <c r="E1" s="33" t="s">
        <v>16</v>
      </c>
      <c r="F1" s="80" t="s">
        <v>545</v>
      </c>
      <c r="G1" s="33" t="s">
        <v>133</v>
      </c>
      <c r="H1" s="33" t="s">
        <v>82</v>
      </c>
      <c r="I1" s="33" t="s">
        <v>83</v>
      </c>
      <c r="J1" s="33" t="s">
        <v>134</v>
      </c>
      <c r="K1" s="80" t="s">
        <v>164</v>
      </c>
      <c r="L1" s="80" t="s">
        <v>137</v>
      </c>
      <c r="M1" s="80" t="s">
        <v>135</v>
      </c>
      <c r="N1" s="80" t="s">
        <v>136</v>
      </c>
      <c r="O1" s="80" t="s">
        <v>138</v>
      </c>
      <c r="P1" s="80"/>
      <c r="Q1" s="33" t="s">
        <v>21</v>
      </c>
      <c r="R1" s="33" t="s">
        <v>25</v>
      </c>
      <c r="S1" s="29"/>
      <c r="T1" s="29"/>
      <c r="U1" s="29"/>
      <c r="V1" s="29"/>
      <c r="W1" s="29"/>
      <c r="X1" s="29"/>
      <c r="Y1" s="29"/>
      <c r="AH1" s="1"/>
      <c r="AI1" s="6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25">
      <c r="A2" s="33" t="s">
        <v>2</v>
      </c>
      <c r="B2" s="80" t="s">
        <v>17</v>
      </c>
      <c r="C2" s="37" t="s">
        <v>17</v>
      </c>
      <c r="D2" s="37" t="s">
        <v>17</v>
      </c>
      <c r="E2" s="37" t="s">
        <v>17</v>
      </c>
      <c r="F2" s="37" t="s">
        <v>17</v>
      </c>
      <c r="G2" s="120">
        <v>6.1293523814175098E-2</v>
      </c>
      <c r="H2" s="120">
        <v>6.0996401525511217E-2</v>
      </c>
      <c r="I2" s="120">
        <v>6.1591311462574239E-2</v>
      </c>
      <c r="J2" s="37" t="s">
        <v>205</v>
      </c>
      <c r="K2" s="37">
        <v>2</v>
      </c>
      <c r="L2" s="37" t="s">
        <v>791</v>
      </c>
      <c r="M2" s="37">
        <v>153113</v>
      </c>
      <c r="N2" s="37">
        <v>2344916</v>
      </c>
      <c r="O2" s="37" t="s">
        <v>17</v>
      </c>
      <c r="P2" s="80"/>
      <c r="Q2" s="33"/>
      <c r="R2" s="35"/>
      <c r="S2" s="27"/>
      <c r="T2" s="27"/>
      <c r="U2" s="27"/>
      <c r="W2" s="27"/>
      <c r="AH2" s="9"/>
      <c r="AI2" s="8"/>
      <c r="AJ2" s="1"/>
      <c r="AK2" s="1"/>
      <c r="AL2" s="1"/>
      <c r="AM2" s="3"/>
      <c r="AN2" s="10"/>
      <c r="AO2" s="1"/>
      <c r="AP2" s="1"/>
      <c r="AQ2" s="1"/>
      <c r="AR2" s="5"/>
      <c r="AS2" s="5"/>
      <c r="AT2" s="1"/>
      <c r="AU2" s="1"/>
      <c r="AV2" s="1"/>
      <c r="AW2" s="1"/>
      <c r="AX2" s="1"/>
      <c r="AY2" s="4"/>
      <c r="AZ2" s="1"/>
      <c r="BA2" s="1"/>
      <c r="BB2" s="1"/>
      <c r="BC2" s="5"/>
      <c r="BD2" s="1"/>
      <c r="BE2" s="1"/>
      <c r="BF2" s="1"/>
      <c r="BG2" s="1"/>
      <c r="BH2" s="1"/>
      <c r="BI2" s="4"/>
      <c r="BJ2" s="1"/>
      <c r="BK2" s="1"/>
      <c r="BL2" s="1"/>
      <c r="BM2" s="5"/>
      <c r="BN2" s="1"/>
      <c r="BO2" s="1"/>
    </row>
    <row r="3" spans="1:67" x14ac:dyDescent="0.25">
      <c r="A3" s="33" t="s">
        <v>3</v>
      </c>
      <c r="B3" s="80" t="s">
        <v>17</v>
      </c>
      <c r="C3" s="37" t="s">
        <v>17</v>
      </c>
      <c r="D3" s="37" t="s">
        <v>17</v>
      </c>
      <c r="E3" s="37" t="s">
        <v>17</v>
      </c>
      <c r="F3" s="37" t="s">
        <v>17</v>
      </c>
      <c r="G3" s="120">
        <v>5.8154281209393269E-2</v>
      </c>
      <c r="H3" s="120">
        <v>5.7839138920749468E-2</v>
      </c>
      <c r="I3" s="120">
        <v>5.8470215630905487E-2</v>
      </c>
      <c r="J3" s="37" t="s">
        <v>205</v>
      </c>
      <c r="K3" s="37">
        <v>2</v>
      </c>
      <c r="L3" s="37" t="s">
        <v>792</v>
      </c>
      <c r="M3" s="37">
        <v>122895</v>
      </c>
      <c r="N3" s="37">
        <v>1990363</v>
      </c>
      <c r="O3" s="37" t="s">
        <v>17</v>
      </c>
      <c r="P3" s="80"/>
      <c r="Q3" s="33"/>
      <c r="R3" s="35"/>
      <c r="V3" s="24"/>
      <c r="W3" s="24"/>
      <c r="X3" s="24"/>
      <c r="Y3" s="24"/>
      <c r="AH3" s="9"/>
      <c r="AI3" s="8"/>
      <c r="AJ3" s="1"/>
      <c r="AK3" s="1"/>
      <c r="AL3" s="1"/>
      <c r="AM3" s="3"/>
      <c r="AN3" s="10"/>
      <c r="AO3" s="1"/>
      <c r="AP3" s="1"/>
      <c r="AQ3" s="1"/>
      <c r="AR3" s="5"/>
      <c r="AS3" s="5"/>
      <c r="AT3" s="1"/>
      <c r="AU3" s="1"/>
      <c r="AV3" s="1"/>
      <c r="AW3" s="1"/>
      <c r="AX3" s="1"/>
      <c r="AY3" s="4"/>
      <c r="AZ3" s="1"/>
      <c r="BA3" s="1"/>
      <c r="BB3" s="1"/>
      <c r="BC3" s="5"/>
      <c r="BD3" s="1"/>
      <c r="BE3" s="1"/>
      <c r="BF3" s="1"/>
      <c r="BG3" s="1"/>
      <c r="BH3" s="1"/>
      <c r="BI3" s="4"/>
      <c r="BJ3" s="1"/>
      <c r="BK3" s="1"/>
      <c r="BL3" s="1"/>
      <c r="BM3" s="5"/>
      <c r="BN3" s="1"/>
      <c r="BO3" s="1"/>
    </row>
    <row r="4" spans="1:67" x14ac:dyDescent="0.25">
      <c r="A4" s="33" t="s">
        <v>4</v>
      </c>
      <c r="B4" s="80" t="s">
        <v>17</v>
      </c>
      <c r="C4" s="37" t="s">
        <v>17</v>
      </c>
      <c r="D4" s="37" t="s">
        <v>17</v>
      </c>
      <c r="E4" s="37" t="s">
        <v>17</v>
      </c>
      <c r="F4" s="37" t="s">
        <v>17</v>
      </c>
      <c r="G4" s="120">
        <v>6.860555508579752E-2</v>
      </c>
      <c r="H4" s="120">
        <v>6.8347024109268587E-2</v>
      </c>
      <c r="I4" s="120">
        <v>6.8864531861840494E-2</v>
      </c>
      <c r="J4" s="37" t="s">
        <v>205</v>
      </c>
      <c r="K4" s="37">
        <v>2</v>
      </c>
      <c r="L4" s="37" t="s">
        <v>227</v>
      </c>
      <c r="M4" s="37">
        <v>251521</v>
      </c>
      <c r="N4" s="37">
        <v>3414669</v>
      </c>
      <c r="O4" s="37" t="s">
        <v>17</v>
      </c>
      <c r="P4" s="80"/>
      <c r="Q4" s="33"/>
      <c r="R4" s="34"/>
      <c r="AH4" s="1"/>
      <c r="AI4" s="8"/>
      <c r="AJ4" s="1"/>
      <c r="AK4" s="1"/>
      <c r="AL4" s="1"/>
      <c r="AM4" s="3"/>
      <c r="AN4" s="10"/>
      <c r="AO4" s="1"/>
      <c r="AP4" s="1"/>
      <c r="AQ4" s="1"/>
      <c r="AR4" s="5"/>
      <c r="AS4" s="5"/>
      <c r="AT4" s="1"/>
      <c r="AU4" s="1"/>
      <c r="AV4" s="1"/>
      <c r="AW4" s="1"/>
      <c r="AX4" s="1"/>
      <c r="AY4" s="4"/>
      <c r="AZ4" s="1"/>
      <c r="BA4" s="1"/>
      <c r="BB4" s="1"/>
      <c r="BC4" s="5"/>
      <c r="BD4" s="1"/>
      <c r="BE4" s="1"/>
      <c r="BF4" s="1"/>
      <c r="BG4" s="1"/>
      <c r="BH4" s="1"/>
      <c r="BI4" s="4"/>
      <c r="BJ4" s="1"/>
      <c r="BK4" s="1"/>
      <c r="BL4" s="1"/>
      <c r="BM4" s="5"/>
      <c r="BN4" s="1"/>
      <c r="BO4" s="1"/>
    </row>
    <row r="5" spans="1:67" x14ac:dyDescent="0.25">
      <c r="A5" s="33" t="s">
        <v>5</v>
      </c>
      <c r="B5" s="80" t="s">
        <v>17</v>
      </c>
      <c r="C5" s="37" t="s">
        <v>17</v>
      </c>
      <c r="D5" s="37" t="s">
        <v>17</v>
      </c>
      <c r="E5" s="37" t="s">
        <v>17</v>
      </c>
      <c r="F5" s="37" t="s">
        <v>17</v>
      </c>
      <c r="G5" s="120">
        <v>6.2421689428765206E-2</v>
      </c>
      <c r="H5" s="120">
        <v>6.1937848548784258E-2</v>
      </c>
      <c r="I5" s="120">
        <v>6.2907262742678327E-2</v>
      </c>
      <c r="J5" s="37" t="s">
        <v>205</v>
      </c>
      <c r="K5" s="37">
        <v>2</v>
      </c>
      <c r="L5" s="37" t="s">
        <v>793</v>
      </c>
      <c r="M5" s="37">
        <v>59733</v>
      </c>
      <c r="N5" s="37">
        <v>897194</v>
      </c>
      <c r="O5" s="37" t="s">
        <v>17</v>
      </c>
      <c r="P5" s="80"/>
      <c r="Q5" s="33"/>
      <c r="R5" s="34"/>
      <c r="AH5" s="1"/>
      <c r="AI5" s="8"/>
      <c r="AJ5" s="1"/>
      <c r="AK5" s="1"/>
      <c r="AL5" s="1"/>
      <c r="AM5" s="3"/>
      <c r="AN5" s="10"/>
      <c r="AO5" s="1"/>
      <c r="AP5" s="1"/>
      <c r="AQ5" s="1"/>
      <c r="AR5" s="5"/>
      <c r="AS5" s="5"/>
      <c r="AT5" s="1"/>
      <c r="AU5" s="1"/>
      <c r="AV5" s="1"/>
      <c r="AW5" s="1"/>
      <c r="AX5" s="1"/>
      <c r="AY5" s="4"/>
      <c r="AZ5" s="1"/>
      <c r="BA5" s="1"/>
      <c r="BB5" s="1"/>
      <c r="BC5" s="5"/>
      <c r="BD5" s="1"/>
      <c r="BE5" s="1"/>
      <c r="BF5" s="1"/>
      <c r="BG5" s="1"/>
      <c r="BH5" s="1"/>
      <c r="BI5" s="4"/>
      <c r="BJ5" s="1"/>
      <c r="BK5" s="1"/>
      <c r="BL5" s="1"/>
      <c r="BM5" s="5"/>
      <c r="BN5" s="1"/>
      <c r="BO5" s="1"/>
    </row>
    <row r="6" spans="1:67" x14ac:dyDescent="0.25">
      <c r="A6" s="24" t="s">
        <v>0</v>
      </c>
      <c r="B6" s="81" t="s">
        <v>218</v>
      </c>
      <c r="C6" s="32" t="s">
        <v>17</v>
      </c>
      <c r="D6" s="32" t="s">
        <v>17</v>
      </c>
      <c r="E6" s="32" t="s">
        <v>17</v>
      </c>
      <c r="F6" s="146">
        <v>567186</v>
      </c>
      <c r="G6" s="147">
        <v>0.13769999999999999</v>
      </c>
      <c r="H6" s="148">
        <v>0.13685</v>
      </c>
      <c r="I6" s="148">
        <v>0.13855000000000001</v>
      </c>
      <c r="J6" s="32" t="s">
        <v>205</v>
      </c>
      <c r="K6" s="32">
        <v>2</v>
      </c>
      <c r="L6" s="32" t="s">
        <v>243</v>
      </c>
      <c r="M6" s="32">
        <v>87556</v>
      </c>
      <c r="N6" s="32">
        <v>548291</v>
      </c>
      <c r="O6" s="32" t="s">
        <v>17</v>
      </c>
      <c r="P6" s="81"/>
      <c r="Q6" s="24"/>
      <c r="R6" s="26" t="s">
        <v>1703</v>
      </c>
      <c r="AH6" s="1"/>
      <c r="AI6" s="8"/>
      <c r="AJ6" s="1"/>
      <c r="AK6" s="1"/>
      <c r="AL6" s="1"/>
      <c r="AM6" s="3"/>
      <c r="AN6" s="10"/>
      <c r="AO6" s="1"/>
      <c r="AP6" s="1"/>
      <c r="AQ6" s="1"/>
      <c r="AR6" s="5"/>
      <c r="AS6" s="5"/>
      <c r="AT6" s="1"/>
      <c r="AU6" s="1"/>
      <c r="AV6" s="1"/>
      <c r="AW6" s="1"/>
      <c r="AX6" s="1"/>
      <c r="AY6" s="4"/>
      <c r="AZ6" s="1"/>
      <c r="BA6" s="1"/>
      <c r="BB6" s="1"/>
      <c r="BC6" s="5"/>
      <c r="BD6" s="1"/>
      <c r="BE6" s="1"/>
      <c r="BF6" s="1"/>
      <c r="BG6" s="1"/>
      <c r="BH6" s="1"/>
      <c r="BI6" s="4"/>
      <c r="BJ6" s="1"/>
      <c r="BK6" s="1"/>
      <c r="BL6" s="1"/>
      <c r="BM6" s="5"/>
      <c r="BN6" s="1"/>
      <c r="BO6" s="1"/>
    </row>
    <row r="7" spans="1:67" x14ac:dyDescent="0.25">
      <c r="A7" s="81" t="s">
        <v>0</v>
      </c>
      <c r="B7" s="86" t="s">
        <v>219</v>
      </c>
      <c r="C7" s="32" t="s">
        <v>17</v>
      </c>
      <c r="D7" s="32" t="s">
        <v>17</v>
      </c>
      <c r="E7" s="32" t="s">
        <v>17</v>
      </c>
      <c r="F7" s="146">
        <v>829230</v>
      </c>
      <c r="G7" s="147">
        <v>6.6799999999999998E-2</v>
      </c>
      <c r="H7" s="149">
        <v>6.6250000000000003E-2</v>
      </c>
      <c r="I7" s="149">
        <v>6.7290000000000003E-2</v>
      </c>
      <c r="J7" s="43" t="s">
        <v>205</v>
      </c>
      <c r="K7" s="43">
        <v>2</v>
      </c>
      <c r="L7" s="32" t="s">
        <v>244</v>
      </c>
      <c r="M7" s="32">
        <v>59767</v>
      </c>
      <c r="N7" s="32">
        <v>835381</v>
      </c>
      <c r="O7" s="43" t="s">
        <v>17</v>
      </c>
      <c r="P7" s="43"/>
      <c r="Q7" s="29"/>
      <c r="R7" s="27"/>
      <c r="AH7" s="1"/>
      <c r="AI7" s="8"/>
      <c r="AJ7" s="1"/>
      <c r="AK7" s="1"/>
      <c r="AL7" s="1"/>
      <c r="AM7" s="3"/>
      <c r="AN7" s="10"/>
      <c r="AO7" s="1"/>
      <c r="AP7" s="1"/>
      <c r="AQ7" s="1"/>
      <c r="AR7" s="5"/>
      <c r="AS7" s="5"/>
      <c r="AT7" s="1"/>
      <c r="AU7" s="1"/>
      <c r="AV7" s="1"/>
      <c r="AW7" s="1"/>
      <c r="AX7" s="1"/>
      <c r="AY7" s="4"/>
      <c r="AZ7" s="1"/>
      <c r="BA7" s="1"/>
      <c r="BB7" s="1"/>
      <c r="BC7" s="5"/>
      <c r="BD7" s="1"/>
      <c r="BE7" s="1"/>
      <c r="BF7" s="1"/>
      <c r="BG7" s="1"/>
      <c r="BH7" s="1"/>
      <c r="BI7" s="4"/>
      <c r="BJ7" s="1"/>
      <c r="BK7" s="1"/>
      <c r="BL7" s="1"/>
      <c r="BM7" s="5"/>
      <c r="BN7" s="1"/>
      <c r="BO7" s="1"/>
    </row>
    <row r="8" spans="1:67" x14ac:dyDescent="0.25">
      <c r="A8" s="81" t="s">
        <v>0</v>
      </c>
      <c r="B8" s="47" t="s">
        <v>220</v>
      </c>
      <c r="C8" s="32" t="s">
        <v>17</v>
      </c>
      <c r="D8" s="32" t="s">
        <v>17</v>
      </c>
      <c r="E8" s="32" t="s">
        <v>17</v>
      </c>
      <c r="F8" s="146">
        <v>778198</v>
      </c>
      <c r="G8" s="148">
        <v>5.33E-2</v>
      </c>
      <c r="H8" s="148">
        <v>5.287E-2</v>
      </c>
      <c r="I8" s="148">
        <v>5.382E-2</v>
      </c>
      <c r="J8" s="32" t="s">
        <v>205</v>
      </c>
      <c r="K8" s="32">
        <v>2</v>
      </c>
      <c r="L8" s="32" t="s">
        <v>245</v>
      </c>
      <c r="M8" s="43">
        <v>45656</v>
      </c>
      <c r="N8" s="43">
        <v>810197</v>
      </c>
      <c r="O8" s="32" t="s">
        <v>17</v>
      </c>
      <c r="AH8" s="1"/>
      <c r="AI8" s="8"/>
      <c r="AJ8" s="1"/>
      <c r="AK8" s="1"/>
      <c r="AL8" s="1"/>
      <c r="AM8" s="3"/>
      <c r="AN8" s="10"/>
      <c r="AO8" s="1"/>
      <c r="AP8" s="1"/>
      <c r="AQ8" s="1"/>
      <c r="AR8" s="5"/>
      <c r="AS8" s="5"/>
      <c r="AT8" s="1"/>
      <c r="AU8" s="1"/>
      <c r="AV8" s="1"/>
      <c r="AW8" s="1"/>
      <c r="AX8" s="1"/>
      <c r="AY8" s="4"/>
      <c r="AZ8" s="1"/>
      <c r="BA8" s="1"/>
      <c r="BB8" s="1"/>
      <c r="BC8" s="5"/>
      <c r="BD8" s="1"/>
      <c r="BE8" s="1"/>
      <c r="BF8" s="1"/>
      <c r="BG8" s="1"/>
      <c r="BH8" s="1"/>
      <c r="BI8" s="4"/>
      <c r="BJ8" s="1"/>
      <c r="BK8" s="1"/>
      <c r="BL8" s="1"/>
      <c r="BM8" s="5"/>
      <c r="BN8" s="1"/>
      <c r="BO8" s="1"/>
    </row>
    <row r="9" spans="1:67" x14ac:dyDescent="0.25">
      <c r="A9" s="81" t="s">
        <v>0</v>
      </c>
      <c r="B9" s="47" t="s">
        <v>221</v>
      </c>
      <c r="C9" s="32" t="s">
        <v>17</v>
      </c>
      <c r="D9" s="32" t="s">
        <v>17</v>
      </c>
      <c r="E9" s="32" t="s">
        <v>17</v>
      </c>
      <c r="F9" s="146">
        <v>446058</v>
      </c>
      <c r="G9" s="148">
        <v>4.7600000000000003E-2</v>
      </c>
      <c r="H9" s="148">
        <v>4.7030000000000002E-2</v>
      </c>
      <c r="I9" s="148">
        <v>4.8250000000000001E-2</v>
      </c>
      <c r="J9" s="32" t="s">
        <v>205</v>
      </c>
      <c r="K9" s="32">
        <v>2</v>
      </c>
      <c r="L9" s="32" t="s">
        <v>246</v>
      </c>
      <c r="M9" s="43">
        <v>22370</v>
      </c>
      <c r="N9" s="43">
        <v>447203</v>
      </c>
      <c r="O9" s="32" t="s">
        <v>17</v>
      </c>
      <c r="AB9" s="26"/>
      <c r="AH9" s="9"/>
      <c r="AI9" s="8"/>
      <c r="AJ9" s="1"/>
      <c r="AK9" s="1"/>
      <c r="AL9" s="1"/>
      <c r="AM9" s="3"/>
      <c r="AN9" s="10"/>
      <c r="AO9" s="1"/>
      <c r="AP9" s="1"/>
      <c r="AQ9" s="1"/>
      <c r="AR9" s="5"/>
      <c r="AS9" s="5"/>
      <c r="AT9" s="1"/>
      <c r="AU9" s="1"/>
      <c r="AV9" s="1"/>
      <c r="AW9" s="1"/>
      <c r="AX9" s="1"/>
      <c r="AY9" s="4"/>
      <c r="AZ9" s="1"/>
      <c r="BA9" s="1"/>
      <c r="BB9" s="1"/>
      <c r="BC9" s="5"/>
      <c r="BD9" s="1"/>
      <c r="BE9" s="1"/>
      <c r="BF9" s="1"/>
      <c r="BG9" s="1"/>
      <c r="BH9" s="1"/>
      <c r="BI9" s="4"/>
      <c r="BJ9" s="1"/>
      <c r="BK9" s="1"/>
      <c r="BL9" s="1"/>
      <c r="BM9" s="5"/>
      <c r="BN9" s="1"/>
      <c r="BO9" s="1"/>
    </row>
    <row r="10" spans="1:67" x14ac:dyDescent="0.25">
      <c r="A10" s="80" t="s">
        <v>0</v>
      </c>
      <c r="B10" s="40" t="s">
        <v>222</v>
      </c>
      <c r="C10" s="37" t="s">
        <v>17</v>
      </c>
      <c r="D10" s="37" t="s">
        <v>17</v>
      </c>
      <c r="E10" s="37" t="s">
        <v>17</v>
      </c>
      <c r="F10" s="150">
        <v>157157</v>
      </c>
      <c r="G10" s="151">
        <v>6.6799999999999998E-2</v>
      </c>
      <c r="H10" s="151">
        <v>6.6250000000000003E-2</v>
      </c>
      <c r="I10" s="151">
        <v>6.7290000000000003E-2</v>
      </c>
      <c r="J10" s="37" t="s">
        <v>205</v>
      </c>
      <c r="K10" s="37">
        <v>2</v>
      </c>
      <c r="L10" s="37" t="s">
        <v>244</v>
      </c>
      <c r="M10" s="37">
        <v>59767</v>
      </c>
      <c r="N10" s="37">
        <v>835381</v>
      </c>
      <c r="O10" s="37" t="s">
        <v>17</v>
      </c>
      <c r="P10" s="87"/>
      <c r="Q10" s="87"/>
      <c r="R10" s="87"/>
      <c r="AH10" s="1"/>
      <c r="AI10" s="8"/>
      <c r="AJ10" s="1"/>
      <c r="AK10" s="1"/>
      <c r="AL10" s="1"/>
      <c r="AM10" s="3"/>
      <c r="AN10" s="10"/>
      <c r="AO10" s="1"/>
      <c r="AP10" s="1"/>
      <c r="AQ10" s="1"/>
      <c r="AR10" s="5"/>
      <c r="AS10" s="5"/>
      <c r="AT10" s="1"/>
      <c r="AU10" s="1"/>
      <c r="AV10" s="1"/>
      <c r="AW10" s="1"/>
      <c r="AX10" s="1"/>
      <c r="AY10" s="4"/>
      <c r="AZ10" s="1"/>
      <c r="BA10" s="1"/>
      <c r="BB10" s="1"/>
      <c r="BC10" s="5"/>
      <c r="BD10" s="1"/>
      <c r="BE10" s="1"/>
      <c r="BF10" s="1"/>
      <c r="BG10" s="1"/>
      <c r="BH10" s="1"/>
      <c r="BI10" s="4"/>
      <c r="BJ10" s="1"/>
      <c r="BK10" s="1"/>
      <c r="BL10" s="1"/>
      <c r="BM10" s="5"/>
      <c r="BN10" s="1"/>
      <c r="BO10" s="1"/>
    </row>
    <row r="11" spans="1:67" x14ac:dyDescent="0.25">
      <c r="A11" s="24" t="s">
        <v>6</v>
      </c>
      <c r="B11" s="86" t="s">
        <v>17</v>
      </c>
      <c r="C11" s="32" t="s">
        <v>17</v>
      </c>
      <c r="D11" s="32" t="s">
        <v>17</v>
      </c>
      <c r="E11" s="32" t="s">
        <v>17</v>
      </c>
      <c r="F11" s="32" t="s">
        <v>17</v>
      </c>
      <c r="G11" s="119">
        <v>8.0200631453993601E-2</v>
      </c>
      <c r="H11" s="119">
        <v>7.9595003303510228E-2</v>
      </c>
      <c r="I11" s="119">
        <v>8.0808325214296262E-2</v>
      </c>
      <c r="J11" s="32" t="s">
        <v>205</v>
      </c>
      <c r="K11" s="32">
        <v>2</v>
      </c>
      <c r="L11" s="32" t="s">
        <v>794</v>
      </c>
      <c r="M11" s="32">
        <v>61752</v>
      </c>
      <c r="N11" s="32">
        <v>708217</v>
      </c>
      <c r="O11" s="32" t="s">
        <v>17</v>
      </c>
      <c r="P11" s="81"/>
      <c r="Q11" s="24"/>
      <c r="AH11" s="1"/>
      <c r="AI11" s="8"/>
      <c r="AJ11" s="1"/>
      <c r="AK11" s="1"/>
      <c r="AL11" s="1"/>
      <c r="AM11" s="3"/>
      <c r="AN11" s="10"/>
      <c r="AO11" s="1"/>
      <c r="AP11" s="1"/>
      <c r="AQ11" s="1"/>
      <c r="AR11" s="5"/>
      <c r="AS11" s="5"/>
      <c r="AT11" s="1"/>
      <c r="AU11" s="1"/>
      <c r="AV11" s="1"/>
      <c r="AW11" s="1"/>
      <c r="AX11" s="1"/>
      <c r="AY11" s="4"/>
      <c r="AZ11" s="1"/>
      <c r="BA11" s="1"/>
      <c r="BB11" s="1"/>
      <c r="BC11" s="5"/>
      <c r="BD11" s="1"/>
      <c r="BE11" s="1"/>
      <c r="BF11" s="1"/>
      <c r="BG11" s="1"/>
      <c r="BH11" s="1"/>
      <c r="BI11" s="4"/>
      <c r="BJ11" s="1"/>
      <c r="BK11" s="1"/>
      <c r="BL11" s="1"/>
      <c r="BM11" s="5"/>
      <c r="BN11" s="1"/>
      <c r="BO11" s="1"/>
    </row>
    <row r="12" spans="1:67" x14ac:dyDescent="0.25">
      <c r="AH12" s="1"/>
      <c r="AI12" s="8"/>
      <c r="AJ12" s="1"/>
      <c r="AK12" s="1"/>
      <c r="AL12" s="1"/>
      <c r="AM12" s="3"/>
      <c r="AN12" s="10"/>
      <c r="AO12" s="1"/>
      <c r="AP12" s="1"/>
      <c r="AQ12" s="1"/>
      <c r="AR12" s="5"/>
      <c r="AS12" s="5"/>
      <c r="AT12" s="1"/>
      <c r="AU12" s="1"/>
      <c r="AV12" s="1"/>
      <c r="AW12" s="1"/>
      <c r="AX12" s="1"/>
      <c r="AY12" s="4"/>
      <c r="AZ12" s="1"/>
      <c r="BA12" s="1"/>
      <c r="BB12" s="1"/>
      <c r="BC12" s="5"/>
      <c r="BD12" s="1"/>
      <c r="BE12" s="1"/>
      <c r="BF12" s="1"/>
      <c r="BG12" s="1"/>
      <c r="BH12" s="1"/>
      <c r="BI12" s="4"/>
      <c r="BJ12" s="1"/>
      <c r="BK12" s="1"/>
      <c r="BL12" s="1"/>
      <c r="BM12" s="5"/>
      <c r="BN12" s="1"/>
      <c r="BO12" s="1"/>
    </row>
    <row r="13" spans="1:67" x14ac:dyDescent="0.25">
      <c r="AH13" s="1"/>
      <c r="AI13" s="8"/>
      <c r="AJ13" s="1"/>
      <c r="AK13" s="1"/>
      <c r="AL13" s="1"/>
      <c r="AM13" s="2"/>
      <c r="AN13" s="2"/>
      <c r="AO13" s="1"/>
      <c r="AP13" s="1"/>
      <c r="AQ13" s="1"/>
      <c r="AR13" s="3"/>
      <c r="AS13" s="3"/>
      <c r="AT13" s="1"/>
      <c r="AU13" s="3"/>
      <c r="AV13" s="1"/>
      <c r="AW13" s="1"/>
      <c r="AX13" s="1"/>
      <c r="AY13" s="4"/>
      <c r="AZ13" s="1"/>
      <c r="BA13" s="1"/>
      <c r="BB13" s="1"/>
      <c r="BC13" s="1"/>
      <c r="BD13" s="1"/>
      <c r="BE13" s="3"/>
      <c r="BF13" s="1"/>
      <c r="BG13" s="1"/>
      <c r="BH13" s="1"/>
      <c r="BI13" s="4"/>
      <c r="BJ13" s="1"/>
      <c r="BK13" s="1"/>
      <c r="BL13" s="1"/>
      <c r="BM13" s="1"/>
      <c r="BN13" s="1"/>
      <c r="BO13" s="1"/>
    </row>
    <row r="14" spans="1:67" x14ac:dyDescent="0.25">
      <c r="Z14" s="24"/>
      <c r="AH14" s="1"/>
      <c r="AI14" s="8"/>
      <c r="AJ14" s="1"/>
      <c r="AK14" s="1"/>
      <c r="AL14" s="1"/>
      <c r="AM14" s="4"/>
      <c r="AN14" s="10"/>
      <c r="AO14" s="11"/>
      <c r="AP14" s="1"/>
      <c r="AQ14" s="1"/>
      <c r="AR14" s="5"/>
      <c r="AS14" s="5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25">
      <c r="V15" s="25"/>
      <c r="W15" s="25"/>
      <c r="AH15" s="1"/>
      <c r="AI15" s="8"/>
      <c r="AJ15" s="1"/>
      <c r="AK15" s="1"/>
      <c r="AL15" s="1"/>
      <c r="AM15" s="4"/>
      <c r="AN15" s="10"/>
      <c r="AO15" s="11"/>
      <c r="AP15" s="1"/>
      <c r="AQ15" s="1"/>
      <c r="AR15" s="5"/>
      <c r="AS15" s="5"/>
      <c r="AT15" s="12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25">
      <c r="T16" s="24"/>
      <c r="V16" s="24"/>
      <c r="W16" s="24"/>
      <c r="X16" s="24"/>
      <c r="Y16" s="24"/>
      <c r="AH16" s="1"/>
      <c r="AI16" s="8"/>
      <c r="AJ16" s="1"/>
      <c r="AK16" s="1"/>
      <c r="AL16" s="1"/>
      <c r="AM16" s="4"/>
      <c r="AN16" s="10"/>
      <c r="AO16" s="11"/>
      <c r="AP16" s="1"/>
      <c r="AQ16" s="1"/>
      <c r="AR16" s="5"/>
      <c r="AS16" s="5"/>
      <c r="AT16" s="1"/>
      <c r="AU16" s="13"/>
      <c r="AV16" s="1"/>
      <c r="AW16" s="36"/>
      <c r="AX16" s="36"/>
      <c r="AY16" s="15"/>
      <c r="AZ16" s="3"/>
      <c r="BA16" s="36"/>
      <c r="BB16" s="36"/>
      <c r="BC16" s="12"/>
      <c r="BD16" s="1"/>
      <c r="BE16" s="15"/>
      <c r="BF16" s="16"/>
      <c r="BG16" s="36"/>
      <c r="BH16" s="36"/>
      <c r="BI16" s="12"/>
      <c r="BJ16" s="1"/>
      <c r="BK16" s="15"/>
      <c r="BL16" s="16"/>
      <c r="BM16" s="36"/>
      <c r="BN16" s="36"/>
      <c r="BO16" s="12"/>
    </row>
    <row r="17" spans="26:67" x14ac:dyDescent="0.25">
      <c r="AH17" s="1"/>
      <c r="AI17" s="8"/>
      <c r="AJ17" s="1"/>
      <c r="AK17" s="1"/>
      <c r="AL17" s="1"/>
      <c r="AM17" s="4"/>
      <c r="AN17" s="10"/>
      <c r="AO17" s="11"/>
      <c r="AP17" s="1"/>
      <c r="AQ17" s="1"/>
      <c r="AR17" s="5"/>
      <c r="AS17" s="5"/>
      <c r="AT17" s="1"/>
      <c r="AU17" s="1"/>
      <c r="AV17" s="1"/>
      <c r="AW17" s="4"/>
      <c r="AX17" s="4"/>
      <c r="AY17" s="1"/>
      <c r="AZ17" s="1"/>
      <c r="BA17" s="10"/>
      <c r="BB17" s="10"/>
      <c r="BC17" s="17"/>
      <c r="BD17" s="1"/>
      <c r="BE17" s="1"/>
      <c r="BF17" s="1"/>
      <c r="BG17" s="18"/>
      <c r="BH17" s="19"/>
      <c r="BI17" s="17"/>
      <c r="BJ17" s="1"/>
      <c r="BK17" s="1"/>
      <c r="BL17" s="1"/>
      <c r="BM17" s="10"/>
      <c r="BN17" s="10"/>
      <c r="BO17" s="17"/>
    </row>
    <row r="18" spans="26:67" x14ac:dyDescent="0.25">
      <c r="AH18" s="1"/>
      <c r="AI18" s="8"/>
      <c r="AJ18" s="1"/>
      <c r="AK18" s="1"/>
      <c r="AL18" s="1"/>
      <c r="AM18" s="4"/>
      <c r="AN18" s="10"/>
      <c r="AO18" s="11"/>
      <c r="AP18" s="1"/>
      <c r="AQ18" s="1"/>
      <c r="AR18" s="5"/>
      <c r="AS18" s="5"/>
      <c r="AT18" s="1"/>
      <c r="AU18" s="1"/>
      <c r="AV18" s="1"/>
      <c r="AW18" s="4"/>
      <c r="AX18" s="4"/>
      <c r="AY18" s="1"/>
      <c r="AZ18" s="1"/>
      <c r="BA18" s="10"/>
      <c r="BB18" s="10"/>
      <c r="BC18" s="17"/>
      <c r="BD18" s="1"/>
      <c r="BE18" s="1"/>
      <c r="BF18" s="1"/>
      <c r="BG18" s="18"/>
      <c r="BH18" s="19"/>
      <c r="BI18" s="17"/>
      <c r="BJ18" s="1"/>
      <c r="BK18" s="1"/>
      <c r="BL18" s="1"/>
      <c r="BM18" s="10"/>
      <c r="BN18" s="10"/>
      <c r="BO18" s="17"/>
    </row>
    <row r="19" spans="26:67" x14ac:dyDescent="0.25">
      <c r="AH19" s="1"/>
      <c r="AI19" s="8"/>
      <c r="AJ19" s="1"/>
      <c r="AK19" s="1"/>
      <c r="AL19" s="1"/>
      <c r="AM19" s="4"/>
      <c r="AN19" s="10"/>
      <c r="AO19" s="11"/>
      <c r="AP19" s="1"/>
      <c r="AQ19" s="1"/>
      <c r="AR19" s="5"/>
      <c r="AS19" s="5"/>
      <c r="AT19" s="1"/>
      <c r="AU19" s="1"/>
      <c r="AV19" s="1"/>
      <c r="AW19" s="4"/>
      <c r="AX19" s="4"/>
      <c r="AY19" s="1"/>
      <c r="AZ19" s="1"/>
      <c r="BA19" s="10"/>
      <c r="BB19" s="10"/>
      <c r="BC19" s="17"/>
      <c r="BD19" s="1"/>
      <c r="BE19" s="1"/>
      <c r="BF19" s="1"/>
      <c r="BG19" s="18"/>
      <c r="BH19" s="19"/>
      <c r="BI19" s="17"/>
      <c r="BJ19" s="1"/>
      <c r="BK19" s="1"/>
      <c r="BL19" s="1"/>
      <c r="BM19" s="10"/>
      <c r="BN19" s="10"/>
      <c r="BO19" s="17"/>
    </row>
    <row r="20" spans="26:67" x14ac:dyDescent="0.25">
      <c r="AH20" s="1"/>
      <c r="AI20" s="8"/>
      <c r="AJ20" s="1"/>
      <c r="AK20" s="1"/>
      <c r="AL20" s="1"/>
      <c r="AM20" s="4"/>
      <c r="AN20" s="10"/>
      <c r="AO20" s="11"/>
      <c r="AP20" s="1"/>
      <c r="AQ20" s="1"/>
      <c r="AR20" s="5"/>
      <c r="AS20" s="5"/>
      <c r="AT20" s="1"/>
      <c r="AU20" s="1"/>
      <c r="AV20" s="1"/>
      <c r="AW20" s="4"/>
      <c r="AX20" s="4"/>
      <c r="AY20" s="12"/>
      <c r="AZ20" s="1"/>
      <c r="BA20" s="20"/>
      <c r="BB20" s="20"/>
      <c r="BC20" s="17"/>
      <c r="BD20" s="1"/>
      <c r="BE20" s="12"/>
      <c r="BF20" s="1"/>
      <c r="BG20" s="20"/>
      <c r="BH20" s="20"/>
      <c r="BI20" s="1"/>
      <c r="BJ20" s="1"/>
      <c r="BK20" s="12"/>
      <c r="BL20" s="1"/>
      <c r="BM20" s="20"/>
      <c r="BN20" s="20"/>
      <c r="BO20" s="1"/>
    </row>
    <row r="21" spans="26:67" x14ac:dyDescent="0.25">
      <c r="AH21" s="1"/>
      <c r="AI21" s="8"/>
      <c r="AJ21" s="1"/>
      <c r="AK21" s="1"/>
      <c r="AL21" s="1"/>
      <c r="AM21" s="4"/>
      <c r="AN21" s="10"/>
      <c r="AO21" s="11"/>
      <c r="AP21" s="1"/>
      <c r="AQ21" s="1"/>
      <c r="AR21" s="5"/>
      <c r="AS21" s="5"/>
      <c r="AT21" s="1"/>
      <c r="AU21" s="1"/>
      <c r="AV21" s="1"/>
      <c r="AW21" s="4"/>
      <c r="AX21" s="4"/>
      <c r="AY21" s="12"/>
      <c r="AZ21" s="1"/>
      <c r="BA21" s="20"/>
      <c r="BB21" s="20"/>
      <c r="BC21" s="17"/>
      <c r="BD21" s="1"/>
      <c r="BE21" s="12"/>
      <c r="BF21" s="1"/>
      <c r="BG21" s="20"/>
      <c r="BH21" s="20"/>
      <c r="BI21" s="1"/>
      <c r="BJ21" s="1"/>
      <c r="BK21" s="1"/>
      <c r="BL21" s="1"/>
      <c r="BM21" s="1"/>
      <c r="BN21" s="1"/>
      <c r="BO21" s="1"/>
    </row>
    <row r="22" spans="26:67" x14ac:dyDescent="0.25">
      <c r="AH22" s="1"/>
      <c r="AI22" s="8"/>
      <c r="AJ22" s="1"/>
      <c r="AK22" s="1"/>
      <c r="AL22" s="1"/>
      <c r="AM22" s="4"/>
      <c r="AN22" s="10"/>
      <c r="AO22" s="11"/>
      <c r="AP22" s="1"/>
      <c r="AQ22" s="1"/>
      <c r="AR22" s="5"/>
      <c r="AS22" s="5"/>
      <c r="AT22" s="12"/>
      <c r="AU22" s="1"/>
      <c r="AV22" s="1"/>
      <c r="AW22" s="1"/>
      <c r="AX22" s="1"/>
      <c r="AY22" s="12"/>
      <c r="AZ22" s="17"/>
      <c r="BA22" s="17"/>
      <c r="BB22" s="17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26:67" x14ac:dyDescent="0.25">
      <c r="AH23" s="1"/>
      <c r="AI23" s="8"/>
      <c r="AJ23" s="1"/>
      <c r="AK23" s="1"/>
      <c r="AL23" s="1"/>
      <c r="AM23" s="4"/>
      <c r="AN23" s="10"/>
      <c r="AO23" s="11"/>
      <c r="AP23" s="1"/>
      <c r="AQ23" s="1"/>
      <c r="AR23" s="5"/>
      <c r="AS23" s="5"/>
      <c r="AT23" s="12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26:67" x14ac:dyDescent="0.25">
      <c r="AH24" s="1"/>
      <c r="AI24" s="8"/>
      <c r="AJ24" s="1"/>
      <c r="AK24" s="1"/>
      <c r="AL24" s="1"/>
      <c r="AM24" s="4"/>
      <c r="AN24" s="10"/>
      <c r="AO24" s="11"/>
      <c r="AP24" s="1"/>
      <c r="AQ24" s="1"/>
      <c r="AR24" s="5"/>
      <c r="AS24" s="5"/>
      <c r="AT24" s="1"/>
      <c r="AU24" s="13"/>
      <c r="AV24" s="1"/>
      <c r="AW24" s="36"/>
      <c r="AX24" s="36"/>
      <c r="AY24" s="15"/>
      <c r="AZ24" s="16"/>
      <c r="BA24" s="36"/>
      <c r="BB24" s="36"/>
      <c r="BC24" s="12"/>
      <c r="BD24" s="1"/>
      <c r="BE24" s="15"/>
      <c r="BF24" s="16"/>
      <c r="BG24" s="36"/>
      <c r="BH24" s="36"/>
      <c r="BI24" s="12"/>
      <c r="BJ24" s="1"/>
      <c r="BK24" s="1"/>
      <c r="BL24" s="1"/>
      <c r="BM24" s="1"/>
      <c r="BN24" s="1"/>
      <c r="BO24" s="1"/>
    </row>
    <row r="25" spans="26:67" x14ac:dyDescent="0.25">
      <c r="AH25" s="1"/>
      <c r="AI25" s="8"/>
      <c r="AJ25" s="1"/>
      <c r="AK25" s="1"/>
      <c r="AL25" s="1"/>
      <c r="AM25" s="4"/>
      <c r="AN25" s="10"/>
      <c r="AO25" s="11"/>
      <c r="AP25" s="1"/>
      <c r="AQ25" s="1"/>
      <c r="AR25" s="5"/>
      <c r="AS25" s="5"/>
      <c r="AT25" s="1"/>
      <c r="AU25" s="1"/>
      <c r="AV25" s="1"/>
      <c r="AW25" s="4"/>
      <c r="AX25" s="4"/>
      <c r="AY25" s="1"/>
      <c r="AZ25" s="1"/>
      <c r="BA25" s="10"/>
      <c r="BB25" s="10"/>
      <c r="BC25" s="17"/>
      <c r="BD25" s="1"/>
      <c r="BE25" s="1"/>
      <c r="BF25" s="1"/>
      <c r="BG25" s="10"/>
      <c r="BH25" s="10"/>
      <c r="BI25" s="17"/>
      <c r="BJ25" s="1"/>
      <c r="BK25" s="1"/>
      <c r="BL25" s="1"/>
      <c r="BM25" s="1"/>
      <c r="BN25" s="1"/>
      <c r="BO25" s="1"/>
    </row>
    <row r="26" spans="26:67" x14ac:dyDescent="0.25">
      <c r="AH26" s="1"/>
      <c r="AI26" s="8"/>
      <c r="AJ26" s="1"/>
      <c r="AK26" s="1"/>
      <c r="AL26" s="1"/>
      <c r="AM26" s="4"/>
      <c r="AN26" s="10"/>
      <c r="AO26" s="11"/>
      <c r="AP26" s="1"/>
      <c r="AQ26" s="1"/>
      <c r="AR26" s="5"/>
      <c r="AS26" s="5"/>
      <c r="AT26" s="1"/>
      <c r="AU26" s="1"/>
      <c r="AV26" s="1"/>
      <c r="AW26" s="4"/>
      <c r="AX26" s="4"/>
      <c r="AY26" s="1"/>
      <c r="AZ26" s="1"/>
      <c r="BA26" s="10"/>
      <c r="BB26" s="10"/>
      <c r="BC26" s="17"/>
      <c r="BD26" s="17"/>
      <c r="BE26" s="1"/>
      <c r="BF26" s="1"/>
      <c r="BG26" s="10"/>
      <c r="BH26" s="10"/>
      <c r="BI26" s="17"/>
      <c r="BJ26" s="1"/>
      <c r="BK26" s="1"/>
      <c r="BL26" s="1"/>
      <c r="BM26" s="1"/>
      <c r="BN26" s="1"/>
      <c r="BO26" s="1"/>
    </row>
    <row r="27" spans="26:67" x14ac:dyDescent="0.25">
      <c r="AH27" s="1"/>
      <c r="AI27" s="8"/>
      <c r="AJ27" s="1"/>
      <c r="AK27" s="1"/>
      <c r="AL27" s="1"/>
      <c r="AM27" s="4"/>
      <c r="AN27" s="10"/>
      <c r="AO27" s="11"/>
      <c r="AP27" s="1"/>
      <c r="AQ27" s="1"/>
      <c r="AR27" s="5"/>
      <c r="AS27" s="5"/>
      <c r="AT27" s="1"/>
      <c r="AU27" s="1"/>
      <c r="AV27" s="1"/>
      <c r="AW27" s="4"/>
      <c r="AX27" s="4"/>
      <c r="AY27" s="1"/>
      <c r="AZ27" s="1"/>
      <c r="BA27" s="10"/>
      <c r="BB27" s="10"/>
      <c r="BC27" s="17"/>
      <c r="BD27" s="17"/>
      <c r="BE27" s="1"/>
      <c r="BF27" s="1"/>
      <c r="BG27" s="10"/>
      <c r="BH27" s="10"/>
      <c r="BI27" s="17"/>
      <c r="BJ27" s="1"/>
      <c r="BK27" s="1"/>
      <c r="BL27" s="1"/>
      <c r="BM27" s="1"/>
      <c r="BN27" s="1"/>
      <c r="BO27" s="1"/>
    </row>
    <row r="28" spans="26:67" x14ac:dyDescent="0.25">
      <c r="AH28" s="1"/>
      <c r="AI28" s="8"/>
      <c r="AJ28" s="1"/>
      <c r="AK28" s="1"/>
      <c r="AL28" s="1"/>
      <c r="AM28" s="4"/>
      <c r="AN28" s="10"/>
      <c r="AO28" s="11"/>
      <c r="AP28" s="1"/>
      <c r="AQ28" s="1"/>
      <c r="AR28" s="5"/>
      <c r="AS28" s="5"/>
      <c r="AT28" s="1"/>
      <c r="AU28" s="1"/>
      <c r="AV28" s="1"/>
      <c r="AW28" s="1"/>
      <c r="AX28" s="1"/>
      <c r="AY28" s="12"/>
      <c r="AZ28" s="1"/>
      <c r="BA28" s="20"/>
      <c r="BB28" s="20"/>
      <c r="BC28" s="1"/>
      <c r="BD28" s="17"/>
      <c r="BE28" s="12"/>
      <c r="BF28" s="1"/>
      <c r="BG28" s="20"/>
      <c r="BH28" s="20"/>
      <c r="BI28" s="1"/>
      <c r="BJ28" s="1"/>
      <c r="BK28" s="1"/>
      <c r="BL28" s="1"/>
      <c r="BM28" s="1"/>
      <c r="BN28" s="1"/>
      <c r="BO28" s="1"/>
    </row>
    <row r="29" spans="26:67" x14ac:dyDescent="0.25">
      <c r="AH29" s="1"/>
      <c r="AI29" s="8"/>
      <c r="AJ29" s="1"/>
      <c r="AK29" s="1"/>
      <c r="AL29" s="1"/>
      <c r="AM29" s="4"/>
      <c r="AN29" s="10"/>
      <c r="AO29" s="11"/>
      <c r="AP29" s="1"/>
      <c r="AQ29" s="1"/>
      <c r="AR29" s="5"/>
      <c r="AS29" s="5"/>
      <c r="AT29" s="1"/>
      <c r="AU29" s="1"/>
      <c r="AV29" s="1"/>
      <c r="AW29" s="1"/>
      <c r="AX29" s="1"/>
      <c r="AY29" s="12"/>
      <c r="AZ29" s="1"/>
      <c r="BA29" s="20"/>
      <c r="BB29" s="20"/>
      <c r="BC29" s="1"/>
      <c r="BD29" s="17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26:67" x14ac:dyDescent="0.25">
      <c r="AH30" s="1"/>
      <c r="AI30" s="3"/>
      <c r="AJ30" s="1"/>
      <c r="AK30" s="1"/>
      <c r="AL30" s="1"/>
      <c r="AM30" s="4"/>
      <c r="AN30" s="2"/>
      <c r="AO30" s="1"/>
      <c r="AP30" s="1"/>
      <c r="AQ30" s="1"/>
      <c r="AR30" s="3"/>
      <c r="AS30" s="3"/>
      <c r="AT30" s="1"/>
      <c r="AU30" s="1"/>
      <c r="AV30" s="1"/>
      <c r="AW30" s="1"/>
      <c r="AX30" s="1"/>
      <c r="AY30" s="12"/>
      <c r="AZ30" s="1"/>
      <c r="BA30" s="20"/>
      <c r="BB30" s="20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26:67" x14ac:dyDescent="0.25">
      <c r="AH31" s="1"/>
      <c r="AI31" s="8"/>
      <c r="AJ31" s="1"/>
      <c r="AK31" s="1"/>
      <c r="AL31" s="1"/>
      <c r="AM31" s="4"/>
      <c r="AN31" s="10"/>
      <c r="AO31" s="1"/>
      <c r="AP31" s="1"/>
      <c r="AQ31" s="1"/>
      <c r="AR31" s="5"/>
      <c r="AS31" s="5"/>
      <c r="AT31" s="12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5"/>
      <c r="BF31" s="16"/>
      <c r="BG31" s="36"/>
      <c r="BH31" s="36"/>
      <c r="BI31" s="12"/>
      <c r="BJ31" s="1"/>
      <c r="BK31" s="1"/>
      <c r="BL31" s="1"/>
      <c r="BM31" s="1"/>
      <c r="BN31" s="1"/>
      <c r="BO31" s="1"/>
    </row>
    <row r="32" spans="26:67" x14ac:dyDescent="0.25">
      <c r="Z32" s="24"/>
      <c r="AH32" s="1"/>
      <c r="AI32" s="8"/>
      <c r="AJ32" s="1"/>
      <c r="AK32" s="1"/>
      <c r="AL32" s="1"/>
      <c r="AM32" s="4"/>
      <c r="AN32" s="10"/>
      <c r="AO32" s="1"/>
      <c r="AP32" s="1"/>
      <c r="AQ32" s="1"/>
      <c r="AR32" s="5"/>
      <c r="AS32" s="5"/>
      <c r="AT32" s="1"/>
      <c r="AU32" s="13"/>
      <c r="AV32" s="1"/>
      <c r="AW32" s="36"/>
      <c r="AX32" s="36"/>
      <c r="AY32" s="15"/>
      <c r="AZ32" s="16"/>
      <c r="BA32" s="36"/>
      <c r="BB32" s="36"/>
      <c r="BC32" s="12"/>
      <c r="BD32" s="1"/>
      <c r="BE32" s="1"/>
      <c r="BF32" s="1"/>
      <c r="BG32" s="10"/>
      <c r="BH32" s="10"/>
      <c r="BI32" s="17"/>
      <c r="BJ32" s="1"/>
      <c r="BK32" s="1"/>
      <c r="BL32" s="1"/>
      <c r="BM32" s="1"/>
      <c r="BN32" s="1"/>
      <c r="BO32" s="1"/>
    </row>
    <row r="33" spans="20:67" x14ac:dyDescent="0.25">
      <c r="AH33" s="1"/>
      <c r="AI33" s="8"/>
      <c r="AJ33" s="1"/>
      <c r="AK33" s="1"/>
      <c r="AL33" s="1"/>
      <c r="AM33" s="4"/>
      <c r="AN33" s="10"/>
      <c r="AO33" s="1"/>
      <c r="AP33" s="1"/>
      <c r="AQ33" s="1"/>
      <c r="AR33" s="5"/>
      <c r="AS33" s="5"/>
      <c r="AT33" s="1"/>
      <c r="AU33" s="1"/>
      <c r="AV33" s="1"/>
      <c r="AW33" s="4"/>
      <c r="AX33" s="4"/>
      <c r="AY33" s="1"/>
      <c r="AZ33" s="1"/>
      <c r="BA33" s="10"/>
      <c r="BB33" s="10"/>
      <c r="BC33" s="17"/>
      <c r="BD33" s="1"/>
      <c r="BE33" s="1"/>
      <c r="BF33" s="1"/>
      <c r="BG33" s="10"/>
      <c r="BH33" s="10"/>
      <c r="BI33" s="17"/>
      <c r="BJ33" s="1"/>
      <c r="BK33" s="1"/>
      <c r="BL33" s="1"/>
      <c r="BM33" s="1"/>
      <c r="BN33" s="1"/>
      <c r="BO33" s="1"/>
    </row>
    <row r="34" spans="20:67" x14ac:dyDescent="0.25">
      <c r="T34" s="24"/>
      <c r="AH34" s="1"/>
      <c r="AI34" s="8"/>
      <c r="AJ34" s="1"/>
      <c r="AK34" s="1"/>
      <c r="AL34" s="1"/>
      <c r="AM34" s="4"/>
      <c r="AN34" s="10"/>
      <c r="AO34" s="1"/>
      <c r="AP34" s="1"/>
      <c r="AQ34" s="1"/>
      <c r="AR34" s="5"/>
      <c r="AS34" s="5"/>
      <c r="AT34" s="1"/>
      <c r="AU34" s="1"/>
      <c r="AV34" s="1"/>
      <c r="AW34" s="4"/>
      <c r="AX34" s="4"/>
      <c r="AY34" s="1"/>
      <c r="AZ34" s="1"/>
      <c r="BA34" s="10"/>
      <c r="BB34" s="10"/>
      <c r="BC34" s="17"/>
      <c r="BD34" s="1"/>
      <c r="BE34" s="1"/>
      <c r="BF34" s="1"/>
      <c r="BG34" s="10"/>
      <c r="BH34" s="10"/>
      <c r="BI34" s="17"/>
      <c r="BJ34" s="1"/>
      <c r="BK34" s="1"/>
      <c r="BL34" s="1"/>
      <c r="BM34" s="1"/>
      <c r="BN34" s="1"/>
      <c r="BO34" s="1"/>
    </row>
    <row r="35" spans="20:67" x14ac:dyDescent="0.25">
      <c r="AH35" s="1"/>
      <c r="AI35" s="8"/>
      <c r="AJ35" s="1"/>
      <c r="AK35" s="1"/>
      <c r="AL35" s="1"/>
      <c r="AM35" s="4"/>
      <c r="AN35" s="10"/>
      <c r="AO35" s="1"/>
      <c r="AP35" s="1"/>
      <c r="AQ35" s="1"/>
      <c r="AR35" s="5"/>
      <c r="AS35" s="5"/>
      <c r="AT35" s="1"/>
      <c r="AU35" s="1"/>
      <c r="AV35" s="1"/>
      <c r="AW35" s="4"/>
      <c r="AX35" s="4"/>
      <c r="AY35" s="1"/>
      <c r="AZ35" s="1"/>
      <c r="BA35" s="10"/>
      <c r="BB35" s="10"/>
      <c r="BC35" s="17"/>
      <c r="BD35" s="17"/>
      <c r="BE35" s="12"/>
      <c r="BF35" s="1"/>
      <c r="BG35" s="20"/>
      <c r="BH35" s="20"/>
      <c r="BI35" s="1"/>
      <c r="BJ35" s="1"/>
      <c r="BK35" s="1"/>
      <c r="BL35" s="1"/>
      <c r="BM35" s="1"/>
      <c r="BN35" s="1"/>
      <c r="BO35" s="1"/>
    </row>
    <row r="36" spans="20:67" x14ac:dyDescent="0.25">
      <c r="AH36" s="1"/>
      <c r="AI36" s="8"/>
      <c r="AJ36" s="1"/>
      <c r="AK36" s="1"/>
      <c r="AL36" s="1"/>
      <c r="AM36" s="4"/>
      <c r="AN36" s="10"/>
      <c r="AO36" s="1"/>
      <c r="AP36" s="1"/>
      <c r="AQ36" s="1"/>
      <c r="AR36" s="5"/>
      <c r="AS36" s="5"/>
      <c r="AT36" s="1"/>
      <c r="AU36" s="1"/>
      <c r="AV36" s="1"/>
      <c r="AW36" s="1"/>
      <c r="AX36" s="1"/>
      <c r="AY36" s="12"/>
      <c r="AZ36" s="1"/>
      <c r="BA36" s="20"/>
      <c r="BB36" s="20"/>
      <c r="BC36" s="1"/>
      <c r="BD36" s="17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20:67" x14ac:dyDescent="0.25">
      <c r="AH37" s="1"/>
      <c r="AI37" s="8"/>
      <c r="AJ37" s="1"/>
      <c r="AK37" s="1"/>
      <c r="AL37" s="1"/>
      <c r="AM37" s="4"/>
      <c r="AN37" s="10"/>
      <c r="AO37" s="1"/>
      <c r="AP37" s="1"/>
      <c r="AQ37" s="1"/>
      <c r="AR37" s="5"/>
      <c r="AS37" s="5"/>
      <c r="AT37" s="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20:67" x14ac:dyDescent="0.25">
      <c r="AH38" s="1"/>
      <c r="AI38" s="8"/>
      <c r="AJ38" s="1"/>
      <c r="AK38" s="1"/>
      <c r="AL38" s="1"/>
      <c r="AM38" s="4"/>
      <c r="AN38" s="10"/>
      <c r="AO38" s="1"/>
      <c r="AP38" s="1"/>
      <c r="AQ38" s="1"/>
      <c r="AR38" s="5"/>
      <c r="AS38" s="5"/>
      <c r="AT38" s="1"/>
      <c r="AU38" s="23"/>
      <c r="AV38" s="21"/>
      <c r="AW38" s="21"/>
      <c r="AX38" s="21"/>
      <c r="AY38" s="21"/>
      <c r="AZ38" s="21"/>
      <c r="BA38" s="21"/>
      <c r="BB38" s="21"/>
      <c r="BC38" s="21"/>
      <c r="BD38" s="2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20:67" x14ac:dyDescent="0.25">
      <c r="AH39" s="1"/>
      <c r="AI39" s="8"/>
      <c r="AJ39" s="1"/>
      <c r="AK39" s="1"/>
      <c r="AL39" s="1"/>
      <c r="AM39" s="4"/>
      <c r="AN39" s="10"/>
      <c r="AO39" s="1"/>
      <c r="AP39" s="1"/>
      <c r="AQ39" s="1"/>
      <c r="AR39" s="5"/>
      <c r="AS39" s="5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20:67" x14ac:dyDescent="0.25">
      <c r="AH40" s="1"/>
      <c r="AI40" s="8"/>
      <c r="AJ40" s="1"/>
      <c r="AK40" s="1"/>
      <c r="AL40" s="1"/>
      <c r="AM40" s="4"/>
      <c r="AN40" s="10"/>
      <c r="AO40" s="1"/>
      <c r="AP40" s="1"/>
      <c r="AQ40" s="1"/>
      <c r="AR40" s="5"/>
      <c r="AS40" s="5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20:67" x14ac:dyDescent="0.25">
      <c r="AH41" s="1"/>
      <c r="AI41" s="8"/>
      <c r="AJ41" s="1"/>
      <c r="AK41" s="1"/>
      <c r="AL41" s="1"/>
      <c r="AM41" s="4"/>
      <c r="AN41" s="10"/>
      <c r="AO41" s="1"/>
      <c r="AP41" s="1"/>
      <c r="AQ41" s="1"/>
      <c r="AR41" s="5"/>
      <c r="AS41" s="5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20:67" x14ac:dyDescent="0.25">
      <c r="AH42" s="1"/>
      <c r="AI42" s="8"/>
      <c r="AJ42" s="1"/>
      <c r="AK42" s="1"/>
      <c r="AL42" s="1"/>
      <c r="AM42" s="4"/>
      <c r="AN42" s="10"/>
      <c r="AO42" s="1"/>
      <c r="AP42" s="1"/>
      <c r="AQ42" s="1"/>
      <c r="AR42" s="5"/>
      <c r="AS42" s="5"/>
      <c r="AT42" s="1"/>
      <c r="AU42" s="13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20:67" x14ac:dyDescent="0.25">
      <c r="AH43" s="1"/>
      <c r="AI43" s="8"/>
      <c r="AJ43" s="1"/>
      <c r="AK43" s="1"/>
      <c r="AL43" s="1"/>
      <c r="AM43" s="4"/>
      <c r="AN43" s="10"/>
      <c r="AO43" s="1"/>
      <c r="AP43" s="1"/>
      <c r="AQ43" s="1"/>
      <c r="AR43" s="5"/>
      <c r="AS43" s="5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20:67" x14ac:dyDescent="0.25">
      <c r="AH44" s="1"/>
      <c r="AI44" s="8"/>
      <c r="AJ44" s="1"/>
      <c r="AK44" s="1"/>
      <c r="AL44" s="1"/>
      <c r="AM44" s="4"/>
      <c r="AN44" s="10"/>
      <c r="AO44" s="1"/>
      <c r="AP44" s="1"/>
      <c r="AQ44" s="1"/>
      <c r="AR44" s="5"/>
      <c r="AS44" s="5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20:67" x14ac:dyDescent="0.25">
      <c r="AH45" s="1"/>
      <c r="AI45" s="8"/>
      <c r="AJ45" s="1"/>
      <c r="AK45" s="1"/>
      <c r="AL45" s="1"/>
      <c r="AM45" s="4"/>
      <c r="AN45" s="10"/>
      <c r="AO45" s="1"/>
      <c r="AP45" s="1"/>
      <c r="AQ45" s="1"/>
      <c r="AR45" s="5"/>
      <c r="AS45" s="5"/>
      <c r="AT45" s="1"/>
      <c r="AU45" s="13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20:67" x14ac:dyDescent="0.25">
      <c r="AH46" s="1"/>
      <c r="AI46" s="8"/>
      <c r="AJ46" s="1"/>
      <c r="AK46" s="1"/>
      <c r="AL46" s="1"/>
      <c r="AM46" s="4"/>
      <c r="AN46" s="10"/>
      <c r="AO46" s="1"/>
      <c r="AP46" s="1"/>
      <c r="AQ46" s="1"/>
      <c r="AR46" s="5"/>
      <c r="AS46" s="5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20:67" x14ac:dyDescent="0.25">
      <c r="AH47" s="1"/>
      <c r="AI47" s="3"/>
      <c r="AJ47" s="1"/>
      <c r="AK47" s="1"/>
      <c r="AL47" s="1"/>
      <c r="AM47" s="4"/>
      <c r="AN47" s="2"/>
      <c r="AO47" s="1"/>
      <c r="AP47" s="1"/>
      <c r="AQ47" s="1"/>
      <c r="AR47" s="3"/>
      <c r="AS47" s="3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20:67" x14ac:dyDescent="0.25">
      <c r="AH48" s="1"/>
      <c r="AI48" s="8"/>
      <c r="AJ48" s="1"/>
      <c r="AK48" s="1"/>
      <c r="AL48" s="1"/>
      <c r="AM48" s="4"/>
      <c r="AN48" s="10"/>
      <c r="AO48" s="1"/>
      <c r="AP48" s="1"/>
      <c r="AQ48" s="1"/>
      <c r="AR48" s="5"/>
      <c r="AS48" s="5"/>
      <c r="AT48" s="1"/>
      <c r="AU48" s="13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34:67" x14ac:dyDescent="0.25">
      <c r="AH49" s="1"/>
      <c r="AI49" s="8"/>
      <c r="AJ49" s="1"/>
      <c r="AK49" s="1"/>
      <c r="AL49" s="1"/>
      <c r="AM49" s="4"/>
      <c r="AN49" s="10"/>
      <c r="AO49" s="1"/>
      <c r="AP49" s="1"/>
      <c r="AQ49" s="1"/>
      <c r="AR49" s="5"/>
      <c r="AS49" s="5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34:67" x14ac:dyDescent="0.25">
      <c r="AH50" s="1"/>
      <c r="AI50" s="8"/>
      <c r="AJ50" s="1"/>
      <c r="AK50" s="1"/>
      <c r="AL50" s="1"/>
      <c r="AM50" s="4"/>
      <c r="AN50" s="10"/>
      <c r="AO50" s="1"/>
      <c r="AP50" s="1"/>
      <c r="AQ50" s="1"/>
      <c r="AR50" s="5"/>
      <c r="AS50" s="5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3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34:67" x14ac:dyDescent="0.25">
      <c r="AH51" s="1"/>
      <c r="AI51" s="8"/>
      <c r="AJ51" s="1"/>
      <c r="AK51" s="1"/>
      <c r="AL51" s="1"/>
      <c r="AM51" s="4"/>
      <c r="AN51" s="10"/>
      <c r="AO51" s="1"/>
      <c r="AP51" s="1"/>
      <c r="AQ51" s="1"/>
      <c r="AR51" s="5"/>
      <c r="AS51" s="5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34:67" x14ac:dyDescent="0.25">
      <c r="AH52" s="9"/>
      <c r="AI52" s="8"/>
      <c r="AJ52" s="1"/>
      <c r="AK52" s="1"/>
      <c r="AL52" s="1"/>
      <c r="AM52" s="4"/>
      <c r="AN52" s="10"/>
      <c r="AO52" s="1"/>
      <c r="AP52" s="1"/>
      <c r="AQ52" s="1"/>
      <c r="AR52" s="5"/>
      <c r="AS52" s="5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34:67" x14ac:dyDescent="0.25">
      <c r="AH53" s="9"/>
      <c r="AI53" s="8"/>
      <c r="AJ53" s="1"/>
      <c r="AK53" s="1"/>
      <c r="AL53" s="1"/>
      <c r="AM53" s="4"/>
      <c r="AN53" s="10"/>
      <c r="AO53" s="1"/>
      <c r="AP53" s="1"/>
      <c r="AQ53" s="1"/>
      <c r="AR53" s="5"/>
      <c r="AS53" s="5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34:67" x14ac:dyDescent="0.25">
      <c r="AH54" s="9"/>
      <c r="AI54" s="8"/>
      <c r="AJ54" s="1"/>
      <c r="AK54" s="1"/>
      <c r="AL54" s="1"/>
      <c r="AM54" s="4"/>
      <c r="AN54" s="10"/>
      <c r="AO54" s="1"/>
      <c r="AP54" s="1"/>
      <c r="AQ54" s="1"/>
      <c r="AR54" s="5"/>
      <c r="AS54" s="5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34:67" x14ac:dyDescent="0.25">
      <c r="AH55" s="1"/>
      <c r="AI55" s="8"/>
      <c r="AJ55" s="1"/>
      <c r="AK55" s="1"/>
      <c r="AL55" s="1"/>
      <c r="AM55" s="4"/>
      <c r="AN55" s="10"/>
      <c r="AO55" s="1"/>
      <c r="AP55" s="1"/>
      <c r="AQ55" s="1"/>
      <c r="AR55" s="5"/>
      <c r="AS55" s="5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34:67" x14ac:dyDescent="0.25">
      <c r="AH56" s="1"/>
      <c r="AI56" s="8"/>
      <c r="AJ56" s="1"/>
      <c r="AK56" s="1"/>
      <c r="AL56" s="1"/>
      <c r="AM56" s="4"/>
      <c r="AN56" s="10"/>
      <c r="AO56" s="1"/>
      <c r="AP56" s="1"/>
      <c r="AQ56" s="1"/>
      <c r="AR56" s="5"/>
      <c r="AS56" s="5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34:67" x14ac:dyDescent="0.25">
      <c r="AH57" s="1"/>
      <c r="AI57" s="8"/>
      <c r="AJ57" s="1"/>
      <c r="AK57" s="1"/>
      <c r="AL57" s="1"/>
      <c r="AM57" s="4"/>
      <c r="AN57" s="10"/>
      <c r="AO57" s="1"/>
      <c r="AP57" s="1"/>
      <c r="AQ57" s="1"/>
      <c r="AR57" s="5"/>
      <c r="AS57" s="5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34:67" x14ac:dyDescent="0.25">
      <c r="AH58" s="1"/>
      <c r="AI58" s="8"/>
      <c r="AJ58" s="1"/>
      <c r="AK58" s="1"/>
      <c r="AL58" s="1"/>
      <c r="AM58" s="4"/>
      <c r="AN58" s="10"/>
      <c r="AO58" s="1"/>
      <c r="AP58" s="1"/>
      <c r="AQ58" s="1"/>
      <c r="AR58" s="5"/>
      <c r="AS58" s="5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34:67" x14ac:dyDescent="0.25">
      <c r="AH59" s="1"/>
      <c r="AI59" s="8"/>
      <c r="AJ59" s="1"/>
      <c r="AK59" s="1"/>
      <c r="AL59" s="1"/>
      <c r="AM59" s="4"/>
      <c r="AN59" s="10"/>
      <c r="AO59" s="1"/>
      <c r="AP59" s="1"/>
      <c r="AQ59" s="1"/>
      <c r="AR59" s="5"/>
      <c r="AS59" s="5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34:67" x14ac:dyDescent="0.25">
      <c r="AH60" s="1"/>
      <c r="AI60" s="8"/>
      <c r="AJ60" s="1"/>
      <c r="AK60" s="1"/>
      <c r="AL60" s="1"/>
      <c r="AM60" s="4"/>
      <c r="AN60" s="10"/>
      <c r="AO60" s="1"/>
      <c r="AP60" s="1"/>
      <c r="AQ60" s="1"/>
      <c r="AR60" s="5"/>
      <c r="AS60" s="5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34:67" x14ac:dyDescent="0.25">
      <c r="AH61" s="9"/>
      <c r="AI61" s="8"/>
      <c r="AJ61" s="1"/>
      <c r="AK61" s="1"/>
      <c r="AL61" s="1"/>
      <c r="AM61" s="4"/>
      <c r="AN61" s="10"/>
      <c r="AO61" s="1"/>
      <c r="AP61" s="1"/>
      <c r="AQ61" s="1"/>
      <c r="AR61" s="5"/>
      <c r="AS61" s="5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34:67" x14ac:dyDescent="0.25">
      <c r="AH62" s="9"/>
      <c r="AI62" s="8"/>
      <c r="AJ62" s="1"/>
      <c r="AK62" s="1"/>
      <c r="AL62" s="1"/>
      <c r="AM62" s="4"/>
      <c r="AN62" s="10"/>
      <c r="AO62" s="1"/>
      <c r="AP62" s="1"/>
      <c r="AQ62" s="1"/>
      <c r="AR62" s="5"/>
      <c r="AS62" s="5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34:67" x14ac:dyDescent="0.25">
      <c r="AH63" s="9"/>
      <c r="AI63" s="8"/>
      <c r="AJ63" s="1"/>
      <c r="AK63" s="1"/>
      <c r="AL63" s="1"/>
      <c r="AM63" s="4"/>
      <c r="AN63" s="10"/>
      <c r="AO63" s="1"/>
      <c r="AP63" s="1"/>
      <c r="AQ63" s="1"/>
      <c r="AR63" s="5"/>
      <c r="AS63" s="5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34:67" x14ac:dyDescent="0.25">
      <c r="AH64" s="1"/>
      <c r="AI64" s="3"/>
      <c r="AJ64" s="1"/>
      <c r="AK64" s="1"/>
      <c r="AL64" s="1"/>
      <c r="AM64" s="4"/>
      <c r="AN64" s="4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"/>
  <sheetViews>
    <sheetView zoomScale="80" zoomScaleNormal="80" workbookViewId="0">
      <selection activeCell="P49" sqref="P49"/>
    </sheetView>
  </sheetViews>
  <sheetFormatPr defaultRowHeight="15" x14ac:dyDescent="0.25"/>
  <cols>
    <col min="4" max="4" width="9.140625" customWidth="1"/>
    <col min="5" max="7" width="7.28515625" customWidth="1"/>
    <col min="8" max="8" width="10.140625" customWidth="1"/>
    <col min="9" max="9" width="7.28515625" style="79" customWidth="1"/>
    <col min="10" max="10" width="19.5703125" style="79" customWidth="1"/>
    <col min="11" max="13" width="7.28515625" style="79" customWidth="1"/>
    <col min="14" max="14" width="12.140625" style="79" customWidth="1"/>
    <col min="15" max="15" width="12.140625" customWidth="1"/>
    <col min="16" max="16" width="181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33" t="s">
        <v>21</v>
      </c>
      <c r="P1" s="33" t="s">
        <v>25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0.5</v>
      </c>
      <c r="F2" s="31">
        <v>0.1</v>
      </c>
      <c r="G2" s="31">
        <v>0.9</v>
      </c>
      <c r="H2" t="s">
        <v>141</v>
      </c>
      <c r="I2">
        <v>4</v>
      </c>
      <c r="J2" s="79" t="s">
        <v>156</v>
      </c>
      <c r="K2" s="79">
        <v>4</v>
      </c>
      <c r="L2" s="79">
        <v>4</v>
      </c>
      <c r="M2" s="79" t="s">
        <v>17</v>
      </c>
      <c r="O2" t="s">
        <v>22</v>
      </c>
      <c r="P2" s="39" t="s">
        <v>312</v>
      </c>
    </row>
    <row r="3" spans="1:16" x14ac:dyDescent="0.25">
      <c r="P3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"/>
  <sheetViews>
    <sheetView zoomScale="80" zoomScaleNormal="80" workbookViewId="0">
      <selection activeCell="H23" sqref="H23"/>
    </sheetView>
  </sheetViews>
  <sheetFormatPr defaultRowHeight="15" x14ac:dyDescent="0.25"/>
  <cols>
    <col min="1" max="1" width="8.28515625" customWidth="1"/>
    <col min="4" max="4" width="6.140625" customWidth="1"/>
    <col min="5" max="5" width="6.85546875" customWidth="1"/>
    <col min="6" max="7" width="8.42578125" customWidth="1"/>
    <col min="8" max="8" width="13.5703125" style="79" customWidth="1"/>
    <col min="9" max="9" width="7.28515625" style="79" customWidth="1"/>
    <col min="10" max="10" width="27.42578125" style="79" customWidth="1"/>
    <col min="11" max="13" width="9.85546875" customWidth="1"/>
    <col min="14" max="14" width="11.7109375" customWidth="1"/>
    <col min="15" max="15" width="13.42578125" customWidth="1"/>
    <col min="16" max="16" width="67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164</v>
      </c>
      <c r="J1" s="80" t="s">
        <v>137</v>
      </c>
      <c r="K1" s="33" t="s">
        <v>135</v>
      </c>
      <c r="L1" s="33" t="s">
        <v>136</v>
      </c>
      <c r="M1" s="33" t="s">
        <v>138</v>
      </c>
      <c r="N1" s="34"/>
      <c r="O1" s="33" t="s">
        <v>21</v>
      </c>
      <c r="P1" s="33" t="s">
        <v>25</v>
      </c>
    </row>
    <row r="2" spans="1:16" x14ac:dyDescent="0.25">
      <c r="A2" s="24" t="s">
        <v>17</v>
      </c>
      <c r="B2" t="s">
        <v>17</v>
      </c>
      <c r="C2" t="s">
        <v>17</v>
      </c>
      <c r="D2" t="s">
        <v>17</v>
      </c>
      <c r="E2">
        <v>0.8</v>
      </c>
      <c r="F2" s="31">
        <v>0.56999999999999995</v>
      </c>
      <c r="G2" s="31">
        <v>0.91</v>
      </c>
      <c r="H2" t="s">
        <v>155</v>
      </c>
      <c r="I2">
        <v>2</v>
      </c>
      <c r="J2" s="79" t="s">
        <v>157</v>
      </c>
      <c r="K2" s="79">
        <v>-1.61</v>
      </c>
      <c r="L2">
        <v>0.40300000000000002</v>
      </c>
      <c r="M2" s="31" t="s">
        <v>17</v>
      </c>
      <c r="O2" t="s">
        <v>22</v>
      </c>
      <c r="P2" s="26" t="s">
        <v>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2"/>
  <sheetViews>
    <sheetView zoomScale="80" zoomScaleNormal="80" workbookViewId="0">
      <selection activeCell="K16" sqref="K16"/>
    </sheetView>
  </sheetViews>
  <sheetFormatPr defaultRowHeight="15" x14ac:dyDescent="0.25"/>
  <cols>
    <col min="1" max="1" width="8.28515625" style="79" customWidth="1"/>
    <col min="2" max="3" width="9.140625" style="79"/>
    <col min="4" max="4" width="6.140625" style="79" customWidth="1"/>
    <col min="5" max="5" width="14.85546875" style="79" customWidth="1"/>
    <col min="6" max="8" width="8.5703125" style="79" customWidth="1"/>
    <col min="9" max="9" width="13.5703125" style="79" customWidth="1"/>
    <col min="10" max="10" width="8.5703125" style="79" customWidth="1"/>
    <col min="11" max="11" width="28.42578125" style="79" customWidth="1"/>
    <col min="12" max="14" width="8.5703125" style="79" customWidth="1"/>
    <col min="15" max="15" width="11.7109375" style="79" customWidth="1"/>
    <col min="16" max="16" width="13.42578125" style="79" customWidth="1"/>
    <col min="17" max="17" width="67.42578125" style="79" customWidth="1"/>
    <col min="1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80" t="s">
        <v>21</v>
      </c>
      <c r="Q1" s="80" t="s">
        <v>25</v>
      </c>
    </row>
    <row r="2" spans="1:17" x14ac:dyDescent="0.25">
      <c r="A2" s="32" t="s">
        <v>17</v>
      </c>
      <c r="B2" s="79" t="s">
        <v>17</v>
      </c>
      <c r="C2" s="79" t="s">
        <v>17</v>
      </c>
      <c r="D2" s="79" t="s">
        <v>17</v>
      </c>
      <c r="E2" s="79" t="s">
        <v>17</v>
      </c>
      <c r="F2" s="79">
        <v>0.70499999999999996</v>
      </c>
      <c r="G2" s="79">
        <v>0.58199999999999996</v>
      </c>
      <c r="H2" s="79">
        <v>0.79200000000000004</v>
      </c>
      <c r="I2" s="79" t="s">
        <v>155</v>
      </c>
      <c r="J2" s="79">
        <v>2</v>
      </c>
      <c r="K2" s="79" t="s">
        <v>1710</v>
      </c>
      <c r="L2" s="79">
        <v>-1.2207799226423171</v>
      </c>
      <c r="M2" s="79">
        <v>0.17804677367944863</v>
      </c>
      <c r="N2" s="79" t="s">
        <v>17</v>
      </c>
      <c r="P2" s="79" t="s">
        <v>22</v>
      </c>
      <c r="Q2" s="82" t="s">
        <v>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zoomScale="80" zoomScaleNormal="80" workbookViewId="0">
      <selection activeCell="E7" sqref="E7:N7"/>
    </sheetView>
  </sheetViews>
  <sheetFormatPr defaultRowHeight="15" x14ac:dyDescent="0.25"/>
  <cols>
    <col min="1" max="1" width="5.5703125" style="79" customWidth="1"/>
    <col min="2" max="3" width="9.140625" style="79"/>
    <col min="4" max="4" width="6.28515625" style="79" customWidth="1"/>
    <col min="5" max="5" width="9.28515625" style="79" customWidth="1"/>
    <col min="6" max="13" width="11.140625" style="79" customWidth="1"/>
    <col min="14" max="14" width="9.140625" style="79"/>
    <col min="15" max="15" width="16.140625" style="79" customWidth="1"/>
    <col min="16" max="16" width="71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41">
        <v>8.302785E-3</v>
      </c>
      <c r="F2" s="85" t="s">
        <v>17</v>
      </c>
      <c r="G2" s="85" t="s">
        <v>17</v>
      </c>
      <c r="H2" s="85" t="s">
        <v>17</v>
      </c>
      <c r="I2" s="85" t="s">
        <v>17</v>
      </c>
      <c r="J2" s="85" t="s">
        <v>17</v>
      </c>
      <c r="K2" s="133" t="s">
        <v>17</v>
      </c>
      <c r="L2" s="85" t="s">
        <v>17</v>
      </c>
      <c r="M2" s="85" t="s">
        <v>17</v>
      </c>
      <c r="O2" s="79" t="s">
        <v>22</v>
      </c>
      <c r="P2" s="82" t="s">
        <v>81</v>
      </c>
    </row>
    <row r="3" spans="1:16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141">
        <v>8.3864850000000008E-3</v>
      </c>
      <c r="F3" s="85" t="s">
        <v>17</v>
      </c>
      <c r="G3" s="85" t="s">
        <v>17</v>
      </c>
      <c r="H3" s="85" t="s">
        <v>17</v>
      </c>
      <c r="I3" s="85" t="s">
        <v>17</v>
      </c>
      <c r="J3" s="85" t="s">
        <v>17</v>
      </c>
      <c r="K3" s="133" t="s">
        <v>17</v>
      </c>
      <c r="L3" s="85" t="s">
        <v>17</v>
      </c>
      <c r="M3" s="85" t="s">
        <v>17</v>
      </c>
    </row>
    <row r="4" spans="1:16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141">
        <v>7.5632110000000002E-3</v>
      </c>
      <c r="F4" s="85" t="s">
        <v>17</v>
      </c>
      <c r="G4" s="85" t="s">
        <v>17</v>
      </c>
      <c r="H4" s="85" t="s">
        <v>17</v>
      </c>
      <c r="I4" s="85" t="s">
        <v>17</v>
      </c>
      <c r="J4" s="85" t="s">
        <v>17</v>
      </c>
      <c r="K4" s="133" t="s">
        <v>17</v>
      </c>
      <c r="L4" s="85" t="s">
        <v>17</v>
      </c>
      <c r="M4" s="85" t="s">
        <v>17</v>
      </c>
    </row>
    <row r="5" spans="1:16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141">
        <v>8.3170029999999999E-3</v>
      </c>
      <c r="F5" s="85" t="s">
        <v>17</v>
      </c>
      <c r="G5" s="85" t="s">
        <v>17</v>
      </c>
      <c r="H5" s="85" t="s">
        <v>17</v>
      </c>
      <c r="I5" s="85" t="s">
        <v>17</v>
      </c>
      <c r="J5" s="85" t="s">
        <v>17</v>
      </c>
      <c r="K5" s="133" t="s">
        <v>17</v>
      </c>
      <c r="L5" s="85" t="s">
        <v>17</v>
      </c>
      <c r="M5" s="85" t="s">
        <v>17</v>
      </c>
    </row>
    <row r="6" spans="1:16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141">
        <v>5.7133319999999998E-3</v>
      </c>
      <c r="F6" s="85" t="s">
        <v>17</v>
      </c>
      <c r="G6" s="85" t="s">
        <v>17</v>
      </c>
      <c r="H6" s="85" t="s">
        <v>17</v>
      </c>
      <c r="I6" s="85" t="s">
        <v>17</v>
      </c>
      <c r="J6" s="85" t="s">
        <v>17</v>
      </c>
      <c r="K6" s="133" t="s">
        <v>17</v>
      </c>
      <c r="L6" s="85" t="s">
        <v>17</v>
      </c>
      <c r="M6" s="85" t="s">
        <v>17</v>
      </c>
    </row>
    <row r="7" spans="1:16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133">
        <v>3.000047E-3</v>
      </c>
      <c r="F7" s="85" t="s">
        <v>17</v>
      </c>
      <c r="G7" s="85" t="s">
        <v>17</v>
      </c>
      <c r="H7" s="85" t="s">
        <v>17</v>
      </c>
      <c r="I7" s="85" t="s">
        <v>17</v>
      </c>
      <c r="J7" s="85" t="s">
        <v>17</v>
      </c>
      <c r="K7" s="133" t="s">
        <v>17</v>
      </c>
      <c r="L7" s="85" t="s">
        <v>17</v>
      </c>
      <c r="M7" s="85" t="s">
        <v>17</v>
      </c>
      <c r="N7" s="141">
        <v>3.0093860000000002E-3</v>
      </c>
    </row>
    <row r="10" spans="1:16" x14ac:dyDescent="0.25">
      <c r="E10" s="133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"/>
  <sheetViews>
    <sheetView zoomScale="80" zoomScaleNormal="80" workbookViewId="0">
      <selection activeCell="P23" sqref="P23"/>
    </sheetView>
  </sheetViews>
  <sheetFormatPr defaultRowHeight="15" x14ac:dyDescent="0.25"/>
  <cols>
    <col min="1" max="1" width="5.5703125" customWidth="1"/>
    <col min="4" max="4" width="6.28515625" customWidth="1"/>
    <col min="5" max="8" width="7.5703125" customWidth="1"/>
    <col min="9" max="13" width="7.5703125" style="79" customWidth="1"/>
    <col min="14" max="14" width="9.140625" style="79"/>
    <col min="15" max="15" width="16.140625" customWidth="1"/>
    <col min="16" max="16" width="71.1406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33" t="s">
        <v>21</v>
      </c>
      <c r="P1" s="33" t="s">
        <v>25</v>
      </c>
    </row>
    <row r="2" spans="1:16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285">
        <v>1.8523919999999999E-2</v>
      </c>
      <c r="F2" s="85" t="s">
        <v>17</v>
      </c>
      <c r="G2" s="85" t="s">
        <v>17</v>
      </c>
      <c r="H2" s="85" t="s">
        <v>17</v>
      </c>
      <c r="I2" s="85" t="s">
        <v>17</v>
      </c>
      <c r="J2" s="85" t="s">
        <v>17</v>
      </c>
      <c r="K2" s="85" t="s">
        <v>17</v>
      </c>
      <c r="L2" s="85" t="s">
        <v>17</v>
      </c>
      <c r="M2" s="85" t="s">
        <v>17</v>
      </c>
      <c r="O2" t="s">
        <v>22</v>
      </c>
      <c r="P2" s="26" t="s">
        <v>81</v>
      </c>
    </row>
    <row r="3" spans="1:16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285">
        <v>1.4042850000000001E-2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L3" s="133" t="s">
        <v>17</v>
      </c>
      <c r="M3" s="133" t="s">
        <v>17</v>
      </c>
    </row>
    <row r="4" spans="1:16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285">
        <v>1.1158700000000001E-2</v>
      </c>
      <c r="F4" s="133" t="s">
        <v>17</v>
      </c>
      <c r="G4" s="13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L4" s="133" t="s">
        <v>17</v>
      </c>
      <c r="M4" s="133" t="s">
        <v>17</v>
      </c>
    </row>
    <row r="5" spans="1:16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285">
        <v>1.519976E-2</v>
      </c>
      <c r="F5" s="133" t="s">
        <v>17</v>
      </c>
      <c r="G5" s="13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 t="s">
        <v>17</v>
      </c>
    </row>
    <row r="6" spans="1:16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285">
        <v>1.8490900000000001E-2</v>
      </c>
      <c r="F6" s="133" t="s">
        <v>17</v>
      </c>
      <c r="G6" s="133" t="s">
        <v>17</v>
      </c>
      <c r="H6" s="133" t="s">
        <v>17</v>
      </c>
      <c r="I6" s="133" t="s">
        <v>17</v>
      </c>
      <c r="J6" s="133" t="s">
        <v>17</v>
      </c>
      <c r="K6" s="133" t="s">
        <v>17</v>
      </c>
      <c r="L6" s="133" t="s">
        <v>17</v>
      </c>
      <c r="M6" s="133" t="s">
        <v>17</v>
      </c>
    </row>
    <row r="7" spans="1:16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133">
        <v>8.0004140000000008E-3</v>
      </c>
      <c r="F7" s="133" t="s">
        <v>17</v>
      </c>
      <c r="G7" s="133" t="s">
        <v>17</v>
      </c>
      <c r="H7" s="133" t="s">
        <v>17</v>
      </c>
      <c r="I7" s="133" t="s">
        <v>17</v>
      </c>
      <c r="J7" s="133" t="s">
        <v>17</v>
      </c>
      <c r="K7" s="133" t="s">
        <v>17</v>
      </c>
      <c r="L7" s="133" t="s">
        <v>17</v>
      </c>
      <c r="M7" s="133" t="s">
        <v>17</v>
      </c>
      <c r="N7" s="333">
        <v>8.0042280000000004E-3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53"/>
  <sheetViews>
    <sheetView zoomScale="85" zoomScaleNormal="85" workbookViewId="0">
      <pane ySplit="1" topLeftCell="A92" activePane="bottomLeft" state="frozen"/>
      <selection pane="bottomLeft" activeCell="D32" sqref="D32"/>
    </sheetView>
  </sheetViews>
  <sheetFormatPr defaultRowHeight="15" x14ac:dyDescent="0.25"/>
  <cols>
    <col min="1" max="1" width="7.28515625" style="133" customWidth="1"/>
    <col min="2" max="2" width="32.28515625" style="133" customWidth="1"/>
    <col min="3" max="3" width="13.5703125" style="140" customWidth="1"/>
    <col min="4" max="5" width="9" style="133" customWidth="1"/>
    <col min="6" max="6" width="6.7109375" style="133" customWidth="1"/>
    <col min="7" max="7" width="7.140625" style="133" customWidth="1"/>
    <col min="8" max="8" width="18.7109375" style="133" customWidth="1"/>
    <col min="9" max="11" width="10.28515625" style="133" customWidth="1"/>
    <col min="12" max="12" width="9.140625" style="133"/>
    <col min="13" max="13" width="13.85546875" style="133" customWidth="1"/>
    <col min="14" max="14" width="8.28515625" style="133" customWidth="1"/>
    <col min="15" max="15" width="19.85546875" style="133" customWidth="1"/>
    <col min="16" max="16384" width="9.140625" style="133"/>
  </cols>
  <sheetData>
    <row r="1" spans="1:14" x14ac:dyDescent="0.25">
      <c r="A1" s="80" t="s">
        <v>1</v>
      </c>
      <c r="B1" s="80" t="s">
        <v>163</v>
      </c>
      <c r="C1" s="311" t="s">
        <v>133</v>
      </c>
      <c r="D1" s="80" t="s">
        <v>82</v>
      </c>
      <c r="E1" s="80" t="s">
        <v>83</v>
      </c>
      <c r="F1" s="80" t="s">
        <v>134</v>
      </c>
      <c r="G1" s="80" t="s">
        <v>164</v>
      </c>
      <c r="H1" s="80" t="s">
        <v>137</v>
      </c>
      <c r="I1" s="80" t="s">
        <v>135</v>
      </c>
      <c r="J1" s="80" t="s">
        <v>136</v>
      </c>
      <c r="K1" s="80" t="s">
        <v>138</v>
      </c>
      <c r="L1" s="80"/>
      <c r="M1" s="80" t="s">
        <v>21</v>
      </c>
      <c r="N1" s="80" t="s">
        <v>25</v>
      </c>
    </row>
    <row r="2" spans="1:14" x14ac:dyDescent="0.25">
      <c r="A2" s="81" t="s">
        <v>2</v>
      </c>
      <c r="B2" s="143" t="s">
        <v>95</v>
      </c>
      <c r="C2" s="141">
        <v>6.0513831892186898E-3</v>
      </c>
      <c r="D2" s="88" t="s">
        <v>17</v>
      </c>
      <c r="E2" s="88" t="s">
        <v>17</v>
      </c>
      <c r="F2" s="88" t="s">
        <v>17</v>
      </c>
      <c r="G2" s="88" t="s">
        <v>17</v>
      </c>
      <c r="H2" s="88" t="s">
        <v>17</v>
      </c>
      <c r="I2" s="88" t="s">
        <v>17</v>
      </c>
      <c r="J2" s="88" t="s">
        <v>17</v>
      </c>
      <c r="K2" s="88" t="s">
        <v>17</v>
      </c>
      <c r="L2" s="133">
        <v>6.0513831892186898E-3</v>
      </c>
      <c r="M2" s="133" t="s">
        <v>24</v>
      </c>
      <c r="N2" s="82" t="s">
        <v>70</v>
      </c>
    </row>
    <row r="3" spans="1:14" x14ac:dyDescent="0.25">
      <c r="A3" s="81" t="s">
        <v>2</v>
      </c>
      <c r="B3" s="143" t="s">
        <v>96</v>
      </c>
      <c r="C3" s="141">
        <v>9.5640113842336595E-3</v>
      </c>
      <c r="D3" s="88" t="s">
        <v>17</v>
      </c>
      <c r="E3" s="88" t="s">
        <v>17</v>
      </c>
      <c r="F3" s="88" t="s">
        <v>17</v>
      </c>
      <c r="G3" s="88" t="s">
        <v>17</v>
      </c>
      <c r="H3" s="88" t="s">
        <v>17</v>
      </c>
      <c r="I3" s="88" t="s">
        <v>17</v>
      </c>
      <c r="J3" s="88" t="s">
        <v>17</v>
      </c>
      <c r="K3" s="88" t="s">
        <v>17</v>
      </c>
      <c r="L3" s="133">
        <v>9.5640113842336595E-3</v>
      </c>
      <c r="N3" s="133" t="s">
        <v>71</v>
      </c>
    </row>
    <row r="4" spans="1:14" x14ac:dyDescent="0.25">
      <c r="A4" s="81" t="s">
        <v>2</v>
      </c>
      <c r="B4" s="143" t="s">
        <v>97</v>
      </c>
      <c r="C4" s="141">
        <v>6.6849490141785498E-3</v>
      </c>
      <c r="D4" s="88" t="s">
        <v>17</v>
      </c>
      <c r="E4" s="88" t="s">
        <v>17</v>
      </c>
      <c r="F4" s="88" t="s">
        <v>17</v>
      </c>
      <c r="G4" s="88" t="s">
        <v>17</v>
      </c>
      <c r="H4" s="88" t="s">
        <v>17</v>
      </c>
      <c r="I4" s="88" t="s">
        <v>17</v>
      </c>
      <c r="J4" s="88" t="s">
        <v>17</v>
      </c>
      <c r="K4" s="88" t="s">
        <v>17</v>
      </c>
      <c r="L4" s="133">
        <v>6.6849490141785498E-3</v>
      </c>
      <c r="N4" s="133" t="s">
        <v>303</v>
      </c>
    </row>
    <row r="5" spans="1:14" x14ac:dyDescent="0.25">
      <c r="A5" s="81" t="s">
        <v>2</v>
      </c>
      <c r="B5" s="143" t="s">
        <v>98</v>
      </c>
      <c r="C5" s="141">
        <v>9.6185064331643592E-3</v>
      </c>
      <c r="D5" s="88" t="s">
        <v>17</v>
      </c>
      <c r="E5" s="88" t="s">
        <v>17</v>
      </c>
      <c r="F5" s="88" t="s">
        <v>17</v>
      </c>
      <c r="G5" s="88" t="s">
        <v>17</v>
      </c>
      <c r="H5" s="88" t="s">
        <v>17</v>
      </c>
      <c r="I5" s="88" t="s">
        <v>17</v>
      </c>
      <c r="J5" s="88" t="s">
        <v>17</v>
      </c>
      <c r="K5" s="88" t="s">
        <v>17</v>
      </c>
      <c r="L5" s="133">
        <v>9.6185064331643592E-3</v>
      </c>
      <c r="N5" s="133" t="s">
        <v>72</v>
      </c>
    </row>
    <row r="6" spans="1:14" x14ac:dyDescent="0.25">
      <c r="A6" s="81" t="s">
        <v>2</v>
      </c>
      <c r="B6" s="143" t="s">
        <v>99</v>
      </c>
      <c r="C6" s="141">
        <v>1.5201731926347601E-2</v>
      </c>
      <c r="D6" s="88" t="s">
        <v>17</v>
      </c>
      <c r="E6" s="88" t="s">
        <v>17</v>
      </c>
      <c r="F6" s="88" t="s">
        <v>17</v>
      </c>
      <c r="G6" s="88" t="s">
        <v>17</v>
      </c>
      <c r="H6" s="88" t="s">
        <v>17</v>
      </c>
      <c r="I6" s="88" t="s">
        <v>17</v>
      </c>
      <c r="J6" s="88" t="s">
        <v>17</v>
      </c>
      <c r="K6" s="88" t="s">
        <v>17</v>
      </c>
      <c r="L6" s="133">
        <v>1.5201731926347601E-2</v>
      </c>
    </row>
    <row r="7" spans="1:14" x14ac:dyDescent="0.25">
      <c r="A7" s="81" t="s">
        <v>2</v>
      </c>
      <c r="B7" s="143" t="s">
        <v>100</v>
      </c>
      <c r="C7" s="141">
        <v>1.06255418121281E-2</v>
      </c>
      <c r="D7" s="88" t="s">
        <v>17</v>
      </c>
      <c r="E7" s="88" t="s">
        <v>17</v>
      </c>
      <c r="F7" s="88" t="s">
        <v>17</v>
      </c>
      <c r="G7" s="88" t="s">
        <v>17</v>
      </c>
      <c r="H7" s="88" t="s">
        <v>17</v>
      </c>
      <c r="I7" s="88" t="s">
        <v>17</v>
      </c>
      <c r="J7" s="88" t="s">
        <v>17</v>
      </c>
      <c r="K7" s="88" t="s">
        <v>17</v>
      </c>
      <c r="L7" s="133">
        <v>1.06255418121281E-2</v>
      </c>
    </row>
    <row r="8" spans="1:14" x14ac:dyDescent="0.25">
      <c r="A8" s="81" t="s">
        <v>2</v>
      </c>
      <c r="B8" s="143" t="s">
        <v>101</v>
      </c>
      <c r="C8" s="141">
        <v>5.9598753446733098E-3</v>
      </c>
      <c r="D8" s="88" t="s">
        <v>17</v>
      </c>
      <c r="E8" s="88" t="s">
        <v>17</v>
      </c>
      <c r="F8" s="88" t="s">
        <v>17</v>
      </c>
      <c r="G8" s="88" t="s">
        <v>17</v>
      </c>
      <c r="H8" s="88" t="s">
        <v>17</v>
      </c>
      <c r="I8" s="88" t="s">
        <v>17</v>
      </c>
      <c r="J8" s="88" t="s">
        <v>17</v>
      </c>
      <c r="K8" s="88" t="s">
        <v>17</v>
      </c>
      <c r="L8" s="133">
        <v>5.9598753446733098E-3</v>
      </c>
    </row>
    <row r="9" spans="1:14" x14ac:dyDescent="0.25">
      <c r="A9" s="81" t="s">
        <v>2</v>
      </c>
      <c r="B9" s="143" t="s">
        <v>102</v>
      </c>
      <c r="C9" s="141">
        <v>6.2312690869486802E-3</v>
      </c>
      <c r="D9" s="88" t="s">
        <v>17</v>
      </c>
      <c r="E9" s="88" t="s">
        <v>17</v>
      </c>
      <c r="F9" s="88" t="s">
        <v>17</v>
      </c>
      <c r="G9" s="88" t="s">
        <v>17</v>
      </c>
      <c r="H9" s="88" t="s">
        <v>17</v>
      </c>
      <c r="I9" s="88" t="s">
        <v>17</v>
      </c>
      <c r="J9" s="88" t="s">
        <v>17</v>
      </c>
      <c r="K9" s="88" t="s">
        <v>17</v>
      </c>
      <c r="L9" s="133">
        <v>6.2312690869486802E-3</v>
      </c>
    </row>
    <row r="10" spans="1:14" x14ac:dyDescent="0.25">
      <c r="A10" s="81" t="s">
        <v>2</v>
      </c>
      <c r="B10" s="143" t="s">
        <v>103</v>
      </c>
      <c r="C10" s="141">
        <v>5.6097610718449696E-3</v>
      </c>
      <c r="D10" s="88" t="s">
        <v>17</v>
      </c>
      <c r="E10" s="88" t="s">
        <v>17</v>
      </c>
      <c r="F10" s="88" t="s">
        <v>17</v>
      </c>
      <c r="G10" s="88" t="s">
        <v>17</v>
      </c>
      <c r="H10" s="88" t="s">
        <v>17</v>
      </c>
      <c r="I10" s="88" t="s">
        <v>17</v>
      </c>
      <c r="J10" s="88" t="s">
        <v>17</v>
      </c>
      <c r="K10" s="88" t="s">
        <v>17</v>
      </c>
      <c r="L10" s="133">
        <v>5.6097610718449696E-3</v>
      </c>
    </row>
    <row r="11" spans="1:14" x14ac:dyDescent="0.25">
      <c r="A11" s="81" t="s">
        <v>2</v>
      </c>
      <c r="B11" s="143" t="s">
        <v>104</v>
      </c>
      <c r="C11" s="141">
        <v>9.4730572418104293E-3</v>
      </c>
      <c r="D11" s="88" t="s">
        <v>17</v>
      </c>
      <c r="E11" s="88" t="s">
        <v>17</v>
      </c>
      <c r="F11" s="88" t="s">
        <v>17</v>
      </c>
      <c r="G11" s="88" t="s">
        <v>17</v>
      </c>
      <c r="H11" s="88" t="s">
        <v>17</v>
      </c>
      <c r="I11" s="88" t="s">
        <v>17</v>
      </c>
      <c r="J11" s="88" t="s">
        <v>17</v>
      </c>
      <c r="K11" s="88" t="s">
        <v>17</v>
      </c>
      <c r="L11" s="133">
        <v>9.4730572418104293E-3</v>
      </c>
    </row>
    <row r="12" spans="1:14" x14ac:dyDescent="0.25">
      <c r="A12" s="81" t="s">
        <v>2</v>
      </c>
      <c r="B12" s="143" t="s">
        <v>105</v>
      </c>
      <c r="C12" s="141">
        <v>9.9044300989527302E-3</v>
      </c>
      <c r="D12" s="88" t="s">
        <v>17</v>
      </c>
      <c r="E12" s="88" t="s">
        <v>17</v>
      </c>
      <c r="F12" s="88" t="s">
        <v>17</v>
      </c>
      <c r="G12" s="88" t="s">
        <v>17</v>
      </c>
      <c r="H12" s="88" t="s">
        <v>17</v>
      </c>
      <c r="I12" s="88" t="s">
        <v>17</v>
      </c>
      <c r="J12" s="88" t="s">
        <v>17</v>
      </c>
      <c r="K12" s="88" t="s">
        <v>17</v>
      </c>
      <c r="L12" s="133">
        <v>9.9044300989527302E-3</v>
      </c>
    </row>
    <row r="13" spans="1:14" x14ac:dyDescent="0.25">
      <c r="A13" s="81" t="s">
        <v>2</v>
      </c>
      <c r="B13" s="143" t="s">
        <v>106</v>
      </c>
      <c r="C13" s="141">
        <v>8.9165602757049107E-3</v>
      </c>
      <c r="D13" s="88" t="s">
        <v>17</v>
      </c>
      <c r="E13" s="88" t="s">
        <v>17</v>
      </c>
      <c r="F13" s="88" t="s">
        <v>17</v>
      </c>
      <c r="G13" s="88" t="s">
        <v>17</v>
      </c>
      <c r="H13" s="88" t="s">
        <v>17</v>
      </c>
      <c r="I13" s="88" t="s">
        <v>17</v>
      </c>
      <c r="J13" s="88" t="s">
        <v>17</v>
      </c>
      <c r="K13" s="88" t="s">
        <v>17</v>
      </c>
      <c r="L13" s="133">
        <v>8.9165602757049107E-3</v>
      </c>
    </row>
    <row r="14" spans="1:14" x14ac:dyDescent="0.25">
      <c r="A14" s="81" t="s">
        <v>2</v>
      </c>
      <c r="B14" s="143" t="s">
        <v>107</v>
      </c>
      <c r="C14" s="141">
        <v>5.9598753446733098E-3</v>
      </c>
      <c r="D14" s="88" t="s">
        <v>17</v>
      </c>
      <c r="E14" s="88" t="s">
        <v>17</v>
      </c>
      <c r="F14" s="88" t="s">
        <v>17</v>
      </c>
      <c r="G14" s="88" t="s">
        <v>17</v>
      </c>
      <c r="H14" s="88" t="s">
        <v>17</v>
      </c>
      <c r="I14" s="88" t="s">
        <v>17</v>
      </c>
      <c r="J14" s="88" t="s">
        <v>17</v>
      </c>
      <c r="K14" s="88" t="s">
        <v>17</v>
      </c>
      <c r="L14" s="133">
        <v>5.9598753446733098E-3</v>
      </c>
    </row>
    <row r="15" spans="1:14" x14ac:dyDescent="0.25">
      <c r="A15" s="81" t="s">
        <v>2</v>
      </c>
      <c r="B15" s="143" t="s">
        <v>108</v>
      </c>
      <c r="C15" s="141">
        <v>6.2312690869486802E-3</v>
      </c>
      <c r="D15" s="88" t="s">
        <v>17</v>
      </c>
      <c r="E15" s="88" t="s">
        <v>17</v>
      </c>
      <c r="F15" s="88" t="s">
        <v>17</v>
      </c>
      <c r="G15" s="88" t="s">
        <v>17</v>
      </c>
      <c r="H15" s="88" t="s">
        <v>17</v>
      </c>
      <c r="I15" s="88" t="s">
        <v>17</v>
      </c>
      <c r="J15" s="88" t="s">
        <v>17</v>
      </c>
      <c r="K15" s="88" t="s">
        <v>17</v>
      </c>
      <c r="L15" s="133">
        <v>6.2312690869486802E-3</v>
      </c>
    </row>
    <row r="16" spans="1:14" x14ac:dyDescent="0.25">
      <c r="A16" s="81" t="s">
        <v>2</v>
      </c>
      <c r="B16" s="143" t="s">
        <v>109</v>
      </c>
      <c r="C16" s="141">
        <v>5.6097610718449696E-3</v>
      </c>
      <c r="D16" s="88" t="s">
        <v>17</v>
      </c>
      <c r="E16" s="88" t="s">
        <v>17</v>
      </c>
      <c r="F16" s="88" t="s">
        <v>17</v>
      </c>
      <c r="G16" s="88" t="s">
        <v>17</v>
      </c>
      <c r="H16" s="88" t="s">
        <v>17</v>
      </c>
      <c r="I16" s="88" t="s">
        <v>17</v>
      </c>
      <c r="J16" s="88" t="s">
        <v>17</v>
      </c>
      <c r="K16" s="88" t="s">
        <v>17</v>
      </c>
      <c r="L16" s="133">
        <v>5.6097610718449696E-3</v>
      </c>
    </row>
    <row r="17" spans="1:14" x14ac:dyDescent="0.25">
      <c r="A17" s="81" t="s">
        <v>2</v>
      </c>
      <c r="B17" s="143" t="s">
        <v>110</v>
      </c>
      <c r="C17" s="141">
        <v>9.4730572418104293E-3</v>
      </c>
      <c r="D17" s="88" t="s">
        <v>17</v>
      </c>
      <c r="E17" s="88" t="s">
        <v>17</v>
      </c>
      <c r="F17" s="88" t="s">
        <v>17</v>
      </c>
      <c r="G17" s="88" t="s">
        <v>17</v>
      </c>
      <c r="H17" s="88" t="s">
        <v>17</v>
      </c>
      <c r="I17" s="88" t="s">
        <v>17</v>
      </c>
      <c r="J17" s="88" t="s">
        <v>17</v>
      </c>
      <c r="K17" s="88" t="s">
        <v>17</v>
      </c>
      <c r="L17" s="133">
        <v>9.4730572418104293E-3</v>
      </c>
    </row>
    <row r="18" spans="1:14" x14ac:dyDescent="0.25">
      <c r="A18" s="81" t="s">
        <v>2</v>
      </c>
      <c r="B18" s="143" t="s">
        <v>111</v>
      </c>
      <c r="C18" s="141">
        <v>9.9044300989527302E-3</v>
      </c>
      <c r="D18" s="88" t="s">
        <v>17</v>
      </c>
      <c r="E18" s="88" t="s">
        <v>17</v>
      </c>
      <c r="F18" s="88" t="s">
        <v>17</v>
      </c>
      <c r="G18" s="88" t="s">
        <v>17</v>
      </c>
      <c r="H18" s="88" t="s">
        <v>17</v>
      </c>
      <c r="I18" s="88" t="s">
        <v>17</v>
      </c>
      <c r="J18" s="88" t="s">
        <v>17</v>
      </c>
      <c r="K18" s="88" t="s">
        <v>17</v>
      </c>
      <c r="L18" s="133">
        <v>9.9044300989527302E-3</v>
      </c>
    </row>
    <row r="19" spans="1:14" x14ac:dyDescent="0.25">
      <c r="A19" s="81" t="s">
        <v>2</v>
      </c>
      <c r="B19" s="143" t="s">
        <v>112</v>
      </c>
      <c r="C19" s="141">
        <v>8.9165602757049107E-3</v>
      </c>
      <c r="D19" s="88" t="s">
        <v>17</v>
      </c>
      <c r="E19" s="88" t="s">
        <v>17</v>
      </c>
      <c r="F19" s="88" t="s">
        <v>17</v>
      </c>
      <c r="G19" s="88" t="s">
        <v>17</v>
      </c>
      <c r="H19" s="88" t="s">
        <v>17</v>
      </c>
      <c r="I19" s="88" t="s">
        <v>17</v>
      </c>
      <c r="J19" s="88" t="s">
        <v>17</v>
      </c>
      <c r="K19" s="88" t="s">
        <v>17</v>
      </c>
      <c r="L19" s="133">
        <v>8.9165602757049107E-3</v>
      </c>
      <c r="N19" s="133" t="s">
        <v>71</v>
      </c>
    </row>
    <row r="20" spans="1:14" x14ac:dyDescent="0.25">
      <c r="A20" s="81" t="s">
        <v>2</v>
      </c>
      <c r="B20" s="143" t="s">
        <v>113</v>
      </c>
      <c r="C20" s="141">
        <v>4.2211555307515997E-2</v>
      </c>
      <c r="D20" s="88" t="s">
        <v>17</v>
      </c>
      <c r="E20" s="88" t="s">
        <v>17</v>
      </c>
      <c r="F20" s="88" t="s">
        <v>17</v>
      </c>
      <c r="G20" s="88" t="s">
        <v>17</v>
      </c>
      <c r="H20" s="88" t="s">
        <v>17</v>
      </c>
      <c r="I20" s="88" t="s">
        <v>17</v>
      </c>
      <c r="J20" s="88" t="s">
        <v>17</v>
      </c>
      <c r="K20" s="88" t="s">
        <v>17</v>
      </c>
      <c r="L20" s="133">
        <v>4.2211555307515997E-2</v>
      </c>
      <c r="N20" s="133" t="s">
        <v>303</v>
      </c>
    </row>
    <row r="21" spans="1:14" x14ac:dyDescent="0.25">
      <c r="A21" s="81" t="s">
        <v>2</v>
      </c>
      <c r="B21" s="143" t="s">
        <v>114</v>
      </c>
      <c r="C21" s="141">
        <v>5.5555555555555558E-3</v>
      </c>
      <c r="D21" s="88" t="s">
        <v>17</v>
      </c>
      <c r="E21" s="88" t="s">
        <v>17</v>
      </c>
      <c r="F21" s="88" t="s">
        <v>17</v>
      </c>
      <c r="G21" s="88" t="s">
        <v>17</v>
      </c>
      <c r="H21" s="88" t="s">
        <v>17</v>
      </c>
      <c r="I21" s="88" t="s">
        <v>17</v>
      </c>
      <c r="J21" s="88" t="s">
        <v>17</v>
      </c>
      <c r="K21" s="88" t="s">
        <v>17</v>
      </c>
      <c r="L21" s="133">
        <v>2.2582624530244001E-3</v>
      </c>
      <c r="N21" s="133" t="s">
        <v>72</v>
      </c>
    </row>
    <row r="22" spans="1:14" x14ac:dyDescent="0.25">
      <c r="A22" s="81" t="s">
        <v>2</v>
      </c>
      <c r="B22" s="143" t="s">
        <v>115</v>
      </c>
      <c r="C22" s="141">
        <v>2.0834550956742501E-2</v>
      </c>
      <c r="D22" s="88" t="s">
        <v>17</v>
      </c>
      <c r="E22" s="88" t="s">
        <v>17</v>
      </c>
      <c r="F22" s="88" t="s">
        <v>17</v>
      </c>
      <c r="G22" s="88" t="s">
        <v>17</v>
      </c>
      <c r="H22" s="88" t="s">
        <v>17</v>
      </c>
      <c r="I22" s="88" t="s">
        <v>17</v>
      </c>
      <c r="J22" s="88" t="s">
        <v>17</v>
      </c>
      <c r="K22" s="88" t="s">
        <v>17</v>
      </c>
      <c r="L22" s="133">
        <v>2.0834550956742501E-2</v>
      </c>
    </row>
    <row r="23" spans="1:14" x14ac:dyDescent="0.25">
      <c r="A23" s="81" t="s">
        <v>2</v>
      </c>
      <c r="B23" s="143" t="s">
        <v>116</v>
      </c>
      <c r="C23" s="141">
        <v>4.2211555307515997E-2</v>
      </c>
      <c r="D23" s="88" t="s">
        <v>17</v>
      </c>
      <c r="E23" s="88" t="s">
        <v>17</v>
      </c>
      <c r="F23" s="88" t="s">
        <v>17</v>
      </c>
      <c r="G23" s="88" t="s">
        <v>17</v>
      </c>
      <c r="H23" s="88" t="s">
        <v>17</v>
      </c>
      <c r="I23" s="88" t="s">
        <v>17</v>
      </c>
      <c r="J23" s="88" t="s">
        <v>17</v>
      </c>
      <c r="K23" s="88" t="s">
        <v>17</v>
      </c>
      <c r="L23" s="133">
        <v>4.2211555307515997E-2</v>
      </c>
    </row>
    <row r="24" spans="1:14" x14ac:dyDescent="0.25">
      <c r="A24" s="81" t="s">
        <v>2</v>
      </c>
      <c r="B24" s="143" t="s">
        <v>117</v>
      </c>
      <c r="C24" s="141">
        <v>5.5555555555555558E-3</v>
      </c>
      <c r="D24" s="88" t="s">
        <v>17</v>
      </c>
      <c r="E24" s="88" t="s">
        <v>17</v>
      </c>
      <c r="F24" s="88" t="s">
        <v>17</v>
      </c>
      <c r="G24" s="88" t="s">
        <v>17</v>
      </c>
      <c r="H24" s="88" t="s">
        <v>17</v>
      </c>
      <c r="I24" s="88" t="s">
        <v>17</v>
      </c>
      <c r="J24" s="88" t="s">
        <v>17</v>
      </c>
      <c r="K24" s="88" t="s">
        <v>17</v>
      </c>
      <c r="L24" s="133">
        <v>2.2582624530244001E-3</v>
      </c>
    </row>
    <row r="25" spans="1:14" x14ac:dyDescent="0.25">
      <c r="A25" s="81" t="s">
        <v>2</v>
      </c>
      <c r="B25" s="143" t="s">
        <v>118</v>
      </c>
      <c r="C25" s="141">
        <v>2.0834550956742501E-2</v>
      </c>
      <c r="D25" s="88" t="s">
        <v>17</v>
      </c>
      <c r="E25" s="88" t="s">
        <v>17</v>
      </c>
      <c r="F25" s="88" t="s">
        <v>17</v>
      </c>
      <c r="G25" s="88" t="s">
        <v>17</v>
      </c>
      <c r="H25" s="88" t="s">
        <v>17</v>
      </c>
      <c r="I25" s="88" t="s">
        <v>17</v>
      </c>
      <c r="J25" s="88" t="s">
        <v>17</v>
      </c>
      <c r="K25" s="88" t="s">
        <v>17</v>
      </c>
      <c r="L25" s="133">
        <v>2.0834550956742501E-2</v>
      </c>
    </row>
    <row r="26" spans="1:14" x14ac:dyDescent="0.25">
      <c r="A26" s="81" t="s">
        <v>2</v>
      </c>
      <c r="B26" s="143" t="s">
        <v>119</v>
      </c>
      <c r="C26" s="141">
        <v>7.0188728531794101E-2</v>
      </c>
      <c r="D26" s="88" t="s">
        <v>17</v>
      </c>
      <c r="E26" s="88" t="s">
        <v>17</v>
      </c>
      <c r="F26" s="88" t="s">
        <v>17</v>
      </c>
      <c r="G26" s="88" t="s">
        <v>17</v>
      </c>
      <c r="H26" s="88" t="s">
        <v>17</v>
      </c>
      <c r="I26" s="88" t="s">
        <v>17</v>
      </c>
      <c r="J26" s="88" t="s">
        <v>17</v>
      </c>
      <c r="K26" s="88" t="s">
        <v>17</v>
      </c>
      <c r="L26" s="133">
        <v>7.0188728531794101E-2</v>
      </c>
    </row>
    <row r="27" spans="1:14" x14ac:dyDescent="0.25">
      <c r="A27" s="81" t="s">
        <v>2</v>
      </c>
      <c r="B27" s="143" t="s">
        <v>120</v>
      </c>
      <c r="C27" s="141">
        <v>1.8869064426000198E-2</v>
      </c>
      <c r="D27" s="88" t="s">
        <v>17</v>
      </c>
      <c r="E27" s="88" t="s">
        <v>17</v>
      </c>
      <c r="F27" s="88" t="s">
        <v>17</v>
      </c>
      <c r="G27" s="88" t="s">
        <v>17</v>
      </c>
      <c r="H27" s="88" t="s">
        <v>17</v>
      </c>
      <c r="I27" s="88" t="s">
        <v>17</v>
      </c>
      <c r="J27" s="88" t="s">
        <v>17</v>
      </c>
      <c r="K27" s="88" t="s">
        <v>17</v>
      </c>
      <c r="L27" s="133">
        <v>1.8869064426000198E-2</v>
      </c>
    </row>
    <row r="28" spans="1:14" x14ac:dyDescent="0.25">
      <c r="A28" s="81" t="s">
        <v>2</v>
      </c>
      <c r="B28" s="143" t="s">
        <v>121</v>
      </c>
      <c r="C28" s="141">
        <v>4.3422804234438499E-2</v>
      </c>
      <c r="D28" s="88" t="s">
        <v>17</v>
      </c>
      <c r="E28" s="88" t="s">
        <v>17</v>
      </c>
      <c r="F28" s="88" t="s">
        <v>17</v>
      </c>
      <c r="G28" s="88" t="s">
        <v>17</v>
      </c>
      <c r="H28" s="88" t="s">
        <v>17</v>
      </c>
      <c r="I28" s="88" t="s">
        <v>17</v>
      </c>
      <c r="J28" s="88" t="s">
        <v>17</v>
      </c>
      <c r="K28" s="88" t="s">
        <v>17</v>
      </c>
      <c r="L28" s="133">
        <v>4.3422804234438499E-2</v>
      </c>
    </row>
    <row r="29" spans="1:14" x14ac:dyDescent="0.25">
      <c r="A29" s="81" t="s">
        <v>2</v>
      </c>
      <c r="B29" s="143" t="s">
        <v>122</v>
      </c>
      <c r="C29" s="141">
        <v>7.0188728531794101E-2</v>
      </c>
      <c r="D29" s="88" t="s">
        <v>17</v>
      </c>
      <c r="E29" s="88" t="s">
        <v>17</v>
      </c>
      <c r="F29" s="88" t="s">
        <v>17</v>
      </c>
      <c r="G29" s="88" t="s">
        <v>17</v>
      </c>
      <c r="H29" s="88" t="s">
        <v>17</v>
      </c>
      <c r="I29" s="88" t="s">
        <v>17</v>
      </c>
      <c r="J29" s="88" t="s">
        <v>17</v>
      </c>
      <c r="K29" s="88" t="s">
        <v>17</v>
      </c>
      <c r="L29" s="133">
        <v>7.0188728531794101E-2</v>
      </c>
    </row>
    <row r="30" spans="1:14" x14ac:dyDescent="0.25">
      <c r="A30" s="81" t="s">
        <v>2</v>
      </c>
      <c r="B30" s="143" t="s">
        <v>123</v>
      </c>
      <c r="C30" s="141">
        <v>1.8869064426000198E-2</v>
      </c>
      <c r="D30" s="88" t="s">
        <v>17</v>
      </c>
      <c r="E30" s="88" t="s">
        <v>17</v>
      </c>
      <c r="F30" s="88" t="s">
        <v>17</v>
      </c>
      <c r="G30" s="88" t="s">
        <v>17</v>
      </c>
      <c r="H30" s="88" t="s">
        <v>17</v>
      </c>
      <c r="I30" s="88" t="s">
        <v>17</v>
      </c>
      <c r="J30" s="88" t="s">
        <v>17</v>
      </c>
      <c r="K30" s="88" t="s">
        <v>17</v>
      </c>
      <c r="L30" s="133">
        <v>1.8869064426000198E-2</v>
      </c>
    </row>
    <row r="31" spans="1:14" x14ac:dyDescent="0.25">
      <c r="A31" s="81" t="s">
        <v>2</v>
      </c>
      <c r="B31" s="143" t="s">
        <v>124</v>
      </c>
      <c r="C31" s="141">
        <v>4.3422804234438499E-2</v>
      </c>
      <c r="D31" s="88" t="s">
        <v>17</v>
      </c>
      <c r="E31" s="88" t="s">
        <v>17</v>
      </c>
      <c r="F31" s="88" t="s">
        <v>17</v>
      </c>
      <c r="G31" s="88" t="s">
        <v>17</v>
      </c>
      <c r="H31" s="88" t="s">
        <v>17</v>
      </c>
      <c r="I31" s="88" t="s">
        <v>17</v>
      </c>
      <c r="J31" s="88" t="s">
        <v>17</v>
      </c>
      <c r="K31" s="88" t="s">
        <v>17</v>
      </c>
      <c r="L31" s="133">
        <v>4.3422804234438499E-2</v>
      </c>
    </row>
    <row r="32" spans="1:14" x14ac:dyDescent="0.25">
      <c r="A32" s="81" t="s">
        <v>2</v>
      </c>
      <c r="B32" s="143" t="s">
        <v>488</v>
      </c>
      <c r="C32" s="321">
        <v>1.3865530390536349E-2</v>
      </c>
      <c r="D32" s="88" t="s">
        <v>17</v>
      </c>
      <c r="E32" s="88" t="s">
        <v>17</v>
      </c>
      <c r="F32" s="88" t="s">
        <v>17</v>
      </c>
      <c r="G32" s="88" t="s">
        <v>17</v>
      </c>
      <c r="H32" s="88" t="s">
        <v>17</v>
      </c>
      <c r="I32" s="88" t="s">
        <v>17</v>
      </c>
      <c r="J32" s="88" t="s">
        <v>17</v>
      </c>
      <c r="K32" s="88" t="s">
        <v>17</v>
      </c>
      <c r="L32" s="133">
        <v>2.7731060781072701E-2</v>
      </c>
    </row>
    <row r="33" spans="1:14" x14ac:dyDescent="0.25">
      <c r="A33" s="81" t="s">
        <v>2</v>
      </c>
      <c r="B33" s="143" t="s">
        <v>489</v>
      </c>
      <c r="C33" s="321">
        <v>7.7473822305573498E-3</v>
      </c>
      <c r="D33" s="88" t="s">
        <v>17</v>
      </c>
      <c r="E33" s="88" t="s">
        <v>17</v>
      </c>
      <c r="F33" s="88" t="s">
        <v>17</v>
      </c>
      <c r="G33" s="88" t="s">
        <v>17</v>
      </c>
      <c r="H33" s="88" t="s">
        <v>17</v>
      </c>
      <c r="I33" s="88" t="s">
        <v>17</v>
      </c>
      <c r="J33" s="88" t="s">
        <v>17</v>
      </c>
      <c r="K33" s="88" t="s">
        <v>17</v>
      </c>
      <c r="L33" s="133">
        <v>3.0989528922229399E-3</v>
      </c>
    </row>
    <row r="34" spans="1:14" x14ac:dyDescent="0.25">
      <c r="A34" s="81" t="s">
        <v>2</v>
      </c>
      <c r="B34" s="143" t="s">
        <v>490</v>
      </c>
      <c r="C34" s="321">
        <v>1.136242179014252E-2</v>
      </c>
      <c r="D34" s="88" t="s">
        <v>17</v>
      </c>
      <c r="E34" s="88" t="s">
        <v>17</v>
      </c>
      <c r="F34" s="88" t="s">
        <v>17</v>
      </c>
      <c r="G34" s="88" t="s">
        <v>17</v>
      </c>
      <c r="H34" s="88" t="s">
        <v>17</v>
      </c>
      <c r="I34" s="88" t="s">
        <v>17</v>
      </c>
      <c r="J34" s="88" t="s">
        <v>17</v>
      </c>
      <c r="K34" s="88" t="s">
        <v>17</v>
      </c>
      <c r="L34" s="133">
        <v>5.6812108950712601E-3</v>
      </c>
    </row>
    <row r="35" spans="1:14" x14ac:dyDescent="0.25">
      <c r="A35" s="81" t="s">
        <v>2</v>
      </c>
      <c r="B35" s="143" t="s">
        <v>491</v>
      </c>
      <c r="C35" s="319">
        <v>2.2038872320906591E-2</v>
      </c>
      <c r="D35" s="88" t="s">
        <v>17</v>
      </c>
      <c r="E35" s="88" t="s">
        <v>17</v>
      </c>
      <c r="F35" s="88" t="s">
        <v>17</v>
      </c>
      <c r="G35" s="88" t="s">
        <v>17</v>
      </c>
      <c r="H35" s="88" t="s">
        <v>17</v>
      </c>
      <c r="I35" s="88" t="s">
        <v>17</v>
      </c>
      <c r="J35" s="88" t="s">
        <v>17</v>
      </c>
      <c r="K35" s="88" t="s">
        <v>17</v>
      </c>
      <c r="L35" s="133">
        <v>4.40777551480191E-2</v>
      </c>
    </row>
    <row r="36" spans="1:14" x14ac:dyDescent="0.25">
      <c r="A36" s="81" t="s">
        <v>2</v>
      </c>
      <c r="B36" s="143" t="s">
        <v>492</v>
      </c>
      <c r="C36" s="319">
        <v>1.2314247128768451E-2</v>
      </c>
      <c r="D36" s="88" t="s">
        <v>17</v>
      </c>
      <c r="E36" s="88" t="s">
        <v>17</v>
      </c>
      <c r="F36" s="88" t="s">
        <v>17</v>
      </c>
      <c r="G36" s="88" t="s">
        <v>17</v>
      </c>
      <c r="H36" s="88" t="s">
        <v>17</v>
      </c>
      <c r="I36" s="88" t="s">
        <v>17</v>
      </c>
      <c r="J36" s="88" t="s">
        <v>17</v>
      </c>
      <c r="K36" s="88" t="s">
        <v>17</v>
      </c>
      <c r="L36" s="133">
        <v>4.9257000255784802E-3</v>
      </c>
    </row>
    <row r="37" spans="1:14" x14ac:dyDescent="0.25">
      <c r="A37" s="81" t="s">
        <v>2</v>
      </c>
      <c r="B37" s="143" t="s">
        <v>493</v>
      </c>
      <c r="C37" s="319">
        <v>1.8060251287621412E-2</v>
      </c>
      <c r="D37" s="88" t="s">
        <v>17</v>
      </c>
      <c r="E37" s="88" t="s">
        <v>17</v>
      </c>
      <c r="F37" s="88" t="s">
        <v>17</v>
      </c>
      <c r="G37" s="88" t="s">
        <v>17</v>
      </c>
      <c r="H37" s="88" t="s">
        <v>17</v>
      </c>
      <c r="I37" s="88" t="s">
        <v>17</v>
      </c>
      <c r="J37" s="88" t="s">
        <v>17</v>
      </c>
      <c r="K37" s="88" t="s">
        <v>17</v>
      </c>
      <c r="L37" s="133">
        <v>9.0301277961975807E-3</v>
      </c>
    </row>
    <row r="38" spans="1:14" x14ac:dyDescent="0.25">
      <c r="A38" s="81" t="s">
        <v>2</v>
      </c>
      <c r="B38" s="143" t="s">
        <v>494</v>
      </c>
      <c r="C38" s="321">
        <v>1.2691935665029651E-2</v>
      </c>
      <c r="D38" s="88" t="s">
        <v>17</v>
      </c>
      <c r="E38" s="88" t="s">
        <v>17</v>
      </c>
      <c r="F38" s="88" t="s">
        <v>17</v>
      </c>
      <c r="G38" s="88" t="s">
        <v>17</v>
      </c>
      <c r="H38" s="88" t="s">
        <v>17</v>
      </c>
      <c r="I38" s="88" t="s">
        <v>17</v>
      </c>
      <c r="J38" s="88" t="s">
        <v>17</v>
      </c>
      <c r="K38" s="88" t="s">
        <v>17</v>
      </c>
      <c r="L38" s="133">
        <v>2.5383871330059302E-2</v>
      </c>
    </row>
    <row r="39" spans="1:14" x14ac:dyDescent="0.25">
      <c r="A39" s="81" t="s">
        <v>2</v>
      </c>
      <c r="B39" s="143" t="s">
        <v>495</v>
      </c>
      <c r="C39" s="321">
        <v>1.0952518335053899E-2</v>
      </c>
      <c r="D39" s="88" t="s">
        <v>17</v>
      </c>
      <c r="E39" s="88" t="s">
        <v>17</v>
      </c>
      <c r="F39" s="88" t="s">
        <v>17</v>
      </c>
      <c r="G39" s="88" t="s">
        <v>17</v>
      </c>
      <c r="H39" s="88" t="s">
        <v>17</v>
      </c>
      <c r="I39" s="88" t="s">
        <v>17</v>
      </c>
      <c r="J39" s="88" t="s">
        <v>17</v>
      </c>
      <c r="K39" s="88" t="s">
        <v>17</v>
      </c>
      <c r="L39" s="133">
        <v>1.0952518335053899E-2</v>
      </c>
    </row>
    <row r="40" spans="1:14" x14ac:dyDescent="0.25">
      <c r="A40" s="81" t="s">
        <v>2</v>
      </c>
      <c r="B40" s="143" t="s">
        <v>496</v>
      </c>
      <c r="C40" s="321">
        <v>5.1998104402265696E-3</v>
      </c>
      <c r="D40" s="88" t="s">
        <v>17</v>
      </c>
      <c r="E40" s="88" t="s">
        <v>17</v>
      </c>
      <c r="F40" s="88" t="s">
        <v>17</v>
      </c>
      <c r="G40" s="88" t="s">
        <v>17</v>
      </c>
      <c r="H40" s="88" t="s">
        <v>17</v>
      </c>
      <c r="I40" s="88" t="s">
        <v>17</v>
      </c>
      <c r="J40" s="88" t="s">
        <v>17</v>
      </c>
      <c r="K40" s="88" t="s">
        <v>17</v>
      </c>
      <c r="L40" s="133">
        <v>5.1998104402265696E-3</v>
      </c>
    </row>
    <row r="41" spans="1:14" x14ac:dyDescent="0.25">
      <c r="A41" s="81" t="s">
        <v>2</v>
      </c>
      <c r="B41" s="143" t="s">
        <v>497</v>
      </c>
      <c r="C41" s="319">
        <v>2.0173476365366007E-2</v>
      </c>
      <c r="D41" s="88" t="s">
        <v>17</v>
      </c>
      <c r="E41" s="88" t="s">
        <v>17</v>
      </c>
      <c r="F41" s="88" t="s">
        <v>17</v>
      </c>
      <c r="G41" s="88" t="s">
        <v>17</v>
      </c>
      <c r="H41" s="88" t="s">
        <v>17</v>
      </c>
      <c r="I41" s="88" t="s">
        <v>17</v>
      </c>
      <c r="J41" s="88" t="s">
        <v>17</v>
      </c>
      <c r="K41" s="88" t="s">
        <v>17</v>
      </c>
      <c r="L41" s="133">
        <v>4.0346962347680301E-2</v>
      </c>
    </row>
    <row r="42" spans="1:14" x14ac:dyDescent="0.25">
      <c r="A42" s="81" t="s">
        <v>2</v>
      </c>
      <c r="B42" s="143" t="s">
        <v>498</v>
      </c>
      <c r="C42" s="319">
        <v>1.7408721223054792E-2</v>
      </c>
      <c r="D42" s="88" t="s">
        <v>17</v>
      </c>
      <c r="E42" s="88" t="s">
        <v>17</v>
      </c>
      <c r="F42" s="88" t="s">
        <v>17</v>
      </c>
      <c r="G42" s="88" t="s">
        <v>17</v>
      </c>
      <c r="H42" s="88" t="s">
        <v>17</v>
      </c>
      <c r="I42" s="88" t="s">
        <v>17</v>
      </c>
      <c r="J42" s="88" t="s">
        <v>17</v>
      </c>
      <c r="K42" s="88" t="s">
        <v>17</v>
      </c>
      <c r="L42" s="133">
        <v>1.74087253725323E-2</v>
      </c>
    </row>
    <row r="43" spans="1:14" x14ac:dyDescent="0.25">
      <c r="A43" s="80" t="s">
        <v>2</v>
      </c>
      <c r="B43" s="144" t="s">
        <v>499</v>
      </c>
      <c r="C43" s="320">
        <v>8.2649531000478053E-3</v>
      </c>
      <c r="D43" s="89" t="s">
        <v>17</v>
      </c>
      <c r="E43" s="89" t="s">
        <v>17</v>
      </c>
      <c r="F43" s="89" t="s">
        <v>17</v>
      </c>
      <c r="G43" s="89" t="s">
        <v>17</v>
      </c>
      <c r="H43" s="89" t="s">
        <v>17</v>
      </c>
      <c r="I43" s="89" t="s">
        <v>17</v>
      </c>
      <c r="J43" s="89" t="s">
        <v>17</v>
      </c>
      <c r="K43" s="89" t="s">
        <v>17</v>
      </c>
      <c r="L43" s="87">
        <v>8.2649550700510093E-3</v>
      </c>
      <c r="M43" s="87"/>
      <c r="N43" s="87"/>
    </row>
    <row r="44" spans="1:14" x14ac:dyDescent="0.25">
      <c r="A44" s="81" t="s">
        <v>3</v>
      </c>
      <c r="B44" s="143" t="s">
        <v>95</v>
      </c>
      <c r="C44" s="141">
        <v>1.58479644946115E-2</v>
      </c>
      <c r="D44" s="88" t="s">
        <v>17</v>
      </c>
      <c r="E44" s="88" t="s">
        <v>17</v>
      </c>
      <c r="F44" s="88" t="s">
        <v>17</v>
      </c>
      <c r="G44" s="88" t="s">
        <v>17</v>
      </c>
      <c r="H44" s="88" t="s">
        <v>17</v>
      </c>
      <c r="I44" s="88" t="s">
        <v>17</v>
      </c>
      <c r="J44" s="88" t="s">
        <v>17</v>
      </c>
      <c r="K44" s="88" t="s">
        <v>17</v>
      </c>
    </row>
    <row r="45" spans="1:14" x14ac:dyDescent="0.25">
      <c r="A45" s="81" t="s">
        <v>3</v>
      </c>
      <c r="B45" s="143" t="s">
        <v>96</v>
      </c>
      <c r="C45" s="141">
        <v>2.1493005145531499E-2</v>
      </c>
      <c r="D45" s="88" t="s">
        <v>17</v>
      </c>
      <c r="E45" s="88" t="s">
        <v>17</v>
      </c>
      <c r="F45" s="88" t="s">
        <v>17</v>
      </c>
      <c r="G45" s="88" t="s">
        <v>17</v>
      </c>
      <c r="H45" s="88" t="s">
        <v>17</v>
      </c>
      <c r="I45" s="88" t="s">
        <v>17</v>
      </c>
      <c r="J45" s="88" t="s">
        <v>17</v>
      </c>
      <c r="K45" s="88" t="s">
        <v>17</v>
      </c>
    </row>
    <row r="46" spans="1:14" x14ac:dyDescent="0.25">
      <c r="A46" s="81" t="s">
        <v>3</v>
      </c>
      <c r="B46" s="143" t="s">
        <v>97</v>
      </c>
      <c r="C46" s="141">
        <v>3.7947258210085003E-2</v>
      </c>
      <c r="D46" s="88" t="s">
        <v>17</v>
      </c>
      <c r="E46" s="88" t="s">
        <v>17</v>
      </c>
      <c r="F46" s="88" t="s">
        <v>17</v>
      </c>
      <c r="G46" s="88" t="s">
        <v>17</v>
      </c>
      <c r="H46" s="88" t="s">
        <v>17</v>
      </c>
      <c r="I46" s="88" t="s">
        <v>17</v>
      </c>
      <c r="J46" s="88" t="s">
        <v>17</v>
      </c>
      <c r="K46" s="88" t="s">
        <v>17</v>
      </c>
    </row>
    <row r="47" spans="1:14" x14ac:dyDescent="0.25">
      <c r="A47" s="81" t="s">
        <v>3</v>
      </c>
      <c r="B47" s="143" t="s">
        <v>98</v>
      </c>
      <c r="C47" s="141">
        <v>2.3116432650508102E-2</v>
      </c>
      <c r="D47" s="88" t="s">
        <v>17</v>
      </c>
      <c r="E47" s="88" t="s">
        <v>17</v>
      </c>
      <c r="F47" s="88" t="s">
        <v>17</v>
      </c>
      <c r="G47" s="88" t="s">
        <v>17</v>
      </c>
      <c r="H47" s="88" t="s">
        <v>17</v>
      </c>
      <c r="I47" s="88" t="s">
        <v>17</v>
      </c>
      <c r="J47" s="88" t="s">
        <v>17</v>
      </c>
      <c r="K47" s="88" t="s">
        <v>17</v>
      </c>
    </row>
    <row r="48" spans="1:14" x14ac:dyDescent="0.25">
      <c r="A48" s="81" t="s">
        <v>3</v>
      </c>
      <c r="B48" s="143" t="s">
        <v>99</v>
      </c>
      <c r="C48" s="141">
        <v>3.1350499685472898E-2</v>
      </c>
      <c r="D48" s="88" t="s">
        <v>17</v>
      </c>
      <c r="E48" s="88" t="s">
        <v>17</v>
      </c>
      <c r="F48" s="88" t="s">
        <v>17</v>
      </c>
      <c r="G48" s="88" t="s">
        <v>17</v>
      </c>
      <c r="H48" s="88" t="s">
        <v>17</v>
      </c>
      <c r="I48" s="88" t="s">
        <v>17</v>
      </c>
      <c r="J48" s="88" t="s">
        <v>17</v>
      </c>
      <c r="K48" s="88" t="s">
        <v>17</v>
      </c>
    </row>
    <row r="49" spans="1:11" x14ac:dyDescent="0.25">
      <c r="A49" s="81" t="s">
        <v>3</v>
      </c>
      <c r="B49" s="143" t="s">
        <v>100</v>
      </c>
      <c r="C49" s="141">
        <v>5.5351287478157297E-2</v>
      </c>
      <c r="D49" s="88" t="s">
        <v>17</v>
      </c>
      <c r="E49" s="88" t="s">
        <v>17</v>
      </c>
      <c r="F49" s="88" t="s">
        <v>17</v>
      </c>
      <c r="G49" s="88" t="s">
        <v>17</v>
      </c>
      <c r="H49" s="88" t="s">
        <v>17</v>
      </c>
      <c r="I49" s="88" t="s">
        <v>17</v>
      </c>
      <c r="J49" s="88" t="s">
        <v>17</v>
      </c>
      <c r="K49" s="88" t="s">
        <v>17</v>
      </c>
    </row>
    <row r="50" spans="1:11" x14ac:dyDescent="0.25">
      <c r="A50" s="81" t="s">
        <v>3</v>
      </c>
      <c r="B50" s="143" t="s">
        <v>101</v>
      </c>
      <c r="C50" s="141">
        <v>5.5555555555555558E-3</v>
      </c>
      <c r="D50" s="88" t="s">
        <v>17</v>
      </c>
      <c r="E50" s="88" t="s">
        <v>17</v>
      </c>
      <c r="F50" s="88" t="s">
        <v>17</v>
      </c>
      <c r="G50" s="88" t="s">
        <v>17</v>
      </c>
      <c r="H50" s="88" t="s">
        <v>17</v>
      </c>
      <c r="I50" s="88" t="s">
        <v>17</v>
      </c>
      <c r="J50" s="88" t="s">
        <v>17</v>
      </c>
      <c r="K50" s="88" t="s">
        <v>17</v>
      </c>
    </row>
    <row r="51" spans="1:11" x14ac:dyDescent="0.25">
      <c r="A51" s="81" t="s">
        <v>3</v>
      </c>
      <c r="B51" s="143" t="s">
        <v>102</v>
      </c>
      <c r="C51" s="141">
        <v>5.74468609426296E-3</v>
      </c>
      <c r="D51" s="88" t="s">
        <v>17</v>
      </c>
      <c r="E51" s="88" t="s">
        <v>17</v>
      </c>
      <c r="F51" s="88" t="s">
        <v>17</v>
      </c>
      <c r="G51" s="88" t="s">
        <v>17</v>
      </c>
      <c r="H51" s="88" t="s">
        <v>17</v>
      </c>
      <c r="I51" s="88" t="s">
        <v>17</v>
      </c>
      <c r="J51" s="88" t="s">
        <v>17</v>
      </c>
      <c r="K51" s="88" t="s">
        <v>17</v>
      </c>
    </row>
    <row r="52" spans="1:11" x14ac:dyDescent="0.25">
      <c r="A52" s="81" t="s">
        <v>3</v>
      </c>
      <c r="B52" s="143" t="s">
        <v>103</v>
      </c>
      <c r="C52" s="141">
        <v>1.25569071779543E-2</v>
      </c>
      <c r="D52" s="88" t="s">
        <v>17</v>
      </c>
      <c r="E52" s="88" t="s">
        <v>17</v>
      </c>
      <c r="F52" s="88" t="s">
        <v>17</v>
      </c>
      <c r="G52" s="88" t="s">
        <v>17</v>
      </c>
      <c r="H52" s="88" t="s">
        <v>17</v>
      </c>
      <c r="I52" s="88" t="s">
        <v>17</v>
      </c>
      <c r="J52" s="88" t="s">
        <v>17</v>
      </c>
      <c r="K52" s="88" t="s">
        <v>17</v>
      </c>
    </row>
    <row r="53" spans="1:11" x14ac:dyDescent="0.25">
      <c r="A53" s="81" t="s">
        <v>3</v>
      </c>
      <c r="B53" s="143" t="s">
        <v>104</v>
      </c>
      <c r="C53" s="141">
        <v>8.1035388888888883E-3</v>
      </c>
      <c r="D53" s="88" t="s">
        <v>17</v>
      </c>
      <c r="E53" s="88" t="s">
        <v>17</v>
      </c>
      <c r="F53" s="88" t="s">
        <v>17</v>
      </c>
      <c r="G53" s="88" t="s">
        <v>17</v>
      </c>
      <c r="H53" s="88" t="s">
        <v>17</v>
      </c>
      <c r="I53" s="88" t="s">
        <v>17</v>
      </c>
      <c r="J53" s="88" t="s">
        <v>17</v>
      </c>
      <c r="K53" s="88" t="s">
        <v>17</v>
      </c>
    </row>
    <row r="54" spans="1:11" x14ac:dyDescent="0.25">
      <c r="A54" s="81" t="s">
        <v>3</v>
      </c>
      <c r="B54" s="143" t="s">
        <v>105</v>
      </c>
      <c r="C54" s="141">
        <v>8.3794135986039499E-3</v>
      </c>
      <c r="D54" s="88" t="s">
        <v>17</v>
      </c>
      <c r="E54" s="88" t="s">
        <v>17</v>
      </c>
      <c r="F54" s="88" t="s">
        <v>17</v>
      </c>
      <c r="G54" s="88" t="s">
        <v>17</v>
      </c>
      <c r="H54" s="88" t="s">
        <v>17</v>
      </c>
      <c r="I54" s="88" t="s">
        <v>17</v>
      </c>
      <c r="J54" s="88" t="s">
        <v>17</v>
      </c>
      <c r="K54" s="88" t="s">
        <v>17</v>
      </c>
    </row>
    <row r="55" spans="1:11" x14ac:dyDescent="0.25">
      <c r="A55" s="81" t="s">
        <v>3</v>
      </c>
      <c r="B55" s="143" t="s">
        <v>106</v>
      </c>
      <c r="C55" s="141">
        <v>1.83159735861699E-2</v>
      </c>
      <c r="D55" s="88" t="s">
        <v>17</v>
      </c>
      <c r="E55" s="88" t="s">
        <v>17</v>
      </c>
      <c r="F55" s="88" t="s">
        <v>17</v>
      </c>
      <c r="G55" s="88" t="s">
        <v>17</v>
      </c>
      <c r="H55" s="88" t="s">
        <v>17</v>
      </c>
      <c r="I55" s="88" t="s">
        <v>17</v>
      </c>
      <c r="J55" s="88" t="s">
        <v>17</v>
      </c>
      <c r="K55" s="88" t="s">
        <v>17</v>
      </c>
    </row>
    <row r="56" spans="1:11" x14ac:dyDescent="0.25">
      <c r="A56" s="81" t="s">
        <v>3</v>
      </c>
      <c r="B56" s="143" t="s">
        <v>107</v>
      </c>
      <c r="C56" s="141">
        <v>5.5555555555555558E-3</v>
      </c>
      <c r="D56" s="88" t="s">
        <v>17</v>
      </c>
      <c r="E56" s="88" t="s">
        <v>17</v>
      </c>
      <c r="F56" s="88" t="s">
        <v>17</v>
      </c>
      <c r="G56" s="88" t="s">
        <v>17</v>
      </c>
      <c r="H56" s="88" t="s">
        <v>17</v>
      </c>
      <c r="I56" s="88" t="s">
        <v>17</v>
      </c>
      <c r="J56" s="88" t="s">
        <v>17</v>
      </c>
      <c r="K56" s="88" t="s">
        <v>17</v>
      </c>
    </row>
    <row r="57" spans="1:11" x14ac:dyDescent="0.25">
      <c r="A57" s="81" t="s">
        <v>3</v>
      </c>
      <c r="B57" s="143" t="s">
        <v>108</v>
      </c>
      <c r="C57" s="141">
        <v>5.74468609426296E-3</v>
      </c>
      <c r="D57" s="88" t="s">
        <v>17</v>
      </c>
      <c r="E57" s="88" t="s">
        <v>17</v>
      </c>
      <c r="F57" s="88" t="s">
        <v>17</v>
      </c>
      <c r="G57" s="88" t="s">
        <v>17</v>
      </c>
      <c r="H57" s="88" t="s">
        <v>17</v>
      </c>
      <c r="I57" s="88" t="s">
        <v>17</v>
      </c>
      <c r="J57" s="88" t="s">
        <v>17</v>
      </c>
      <c r="K57" s="88" t="s">
        <v>17</v>
      </c>
    </row>
    <row r="58" spans="1:11" x14ac:dyDescent="0.25">
      <c r="A58" s="81" t="s">
        <v>3</v>
      </c>
      <c r="B58" s="143" t="s">
        <v>109</v>
      </c>
      <c r="C58" s="141">
        <v>1.25569071779543E-2</v>
      </c>
      <c r="D58" s="88" t="s">
        <v>17</v>
      </c>
      <c r="E58" s="88" t="s">
        <v>17</v>
      </c>
      <c r="F58" s="88" t="s">
        <v>17</v>
      </c>
      <c r="G58" s="88" t="s">
        <v>17</v>
      </c>
      <c r="H58" s="88" t="s">
        <v>17</v>
      </c>
      <c r="I58" s="88" t="s">
        <v>17</v>
      </c>
      <c r="J58" s="88" t="s">
        <v>17</v>
      </c>
      <c r="K58" s="88" t="s">
        <v>17</v>
      </c>
    </row>
    <row r="59" spans="1:11" x14ac:dyDescent="0.25">
      <c r="A59" s="81" t="s">
        <v>3</v>
      </c>
      <c r="B59" s="143" t="s">
        <v>110</v>
      </c>
      <c r="C59" s="141">
        <v>8.1035388888888883E-3</v>
      </c>
      <c r="D59" s="88" t="s">
        <v>17</v>
      </c>
      <c r="E59" s="88" t="s">
        <v>17</v>
      </c>
      <c r="F59" s="88" t="s">
        <v>17</v>
      </c>
      <c r="G59" s="88" t="s">
        <v>17</v>
      </c>
      <c r="H59" s="88" t="s">
        <v>17</v>
      </c>
      <c r="I59" s="88" t="s">
        <v>17</v>
      </c>
      <c r="J59" s="88" t="s">
        <v>17</v>
      </c>
      <c r="K59" s="88" t="s">
        <v>17</v>
      </c>
    </row>
    <row r="60" spans="1:11" x14ac:dyDescent="0.25">
      <c r="A60" s="81" t="s">
        <v>3</v>
      </c>
      <c r="B60" s="143" t="s">
        <v>111</v>
      </c>
      <c r="C60" s="141">
        <v>8.3794135986039499E-3</v>
      </c>
      <c r="D60" s="88" t="s">
        <v>17</v>
      </c>
      <c r="E60" s="88" t="s">
        <v>17</v>
      </c>
      <c r="F60" s="88" t="s">
        <v>17</v>
      </c>
      <c r="G60" s="88" t="s">
        <v>17</v>
      </c>
      <c r="H60" s="88" t="s">
        <v>17</v>
      </c>
      <c r="I60" s="88" t="s">
        <v>17</v>
      </c>
      <c r="J60" s="88" t="s">
        <v>17</v>
      </c>
      <c r="K60" s="88" t="s">
        <v>17</v>
      </c>
    </row>
    <row r="61" spans="1:11" x14ac:dyDescent="0.25">
      <c r="A61" s="81" t="s">
        <v>3</v>
      </c>
      <c r="B61" s="143" t="s">
        <v>112</v>
      </c>
      <c r="C61" s="141">
        <v>1.83159735861699E-2</v>
      </c>
      <c r="D61" s="88" t="s">
        <v>17</v>
      </c>
      <c r="E61" s="88" t="s">
        <v>17</v>
      </c>
      <c r="F61" s="88" t="s">
        <v>17</v>
      </c>
      <c r="G61" s="88" t="s">
        <v>17</v>
      </c>
      <c r="H61" s="88" t="s">
        <v>17</v>
      </c>
      <c r="I61" s="88" t="s">
        <v>17</v>
      </c>
      <c r="J61" s="88" t="s">
        <v>17</v>
      </c>
      <c r="K61" s="88" t="s">
        <v>17</v>
      </c>
    </row>
    <row r="62" spans="1:11" x14ac:dyDescent="0.25">
      <c r="A62" s="81" t="s">
        <v>3</v>
      </c>
      <c r="B62" s="143" t="s">
        <v>113</v>
      </c>
      <c r="C62" s="141">
        <v>5.5555555555555558E-3</v>
      </c>
      <c r="D62" s="88" t="s">
        <v>17</v>
      </c>
      <c r="E62" s="88" t="s">
        <v>17</v>
      </c>
      <c r="F62" s="88" t="s">
        <v>17</v>
      </c>
      <c r="G62" s="88" t="s">
        <v>17</v>
      </c>
      <c r="H62" s="88" t="s">
        <v>17</v>
      </c>
      <c r="I62" s="88" t="s">
        <v>17</v>
      </c>
      <c r="J62" s="88" t="s">
        <v>17</v>
      </c>
      <c r="K62" s="88" t="s">
        <v>17</v>
      </c>
    </row>
    <row r="63" spans="1:11" x14ac:dyDescent="0.25">
      <c r="A63" s="81" t="s">
        <v>3</v>
      </c>
      <c r="B63" s="143" t="s">
        <v>114</v>
      </c>
      <c r="C63" s="141">
        <v>5.5555555555555558E-3</v>
      </c>
      <c r="D63" s="88" t="s">
        <v>17</v>
      </c>
      <c r="E63" s="88" t="s">
        <v>17</v>
      </c>
      <c r="F63" s="88" t="s">
        <v>17</v>
      </c>
      <c r="G63" s="88" t="s">
        <v>17</v>
      </c>
      <c r="H63" s="88" t="s">
        <v>17</v>
      </c>
      <c r="I63" s="88" t="s">
        <v>17</v>
      </c>
      <c r="J63" s="88" t="s">
        <v>17</v>
      </c>
      <c r="K63" s="88" t="s">
        <v>17</v>
      </c>
    </row>
    <row r="64" spans="1:11" x14ac:dyDescent="0.25">
      <c r="A64" s="81" t="s">
        <v>3</v>
      </c>
      <c r="B64" s="143" t="s">
        <v>115</v>
      </c>
      <c r="C64" s="141">
        <v>1.4027850793760101E-2</v>
      </c>
      <c r="D64" s="88" t="s">
        <v>17</v>
      </c>
      <c r="E64" s="88" t="s">
        <v>17</v>
      </c>
      <c r="F64" s="88" t="s">
        <v>17</v>
      </c>
      <c r="G64" s="88" t="s">
        <v>17</v>
      </c>
      <c r="H64" s="88" t="s">
        <v>17</v>
      </c>
      <c r="I64" s="88" t="s">
        <v>17</v>
      </c>
      <c r="J64" s="88" t="s">
        <v>17</v>
      </c>
      <c r="K64" s="88" t="s">
        <v>17</v>
      </c>
    </row>
    <row r="65" spans="1:11" x14ac:dyDescent="0.25">
      <c r="A65" s="81" t="s">
        <v>3</v>
      </c>
      <c r="B65" s="143" t="s">
        <v>116</v>
      </c>
      <c r="C65" s="141">
        <v>5.5555555555555558E-3</v>
      </c>
      <c r="D65" s="88" t="s">
        <v>17</v>
      </c>
      <c r="E65" s="88" t="s">
        <v>17</v>
      </c>
      <c r="F65" s="88" t="s">
        <v>17</v>
      </c>
      <c r="G65" s="88" t="s">
        <v>17</v>
      </c>
      <c r="H65" s="88" t="s">
        <v>17</v>
      </c>
      <c r="I65" s="88" t="s">
        <v>17</v>
      </c>
      <c r="J65" s="88" t="s">
        <v>17</v>
      </c>
      <c r="K65" s="88" t="s">
        <v>17</v>
      </c>
    </row>
    <row r="66" spans="1:11" x14ac:dyDescent="0.25">
      <c r="A66" s="81" t="s">
        <v>3</v>
      </c>
      <c r="B66" s="143" t="s">
        <v>117</v>
      </c>
      <c r="C66" s="141">
        <v>5.5555555555555558E-3</v>
      </c>
      <c r="D66" s="88" t="s">
        <v>17</v>
      </c>
      <c r="E66" s="88" t="s">
        <v>17</v>
      </c>
      <c r="F66" s="88" t="s">
        <v>17</v>
      </c>
      <c r="G66" s="88" t="s">
        <v>17</v>
      </c>
      <c r="H66" s="88" t="s">
        <v>17</v>
      </c>
      <c r="I66" s="88" t="s">
        <v>17</v>
      </c>
      <c r="J66" s="88" t="s">
        <v>17</v>
      </c>
      <c r="K66" s="88" t="s">
        <v>17</v>
      </c>
    </row>
    <row r="67" spans="1:11" x14ac:dyDescent="0.25">
      <c r="A67" s="81" t="s">
        <v>3</v>
      </c>
      <c r="B67" s="143" t="s">
        <v>118</v>
      </c>
      <c r="C67" s="141">
        <v>1.4027850793760101E-2</v>
      </c>
      <c r="D67" s="88" t="s">
        <v>17</v>
      </c>
      <c r="E67" s="88" t="s">
        <v>17</v>
      </c>
      <c r="F67" s="88" t="s">
        <v>17</v>
      </c>
      <c r="G67" s="88" t="s">
        <v>17</v>
      </c>
      <c r="H67" s="88" t="s">
        <v>17</v>
      </c>
      <c r="I67" s="88" t="s">
        <v>17</v>
      </c>
      <c r="J67" s="88" t="s">
        <v>17</v>
      </c>
      <c r="K67" s="88" t="s">
        <v>17</v>
      </c>
    </row>
    <row r="68" spans="1:11" x14ac:dyDescent="0.25">
      <c r="A68" s="81" t="s">
        <v>3</v>
      </c>
      <c r="B68" s="143" t="s">
        <v>119</v>
      </c>
      <c r="C68" s="141">
        <v>2.0942178730791801E-2</v>
      </c>
      <c r="D68" s="88" t="s">
        <v>17</v>
      </c>
      <c r="E68" s="88" t="s">
        <v>17</v>
      </c>
      <c r="F68" s="88" t="s">
        <v>17</v>
      </c>
      <c r="G68" s="88" t="s">
        <v>17</v>
      </c>
      <c r="H68" s="88" t="s">
        <v>17</v>
      </c>
      <c r="I68" s="88" t="s">
        <v>17</v>
      </c>
      <c r="J68" s="88" t="s">
        <v>17</v>
      </c>
      <c r="K68" s="88" t="s">
        <v>17</v>
      </c>
    </row>
    <row r="69" spans="1:11" x14ac:dyDescent="0.25">
      <c r="A69" s="81" t="s">
        <v>3</v>
      </c>
      <c r="B69" s="143" t="s">
        <v>120</v>
      </c>
      <c r="C69" s="141">
        <v>8.6250007517964002E-3</v>
      </c>
      <c r="D69" s="88" t="s">
        <v>17</v>
      </c>
      <c r="E69" s="88" t="s">
        <v>17</v>
      </c>
      <c r="F69" s="88" t="s">
        <v>17</v>
      </c>
      <c r="G69" s="88" t="s">
        <v>17</v>
      </c>
      <c r="H69" s="88" t="s">
        <v>17</v>
      </c>
      <c r="I69" s="88" t="s">
        <v>17</v>
      </c>
      <c r="J69" s="88" t="s">
        <v>17</v>
      </c>
      <c r="K69" s="88" t="s">
        <v>17</v>
      </c>
    </row>
    <row r="70" spans="1:11" x14ac:dyDescent="0.25">
      <c r="A70" s="81" t="s">
        <v>3</v>
      </c>
      <c r="B70" s="143" t="s">
        <v>121</v>
      </c>
      <c r="C70" s="141">
        <v>4.8559079904548899E-2</v>
      </c>
      <c r="D70" s="88" t="s">
        <v>17</v>
      </c>
      <c r="E70" s="88" t="s">
        <v>17</v>
      </c>
      <c r="F70" s="88" t="s">
        <v>17</v>
      </c>
      <c r="G70" s="88" t="s">
        <v>17</v>
      </c>
      <c r="H70" s="88" t="s">
        <v>17</v>
      </c>
      <c r="I70" s="88" t="s">
        <v>17</v>
      </c>
      <c r="J70" s="88" t="s">
        <v>17</v>
      </c>
      <c r="K70" s="88" t="s">
        <v>17</v>
      </c>
    </row>
    <row r="71" spans="1:11" x14ac:dyDescent="0.25">
      <c r="A71" s="81" t="s">
        <v>3</v>
      </c>
      <c r="B71" s="143" t="s">
        <v>122</v>
      </c>
      <c r="C71" s="141">
        <v>2.0942178730791801E-2</v>
      </c>
      <c r="D71" s="88" t="s">
        <v>17</v>
      </c>
      <c r="E71" s="88" t="s">
        <v>17</v>
      </c>
      <c r="F71" s="88" t="s">
        <v>17</v>
      </c>
      <c r="G71" s="88" t="s">
        <v>17</v>
      </c>
      <c r="H71" s="88" t="s">
        <v>17</v>
      </c>
      <c r="I71" s="88" t="s">
        <v>17</v>
      </c>
      <c r="J71" s="88" t="s">
        <v>17</v>
      </c>
      <c r="K71" s="88" t="s">
        <v>17</v>
      </c>
    </row>
    <row r="72" spans="1:11" x14ac:dyDescent="0.25">
      <c r="A72" s="81" t="s">
        <v>3</v>
      </c>
      <c r="B72" s="143" t="s">
        <v>123</v>
      </c>
      <c r="C72" s="141">
        <v>8.6250007517964002E-3</v>
      </c>
      <c r="D72" s="88" t="s">
        <v>17</v>
      </c>
      <c r="E72" s="88" t="s">
        <v>17</v>
      </c>
      <c r="F72" s="88" t="s">
        <v>17</v>
      </c>
      <c r="G72" s="88" t="s">
        <v>17</v>
      </c>
      <c r="H72" s="88" t="s">
        <v>17</v>
      </c>
      <c r="I72" s="88" t="s">
        <v>17</v>
      </c>
      <c r="J72" s="88" t="s">
        <v>17</v>
      </c>
      <c r="K72" s="88" t="s">
        <v>17</v>
      </c>
    </row>
    <row r="73" spans="1:11" x14ac:dyDescent="0.25">
      <c r="A73" s="81" t="s">
        <v>3</v>
      </c>
      <c r="B73" s="143" t="s">
        <v>124</v>
      </c>
      <c r="C73" s="141">
        <v>4.8559079904548899E-2</v>
      </c>
      <c r="D73" s="88" t="s">
        <v>17</v>
      </c>
      <c r="E73" s="88" t="s">
        <v>17</v>
      </c>
      <c r="F73" s="88" t="s">
        <v>17</v>
      </c>
      <c r="G73" s="88" t="s">
        <v>17</v>
      </c>
      <c r="H73" s="88" t="s">
        <v>17</v>
      </c>
      <c r="I73" s="88" t="s">
        <v>17</v>
      </c>
      <c r="J73" s="88" t="s">
        <v>17</v>
      </c>
      <c r="K73" s="88" t="s">
        <v>17</v>
      </c>
    </row>
    <row r="74" spans="1:11" x14ac:dyDescent="0.25">
      <c r="A74" s="81" t="s">
        <v>3</v>
      </c>
      <c r="B74" s="143" t="s">
        <v>488</v>
      </c>
      <c r="C74" s="141">
        <v>4.1666666666666666E-3</v>
      </c>
      <c r="D74" s="88" t="s">
        <v>17</v>
      </c>
      <c r="E74" s="88" t="s">
        <v>17</v>
      </c>
      <c r="F74" s="88" t="s">
        <v>17</v>
      </c>
      <c r="G74" s="88" t="s">
        <v>17</v>
      </c>
      <c r="H74" s="88" t="s">
        <v>17</v>
      </c>
      <c r="I74" s="88" t="s">
        <v>17</v>
      </c>
      <c r="J74" s="88" t="s">
        <v>17</v>
      </c>
      <c r="K74" s="88" t="s">
        <v>17</v>
      </c>
    </row>
    <row r="75" spans="1:11" x14ac:dyDescent="0.25">
      <c r="A75" s="81" t="s">
        <v>3</v>
      </c>
      <c r="B75" s="143" t="s">
        <v>489</v>
      </c>
      <c r="C75" s="141">
        <v>4.1666666666666666E-3</v>
      </c>
      <c r="D75" s="88" t="s">
        <v>17</v>
      </c>
      <c r="E75" s="88" t="s">
        <v>17</v>
      </c>
      <c r="F75" s="88" t="s">
        <v>17</v>
      </c>
      <c r="G75" s="88" t="s">
        <v>17</v>
      </c>
      <c r="H75" s="88" t="s">
        <v>17</v>
      </c>
      <c r="I75" s="88" t="s">
        <v>17</v>
      </c>
      <c r="J75" s="88" t="s">
        <v>17</v>
      </c>
      <c r="K75" s="88" t="s">
        <v>17</v>
      </c>
    </row>
    <row r="76" spans="1:11" x14ac:dyDescent="0.25">
      <c r="A76" s="81" t="s">
        <v>3</v>
      </c>
      <c r="B76" s="143" t="s">
        <v>490</v>
      </c>
      <c r="C76" s="141">
        <v>5.7362240246178397E-3</v>
      </c>
      <c r="D76" s="88" t="s">
        <v>17</v>
      </c>
      <c r="E76" s="88" t="s">
        <v>17</v>
      </c>
      <c r="F76" s="88" t="s">
        <v>17</v>
      </c>
      <c r="G76" s="88" t="s">
        <v>17</v>
      </c>
      <c r="H76" s="88" t="s">
        <v>17</v>
      </c>
      <c r="I76" s="88" t="s">
        <v>17</v>
      </c>
      <c r="J76" s="88" t="s">
        <v>17</v>
      </c>
      <c r="K76" s="88" t="s">
        <v>17</v>
      </c>
    </row>
    <row r="77" spans="1:11" x14ac:dyDescent="0.25">
      <c r="A77" s="81" t="s">
        <v>3</v>
      </c>
      <c r="B77" s="143" t="s">
        <v>491</v>
      </c>
      <c r="C77" s="141">
        <v>6.0776541666666666E-3</v>
      </c>
      <c r="D77" s="88" t="s">
        <v>17</v>
      </c>
      <c r="E77" s="88" t="s">
        <v>17</v>
      </c>
      <c r="F77" s="88" t="s">
        <v>17</v>
      </c>
      <c r="G77" s="88" t="s">
        <v>17</v>
      </c>
      <c r="H77" s="88" t="s">
        <v>17</v>
      </c>
      <c r="I77" s="88" t="s">
        <v>17</v>
      </c>
      <c r="J77" s="88" t="s">
        <v>17</v>
      </c>
      <c r="K77" s="88" t="s">
        <v>17</v>
      </c>
    </row>
    <row r="78" spans="1:11" x14ac:dyDescent="0.25">
      <c r="A78" s="81" t="s">
        <v>3</v>
      </c>
      <c r="B78" s="143" t="s">
        <v>492</v>
      </c>
      <c r="C78" s="141">
        <v>6.0776541666666666E-3</v>
      </c>
      <c r="D78" s="88" t="s">
        <v>17</v>
      </c>
      <c r="E78" s="88" t="s">
        <v>17</v>
      </c>
      <c r="F78" s="88" t="s">
        <v>17</v>
      </c>
      <c r="G78" s="88" t="s">
        <v>17</v>
      </c>
      <c r="H78" s="88" t="s">
        <v>17</v>
      </c>
      <c r="I78" s="88" t="s">
        <v>17</v>
      </c>
      <c r="J78" s="88" t="s">
        <v>17</v>
      </c>
      <c r="K78" s="88" t="s">
        <v>17</v>
      </c>
    </row>
    <row r="79" spans="1:11" x14ac:dyDescent="0.25">
      <c r="A79" s="81" t="s">
        <v>3</v>
      </c>
      <c r="B79" s="143" t="s">
        <v>493</v>
      </c>
      <c r="C79" s="141">
        <v>8.3670705079122894E-3</v>
      </c>
      <c r="D79" s="88" t="s">
        <v>17</v>
      </c>
      <c r="E79" s="88" t="s">
        <v>17</v>
      </c>
      <c r="F79" s="88" t="s">
        <v>17</v>
      </c>
      <c r="G79" s="88" t="s">
        <v>17</v>
      </c>
      <c r="H79" s="88" t="s">
        <v>17</v>
      </c>
      <c r="I79" s="88" t="s">
        <v>17</v>
      </c>
      <c r="J79" s="88" t="s">
        <v>17</v>
      </c>
      <c r="K79" s="88" t="s">
        <v>17</v>
      </c>
    </row>
    <row r="80" spans="1:11" x14ac:dyDescent="0.25">
      <c r="A80" s="81" t="s">
        <v>3</v>
      </c>
      <c r="B80" s="143" t="s">
        <v>494</v>
      </c>
      <c r="C80" s="325">
        <v>7.9399823492664993E-3</v>
      </c>
      <c r="D80" s="88" t="s">
        <v>17</v>
      </c>
      <c r="E80" s="88" t="s">
        <v>17</v>
      </c>
      <c r="F80" s="88" t="s">
        <v>17</v>
      </c>
      <c r="G80" s="88" t="s">
        <v>17</v>
      </c>
      <c r="H80" s="88" t="s">
        <v>17</v>
      </c>
      <c r="I80" s="88" t="s">
        <v>17</v>
      </c>
      <c r="J80" s="88" t="s">
        <v>17</v>
      </c>
      <c r="K80" s="88" t="s">
        <v>17</v>
      </c>
    </row>
    <row r="81" spans="1:14" x14ac:dyDescent="0.25">
      <c r="A81" s="81" t="s">
        <v>3</v>
      </c>
      <c r="B81" s="143" t="s">
        <v>495</v>
      </c>
      <c r="C81" s="141">
        <v>5.208333333333333E-3</v>
      </c>
      <c r="D81" s="88" t="s">
        <v>17</v>
      </c>
      <c r="E81" s="88" t="s">
        <v>17</v>
      </c>
      <c r="F81" s="88" t="s">
        <v>17</v>
      </c>
      <c r="G81" s="88" t="s">
        <v>17</v>
      </c>
      <c r="H81" s="88" t="s">
        <v>17</v>
      </c>
      <c r="I81" s="88" t="s">
        <v>17</v>
      </c>
      <c r="J81" s="88" t="s">
        <v>17</v>
      </c>
      <c r="K81" s="88" t="s">
        <v>17</v>
      </c>
    </row>
    <row r="82" spans="1:14" x14ac:dyDescent="0.25">
      <c r="A82" s="81" t="s">
        <v>3</v>
      </c>
      <c r="B82" s="143" t="s">
        <v>496</v>
      </c>
      <c r="C82" s="141">
        <v>1.6666666666666666E-2</v>
      </c>
      <c r="D82" s="88" t="s">
        <v>17</v>
      </c>
      <c r="E82" s="88" t="s">
        <v>17</v>
      </c>
      <c r="F82" s="88" t="s">
        <v>17</v>
      </c>
      <c r="G82" s="88" t="s">
        <v>17</v>
      </c>
      <c r="H82" s="88" t="s">
        <v>17</v>
      </c>
      <c r="I82" s="88" t="s">
        <v>17</v>
      </c>
      <c r="J82" s="88" t="s">
        <v>17</v>
      </c>
      <c r="K82" s="88" t="s">
        <v>17</v>
      </c>
    </row>
    <row r="83" spans="1:14" x14ac:dyDescent="0.25">
      <c r="A83" s="81" t="s">
        <v>3</v>
      </c>
      <c r="B83" s="143" t="s">
        <v>497</v>
      </c>
      <c r="C83" s="325">
        <v>1.1581552033987039E-2</v>
      </c>
      <c r="D83" s="88" t="s">
        <v>17</v>
      </c>
      <c r="E83" s="88" t="s">
        <v>17</v>
      </c>
      <c r="F83" s="88" t="s">
        <v>17</v>
      </c>
      <c r="G83" s="88" t="s">
        <v>17</v>
      </c>
      <c r="H83" s="88" t="s">
        <v>17</v>
      </c>
      <c r="I83" s="88" t="s">
        <v>17</v>
      </c>
      <c r="J83" s="88" t="s">
        <v>17</v>
      </c>
      <c r="K83" s="88" t="s">
        <v>17</v>
      </c>
    </row>
    <row r="84" spans="1:14" x14ac:dyDescent="0.25">
      <c r="A84" s="81" t="s">
        <v>3</v>
      </c>
      <c r="B84" s="143" t="s">
        <v>498</v>
      </c>
      <c r="C84" s="141">
        <v>8.2784999999999994E-3</v>
      </c>
      <c r="D84" s="88" t="s">
        <v>17</v>
      </c>
      <c r="E84" s="88" t="s">
        <v>17</v>
      </c>
      <c r="F84" s="88" t="s">
        <v>17</v>
      </c>
      <c r="G84" s="88" t="s">
        <v>17</v>
      </c>
      <c r="H84" s="88" t="s">
        <v>17</v>
      </c>
      <c r="I84" s="88" t="s">
        <v>17</v>
      </c>
      <c r="J84" s="88" t="s">
        <v>17</v>
      </c>
      <c r="K84" s="88" t="s">
        <v>17</v>
      </c>
    </row>
    <row r="85" spans="1:14" x14ac:dyDescent="0.25">
      <c r="A85" s="80" t="s">
        <v>3</v>
      </c>
      <c r="B85" s="144" t="s">
        <v>499</v>
      </c>
      <c r="C85" s="284">
        <v>2.4310616666666666E-2</v>
      </c>
      <c r="D85" s="89" t="s">
        <v>17</v>
      </c>
      <c r="E85" s="89" t="s">
        <v>17</v>
      </c>
      <c r="F85" s="89" t="s">
        <v>17</v>
      </c>
      <c r="G85" s="89" t="s">
        <v>17</v>
      </c>
      <c r="H85" s="89" t="s">
        <v>17</v>
      </c>
      <c r="I85" s="89" t="s">
        <v>17</v>
      </c>
      <c r="J85" s="89" t="s">
        <v>17</v>
      </c>
      <c r="K85" s="89" t="s">
        <v>17</v>
      </c>
      <c r="L85" s="87"/>
      <c r="M85" s="87"/>
      <c r="N85" s="87"/>
    </row>
    <row r="86" spans="1:14" x14ac:dyDescent="0.25">
      <c r="A86" s="81" t="s">
        <v>4</v>
      </c>
      <c r="B86" s="143" t="s">
        <v>95</v>
      </c>
      <c r="C86" s="328">
        <v>1.2126860587950299E-2</v>
      </c>
      <c r="D86" s="88" t="s">
        <v>17</v>
      </c>
      <c r="E86" s="88" t="s">
        <v>17</v>
      </c>
      <c r="F86" s="88" t="s">
        <v>17</v>
      </c>
      <c r="G86" s="88" t="s">
        <v>17</v>
      </c>
      <c r="H86" s="88" t="s">
        <v>17</v>
      </c>
      <c r="I86" s="88" t="s">
        <v>17</v>
      </c>
      <c r="J86" s="88" t="s">
        <v>17</v>
      </c>
      <c r="K86" s="88" t="s">
        <v>17</v>
      </c>
      <c r="L86" s="133">
        <v>1.2126860587950299E-2</v>
      </c>
    </row>
    <row r="87" spans="1:14" x14ac:dyDescent="0.25">
      <c r="A87" s="81" t="s">
        <v>4</v>
      </c>
      <c r="B87" s="143" t="s">
        <v>96</v>
      </c>
      <c r="C87" s="360">
        <v>2.0861458479741544E-2</v>
      </c>
      <c r="D87" s="88" t="s">
        <v>17</v>
      </c>
      <c r="E87" s="88" t="s">
        <v>17</v>
      </c>
      <c r="F87" s="88" t="s">
        <v>17</v>
      </c>
      <c r="G87" s="88" t="s">
        <v>17</v>
      </c>
      <c r="H87" s="88" t="s">
        <v>17</v>
      </c>
      <c r="I87" s="88" t="s">
        <v>17</v>
      </c>
      <c r="J87" s="88" t="s">
        <v>17</v>
      </c>
      <c r="K87" s="88" t="s">
        <v>17</v>
      </c>
      <c r="L87" s="133">
        <v>2.45428923291077E-2</v>
      </c>
    </row>
    <row r="88" spans="1:14" x14ac:dyDescent="0.25">
      <c r="A88" s="81" t="s">
        <v>4</v>
      </c>
      <c r="B88" s="143" t="s">
        <v>97</v>
      </c>
      <c r="C88" s="328">
        <v>2.8414358063557899E-2</v>
      </c>
      <c r="D88" s="88" t="s">
        <v>17</v>
      </c>
      <c r="E88" s="88" t="s">
        <v>17</v>
      </c>
      <c r="F88" s="88" t="s">
        <v>17</v>
      </c>
      <c r="G88" s="88" t="s">
        <v>17</v>
      </c>
      <c r="H88" s="88" t="s">
        <v>17</v>
      </c>
      <c r="I88" s="88" t="s">
        <v>17</v>
      </c>
      <c r="J88" s="88" t="s">
        <v>17</v>
      </c>
      <c r="K88" s="88" t="s">
        <v>17</v>
      </c>
      <c r="L88" s="133">
        <v>2.8414358063557899E-2</v>
      </c>
    </row>
    <row r="89" spans="1:14" x14ac:dyDescent="0.25">
      <c r="A89" s="81" t="s">
        <v>4</v>
      </c>
      <c r="B89" s="143" t="s">
        <v>98</v>
      </c>
      <c r="C89" s="328">
        <v>1.7671896121677699E-2</v>
      </c>
      <c r="D89" s="88" t="s">
        <v>17</v>
      </c>
      <c r="E89" s="88" t="s">
        <v>17</v>
      </c>
      <c r="F89" s="88" t="s">
        <v>17</v>
      </c>
      <c r="G89" s="88" t="s">
        <v>17</v>
      </c>
      <c r="H89" s="88" t="s">
        <v>17</v>
      </c>
      <c r="I89" s="88" t="s">
        <v>17</v>
      </c>
      <c r="J89" s="88" t="s">
        <v>17</v>
      </c>
      <c r="K89" s="88" t="s">
        <v>17</v>
      </c>
      <c r="L89" s="133">
        <v>1.7671896121677699E-2</v>
      </c>
    </row>
    <row r="90" spans="1:14" x14ac:dyDescent="0.25">
      <c r="A90" s="81" t="s">
        <v>4</v>
      </c>
      <c r="B90" s="143" t="s">
        <v>99</v>
      </c>
      <c r="C90" s="360">
        <v>3.0400409448674514E-2</v>
      </c>
      <c r="D90" s="88" t="s">
        <v>17</v>
      </c>
      <c r="E90" s="88" t="s">
        <v>17</v>
      </c>
      <c r="F90" s="88" t="s">
        <v>17</v>
      </c>
      <c r="G90" s="88" t="s">
        <v>17</v>
      </c>
      <c r="H90" s="88" t="s">
        <v>17</v>
      </c>
      <c r="I90" s="88" t="s">
        <v>17</v>
      </c>
      <c r="J90" s="88" t="s">
        <v>17</v>
      </c>
      <c r="K90" s="88" t="s">
        <v>17</v>
      </c>
      <c r="L90" s="133">
        <v>3.5765187586675899E-2</v>
      </c>
    </row>
    <row r="91" spans="1:14" x14ac:dyDescent="0.25">
      <c r="A91" s="81" t="s">
        <v>4</v>
      </c>
      <c r="B91" s="143" t="s">
        <v>100</v>
      </c>
      <c r="C91" s="328">
        <v>4.1406890136288801E-2</v>
      </c>
      <c r="D91" s="88" t="s">
        <v>17</v>
      </c>
      <c r="E91" s="88" t="s">
        <v>17</v>
      </c>
      <c r="F91" s="88" t="s">
        <v>17</v>
      </c>
      <c r="G91" s="88" t="s">
        <v>17</v>
      </c>
      <c r="H91" s="88" t="s">
        <v>17</v>
      </c>
      <c r="I91" s="88" t="s">
        <v>17</v>
      </c>
      <c r="J91" s="88" t="s">
        <v>17</v>
      </c>
      <c r="K91" s="88" t="s">
        <v>17</v>
      </c>
      <c r="L91" s="133">
        <v>4.1406890136288801E-2</v>
      </c>
    </row>
    <row r="92" spans="1:14" x14ac:dyDescent="0.25">
      <c r="A92" s="81" t="s">
        <v>4</v>
      </c>
      <c r="B92" s="143" t="s">
        <v>101</v>
      </c>
      <c r="C92" s="328">
        <v>1.3860336316888501E-2</v>
      </c>
      <c r="D92" s="88" t="s">
        <v>17</v>
      </c>
      <c r="E92" s="88" t="s">
        <v>17</v>
      </c>
      <c r="F92" s="88" t="s">
        <v>17</v>
      </c>
      <c r="G92" s="88" t="s">
        <v>17</v>
      </c>
      <c r="H92" s="88" t="s">
        <v>17</v>
      </c>
      <c r="I92" s="88" t="s">
        <v>17</v>
      </c>
      <c r="J92" s="88" t="s">
        <v>17</v>
      </c>
      <c r="K92" s="88" t="s">
        <v>17</v>
      </c>
      <c r="L92" s="133">
        <v>1.3860336316888501E-2</v>
      </c>
    </row>
    <row r="93" spans="1:14" x14ac:dyDescent="0.25">
      <c r="A93" s="81" t="s">
        <v>4</v>
      </c>
      <c r="B93" s="143" t="s">
        <v>102</v>
      </c>
      <c r="C93" s="328">
        <v>1.7241273440261901E-2</v>
      </c>
      <c r="D93" s="88" t="s">
        <v>17</v>
      </c>
      <c r="E93" s="88" t="s">
        <v>17</v>
      </c>
      <c r="F93" s="88" t="s">
        <v>17</v>
      </c>
      <c r="G93" s="88" t="s">
        <v>17</v>
      </c>
      <c r="H93" s="88" t="s">
        <v>17</v>
      </c>
      <c r="I93" s="88" t="s">
        <v>17</v>
      </c>
      <c r="J93" s="88" t="s">
        <v>17</v>
      </c>
      <c r="K93" s="88" t="s">
        <v>17</v>
      </c>
      <c r="L93" s="133">
        <v>1.7241273440261901E-2</v>
      </c>
    </row>
    <row r="94" spans="1:14" x14ac:dyDescent="0.25">
      <c r="A94" s="81" t="s">
        <v>4</v>
      </c>
      <c r="B94" s="143" t="s">
        <v>103</v>
      </c>
      <c r="C94" s="328">
        <v>2.4365072508728401E-2</v>
      </c>
      <c r="D94" s="88" t="s">
        <v>17</v>
      </c>
      <c r="E94" s="88" t="s">
        <v>17</v>
      </c>
      <c r="F94" s="88" t="s">
        <v>17</v>
      </c>
      <c r="G94" s="88" t="s">
        <v>17</v>
      </c>
      <c r="H94" s="88" t="s">
        <v>17</v>
      </c>
      <c r="I94" s="88" t="s">
        <v>17</v>
      </c>
      <c r="J94" s="88" t="s">
        <v>17</v>
      </c>
      <c r="K94" s="88" t="s">
        <v>17</v>
      </c>
      <c r="L94" s="133">
        <v>2.4365072508728401E-2</v>
      </c>
    </row>
    <row r="95" spans="1:14" x14ac:dyDescent="0.25">
      <c r="A95" s="81" t="s">
        <v>4</v>
      </c>
      <c r="B95" s="143" t="s">
        <v>104</v>
      </c>
      <c r="C95" s="328">
        <v>2.0198007705881298E-2</v>
      </c>
      <c r="D95" s="88" t="s">
        <v>17</v>
      </c>
      <c r="E95" s="88" t="s">
        <v>17</v>
      </c>
      <c r="F95" s="88" t="s">
        <v>17</v>
      </c>
      <c r="G95" s="88" t="s">
        <v>17</v>
      </c>
      <c r="H95" s="88" t="s">
        <v>17</v>
      </c>
      <c r="I95" s="88" t="s">
        <v>17</v>
      </c>
      <c r="J95" s="88" t="s">
        <v>17</v>
      </c>
      <c r="K95" s="88" t="s">
        <v>17</v>
      </c>
      <c r="L95" s="133">
        <v>2.0198007705881298E-2</v>
      </c>
    </row>
    <row r="96" spans="1:14" x14ac:dyDescent="0.25">
      <c r="A96" s="81" t="s">
        <v>4</v>
      </c>
      <c r="B96" s="143" t="s">
        <v>105</v>
      </c>
      <c r="C96" s="328">
        <v>2.5124886282975399E-2</v>
      </c>
      <c r="D96" s="88" t="s">
        <v>17</v>
      </c>
      <c r="E96" s="88" t="s">
        <v>17</v>
      </c>
      <c r="F96" s="88" t="s">
        <v>17</v>
      </c>
      <c r="G96" s="88" t="s">
        <v>17</v>
      </c>
      <c r="H96" s="88" t="s">
        <v>17</v>
      </c>
      <c r="I96" s="88" t="s">
        <v>17</v>
      </c>
      <c r="J96" s="88" t="s">
        <v>17</v>
      </c>
      <c r="K96" s="88" t="s">
        <v>17</v>
      </c>
      <c r="L96" s="133">
        <v>2.5124886282975399E-2</v>
      </c>
    </row>
    <row r="97" spans="1:12" x14ac:dyDescent="0.25">
      <c r="A97" s="81" t="s">
        <v>4</v>
      </c>
      <c r="B97" s="143" t="s">
        <v>106</v>
      </c>
      <c r="C97" s="328">
        <v>3.5506059235085798E-2</v>
      </c>
      <c r="D97" s="88" t="s">
        <v>17</v>
      </c>
      <c r="E97" s="88" t="s">
        <v>17</v>
      </c>
      <c r="F97" s="88" t="s">
        <v>17</v>
      </c>
      <c r="G97" s="88" t="s">
        <v>17</v>
      </c>
      <c r="H97" s="88" t="s">
        <v>17</v>
      </c>
      <c r="I97" s="88" t="s">
        <v>17</v>
      </c>
      <c r="J97" s="88" t="s">
        <v>17</v>
      </c>
      <c r="K97" s="88" t="s">
        <v>17</v>
      </c>
      <c r="L97" s="133">
        <v>3.5506059235085798E-2</v>
      </c>
    </row>
    <row r="98" spans="1:12" x14ac:dyDescent="0.25">
      <c r="A98" s="81" t="s">
        <v>4</v>
      </c>
      <c r="B98" s="143" t="s">
        <v>107</v>
      </c>
      <c r="C98" s="328">
        <v>1.3860336316888501E-2</v>
      </c>
      <c r="D98" s="88" t="s">
        <v>17</v>
      </c>
      <c r="E98" s="88" t="s">
        <v>17</v>
      </c>
      <c r="F98" s="88" t="s">
        <v>17</v>
      </c>
      <c r="G98" s="88" t="s">
        <v>17</v>
      </c>
      <c r="H98" s="88" t="s">
        <v>17</v>
      </c>
      <c r="I98" s="88" t="s">
        <v>17</v>
      </c>
      <c r="J98" s="88" t="s">
        <v>17</v>
      </c>
      <c r="K98" s="88" t="s">
        <v>17</v>
      </c>
      <c r="L98" s="133">
        <v>1.3860336316888501E-2</v>
      </c>
    </row>
    <row r="99" spans="1:12" x14ac:dyDescent="0.25">
      <c r="A99" s="81" t="s">
        <v>4</v>
      </c>
      <c r="B99" s="143" t="s">
        <v>108</v>
      </c>
      <c r="C99" s="328">
        <v>1.7241273440261901E-2</v>
      </c>
      <c r="D99" s="88" t="s">
        <v>17</v>
      </c>
      <c r="E99" s="88" t="s">
        <v>17</v>
      </c>
      <c r="F99" s="88" t="s">
        <v>17</v>
      </c>
      <c r="G99" s="88" t="s">
        <v>17</v>
      </c>
      <c r="H99" s="88" t="s">
        <v>17</v>
      </c>
      <c r="I99" s="88" t="s">
        <v>17</v>
      </c>
      <c r="J99" s="88" t="s">
        <v>17</v>
      </c>
      <c r="K99" s="88" t="s">
        <v>17</v>
      </c>
      <c r="L99" s="133">
        <v>1.7241273440261901E-2</v>
      </c>
    </row>
    <row r="100" spans="1:12" x14ac:dyDescent="0.25">
      <c r="A100" s="81" t="s">
        <v>4</v>
      </c>
      <c r="B100" s="143" t="s">
        <v>109</v>
      </c>
      <c r="C100" s="328">
        <v>2.4365072508728401E-2</v>
      </c>
      <c r="D100" s="88" t="s">
        <v>17</v>
      </c>
      <c r="E100" s="88" t="s">
        <v>17</v>
      </c>
      <c r="F100" s="88" t="s">
        <v>17</v>
      </c>
      <c r="G100" s="88" t="s">
        <v>17</v>
      </c>
      <c r="H100" s="88" t="s">
        <v>17</v>
      </c>
      <c r="I100" s="88" t="s">
        <v>17</v>
      </c>
      <c r="J100" s="88" t="s">
        <v>17</v>
      </c>
      <c r="K100" s="88" t="s">
        <v>17</v>
      </c>
      <c r="L100" s="133">
        <v>2.4365072508728401E-2</v>
      </c>
    </row>
    <row r="101" spans="1:12" x14ac:dyDescent="0.25">
      <c r="A101" s="81" t="s">
        <v>4</v>
      </c>
      <c r="B101" s="143" t="s">
        <v>110</v>
      </c>
      <c r="C101" s="328">
        <v>2.0198007705881298E-2</v>
      </c>
      <c r="D101" s="88" t="s">
        <v>17</v>
      </c>
      <c r="E101" s="88" t="s">
        <v>17</v>
      </c>
      <c r="F101" s="88" t="s">
        <v>17</v>
      </c>
      <c r="G101" s="88" t="s">
        <v>17</v>
      </c>
      <c r="H101" s="88" t="s">
        <v>17</v>
      </c>
      <c r="I101" s="88" t="s">
        <v>17</v>
      </c>
      <c r="J101" s="88" t="s">
        <v>17</v>
      </c>
      <c r="K101" s="88" t="s">
        <v>17</v>
      </c>
      <c r="L101" s="133">
        <v>2.0198007705881298E-2</v>
      </c>
    </row>
    <row r="102" spans="1:12" x14ac:dyDescent="0.25">
      <c r="A102" s="81" t="s">
        <v>4</v>
      </c>
      <c r="B102" s="143" t="s">
        <v>111</v>
      </c>
      <c r="C102" s="328">
        <v>2.5124886282975399E-2</v>
      </c>
      <c r="D102" s="88" t="s">
        <v>17</v>
      </c>
      <c r="E102" s="88" t="s">
        <v>17</v>
      </c>
      <c r="F102" s="88" t="s">
        <v>17</v>
      </c>
      <c r="G102" s="88" t="s">
        <v>17</v>
      </c>
      <c r="H102" s="88" t="s">
        <v>17</v>
      </c>
      <c r="I102" s="88" t="s">
        <v>17</v>
      </c>
      <c r="J102" s="88" t="s">
        <v>17</v>
      </c>
      <c r="K102" s="88" t="s">
        <v>17</v>
      </c>
      <c r="L102" s="133">
        <v>2.5124886282975399E-2</v>
      </c>
    </row>
    <row r="103" spans="1:12" x14ac:dyDescent="0.25">
      <c r="A103" s="81" t="s">
        <v>4</v>
      </c>
      <c r="B103" s="143" t="s">
        <v>112</v>
      </c>
      <c r="C103" s="328">
        <v>3.5506059235085798E-2</v>
      </c>
      <c r="D103" s="88" t="s">
        <v>17</v>
      </c>
      <c r="E103" s="88" t="s">
        <v>17</v>
      </c>
      <c r="F103" s="88" t="s">
        <v>17</v>
      </c>
      <c r="G103" s="88" t="s">
        <v>17</v>
      </c>
      <c r="H103" s="88" t="s">
        <v>17</v>
      </c>
      <c r="I103" s="88" t="s">
        <v>17</v>
      </c>
      <c r="J103" s="88" t="s">
        <v>17</v>
      </c>
      <c r="K103" s="88" t="s">
        <v>17</v>
      </c>
      <c r="L103" s="133">
        <v>3.5506059235085798E-2</v>
      </c>
    </row>
    <row r="104" spans="1:12" x14ac:dyDescent="0.25">
      <c r="A104" s="81" t="s">
        <v>4</v>
      </c>
      <c r="B104" s="143" t="s">
        <v>113</v>
      </c>
      <c r="C104" s="328">
        <v>2.5252881544191499E-2</v>
      </c>
      <c r="D104" s="88" t="s">
        <v>17</v>
      </c>
      <c r="E104" s="88" t="s">
        <v>17</v>
      </c>
      <c r="F104" s="88" t="s">
        <v>17</v>
      </c>
      <c r="G104" s="88" t="s">
        <v>17</v>
      </c>
      <c r="H104" s="88" t="s">
        <v>17</v>
      </c>
      <c r="I104" s="88" t="s">
        <v>17</v>
      </c>
      <c r="J104" s="88" t="s">
        <v>17</v>
      </c>
      <c r="K104" s="88" t="s">
        <v>17</v>
      </c>
      <c r="L104" s="133">
        <v>2.5252881544191499E-2</v>
      </c>
    </row>
    <row r="105" spans="1:12" x14ac:dyDescent="0.25">
      <c r="A105" s="81" t="s">
        <v>4</v>
      </c>
      <c r="B105" s="143" t="s">
        <v>114</v>
      </c>
      <c r="C105" s="328">
        <v>5.2398008232339803E-2</v>
      </c>
      <c r="D105" s="88" t="s">
        <v>17</v>
      </c>
      <c r="E105" s="88" t="s">
        <v>17</v>
      </c>
      <c r="F105" s="88" t="s">
        <v>17</v>
      </c>
      <c r="G105" s="88" t="s">
        <v>17</v>
      </c>
      <c r="H105" s="88" t="s">
        <v>17</v>
      </c>
      <c r="I105" s="88" t="s">
        <v>17</v>
      </c>
      <c r="J105" s="88" t="s">
        <v>17</v>
      </c>
      <c r="K105" s="88" t="s">
        <v>17</v>
      </c>
      <c r="L105" s="133">
        <v>5.2398008232339803E-2</v>
      </c>
    </row>
    <row r="106" spans="1:12" x14ac:dyDescent="0.25">
      <c r="A106" s="81" t="s">
        <v>4</v>
      </c>
      <c r="B106" s="143" t="s">
        <v>115</v>
      </c>
      <c r="C106" s="328">
        <v>3.1969931831873397E-2</v>
      </c>
      <c r="D106" s="88" t="s">
        <v>17</v>
      </c>
      <c r="E106" s="88" t="s">
        <v>17</v>
      </c>
      <c r="F106" s="88" t="s">
        <v>17</v>
      </c>
      <c r="G106" s="88" t="s">
        <v>17</v>
      </c>
      <c r="H106" s="88" t="s">
        <v>17</v>
      </c>
      <c r="I106" s="88" t="s">
        <v>17</v>
      </c>
      <c r="J106" s="88" t="s">
        <v>17</v>
      </c>
      <c r="K106" s="88" t="s">
        <v>17</v>
      </c>
      <c r="L106" s="133">
        <v>3.1969931831873397E-2</v>
      </c>
    </row>
    <row r="107" spans="1:12" x14ac:dyDescent="0.25">
      <c r="A107" s="81" t="s">
        <v>4</v>
      </c>
      <c r="B107" s="143" t="s">
        <v>116</v>
      </c>
      <c r="C107" s="328">
        <v>2.5252881544191499E-2</v>
      </c>
      <c r="D107" s="88" t="s">
        <v>17</v>
      </c>
      <c r="E107" s="88" t="s">
        <v>17</v>
      </c>
      <c r="F107" s="88" t="s">
        <v>17</v>
      </c>
      <c r="G107" s="88" t="s">
        <v>17</v>
      </c>
      <c r="H107" s="88" t="s">
        <v>17</v>
      </c>
      <c r="I107" s="88" t="s">
        <v>17</v>
      </c>
      <c r="J107" s="88" t="s">
        <v>17</v>
      </c>
      <c r="K107" s="88" t="s">
        <v>17</v>
      </c>
      <c r="L107" s="133">
        <v>2.5252881544191499E-2</v>
      </c>
    </row>
    <row r="108" spans="1:12" x14ac:dyDescent="0.25">
      <c r="A108" s="81" t="s">
        <v>4</v>
      </c>
      <c r="B108" s="143" t="s">
        <v>117</v>
      </c>
      <c r="C108" s="328">
        <v>5.2398008232339803E-2</v>
      </c>
      <c r="D108" s="88" t="s">
        <v>17</v>
      </c>
      <c r="E108" s="88" t="s">
        <v>17</v>
      </c>
      <c r="F108" s="88" t="s">
        <v>17</v>
      </c>
      <c r="G108" s="88" t="s">
        <v>17</v>
      </c>
      <c r="H108" s="88" t="s">
        <v>17</v>
      </c>
      <c r="I108" s="88" t="s">
        <v>17</v>
      </c>
      <c r="J108" s="88" t="s">
        <v>17</v>
      </c>
      <c r="K108" s="88" t="s">
        <v>17</v>
      </c>
      <c r="L108" s="133">
        <v>5.2398008232339803E-2</v>
      </c>
    </row>
    <row r="109" spans="1:12" x14ac:dyDescent="0.25">
      <c r="A109" s="81" t="s">
        <v>4</v>
      </c>
      <c r="B109" s="143" t="s">
        <v>118</v>
      </c>
      <c r="C109" s="328">
        <v>3.1969931831873397E-2</v>
      </c>
      <c r="D109" s="88" t="s">
        <v>17</v>
      </c>
      <c r="E109" s="88" t="s">
        <v>17</v>
      </c>
      <c r="F109" s="88" t="s">
        <v>17</v>
      </c>
      <c r="G109" s="88" t="s">
        <v>17</v>
      </c>
      <c r="H109" s="88" t="s">
        <v>17</v>
      </c>
      <c r="I109" s="88" t="s">
        <v>17</v>
      </c>
      <c r="J109" s="88" t="s">
        <v>17</v>
      </c>
      <c r="K109" s="88" t="s">
        <v>17</v>
      </c>
      <c r="L109" s="133">
        <v>3.1969931831873397E-2</v>
      </c>
    </row>
    <row r="110" spans="1:12" x14ac:dyDescent="0.25">
      <c r="A110" s="81" t="s">
        <v>4</v>
      </c>
      <c r="B110" s="143" t="s">
        <v>119</v>
      </c>
      <c r="C110" s="328">
        <v>4.4835745761595297E-2</v>
      </c>
      <c r="D110" s="88" t="s">
        <v>17</v>
      </c>
      <c r="E110" s="88" t="s">
        <v>17</v>
      </c>
      <c r="F110" s="88" t="s">
        <v>17</v>
      </c>
      <c r="G110" s="88" t="s">
        <v>17</v>
      </c>
      <c r="H110" s="88" t="s">
        <v>17</v>
      </c>
      <c r="I110" s="88" t="s">
        <v>17</v>
      </c>
      <c r="J110" s="88" t="s">
        <v>17</v>
      </c>
      <c r="K110" s="88" t="s">
        <v>17</v>
      </c>
      <c r="L110" s="133">
        <v>4.4835745761595297E-2</v>
      </c>
    </row>
    <row r="111" spans="1:12" x14ac:dyDescent="0.25">
      <c r="A111" s="81" t="s">
        <v>4</v>
      </c>
      <c r="B111" s="143" t="s">
        <v>120</v>
      </c>
      <c r="C111" s="328">
        <v>8.3333333333333329E-2</v>
      </c>
      <c r="D111" s="88" t="s">
        <v>17</v>
      </c>
      <c r="E111" s="88" t="s">
        <v>17</v>
      </c>
      <c r="F111" s="88" t="s">
        <v>17</v>
      </c>
      <c r="G111" s="88" t="s">
        <v>17</v>
      </c>
      <c r="H111" s="88" t="s">
        <v>17</v>
      </c>
      <c r="I111" s="88" t="s">
        <v>17</v>
      </c>
      <c r="J111" s="88" t="s">
        <v>17</v>
      </c>
      <c r="K111" s="88" t="s">
        <v>17</v>
      </c>
      <c r="L111" s="133">
        <v>0.117875725923084</v>
      </c>
    </row>
    <row r="112" spans="1:12" x14ac:dyDescent="0.25">
      <c r="A112" s="81" t="s">
        <v>4</v>
      </c>
      <c r="B112" s="143" t="s">
        <v>121</v>
      </c>
      <c r="C112" s="328">
        <v>6.3621458854173807E-2</v>
      </c>
      <c r="D112" s="88" t="s">
        <v>17</v>
      </c>
      <c r="E112" s="88" t="s">
        <v>17</v>
      </c>
      <c r="F112" s="88" t="s">
        <v>17</v>
      </c>
      <c r="G112" s="88" t="s">
        <v>17</v>
      </c>
      <c r="H112" s="88" t="s">
        <v>17</v>
      </c>
      <c r="I112" s="88" t="s">
        <v>17</v>
      </c>
      <c r="J112" s="88" t="s">
        <v>17</v>
      </c>
      <c r="K112" s="88" t="s">
        <v>17</v>
      </c>
      <c r="L112" s="133">
        <v>6.3621458854173807E-2</v>
      </c>
    </row>
    <row r="113" spans="1:14" x14ac:dyDescent="0.25">
      <c r="A113" s="81" t="s">
        <v>4</v>
      </c>
      <c r="B113" s="143" t="s">
        <v>122</v>
      </c>
      <c r="C113" s="328">
        <v>4.4835745761595297E-2</v>
      </c>
      <c r="D113" s="88" t="s">
        <v>17</v>
      </c>
      <c r="E113" s="88" t="s">
        <v>17</v>
      </c>
      <c r="F113" s="88" t="s">
        <v>17</v>
      </c>
      <c r="G113" s="88" t="s">
        <v>17</v>
      </c>
      <c r="H113" s="88" t="s">
        <v>17</v>
      </c>
      <c r="I113" s="88" t="s">
        <v>17</v>
      </c>
      <c r="J113" s="88" t="s">
        <v>17</v>
      </c>
      <c r="K113" s="88" t="s">
        <v>17</v>
      </c>
      <c r="L113" s="133">
        <v>4.4835745761595297E-2</v>
      </c>
    </row>
    <row r="114" spans="1:14" x14ac:dyDescent="0.25">
      <c r="A114" s="81" t="s">
        <v>4</v>
      </c>
      <c r="B114" s="143" t="s">
        <v>123</v>
      </c>
      <c r="C114" s="328">
        <v>8.3333333333333329E-2</v>
      </c>
      <c r="D114" s="88" t="s">
        <v>17</v>
      </c>
      <c r="E114" s="88" t="s">
        <v>17</v>
      </c>
      <c r="F114" s="88" t="s">
        <v>17</v>
      </c>
      <c r="G114" s="88" t="s">
        <v>17</v>
      </c>
      <c r="H114" s="88" t="s">
        <v>17</v>
      </c>
      <c r="I114" s="88" t="s">
        <v>17</v>
      </c>
      <c r="J114" s="88" t="s">
        <v>17</v>
      </c>
      <c r="K114" s="88" t="s">
        <v>17</v>
      </c>
      <c r="L114" s="133">
        <v>0.117875725923084</v>
      </c>
    </row>
    <row r="115" spans="1:14" x14ac:dyDescent="0.25">
      <c r="A115" s="86" t="s">
        <v>4</v>
      </c>
      <c r="B115" s="143" t="s">
        <v>124</v>
      </c>
      <c r="C115" s="329">
        <v>6.3621458854173807E-2</v>
      </c>
      <c r="D115" s="88" t="s">
        <v>17</v>
      </c>
      <c r="E115" s="88" t="s">
        <v>17</v>
      </c>
      <c r="F115" s="88" t="s">
        <v>17</v>
      </c>
      <c r="G115" s="88" t="s">
        <v>17</v>
      </c>
      <c r="H115" s="88" t="s">
        <v>17</v>
      </c>
      <c r="I115" s="88" t="s">
        <v>17</v>
      </c>
      <c r="J115" s="88" t="s">
        <v>17</v>
      </c>
      <c r="K115" s="88" t="s">
        <v>17</v>
      </c>
      <c r="L115" s="84">
        <v>6.3621458854173807E-2</v>
      </c>
      <c r="M115" s="84"/>
      <c r="N115" s="84"/>
    </row>
    <row r="116" spans="1:14" x14ac:dyDescent="0.25">
      <c r="A116" s="86" t="s">
        <v>4</v>
      </c>
      <c r="B116" s="143" t="s">
        <v>488</v>
      </c>
      <c r="C116" s="328">
        <v>4.1666666666666666E-3</v>
      </c>
      <c r="D116" s="88" t="s">
        <v>17</v>
      </c>
      <c r="E116" s="88" t="s">
        <v>17</v>
      </c>
      <c r="F116" s="88" t="s">
        <v>17</v>
      </c>
      <c r="G116" s="88" t="s">
        <v>17</v>
      </c>
      <c r="H116" s="88" t="s">
        <v>17</v>
      </c>
      <c r="I116" s="88" t="s">
        <v>17</v>
      </c>
      <c r="J116" s="88" t="s">
        <v>17</v>
      </c>
      <c r="K116" s="88" t="s">
        <v>17</v>
      </c>
      <c r="L116" s="84">
        <v>9.1927548263133203E-4</v>
      </c>
      <c r="M116" s="84"/>
      <c r="N116" s="84"/>
    </row>
    <row r="117" spans="1:14" x14ac:dyDescent="0.25">
      <c r="A117" s="86" t="s">
        <v>4</v>
      </c>
      <c r="B117" s="143" t="s">
        <v>489</v>
      </c>
      <c r="C117" s="328">
        <v>4.1666666666666666E-3</v>
      </c>
      <c r="D117" s="88" t="s">
        <v>17</v>
      </c>
      <c r="E117" s="88" t="s">
        <v>17</v>
      </c>
      <c r="F117" s="88" t="s">
        <v>17</v>
      </c>
      <c r="G117" s="88" t="s">
        <v>17</v>
      </c>
      <c r="H117" s="88" t="s">
        <v>17</v>
      </c>
      <c r="I117" s="88" t="s">
        <v>17</v>
      </c>
      <c r="J117" s="88" t="s">
        <v>17</v>
      </c>
      <c r="K117" s="88" t="s">
        <v>17</v>
      </c>
      <c r="L117" s="84">
        <v>1.60397270527688E-3</v>
      </c>
      <c r="M117" s="84"/>
      <c r="N117" s="84"/>
    </row>
    <row r="118" spans="1:14" x14ac:dyDescent="0.25">
      <c r="A118" s="86" t="s">
        <v>4</v>
      </c>
      <c r="B118" s="143" t="s">
        <v>490</v>
      </c>
      <c r="C118" s="328">
        <v>4.1666666666666666E-3</v>
      </c>
      <c r="D118" s="88" t="s">
        <v>17</v>
      </c>
      <c r="E118" s="88" t="s">
        <v>17</v>
      </c>
      <c r="F118" s="88" t="s">
        <v>17</v>
      </c>
      <c r="G118" s="88" t="s">
        <v>17</v>
      </c>
      <c r="H118" s="88" t="s">
        <v>17</v>
      </c>
      <c r="I118" s="88" t="s">
        <v>17</v>
      </c>
      <c r="J118" s="88" t="s">
        <v>17</v>
      </c>
      <c r="K118" s="88" t="s">
        <v>17</v>
      </c>
      <c r="L118" s="84">
        <v>7.1111407647039797E-6</v>
      </c>
      <c r="M118" s="84"/>
      <c r="N118" s="84"/>
    </row>
    <row r="119" spans="1:14" x14ac:dyDescent="0.25">
      <c r="A119" s="86" t="s">
        <v>4</v>
      </c>
      <c r="B119" s="143" t="s">
        <v>491</v>
      </c>
      <c r="C119" s="328">
        <v>6.0718833333333333E-3</v>
      </c>
      <c r="D119" s="88" t="s">
        <v>17</v>
      </c>
      <c r="E119" s="88" t="s">
        <v>17</v>
      </c>
      <c r="F119" s="88" t="s">
        <v>17</v>
      </c>
      <c r="G119" s="88" t="s">
        <v>17</v>
      </c>
      <c r="H119" s="88" t="s">
        <v>17</v>
      </c>
      <c r="I119" s="88" t="s">
        <v>17</v>
      </c>
      <c r="J119" s="88" t="s">
        <v>17</v>
      </c>
      <c r="K119" s="88" t="s">
        <v>17</v>
      </c>
      <c r="L119" s="84">
        <v>1.3396163597698099E-3</v>
      </c>
      <c r="M119" s="84"/>
      <c r="N119" s="84"/>
    </row>
    <row r="120" spans="1:14" x14ac:dyDescent="0.25">
      <c r="A120" s="86" t="s">
        <v>4</v>
      </c>
      <c r="B120" s="143" t="s">
        <v>492</v>
      </c>
      <c r="C120" s="328">
        <v>6.0718833333333333E-3</v>
      </c>
      <c r="D120" s="88" t="s">
        <v>17</v>
      </c>
      <c r="E120" s="88" t="s">
        <v>17</v>
      </c>
      <c r="F120" s="88" t="s">
        <v>17</v>
      </c>
      <c r="G120" s="88" t="s">
        <v>17</v>
      </c>
      <c r="H120" s="88" t="s">
        <v>17</v>
      </c>
      <c r="I120" s="88" t="s">
        <v>17</v>
      </c>
      <c r="J120" s="88" t="s">
        <v>17</v>
      </c>
      <c r="K120" s="88" t="s">
        <v>17</v>
      </c>
      <c r="L120" s="84">
        <v>2.3373929983019899E-3</v>
      </c>
      <c r="M120" s="84"/>
      <c r="N120" s="84"/>
    </row>
    <row r="121" spans="1:14" x14ac:dyDescent="0.25">
      <c r="A121" s="86" t="s">
        <v>4</v>
      </c>
      <c r="B121" s="143" t="s">
        <v>493</v>
      </c>
      <c r="C121" s="328">
        <v>6.0718833333333333E-3</v>
      </c>
      <c r="D121" s="88" t="s">
        <v>17</v>
      </c>
      <c r="E121" s="88" t="s">
        <v>17</v>
      </c>
      <c r="F121" s="88" t="s">
        <v>17</v>
      </c>
      <c r="G121" s="88" t="s">
        <v>17</v>
      </c>
      <c r="H121" s="88" t="s">
        <v>17</v>
      </c>
      <c r="I121" s="88" t="s">
        <v>17</v>
      </c>
      <c r="J121" s="88" t="s">
        <v>17</v>
      </c>
      <c r="K121" s="88" t="s">
        <v>17</v>
      </c>
      <c r="L121" s="84">
        <v>1.03627266091724E-5</v>
      </c>
      <c r="M121" s="84"/>
      <c r="N121" s="84"/>
    </row>
    <row r="122" spans="1:14" x14ac:dyDescent="0.25">
      <c r="A122" s="86" t="s">
        <v>4</v>
      </c>
      <c r="B122" s="143" t="s">
        <v>494</v>
      </c>
      <c r="C122" s="328">
        <v>1.6666666666666666E-2</v>
      </c>
      <c r="D122" s="88" t="s">
        <v>17</v>
      </c>
      <c r="E122" s="88" t="s">
        <v>17</v>
      </c>
      <c r="F122" s="88" t="s">
        <v>17</v>
      </c>
      <c r="G122" s="88" t="s">
        <v>17</v>
      </c>
      <c r="H122" s="88" t="s">
        <v>17</v>
      </c>
      <c r="I122" s="88" t="s">
        <v>17</v>
      </c>
      <c r="J122" s="88" t="s">
        <v>17</v>
      </c>
      <c r="K122" s="88" t="s">
        <v>17</v>
      </c>
      <c r="L122" s="84">
        <v>2.4022402296401499E-2</v>
      </c>
      <c r="M122" s="84"/>
      <c r="N122" s="84"/>
    </row>
    <row r="123" spans="1:14" x14ac:dyDescent="0.25">
      <c r="A123" s="86" t="s">
        <v>4</v>
      </c>
      <c r="B123" s="143" t="s">
        <v>495</v>
      </c>
      <c r="C123" s="328">
        <v>1.6666666666666666E-2</v>
      </c>
      <c r="D123" s="88" t="s">
        <v>17</v>
      </c>
      <c r="E123" s="88" t="s">
        <v>17</v>
      </c>
      <c r="F123" s="88" t="s">
        <v>17</v>
      </c>
      <c r="G123" s="88" t="s">
        <v>17</v>
      </c>
      <c r="H123" s="88" t="s">
        <v>17</v>
      </c>
      <c r="I123" s="88" t="s">
        <v>17</v>
      </c>
      <c r="J123" s="88" t="s">
        <v>17</v>
      </c>
      <c r="K123" s="88" t="s">
        <v>17</v>
      </c>
      <c r="L123" s="84">
        <v>3.5142358040650801E-2</v>
      </c>
      <c r="M123" s="84"/>
      <c r="N123" s="84"/>
    </row>
    <row r="124" spans="1:14" x14ac:dyDescent="0.25">
      <c r="A124" s="86" t="s">
        <v>4</v>
      </c>
      <c r="B124" s="143" t="s">
        <v>496</v>
      </c>
      <c r="C124" s="328">
        <v>1.6666666666666666E-2</v>
      </c>
      <c r="D124" s="88" t="s">
        <v>17</v>
      </c>
      <c r="E124" s="88" t="s">
        <v>17</v>
      </c>
      <c r="F124" s="88" t="s">
        <v>17</v>
      </c>
      <c r="G124" s="88" t="s">
        <v>17</v>
      </c>
      <c r="H124" s="88" t="s">
        <v>17</v>
      </c>
      <c r="I124" s="88" t="s">
        <v>17</v>
      </c>
      <c r="J124" s="88" t="s">
        <v>17</v>
      </c>
      <c r="K124" s="88" t="s">
        <v>17</v>
      </c>
      <c r="L124" s="84">
        <v>2.32454817159281E-2</v>
      </c>
      <c r="M124" s="84"/>
      <c r="N124" s="84"/>
    </row>
    <row r="125" spans="1:14" x14ac:dyDescent="0.25">
      <c r="A125" s="86" t="s">
        <v>4</v>
      </c>
      <c r="B125" s="143" t="s">
        <v>497</v>
      </c>
      <c r="C125" s="328">
        <v>2.4287533333333333E-2</v>
      </c>
      <c r="D125" s="88" t="s">
        <v>17</v>
      </c>
      <c r="E125" s="88" t="s">
        <v>17</v>
      </c>
      <c r="F125" s="88" t="s">
        <v>17</v>
      </c>
      <c r="G125" s="88" t="s">
        <v>17</v>
      </c>
      <c r="H125" s="88" t="s">
        <v>17</v>
      </c>
      <c r="I125" s="88" t="s">
        <v>17</v>
      </c>
      <c r="J125" s="88" t="s">
        <v>17</v>
      </c>
      <c r="K125" s="88" t="s">
        <v>17</v>
      </c>
      <c r="L125" s="84">
        <v>3.5006702261999902E-2</v>
      </c>
      <c r="M125" s="84"/>
      <c r="N125" s="84"/>
    </row>
    <row r="126" spans="1:14" x14ac:dyDescent="0.25">
      <c r="A126" s="86" t="s">
        <v>4</v>
      </c>
      <c r="B126" s="143" t="s">
        <v>498</v>
      </c>
      <c r="C126" s="328">
        <v>2.4287533333333333E-2</v>
      </c>
      <c r="D126" s="88" t="s">
        <v>17</v>
      </c>
      <c r="E126" s="88" t="s">
        <v>17</v>
      </c>
      <c r="F126" s="88" t="s">
        <v>17</v>
      </c>
      <c r="G126" s="88" t="s">
        <v>17</v>
      </c>
      <c r="H126" s="88" t="s">
        <v>17</v>
      </c>
      <c r="I126" s="88" t="s">
        <v>17</v>
      </c>
      <c r="J126" s="88" t="s">
        <v>17</v>
      </c>
      <c r="K126" s="88" t="s">
        <v>17</v>
      </c>
      <c r="L126" s="84">
        <v>5.1211283931330398E-2</v>
      </c>
      <c r="M126" s="84"/>
      <c r="N126" s="84"/>
    </row>
    <row r="127" spans="1:14" x14ac:dyDescent="0.25">
      <c r="A127" s="80" t="s">
        <v>4</v>
      </c>
      <c r="B127" s="144" t="s">
        <v>499</v>
      </c>
      <c r="C127" s="330">
        <v>2.4287533333333333E-2</v>
      </c>
      <c r="D127" s="89" t="s">
        <v>17</v>
      </c>
      <c r="E127" s="89" t="s">
        <v>17</v>
      </c>
      <c r="F127" s="89" t="s">
        <v>17</v>
      </c>
      <c r="G127" s="89" t="s">
        <v>17</v>
      </c>
      <c r="H127" s="89" t="s">
        <v>17</v>
      </c>
      <c r="I127" s="89" t="s">
        <v>17</v>
      </c>
      <c r="J127" s="89" t="s">
        <v>17</v>
      </c>
      <c r="K127" s="89" t="s">
        <v>17</v>
      </c>
      <c r="L127" s="87">
        <v>3.38745329183067E-2</v>
      </c>
      <c r="M127" s="87"/>
      <c r="N127" s="87"/>
    </row>
    <row r="128" spans="1:14" x14ac:dyDescent="0.25">
      <c r="A128" s="81" t="s">
        <v>5</v>
      </c>
      <c r="B128" s="143" t="s">
        <v>95</v>
      </c>
      <c r="C128" s="141">
        <v>1.31376074208744E-2</v>
      </c>
      <c r="D128" s="88" t="s">
        <v>17</v>
      </c>
      <c r="E128" s="88" t="s">
        <v>17</v>
      </c>
      <c r="F128" s="88" t="s">
        <v>17</v>
      </c>
      <c r="G128" s="88" t="s">
        <v>17</v>
      </c>
      <c r="H128" s="88" t="s">
        <v>17</v>
      </c>
      <c r="I128" s="88" t="s">
        <v>17</v>
      </c>
      <c r="J128" s="88" t="s">
        <v>17</v>
      </c>
      <c r="K128" s="88" t="s">
        <v>17</v>
      </c>
    </row>
    <row r="129" spans="1:11" x14ac:dyDescent="0.25">
      <c r="A129" s="81" t="s">
        <v>5</v>
      </c>
      <c r="B129" s="143" t="s">
        <v>96</v>
      </c>
      <c r="C129" s="141">
        <v>2.4235237359148901E-2</v>
      </c>
      <c r="D129" s="88" t="s">
        <v>17</v>
      </c>
      <c r="E129" s="88" t="s">
        <v>17</v>
      </c>
      <c r="F129" s="88" t="s">
        <v>17</v>
      </c>
      <c r="G129" s="88" t="s">
        <v>17</v>
      </c>
      <c r="H129" s="88" t="s">
        <v>17</v>
      </c>
      <c r="I129" s="88" t="s">
        <v>17</v>
      </c>
      <c r="J129" s="88" t="s">
        <v>17</v>
      </c>
      <c r="K129" s="88" t="s">
        <v>17</v>
      </c>
    </row>
    <row r="130" spans="1:11" x14ac:dyDescent="0.25">
      <c r="A130" s="81" t="s">
        <v>5</v>
      </c>
      <c r="B130" s="143" t="s">
        <v>97</v>
      </c>
      <c r="C130" s="141">
        <v>1.3949338855657099E-2</v>
      </c>
      <c r="D130" s="88" t="s">
        <v>17</v>
      </c>
      <c r="E130" s="88" t="s">
        <v>17</v>
      </c>
      <c r="F130" s="88" t="s">
        <v>17</v>
      </c>
      <c r="G130" s="88" t="s">
        <v>17</v>
      </c>
      <c r="H130" s="88" t="s">
        <v>17</v>
      </c>
      <c r="I130" s="88" t="s">
        <v>17</v>
      </c>
      <c r="J130" s="88" t="s">
        <v>17</v>
      </c>
      <c r="K130" s="88" t="s">
        <v>17</v>
      </c>
    </row>
    <row r="131" spans="1:11" x14ac:dyDescent="0.25">
      <c r="A131" s="81" t="s">
        <v>5</v>
      </c>
      <c r="B131" s="143" t="s">
        <v>98</v>
      </c>
      <c r="C131" s="141">
        <v>1.8786800066961099E-2</v>
      </c>
      <c r="D131" s="88" t="s">
        <v>17</v>
      </c>
      <c r="E131" s="88" t="s">
        <v>17</v>
      </c>
      <c r="F131" s="88" t="s">
        <v>17</v>
      </c>
      <c r="G131" s="88" t="s">
        <v>17</v>
      </c>
      <c r="H131" s="88" t="s">
        <v>17</v>
      </c>
      <c r="I131" s="88" t="s">
        <v>17</v>
      </c>
      <c r="J131" s="88" t="s">
        <v>17</v>
      </c>
      <c r="K131" s="88" t="s">
        <v>17</v>
      </c>
    </row>
    <row r="132" spans="1:11" x14ac:dyDescent="0.25">
      <c r="A132" s="81" t="s">
        <v>5</v>
      </c>
      <c r="B132" s="143" t="s">
        <v>99</v>
      </c>
      <c r="C132" s="141">
        <v>3.4656429002304298E-2</v>
      </c>
      <c r="D132" s="88" t="s">
        <v>17</v>
      </c>
      <c r="E132" s="88" t="s">
        <v>17</v>
      </c>
      <c r="F132" s="88" t="s">
        <v>17</v>
      </c>
      <c r="G132" s="88" t="s">
        <v>17</v>
      </c>
      <c r="H132" s="88" t="s">
        <v>17</v>
      </c>
      <c r="I132" s="88" t="s">
        <v>17</v>
      </c>
      <c r="J132" s="88" t="s">
        <v>17</v>
      </c>
      <c r="K132" s="88" t="s">
        <v>17</v>
      </c>
    </row>
    <row r="133" spans="1:11" x14ac:dyDescent="0.25">
      <c r="A133" s="81" t="s">
        <v>5</v>
      </c>
      <c r="B133" s="143" t="s">
        <v>100</v>
      </c>
      <c r="C133" s="141">
        <v>1.99475773443442E-2</v>
      </c>
      <c r="D133" s="88" t="s">
        <v>17</v>
      </c>
      <c r="E133" s="88" t="s">
        <v>17</v>
      </c>
      <c r="F133" s="88" t="s">
        <v>17</v>
      </c>
      <c r="G133" s="88" t="s">
        <v>17</v>
      </c>
      <c r="H133" s="88" t="s">
        <v>17</v>
      </c>
      <c r="I133" s="88" t="s">
        <v>17</v>
      </c>
      <c r="J133" s="88" t="s">
        <v>17</v>
      </c>
      <c r="K133" s="88" t="s">
        <v>17</v>
      </c>
    </row>
    <row r="134" spans="1:11" x14ac:dyDescent="0.25">
      <c r="A134" s="81" t="s">
        <v>5</v>
      </c>
      <c r="B134" s="143" t="s">
        <v>101</v>
      </c>
      <c r="C134" s="141">
        <v>5.5555555555555558E-3</v>
      </c>
      <c r="D134" s="88" t="s">
        <v>17</v>
      </c>
      <c r="E134" s="88" t="s">
        <v>17</v>
      </c>
      <c r="F134" s="88" t="s">
        <v>17</v>
      </c>
      <c r="G134" s="88" t="s">
        <v>17</v>
      </c>
      <c r="H134" s="88" t="s">
        <v>17</v>
      </c>
      <c r="I134" s="88" t="s">
        <v>17</v>
      </c>
      <c r="J134" s="88" t="s">
        <v>17</v>
      </c>
      <c r="K134" s="88" t="s">
        <v>17</v>
      </c>
    </row>
    <row r="135" spans="1:11" x14ac:dyDescent="0.25">
      <c r="A135" s="81" t="s">
        <v>5</v>
      </c>
      <c r="B135" s="143" t="s">
        <v>102</v>
      </c>
      <c r="C135" s="141">
        <v>9.8549378581643601E-3</v>
      </c>
      <c r="D135" s="88" t="s">
        <v>17</v>
      </c>
      <c r="E135" s="88" t="s">
        <v>17</v>
      </c>
      <c r="F135" s="88" t="s">
        <v>17</v>
      </c>
      <c r="G135" s="88" t="s">
        <v>17</v>
      </c>
      <c r="H135" s="88" t="s">
        <v>17</v>
      </c>
      <c r="I135" s="88" t="s">
        <v>17</v>
      </c>
      <c r="J135" s="88" t="s">
        <v>17</v>
      </c>
      <c r="K135" s="88" t="s">
        <v>17</v>
      </c>
    </row>
    <row r="136" spans="1:11" x14ac:dyDescent="0.25">
      <c r="A136" s="81" t="s">
        <v>5</v>
      </c>
      <c r="B136" s="143" t="s">
        <v>103</v>
      </c>
      <c r="C136" s="141">
        <v>5.5555555555555558E-3</v>
      </c>
      <c r="D136" s="88" t="s">
        <v>17</v>
      </c>
      <c r="E136" s="88" t="s">
        <v>17</v>
      </c>
      <c r="F136" s="88" t="s">
        <v>17</v>
      </c>
      <c r="G136" s="88" t="s">
        <v>17</v>
      </c>
      <c r="H136" s="88" t="s">
        <v>17</v>
      </c>
      <c r="I136" s="88" t="s">
        <v>17</v>
      </c>
      <c r="J136" s="88" t="s">
        <v>17</v>
      </c>
      <c r="K136" s="88" t="s">
        <v>17</v>
      </c>
    </row>
    <row r="137" spans="1:11" x14ac:dyDescent="0.25">
      <c r="A137" s="81" t="s">
        <v>5</v>
      </c>
      <c r="B137" s="143" t="s">
        <v>104</v>
      </c>
      <c r="C137" s="141">
        <v>7.944455555555556E-3</v>
      </c>
      <c r="D137" s="88" t="s">
        <v>17</v>
      </c>
      <c r="E137" s="88" t="s">
        <v>17</v>
      </c>
      <c r="F137" s="88" t="s">
        <v>17</v>
      </c>
      <c r="G137" s="88" t="s">
        <v>17</v>
      </c>
      <c r="H137" s="88" t="s">
        <v>17</v>
      </c>
      <c r="I137" s="88" t="s">
        <v>17</v>
      </c>
      <c r="J137" s="88" t="s">
        <v>17</v>
      </c>
      <c r="K137" s="88" t="s">
        <v>17</v>
      </c>
    </row>
    <row r="138" spans="1:11" x14ac:dyDescent="0.25">
      <c r="A138" s="81" t="s">
        <v>5</v>
      </c>
      <c r="B138" s="143" t="s">
        <v>105</v>
      </c>
      <c r="C138" s="141">
        <v>1.40925772313372E-2</v>
      </c>
      <c r="D138" s="88" t="s">
        <v>17</v>
      </c>
      <c r="E138" s="88" t="s">
        <v>17</v>
      </c>
      <c r="F138" s="88" t="s">
        <v>17</v>
      </c>
      <c r="G138" s="88" t="s">
        <v>17</v>
      </c>
      <c r="H138" s="88" t="s">
        <v>17</v>
      </c>
      <c r="I138" s="88" t="s">
        <v>17</v>
      </c>
      <c r="J138" s="88" t="s">
        <v>17</v>
      </c>
      <c r="K138" s="88" t="s">
        <v>17</v>
      </c>
    </row>
    <row r="139" spans="1:11" x14ac:dyDescent="0.25">
      <c r="A139" s="81" t="s">
        <v>5</v>
      </c>
      <c r="B139" s="143" t="s">
        <v>106</v>
      </c>
      <c r="C139" s="141">
        <v>7.944455555555556E-3</v>
      </c>
      <c r="D139" s="88" t="s">
        <v>17</v>
      </c>
      <c r="E139" s="88" t="s">
        <v>17</v>
      </c>
      <c r="F139" s="88" t="s">
        <v>17</v>
      </c>
      <c r="G139" s="88" t="s">
        <v>17</v>
      </c>
      <c r="H139" s="88" t="s">
        <v>17</v>
      </c>
      <c r="I139" s="88" t="s">
        <v>17</v>
      </c>
      <c r="J139" s="88" t="s">
        <v>17</v>
      </c>
      <c r="K139" s="88" t="s">
        <v>17</v>
      </c>
    </row>
    <row r="140" spans="1:11" x14ac:dyDescent="0.25">
      <c r="A140" s="81" t="s">
        <v>5</v>
      </c>
      <c r="B140" s="143" t="s">
        <v>107</v>
      </c>
      <c r="C140" s="141">
        <v>5.5555555555555558E-3</v>
      </c>
      <c r="D140" s="88" t="s">
        <v>17</v>
      </c>
      <c r="E140" s="88" t="s">
        <v>17</v>
      </c>
      <c r="F140" s="88" t="s">
        <v>17</v>
      </c>
      <c r="G140" s="88" t="s">
        <v>17</v>
      </c>
      <c r="H140" s="88" t="s">
        <v>17</v>
      </c>
      <c r="I140" s="88" t="s">
        <v>17</v>
      </c>
      <c r="J140" s="88" t="s">
        <v>17</v>
      </c>
      <c r="K140" s="88" t="s">
        <v>17</v>
      </c>
    </row>
    <row r="141" spans="1:11" x14ac:dyDescent="0.25">
      <c r="A141" s="81" t="s">
        <v>5</v>
      </c>
      <c r="B141" s="143" t="s">
        <v>108</v>
      </c>
      <c r="C141" s="141">
        <v>9.8549378581643601E-3</v>
      </c>
      <c r="D141" s="88" t="s">
        <v>17</v>
      </c>
      <c r="E141" s="88" t="s">
        <v>17</v>
      </c>
      <c r="F141" s="88" t="s">
        <v>17</v>
      </c>
      <c r="G141" s="88" t="s">
        <v>17</v>
      </c>
      <c r="H141" s="88" t="s">
        <v>17</v>
      </c>
      <c r="I141" s="88" t="s">
        <v>17</v>
      </c>
      <c r="J141" s="88" t="s">
        <v>17</v>
      </c>
      <c r="K141" s="88" t="s">
        <v>17</v>
      </c>
    </row>
    <row r="142" spans="1:11" x14ac:dyDescent="0.25">
      <c r="A142" s="81" t="s">
        <v>5</v>
      </c>
      <c r="B142" s="143" t="s">
        <v>109</v>
      </c>
      <c r="C142" s="141">
        <v>5.5555555555555558E-3</v>
      </c>
      <c r="D142" s="88" t="s">
        <v>17</v>
      </c>
      <c r="E142" s="88" t="s">
        <v>17</v>
      </c>
      <c r="F142" s="88" t="s">
        <v>17</v>
      </c>
      <c r="G142" s="88" t="s">
        <v>17</v>
      </c>
      <c r="H142" s="88" t="s">
        <v>17</v>
      </c>
      <c r="I142" s="88" t="s">
        <v>17</v>
      </c>
      <c r="J142" s="88" t="s">
        <v>17</v>
      </c>
      <c r="K142" s="88" t="s">
        <v>17</v>
      </c>
    </row>
    <row r="143" spans="1:11" x14ac:dyDescent="0.25">
      <c r="A143" s="81" t="s">
        <v>5</v>
      </c>
      <c r="B143" s="143" t="s">
        <v>110</v>
      </c>
      <c r="C143" s="141">
        <v>7.944455555555556E-3</v>
      </c>
      <c r="D143" s="88" t="s">
        <v>17</v>
      </c>
      <c r="E143" s="88" t="s">
        <v>17</v>
      </c>
      <c r="F143" s="88" t="s">
        <v>17</v>
      </c>
      <c r="G143" s="88" t="s">
        <v>17</v>
      </c>
      <c r="H143" s="88" t="s">
        <v>17</v>
      </c>
      <c r="I143" s="88" t="s">
        <v>17</v>
      </c>
      <c r="J143" s="88" t="s">
        <v>17</v>
      </c>
      <c r="K143" s="88" t="s">
        <v>17</v>
      </c>
    </row>
    <row r="144" spans="1:11" x14ac:dyDescent="0.25">
      <c r="A144" s="81" t="s">
        <v>5</v>
      </c>
      <c r="B144" s="143" t="s">
        <v>111</v>
      </c>
      <c r="C144" s="141">
        <v>1.40925772313372E-2</v>
      </c>
      <c r="D144" s="88" t="s">
        <v>17</v>
      </c>
      <c r="E144" s="88" t="s">
        <v>17</v>
      </c>
      <c r="F144" s="88" t="s">
        <v>17</v>
      </c>
      <c r="G144" s="88" t="s">
        <v>17</v>
      </c>
      <c r="H144" s="88" t="s">
        <v>17</v>
      </c>
      <c r="I144" s="88" t="s">
        <v>17</v>
      </c>
      <c r="J144" s="88" t="s">
        <v>17</v>
      </c>
      <c r="K144" s="88" t="s">
        <v>17</v>
      </c>
    </row>
    <row r="145" spans="1:11" x14ac:dyDescent="0.25">
      <c r="A145" s="81" t="s">
        <v>5</v>
      </c>
      <c r="B145" s="143" t="s">
        <v>112</v>
      </c>
      <c r="C145" s="141">
        <v>7.944455555555556E-3</v>
      </c>
      <c r="D145" s="88" t="s">
        <v>17</v>
      </c>
      <c r="E145" s="88" t="s">
        <v>17</v>
      </c>
      <c r="F145" s="88" t="s">
        <v>17</v>
      </c>
      <c r="G145" s="88" t="s">
        <v>17</v>
      </c>
      <c r="H145" s="88" t="s">
        <v>17</v>
      </c>
      <c r="I145" s="88" t="s">
        <v>17</v>
      </c>
      <c r="J145" s="88" t="s">
        <v>17</v>
      </c>
      <c r="K145" s="88" t="s">
        <v>17</v>
      </c>
    </row>
    <row r="146" spans="1:11" x14ac:dyDescent="0.25">
      <c r="A146" s="81" t="s">
        <v>5</v>
      </c>
      <c r="B146" s="143" t="s">
        <v>113</v>
      </c>
      <c r="C146" s="141">
        <v>5.5555555555555558E-3</v>
      </c>
      <c r="D146" s="88" t="s">
        <v>17</v>
      </c>
      <c r="E146" s="88" t="s">
        <v>17</v>
      </c>
      <c r="F146" s="88" t="s">
        <v>17</v>
      </c>
      <c r="G146" s="88" t="s">
        <v>17</v>
      </c>
      <c r="H146" s="88" t="s">
        <v>17</v>
      </c>
      <c r="I146" s="88" t="s">
        <v>17</v>
      </c>
      <c r="J146" s="88" t="s">
        <v>17</v>
      </c>
      <c r="K146" s="88" t="s">
        <v>17</v>
      </c>
    </row>
    <row r="147" spans="1:11" x14ac:dyDescent="0.25">
      <c r="A147" s="81" t="s">
        <v>5</v>
      </c>
      <c r="B147" s="143" t="s">
        <v>114</v>
      </c>
      <c r="C147" s="141">
        <v>5.5555555555555558E-3</v>
      </c>
      <c r="D147" s="88" t="s">
        <v>17</v>
      </c>
      <c r="E147" s="88" t="s">
        <v>17</v>
      </c>
      <c r="F147" s="88" t="s">
        <v>17</v>
      </c>
      <c r="G147" s="88" t="s">
        <v>17</v>
      </c>
      <c r="H147" s="88" t="s">
        <v>17</v>
      </c>
      <c r="I147" s="88" t="s">
        <v>17</v>
      </c>
      <c r="J147" s="88" t="s">
        <v>17</v>
      </c>
      <c r="K147" s="88" t="s">
        <v>17</v>
      </c>
    </row>
    <row r="148" spans="1:11" x14ac:dyDescent="0.25">
      <c r="A148" s="81" t="s">
        <v>5</v>
      </c>
      <c r="B148" s="143" t="s">
        <v>115</v>
      </c>
      <c r="C148" s="141">
        <v>5.5555555555555558E-3</v>
      </c>
      <c r="D148" s="88" t="s">
        <v>17</v>
      </c>
      <c r="E148" s="88" t="s">
        <v>17</v>
      </c>
      <c r="F148" s="88" t="s">
        <v>17</v>
      </c>
      <c r="G148" s="88" t="s">
        <v>17</v>
      </c>
      <c r="H148" s="88" t="s">
        <v>17</v>
      </c>
      <c r="I148" s="88" t="s">
        <v>17</v>
      </c>
      <c r="J148" s="88" t="s">
        <v>17</v>
      </c>
      <c r="K148" s="88" t="s">
        <v>17</v>
      </c>
    </row>
    <row r="149" spans="1:11" x14ac:dyDescent="0.25">
      <c r="A149" s="81" t="s">
        <v>5</v>
      </c>
      <c r="B149" s="143" t="s">
        <v>116</v>
      </c>
      <c r="C149" s="141">
        <v>5.5555555555555558E-3</v>
      </c>
      <c r="D149" s="88" t="s">
        <v>17</v>
      </c>
      <c r="E149" s="88" t="s">
        <v>17</v>
      </c>
      <c r="F149" s="88" t="s">
        <v>17</v>
      </c>
      <c r="G149" s="88" t="s">
        <v>17</v>
      </c>
      <c r="H149" s="88" t="s">
        <v>17</v>
      </c>
      <c r="I149" s="88" t="s">
        <v>17</v>
      </c>
      <c r="J149" s="88" t="s">
        <v>17</v>
      </c>
      <c r="K149" s="88" t="s">
        <v>17</v>
      </c>
    </row>
    <row r="150" spans="1:11" x14ac:dyDescent="0.25">
      <c r="A150" s="81" t="s">
        <v>5</v>
      </c>
      <c r="B150" s="143" t="s">
        <v>117</v>
      </c>
      <c r="C150" s="141">
        <v>5.5555555555555558E-3</v>
      </c>
      <c r="D150" s="88" t="s">
        <v>17</v>
      </c>
      <c r="E150" s="88" t="s">
        <v>17</v>
      </c>
      <c r="F150" s="88" t="s">
        <v>17</v>
      </c>
      <c r="G150" s="88" t="s">
        <v>17</v>
      </c>
      <c r="H150" s="88" t="s">
        <v>17</v>
      </c>
      <c r="I150" s="88" t="s">
        <v>17</v>
      </c>
      <c r="J150" s="88" t="s">
        <v>17</v>
      </c>
      <c r="K150" s="88" t="s">
        <v>17</v>
      </c>
    </row>
    <row r="151" spans="1:11" x14ac:dyDescent="0.25">
      <c r="A151" s="81" t="s">
        <v>5</v>
      </c>
      <c r="B151" s="143" t="s">
        <v>118</v>
      </c>
      <c r="C151" s="141">
        <v>5.5555555555555558E-3</v>
      </c>
      <c r="D151" s="88" t="s">
        <v>17</v>
      </c>
      <c r="E151" s="88" t="s">
        <v>17</v>
      </c>
      <c r="F151" s="88" t="s">
        <v>17</v>
      </c>
      <c r="G151" s="88" t="s">
        <v>17</v>
      </c>
      <c r="H151" s="88" t="s">
        <v>17</v>
      </c>
      <c r="I151" s="88" t="s">
        <v>17</v>
      </c>
      <c r="J151" s="88" t="s">
        <v>17</v>
      </c>
      <c r="K151" s="88" t="s">
        <v>17</v>
      </c>
    </row>
    <row r="152" spans="1:11" x14ac:dyDescent="0.25">
      <c r="A152" s="81" t="s">
        <v>5</v>
      </c>
      <c r="B152" s="143" t="s">
        <v>119</v>
      </c>
      <c r="C152" s="141">
        <v>5.0270337397149402E-2</v>
      </c>
      <c r="D152" s="88" t="s">
        <v>17</v>
      </c>
      <c r="E152" s="88" t="s">
        <v>17</v>
      </c>
      <c r="F152" s="88" t="s">
        <v>17</v>
      </c>
      <c r="G152" s="88" t="s">
        <v>17</v>
      </c>
      <c r="H152" s="88" t="s">
        <v>17</v>
      </c>
      <c r="I152" s="88" t="s">
        <v>17</v>
      </c>
      <c r="J152" s="88" t="s">
        <v>17</v>
      </c>
      <c r="K152" s="88" t="s">
        <v>17</v>
      </c>
    </row>
    <row r="153" spans="1:11" x14ac:dyDescent="0.25">
      <c r="A153" s="81" t="s">
        <v>5</v>
      </c>
      <c r="B153" s="143" t="s">
        <v>120</v>
      </c>
      <c r="C153" s="141">
        <v>5.7254130118768098E-3</v>
      </c>
      <c r="D153" s="88" t="s">
        <v>17</v>
      </c>
      <c r="E153" s="88" t="s">
        <v>17</v>
      </c>
      <c r="F153" s="88" t="s">
        <v>17</v>
      </c>
      <c r="G153" s="88" t="s">
        <v>17</v>
      </c>
      <c r="H153" s="88" t="s">
        <v>17</v>
      </c>
      <c r="I153" s="88" t="s">
        <v>17</v>
      </c>
      <c r="J153" s="88" t="s">
        <v>17</v>
      </c>
      <c r="K153" s="88" t="s">
        <v>17</v>
      </c>
    </row>
    <row r="154" spans="1:11" x14ac:dyDescent="0.25">
      <c r="A154" s="81" t="s">
        <v>5</v>
      </c>
      <c r="B154" s="143" t="s">
        <v>121</v>
      </c>
      <c r="C154" s="141">
        <v>3.64538582980714E-2</v>
      </c>
      <c r="D154" s="88" t="s">
        <v>17</v>
      </c>
      <c r="E154" s="88" t="s">
        <v>17</v>
      </c>
      <c r="F154" s="88" t="s">
        <v>17</v>
      </c>
      <c r="G154" s="88" t="s">
        <v>17</v>
      </c>
      <c r="H154" s="88" t="s">
        <v>17</v>
      </c>
      <c r="I154" s="88" t="s">
        <v>17</v>
      </c>
      <c r="J154" s="88" t="s">
        <v>17</v>
      </c>
      <c r="K154" s="88" t="s">
        <v>17</v>
      </c>
    </row>
    <row r="155" spans="1:11" x14ac:dyDescent="0.25">
      <c r="A155" s="81" t="s">
        <v>5</v>
      </c>
      <c r="B155" s="143" t="s">
        <v>122</v>
      </c>
      <c r="C155" s="141">
        <v>5.0270337397149402E-2</v>
      </c>
      <c r="D155" s="88" t="s">
        <v>17</v>
      </c>
      <c r="E155" s="88" t="s">
        <v>17</v>
      </c>
      <c r="F155" s="88" t="s">
        <v>17</v>
      </c>
      <c r="G155" s="88" t="s">
        <v>17</v>
      </c>
      <c r="H155" s="88" t="s">
        <v>17</v>
      </c>
      <c r="I155" s="88" t="s">
        <v>17</v>
      </c>
      <c r="J155" s="88" t="s">
        <v>17</v>
      </c>
      <c r="K155" s="88" t="s">
        <v>17</v>
      </c>
    </row>
    <row r="156" spans="1:11" x14ac:dyDescent="0.25">
      <c r="A156" s="81" t="s">
        <v>5</v>
      </c>
      <c r="B156" s="143" t="s">
        <v>123</v>
      </c>
      <c r="C156" s="141">
        <v>5.7254130118768098E-3</v>
      </c>
      <c r="D156" s="88" t="s">
        <v>17</v>
      </c>
      <c r="E156" s="88" t="s">
        <v>17</v>
      </c>
      <c r="F156" s="88" t="s">
        <v>17</v>
      </c>
      <c r="G156" s="88" t="s">
        <v>17</v>
      </c>
      <c r="H156" s="88" t="s">
        <v>17</v>
      </c>
      <c r="I156" s="88" t="s">
        <v>17</v>
      </c>
      <c r="J156" s="88" t="s">
        <v>17</v>
      </c>
      <c r="K156" s="88" t="s">
        <v>17</v>
      </c>
    </row>
    <row r="157" spans="1:11" x14ac:dyDescent="0.25">
      <c r="A157" s="81" t="s">
        <v>5</v>
      </c>
      <c r="B157" s="143" t="s">
        <v>124</v>
      </c>
      <c r="C157" s="141">
        <v>3.64538582980714E-2</v>
      </c>
      <c r="D157" s="88" t="s">
        <v>17</v>
      </c>
      <c r="E157" s="88" t="s">
        <v>17</v>
      </c>
      <c r="F157" s="88" t="s">
        <v>17</v>
      </c>
      <c r="G157" s="88" t="s">
        <v>17</v>
      </c>
      <c r="H157" s="88" t="s">
        <v>17</v>
      </c>
      <c r="I157" s="88" t="s">
        <v>17</v>
      </c>
      <c r="J157" s="88" t="s">
        <v>17</v>
      </c>
      <c r="K157" s="88" t="s">
        <v>17</v>
      </c>
    </row>
    <row r="158" spans="1:11" x14ac:dyDescent="0.25">
      <c r="A158" s="81" t="s">
        <v>5</v>
      </c>
      <c r="B158" s="143" t="s">
        <v>488</v>
      </c>
      <c r="C158" s="141">
        <v>1.5992475795103701E-2</v>
      </c>
      <c r="D158" s="88" t="s">
        <v>17</v>
      </c>
      <c r="E158" s="88" t="s">
        <v>17</v>
      </c>
      <c r="F158" s="88" t="s">
        <v>17</v>
      </c>
      <c r="G158" s="88" t="s">
        <v>17</v>
      </c>
      <c r="H158" s="88" t="s">
        <v>17</v>
      </c>
      <c r="I158" s="88" t="s">
        <v>17</v>
      </c>
      <c r="J158" s="88" t="s">
        <v>17</v>
      </c>
      <c r="K158" s="88" t="s">
        <v>17</v>
      </c>
    </row>
    <row r="159" spans="1:11" x14ac:dyDescent="0.25">
      <c r="A159" s="81" t="s">
        <v>5</v>
      </c>
      <c r="B159" s="143" t="s">
        <v>489</v>
      </c>
      <c r="C159" s="141">
        <v>2.0123937142379703E-2</v>
      </c>
      <c r="D159" s="88" t="s">
        <v>17</v>
      </c>
      <c r="E159" s="88" t="s">
        <v>17</v>
      </c>
      <c r="F159" s="88" t="s">
        <v>17</v>
      </c>
      <c r="G159" s="88" t="s">
        <v>17</v>
      </c>
      <c r="H159" s="88" t="s">
        <v>17</v>
      </c>
      <c r="I159" s="88" t="s">
        <v>17</v>
      </c>
      <c r="J159" s="88" t="s">
        <v>17</v>
      </c>
      <c r="K159" s="88" t="s">
        <v>17</v>
      </c>
    </row>
    <row r="160" spans="1:11" x14ac:dyDescent="0.25">
      <c r="A160" s="81" t="s">
        <v>5</v>
      </c>
      <c r="B160" s="143" t="s">
        <v>490</v>
      </c>
      <c r="C160" s="141">
        <v>1.6229836595549701E-2</v>
      </c>
      <c r="D160" s="88" t="s">
        <v>17</v>
      </c>
      <c r="E160" s="88" t="s">
        <v>17</v>
      </c>
      <c r="F160" s="88" t="s">
        <v>17</v>
      </c>
      <c r="G160" s="88" t="s">
        <v>17</v>
      </c>
      <c r="H160" s="88" t="s">
        <v>17</v>
      </c>
      <c r="I160" s="88" t="s">
        <v>17</v>
      </c>
      <c r="J160" s="88" t="s">
        <v>17</v>
      </c>
      <c r="K160" s="88" t="s">
        <v>17</v>
      </c>
    </row>
    <row r="161" spans="1:14" x14ac:dyDescent="0.25">
      <c r="A161" s="81" t="s">
        <v>5</v>
      </c>
      <c r="B161" s="143" t="s">
        <v>491</v>
      </c>
      <c r="C161" s="141">
        <v>2.28692665044129E-2</v>
      </c>
      <c r="D161" s="88" t="s">
        <v>17</v>
      </c>
      <c r="E161" s="88" t="s">
        <v>17</v>
      </c>
      <c r="F161" s="88" t="s">
        <v>17</v>
      </c>
      <c r="G161" s="88" t="s">
        <v>17</v>
      </c>
      <c r="H161" s="88" t="s">
        <v>17</v>
      </c>
      <c r="I161" s="88" t="s">
        <v>17</v>
      </c>
      <c r="J161" s="88" t="s">
        <v>17</v>
      </c>
      <c r="K161" s="88" t="s">
        <v>17</v>
      </c>
    </row>
    <row r="162" spans="1:14" x14ac:dyDescent="0.25">
      <c r="A162" s="81" t="s">
        <v>5</v>
      </c>
      <c r="B162" s="143" t="s">
        <v>492</v>
      </c>
      <c r="C162" s="141">
        <v>2.8777270361477262E-2</v>
      </c>
      <c r="D162" s="88" t="s">
        <v>17</v>
      </c>
      <c r="E162" s="88" t="s">
        <v>17</v>
      </c>
      <c r="F162" s="88" t="s">
        <v>17</v>
      </c>
      <c r="G162" s="88" t="s">
        <v>17</v>
      </c>
      <c r="H162" s="88" t="s">
        <v>17</v>
      </c>
      <c r="I162" s="88" t="s">
        <v>17</v>
      </c>
      <c r="J162" s="88" t="s">
        <v>17</v>
      </c>
      <c r="K162" s="88" t="s">
        <v>17</v>
      </c>
    </row>
    <row r="163" spans="1:14" x14ac:dyDescent="0.25">
      <c r="A163" s="81" t="s">
        <v>5</v>
      </c>
      <c r="B163" s="143" t="s">
        <v>493</v>
      </c>
      <c r="C163" s="141">
        <v>2.3208698791309264E-2</v>
      </c>
      <c r="D163" s="88" t="s">
        <v>17</v>
      </c>
      <c r="E163" s="88" t="s">
        <v>17</v>
      </c>
      <c r="F163" s="88" t="s">
        <v>17</v>
      </c>
      <c r="G163" s="88" t="s">
        <v>17</v>
      </c>
      <c r="H163" s="88" t="s">
        <v>17</v>
      </c>
      <c r="I163" s="88" t="s">
        <v>17</v>
      </c>
      <c r="J163" s="88" t="s">
        <v>17</v>
      </c>
      <c r="K163" s="88" t="s">
        <v>17</v>
      </c>
    </row>
    <row r="164" spans="1:14" x14ac:dyDescent="0.25">
      <c r="A164" s="81" t="s">
        <v>5</v>
      </c>
      <c r="B164" s="143" t="s">
        <v>494</v>
      </c>
      <c r="C164" s="141">
        <v>1.3888888888888888E-2</v>
      </c>
      <c r="D164" s="88" t="s">
        <v>17</v>
      </c>
      <c r="E164" s="88" t="s">
        <v>17</v>
      </c>
      <c r="F164" s="88" t="s">
        <v>17</v>
      </c>
      <c r="G164" s="88" t="s">
        <v>17</v>
      </c>
      <c r="H164" s="88" t="s">
        <v>17</v>
      </c>
      <c r="I164" s="88" t="s">
        <v>17</v>
      </c>
      <c r="J164" s="88" t="s">
        <v>17</v>
      </c>
      <c r="K164" s="88" t="s">
        <v>17</v>
      </c>
    </row>
    <row r="165" spans="1:14" x14ac:dyDescent="0.25">
      <c r="A165" s="81" t="s">
        <v>5</v>
      </c>
      <c r="B165" s="143" t="s">
        <v>495</v>
      </c>
      <c r="C165" s="141">
        <v>5.5918831436356804E-3</v>
      </c>
      <c r="D165" s="88" t="s">
        <v>17</v>
      </c>
      <c r="E165" s="88" t="s">
        <v>17</v>
      </c>
      <c r="F165" s="88" t="s">
        <v>17</v>
      </c>
      <c r="G165" s="88" t="s">
        <v>17</v>
      </c>
      <c r="H165" s="88" t="s">
        <v>17</v>
      </c>
      <c r="I165" s="88" t="s">
        <v>17</v>
      </c>
      <c r="J165" s="88" t="s">
        <v>17</v>
      </c>
      <c r="K165" s="88" t="s">
        <v>17</v>
      </c>
    </row>
    <row r="166" spans="1:14" x14ac:dyDescent="0.25">
      <c r="A166" s="81" t="s">
        <v>5</v>
      </c>
      <c r="B166" s="143" t="s">
        <v>496</v>
      </c>
      <c r="C166" s="141">
        <v>1.6666666666666666E-2</v>
      </c>
      <c r="D166" s="88" t="s">
        <v>17</v>
      </c>
      <c r="E166" s="88" t="s">
        <v>17</v>
      </c>
      <c r="F166" s="88" t="s">
        <v>17</v>
      </c>
      <c r="G166" s="88" t="s">
        <v>17</v>
      </c>
      <c r="H166" s="88" t="s">
        <v>17</v>
      </c>
      <c r="I166" s="88" t="s">
        <v>17</v>
      </c>
      <c r="J166" s="88" t="s">
        <v>17</v>
      </c>
      <c r="K166" s="88" t="s">
        <v>17</v>
      </c>
    </row>
    <row r="167" spans="1:14" x14ac:dyDescent="0.25">
      <c r="A167" s="81" t="s">
        <v>5</v>
      </c>
      <c r="B167" s="143" t="s">
        <v>497</v>
      </c>
      <c r="C167" s="141">
        <v>1.9861138888888887E-2</v>
      </c>
      <c r="D167" s="88" t="s">
        <v>17</v>
      </c>
      <c r="E167" s="88" t="s">
        <v>17</v>
      </c>
      <c r="F167" s="88" t="s">
        <v>17</v>
      </c>
      <c r="G167" s="88" t="s">
        <v>17</v>
      </c>
      <c r="H167" s="88" t="s">
        <v>17</v>
      </c>
      <c r="I167" s="88" t="s">
        <v>17</v>
      </c>
      <c r="J167" s="88" t="s">
        <v>17</v>
      </c>
      <c r="K167" s="88" t="s">
        <v>17</v>
      </c>
    </row>
    <row r="168" spans="1:14" x14ac:dyDescent="0.25">
      <c r="A168" s="81" t="s">
        <v>5</v>
      </c>
      <c r="B168" s="143" t="s">
        <v>498</v>
      </c>
      <c r="C168" s="141">
        <v>7.9964020275391894E-3</v>
      </c>
      <c r="D168" s="88" t="s">
        <v>17</v>
      </c>
      <c r="E168" s="88" t="s">
        <v>17</v>
      </c>
      <c r="F168" s="88" t="s">
        <v>17</v>
      </c>
      <c r="G168" s="88" t="s">
        <v>17</v>
      </c>
      <c r="H168" s="88" t="s">
        <v>17</v>
      </c>
      <c r="I168" s="88" t="s">
        <v>17</v>
      </c>
      <c r="J168" s="88" t="s">
        <v>17</v>
      </c>
      <c r="K168" s="88" t="s">
        <v>17</v>
      </c>
    </row>
    <row r="169" spans="1:14" x14ac:dyDescent="0.25">
      <c r="A169" s="80" t="s">
        <v>5</v>
      </c>
      <c r="B169" s="144" t="s">
        <v>499</v>
      </c>
      <c r="C169" s="284">
        <v>2.3833366666666668E-2</v>
      </c>
      <c r="D169" s="89" t="s">
        <v>17</v>
      </c>
      <c r="E169" s="89" t="s">
        <v>17</v>
      </c>
      <c r="F169" s="89" t="s">
        <v>17</v>
      </c>
      <c r="G169" s="89" t="s">
        <v>17</v>
      </c>
      <c r="H169" s="89" t="s">
        <v>17</v>
      </c>
      <c r="I169" s="89" t="s">
        <v>17</v>
      </c>
      <c r="J169" s="89" t="s">
        <v>17</v>
      </c>
      <c r="K169" s="89" t="s">
        <v>17</v>
      </c>
      <c r="L169" s="87"/>
      <c r="M169" s="87"/>
      <c r="N169" s="87"/>
    </row>
    <row r="170" spans="1:14" x14ac:dyDescent="0.25">
      <c r="A170" s="81" t="s">
        <v>0</v>
      </c>
      <c r="B170" s="143" t="s">
        <v>95</v>
      </c>
      <c r="C170" s="141">
        <v>1.9019705409059E-2</v>
      </c>
      <c r="D170" s="88" t="s">
        <v>17</v>
      </c>
      <c r="E170" s="88" t="s">
        <v>17</v>
      </c>
      <c r="F170" s="88" t="s">
        <v>17</v>
      </c>
      <c r="G170" s="88" t="s">
        <v>17</v>
      </c>
      <c r="H170" s="88" t="s">
        <v>17</v>
      </c>
      <c r="I170" s="88" t="s">
        <v>17</v>
      </c>
      <c r="J170" s="88" t="s">
        <v>17</v>
      </c>
      <c r="K170" s="88" t="s">
        <v>17</v>
      </c>
    </row>
    <row r="171" spans="1:14" x14ac:dyDescent="0.25">
      <c r="A171" s="81" t="s">
        <v>0</v>
      </c>
      <c r="B171" s="143" t="s">
        <v>96</v>
      </c>
      <c r="C171" s="141">
        <v>3.7439436017212398E-2</v>
      </c>
      <c r="D171" s="88" t="s">
        <v>17</v>
      </c>
      <c r="E171" s="88" t="s">
        <v>17</v>
      </c>
      <c r="F171" s="88" t="s">
        <v>17</v>
      </c>
      <c r="G171" s="88" t="s">
        <v>17</v>
      </c>
      <c r="H171" s="88" t="s">
        <v>17</v>
      </c>
      <c r="I171" s="88" t="s">
        <v>17</v>
      </c>
      <c r="J171" s="88" t="s">
        <v>17</v>
      </c>
      <c r="K171" s="88" t="s">
        <v>17</v>
      </c>
    </row>
    <row r="172" spans="1:14" x14ac:dyDescent="0.25">
      <c r="A172" s="81" t="s">
        <v>0</v>
      </c>
      <c r="B172" s="143" t="s">
        <v>97</v>
      </c>
      <c r="C172" s="141">
        <v>4.1815585505642801E-2</v>
      </c>
      <c r="D172" s="88" t="s">
        <v>17</v>
      </c>
      <c r="E172" s="88" t="s">
        <v>17</v>
      </c>
      <c r="F172" s="88" t="s">
        <v>17</v>
      </c>
      <c r="G172" s="88" t="s">
        <v>17</v>
      </c>
      <c r="H172" s="88" t="s">
        <v>17</v>
      </c>
      <c r="I172" s="88" t="s">
        <v>17</v>
      </c>
      <c r="J172" s="88" t="s">
        <v>17</v>
      </c>
      <c r="K172" s="88" t="s">
        <v>17</v>
      </c>
    </row>
    <row r="173" spans="1:14" x14ac:dyDescent="0.25">
      <c r="A173" s="81" t="s">
        <v>0</v>
      </c>
      <c r="B173" s="143" t="s">
        <v>98</v>
      </c>
      <c r="C173" s="141">
        <v>2.79095804219744E-2</v>
      </c>
      <c r="D173" s="88" t="s">
        <v>17</v>
      </c>
      <c r="E173" s="88" t="s">
        <v>17</v>
      </c>
      <c r="F173" s="88" t="s">
        <v>17</v>
      </c>
      <c r="G173" s="88" t="s">
        <v>17</v>
      </c>
      <c r="H173" s="88" t="s">
        <v>17</v>
      </c>
      <c r="I173" s="88" t="s">
        <v>17</v>
      </c>
      <c r="J173" s="88" t="s">
        <v>17</v>
      </c>
      <c r="K173" s="88" t="s">
        <v>17</v>
      </c>
    </row>
    <row r="174" spans="1:14" x14ac:dyDescent="0.25">
      <c r="A174" s="81" t="s">
        <v>0</v>
      </c>
      <c r="B174" s="143" t="s">
        <v>99</v>
      </c>
      <c r="C174" s="141">
        <v>5.4938755779995699E-2</v>
      </c>
      <c r="D174" s="88" t="s">
        <v>17</v>
      </c>
      <c r="E174" s="88" t="s">
        <v>17</v>
      </c>
      <c r="F174" s="88" t="s">
        <v>17</v>
      </c>
      <c r="G174" s="88" t="s">
        <v>17</v>
      </c>
      <c r="H174" s="88" t="s">
        <v>17</v>
      </c>
      <c r="I174" s="88" t="s">
        <v>17</v>
      </c>
      <c r="J174" s="88" t="s">
        <v>17</v>
      </c>
      <c r="K174" s="88" t="s">
        <v>17</v>
      </c>
    </row>
    <row r="175" spans="1:14" x14ac:dyDescent="0.25">
      <c r="A175" s="81" t="s">
        <v>0</v>
      </c>
      <c r="B175" s="143" t="s">
        <v>100</v>
      </c>
      <c r="C175" s="141">
        <v>6.1360332426906097E-2</v>
      </c>
      <c r="D175" s="88" t="s">
        <v>17</v>
      </c>
      <c r="E175" s="88" t="s">
        <v>17</v>
      </c>
      <c r="F175" s="88" t="s">
        <v>17</v>
      </c>
      <c r="G175" s="88" t="s">
        <v>17</v>
      </c>
      <c r="H175" s="88" t="s">
        <v>17</v>
      </c>
      <c r="I175" s="88" t="s">
        <v>17</v>
      </c>
      <c r="J175" s="88" t="s">
        <v>17</v>
      </c>
      <c r="K175" s="88" t="s">
        <v>17</v>
      </c>
    </row>
    <row r="176" spans="1:14" x14ac:dyDescent="0.25">
      <c r="A176" s="81" t="s">
        <v>0</v>
      </c>
      <c r="B176" s="143" t="s">
        <v>101</v>
      </c>
      <c r="C176" s="141">
        <v>1.8201862577191499E-2</v>
      </c>
      <c r="D176" s="88" t="s">
        <v>17</v>
      </c>
      <c r="E176" s="88" t="s">
        <v>17</v>
      </c>
      <c r="F176" s="88" t="s">
        <v>17</v>
      </c>
      <c r="G176" s="88" t="s">
        <v>17</v>
      </c>
      <c r="H176" s="88" t="s">
        <v>17</v>
      </c>
      <c r="I176" s="88" t="s">
        <v>17</v>
      </c>
      <c r="J176" s="88" t="s">
        <v>17</v>
      </c>
      <c r="K176" s="88" t="s">
        <v>17</v>
      </c>
    </row>
    <row r="177" spans="1:11" x14ac:dyDescent="0.25">
      <c r="A177" s="81" t="s">
        <v>0</v>
      </c>
      <c r="B177" s="143" t="s">
        <v>102</v>
      </c>
      <c r="C177" s="141">
        <v>2.32947045425527E-2</v>
      </c>
      <c r="D177" s="88" t="s">
        <v>17</v>
      </c>
      <c r="E177" s="88" t="s">
        <v>17</v>
      </c>
      <c r="F177" s="88" t="s">
        <v>17</v>
      </c>
      <c r="G177" s="88" t="s">
        <v>17</v>
      </c>
      <c r="H177" s="88" t="s">
        <v>17</v>
      </c>
      <c r="I177" s="88" t="s">
        <v>17</v>
      </c>
      <c r="J177" s="88" t="s">
        <v>17</v>
      </c>
      <c r="K177" s="88" t="s">
        <v>17</v>
      </c>
    </row>
    <row r="178" spans="1:11" x14ac:dyDescent="0.25">
      <c r="A178" s="81" t="s">
        <v>0</v>
      </c>
      <c r="B178" s="143" t="s">
        <v>103</v>
      </c>
      <c r="C178" s="141">
        <v>3.22278866486128E-2</v>
      </c>
      <c r="D178" s="88" t="s">
        <v>17</v>
      </c>
      <c r="E178" s="88" t="s">
        <v>17</v>
      </c>
      <c r="F178" s="88" t="s">
        <v>17</v>
      </c>
      <c r="G178" s="88" t="s">
        <v>17</v>
      </c>
      <c r="H178" s="88" t="s">
        <v>17</v>
      </c>
      <c r="I178" s="88" t="s">
        <v>17</v>
      </c>
      <c r="J178" s="88" t="s">
        <v>17</v>
      </c>
      <c r="K178" s="88" t="s">
        <v>17</v>
      </c>
    </row>
    <row r="179" spans="1:11" x14ac:dyDescent="0.25">
      <c r="A179" s="81" t="s">
        <v>0</v>
      </c>
      <c r="B179" s="143" t="s">
        <v>104</v>
      </c>
      <c r="C179" s="141">
        <v>2.67094750682043E-2</v>
      </c>
      <c r="D179" s="88" t="s">
        <v>17</v>
      </c>
      <c r="E179" s="88" t="s">
        <v>17</v>
      </c>
      <c r="F179" s="88" t="s">
        <v>17</v>
      </c>
      <c r="G179" s="88" t="s">
        <v>17</v>
      </c>
      <c r="H179" s="88" t="s">
        <v>17</v>
      </c>
      <c r="I179" s="88" t="s">
        <v>17</v>
      </c>
      <c r="J179" s="88" t="s">
        <v>17</v>
      </c>
      <c r="K179" s="88" t="s">
        <v>17</v>
      </c>
    </row>
    <row r="180" spans="1:11" x14ac:dyDescent="0.25">
      <c r="A180" s="81" t="s">
        <v>0</v>
      </c>
      <c r="B180" s="143" t="s">
        <v>105</v>
      </c>
      <c r="C180" s="141">
        <v>3.4182728693938999E-2</v>
      </c>
      <c r="D180" s="88" t="s">
        <v>17</v>
      </c>
      <c r="E180" s="88" t="s">
        <v>17</v>
      </c>
      <c r="F180" s="88" t="s">
        <v>17</v>
      </c>
      <c r="G180" s="88" t="s">
        <v>17</v>
      </c>
      <c r="H180" s="88" t="s">
        <v>17</v>
      </c>
      <c r="I180" s="88" t="s">
        <v>17</v>
      </c>
      <c r="J180" s="88" t="s">
        <v>17</v>
      </c>
      <c r="K180" s="88" t="s">
        <v>17</v>
      </c>
    </row>
    <row r="181" spans="1:11" x14ac:dyDescent="0.25">
      <c r="A181" s="81" t="s">
        <v>0</v>
      </c>
      <c r="B181" s="143" t="s">
        <v>106</v>
      </c>
      <c r="C181" s="141">
        <v>4.72913105069084E-2</v>
      </c>
      <c r="D181" s="88" t="s">
        <v>17</v>
      </c>
      <c r="E181" s="88" t="s">
        <v>17</v>
      </c>
      <c r="F181" s="88" t="s">
        <v>17</v>
      </c>
      <c r="G181" s="88" t="s">
        <v>17</v>
      </c>
      <c r="H181" s="88" t="s">
        <v>17</v>
      </c>
      <c r="I181" s="88" t="s">
        <v>17</v>
      </c>
      <c r="J181" s="88" t="s">
        <v>17</v>
      </c>
      <c r="K181" s="88" t="s">
        <v>17</v>
      </c>
    </row>
    <row r="182" spans="1:11" x14ac:dyDescent="0.25">
      <c r="A182" s="81" t="s">
        <v>0</v>
      </c>
      <c r="B182" s="143" t="s">
        <v>107</v>
      </c>
      <c r="C182" s="141">
        <v>1.8201862577191499E-2</v>
      </c>
      <c r="D182" s="88" t="s">
        <v>17</v>
      </c>
      <c r="E182" s="88" t="s">
        <v>17</v>
      </c>
      <c r="F182" s="88" t="s">
        <v>17</v>
      </c>
      <c r="G182" s="88" t="s">
        <v>17</v>
      </c>
      <c r="H182" s="88" t="s">
        <v>17</v>
      </c>
      <c r="I182" s="88" t="s">
        <v>17</v>
      </c>
      <c r="J182" s="88" t="s">
        <v>17</v>
      </c>
      <c r="K182" s="88" t="s">
        <v>17</v>
      </c>
    </row>
    <row r="183" spans="1:11" x14ac:dyDescent="0.25">
      <c r="A183" s="81" t="s">
        <v>0</v>
      </c>
      <c r="B183" s="143" t="s">
        <v>108</v>
      </c>
      <c r="C183" s="141">
        <v>2.32947045425527E-2</v>
      </c>
      <c r="D183" s="88" t="s">
        <v>17</v>
      </c>
      <c r="E183" s="88" t="s">
        <v>17</v>
      </c>
      <c r="F183" s="88" t="s">
        <v>17</v>
      </c>
      <c r="G183" s="88" t="s">
        <v>17</v>
      </c>
      <c r="H183" s="88" t="s">
        <v>17</v>
      </c>
      <c r="I183" s="88" t="s">
        <v>17</v>
      </c>
      <c r="J183" s="88" t="s">
        <v>17</v>
      </c>
      <c r="K183" s="88" t="s">
        <v>17</v>
      </c>
    </row>
    <row r="184" spans="1:11" x14ac:dyDescent="0.25">
      <c r="A184" s="81" t="s">
        <v>0</v>
      </c>
      <c r="B184" s="143" t="s">
        <v>109</v>
      </c>
      <c r="C184" s="141">
        <v>3.22278866486128E-2</v>
      </c>
      <c r="D184" s="88" t="s">
        <v>17</v>
      </c>
      <c r="E184" s="88" t="s">
        <v>17</v>
      </c>
      <c r="F184" s="88" t="s">
        <v>17</v>
      </c>
      <c r="G184" s="88" t="s">
        <v>17</v>
      </c>
      <c r="H184" s="88" t="s">
        <v>17</v>
      </c>
      <c r="I184" s="88" t="s">
        <v>17</v>
      </c>
      <c r="J184" s="88" t="s">
        <v>17</v>
      </c>
      <c r="K184" s="88" t="s">
        <v>17</v>
      </c>
    </row>
    <row r="185" spans="1:11" x14ac:dyDescent="0.25">
      <c r="A185" s="86" t="s">
        <v>0</v>
      </c>
      <c r="B185" s="143" t="s">
        <v>110</v>
      </c>
      <c r="C185" s="141">
        <v>2.67094750682043E-2</v>
      </c>
      <c r="D185" s="88" t="s">
        <v>17</v>
      </c>
      <c r="E185" s="88" t="s">
        <v>17</v>
      </c>
      <c r="F185" s="88" t="s">
        <v>17</v>
      </c>
      <c r="G185" s="88" t="s">
        <v>17</v>
      </c>
      <c r="H185" s="88" t="s">
        <v>17</v>
      </c>
      <c r="I185" s="88" t="s">
        <v>17</v>
      </c>
      <c r="J185" s="88" t="s">
        <v>17</v>
      </c>
      <c r="K185" s="88" t="s">
        <v>17</v>
      </c>
    </row>
    <row r="186" spans="1:11" x14ac:dyDescent="0.25">
      <c r="A186" s="86" t="s">
        <v>0</v>
      </c>
      <c r="B186" s="143" t="s">
        <v>111</v>
      </c>
      <c r="C186" s="141">
        <v>3.4182728693938999E-2</v>
      </c>
      <c r="D186" s="88" t="s">
        <v>17</v>
      </c>
      <c r="E186" s="88" t="s">
        <v>17</v>
      </c>
      <c r="F186" s="88" t="s">
        <v>17</v>
      </c>
      <c r="G186" s="88" t="s">
        <v>17</v>
      </c>
      <c r="H186" s="88" t="s">
        <v>17</v>
      </c>
      <c r="I186" s="88" t="s">
        <v>17</v>
      </c>
      <c r="J186" s="88" t="s">
        <v>17</v>
      </c>
      <c r="K186" s="88" t="s">
        <v>17</v>
      </c>
    </row>
    <row r="187" spans="1:11" x14ac:dyDescent="0.25">
      <c r="A187" s="86" t="s">
        <v>0</v>
      </c>
      <c r="B187" s="143" t="s">
        <v>112</v>
      </c>
      <c r="C187" s="141">
        <v>4.72913105069084E-2</v>
      </c>
      <c r="D187" s="88" t="s">
        <v>17</v>
      </c>
      <c r="E187" s="88" t="s">
        <v>17</v>
      </c>
      <c r="F187" s="88" t="s">
        <v>17</v>
      </c>
      <c r="G187" s="88" t="s">
        <v>17</v>
      </c>
      <c r="H187" s="88" t="s">
        <v>17</v>
      </c>
      <c r="I187" s="88" t="s">
        <v>17</v>
      </c>
      <c r="J187" s="88" t="s">
        <v>17</v>
      </c>
      <c r="K187" s="88" t="s">
        <v>17</v>
      </c>
    </row>
    <row r="188" spans="1:11" x14ac:dyDescent="0.25">
      <c r="A188" s="86" t="s">
        <v>0</v>
      </c>
      <c r="B188" s="143" t="s">
        <v>113</v>
      </c>
      <c r="C188" s="141">
        <v>1.2927610652089199E-2</v>
      </c>
      <c r="D188" s="88" t="s">
        <v>17</v>
      </c>
      <c r="E188" s="88" t="s">
        <v>17</v>
      </c>
      <c r="F188" s="88" t="s">
        <v>17</v>
      </c>
      <c r="G188" s="88" t="s">
        <v>17</v>
      </c>
      <c r="H188" s="88" t="s">
        <v>17</v>
      </c>
      <c r="I188" s="88" t="s">
        <v>17</v>
      </c>
      <c r="J188" s="88" t="s">
        <v>17</v>
      </c>
      <c r="K188" s="88" t="s">
        <v>17</v>
      </c>
    </row>
    <row r="189" spans="1:11" x14ac:dyDescent="0.25">
      <c r="A189" s="86" t="s">
        <v>0</v>
      </c>
      <c r="B189" s="143" t="s">
        <v>114</v>
      </c>
      <c r="C189" s="141">
        <v>5.5555555555555558E-3</v>
      </c>
      <c r="D189" s="88" t="s">
        <v>17</v>
      </c>
      <c r="E189" s="88" t="s">
        <v>17</v>
      </c>
      <c r="F189" s="88" t="s">
        <v>17</v>
      </c>
      <c r="G189" s="88" t="s">
        <v>17</v>
      </c>
      <c r="H189" s="88" t="s">
        <v>17</v>
      </c>
      <c r="I189" s="88" t="s">
        <v>17</v>
      </c>
      <c r="J189" s="88" t="s">
        <v>17</v>
      </c>
      <c r="K189" s="88" t="s">
        <v>17</v>
      </c>
    </row>
    <row r="190" spans="1:11" x14ac:dyDescent="0.25">
      <c r="A190" s="86" t="s">
        <v>0</v>
      </c>
      <c r="B190" s="143" t="s">
        <v>115</v>
      </c>
      <c r="C190" s="141">
        <v>5.5555555555555558E-3</v>
      </c>
      <c r="D190" s="88" t="s">
        <v>17</v>
      </c>
      <c r="E190" s="88" t="s">
        <v>17</v>
      </c>
      <c r="F190" s="88" t="s">
        <v>17</v>
      </c>
      <c r="G190" s="88" t="s">
        <v>17</v>
      </c>
      <c r="H190" s="88" t="s">
        <v>17</v>
      </c>
      <c r="I190" s="88" t="s">
        <v>17</v>
      </c>
      <c r="J190" s="88" t="s">
        <v>17</v>
      </c>
      <c r="K190" s="88" t="s">
        <v>17</v>
      </c>
    </row>
    <row r="191" spans="1:11" x14ac:dyDescent="0.25">
      <c r="A191" s="81" t="s">
        <v>0</v>
      </c>
      <c r="B191" s="143" t="s">
        <v>116</v>
      </c>
      <c r="C191" s="141">
        <v>1.2927610652089199E-2</v>
      </c>
      <c r="D191" s="88" t="s">
        <v>17</v>
      </c>
      <c r="E191" s="88" t="s">
        <v>17</v>
      </c>
      <c r="F191" s="88" t="s">
        <v>17</v>
      </c>
      <c r="G191" s="88" t="s">
        <v>17</v>
      </c>
      <c r="H191" s="88" t="s">
        <v>17</v>
      </c>
      <c r="I191" s="88" t="s">
        <v>17</v>
      </c>
      <c r="J191" s="88" t="s">
        <v>17</v>
      </c>
      <c r="K191" s="88" t="s">
        <v>17</v>
      </c>
    </row>
    <row r="192" spans="1:11" x14ac:dyDescent="0.25">
      <c r="A192" s="81" t="s">
        <v>0</v>
      </c>
      <c r="B192" s="143" t="s">
        <v>117</v>
      </c>
      <c r="C192" s="141">
        <v>5.5555555555555558E-3</v>
      </c>
      <c r="D192" s="88" t="s">
        <v>17</v>
      </c>
      <c r="E192" s="88" t="s">
        <v>17</v>
      </c>
      <c r="F192" s="88" t="s">
        <v>17</v>
      </c>
      <c r="G192" s="88" t="s">
        <v>17</v>
      </c>
      <c r="H192" s="88" t="s">
        <v>17</v>
      </c>
      <c r="I192" s="88" t="s">
        <v>17</v>
      </c>
      <c r="J192" s="88" t="s">
        <v>17</v>
      </c>
      <c r="K192" s="88" t="s">
        <v>17</v>
      </c>
    </row>
    <row r="193" spans="1:11" x14ac:dyDescent="0.25">
      <c r="A193" s="81" t="s">
        <v>0</v>
      </c>
      <c r="B193" s="143" t="s">
        <v>118</v>
      </c>
      <c r="C193" s="141">
        <v>5.5555555555555558E-3</v>
      </c>
      <c r="D193" s="88" t="s">
        <v>17</v>
      </c>
      <c r="E193" s="88" t="s">
        <v>17</v>
      </c>
      <c r="F193" s="88" t="s">
        <v>17</v>
      </c>
      <c r="G193" s="88" t="s">
        <v>17</v>
      </c>
      <c r="H193" s="88" t="s">
        <v>17</v>
      </c>
      <c r="I193" s="88" t="s">
        <v>17</v>
      </c>
      <c r="J193" s="88" t="s">
        <v>17</v>
      </c>
      <c r="K193" s="88" t="s">
        <v>17</v>
      </c>
    </row>
    <row r="194" spans="1:11" x14ac:dyDescent="0.25">
      <c r="A194" s="81" t="s">
        <v>0</v>
      </c>
      <c r="B194" s="143" t="s">
        <v>119</v>
      </c>
      <c r="C194" s="141">
        <v>5.5555555555555558E-3</v>
      </c>
      <c r="D194" s="88" t="s">
        <v>17</v>
      </c>
      <c r="E194" s="88" t="s">
        <v>17</v>
      </c>
      <c r="F194" s="88" t="s">
        <v>17</v>
      </c>
      <c r="G194" s="88" t="s">
        <v>17</v>
      </c>
      <c r="H194" s="88" t="s">
        <v>17</v>
      </c>
      <c r="I194" s="88" t="s">
        <v>17</v>
      </c>
      <c r="J194" s="88" t="s">
        <v>17</v>
      </c>
      <c r="K194" s="88" t="s">
        <v>17</v>
      </c>
    </row>
    <row r="195" spans="1:11" x14ac:dyDescent="0.25">
      <c r="A195" s="81" t="s">
        <v>0</v>
      </c>
      <c r="B195" s="143" t="s">
        <v>120</v>
      </c>
      <c r="C195" s="141">
        <v>5.5555555555555558E-3</v>
      </c>
      <c r="D195" s="88" t="s">
        <v>17</v>
      </c>
      <c r="E195" s="88" t="s">
        <v>17</v>
      </c>
      <c r="F195" s="88" t="s">
        <v>17</v>
      </c>
      <c r="G195" s="88" t="s">
        <v>17</v>
      </c>
      <c r="H195" s="88" t="s">
        <v>17</v>
      </c>
      <c r="I195" s="88" t="s">
        <v>17</v>
      </c>
      <c r="J195" s="88" t="s">
        <v>17</v>
      </c>
      <c r="K195" s="88" t="s">
        <v>17</v>
      </c>
    </row>
    <row r="196" spans="1:11" x14ac:dyDescent="0.25">
      <c r="A196" s="81" t="s">
        <v>0</v>
      </c>
      <c r="B196" s="143" t="s">
        <v>121</v>
      </c>
      <c r="C196" s="141">
        <v>5.5555555555555558E-3</v>
      </c>
      <c r="D196" s="88" t="s">
        <v>17</v>
      </c>
      <c r="E196" s="88" t="s">
        <v>17</v>
      </c>
      <c r="F196" s="88" t="s">
        <v>17</v>
      </c>
      <c r="G196" s="88" t="s">
        <v>17</v>
      </c>
      <c r="H196" s="88" t="s">
        <v>17</v>
      </c>
      <c r="I196" s="88" t="s">
        <v>17</v>
      </c>
      <c r="J196" s="88" t="s">
        <v>17</v>
      </c>
      <c r="K196" s="88" t="s">
        <v>17</v>
      </c>
    </row>
    <row r="197" spans="1:11" x14ac:dyDescent="0.25">
      <c r="A197" s="81" t="s">
        <v>0</v>
      </c>
      <c r="B197" s="143" t="s">
        <v>122</v>
      </c>
      <c r="C197" s="141">
        <v>5.5555555555555558E-3</v>
      </c>
      <c r="D197" s="88" t="s">
        <v>17</v>
      </c>
      <c r="E197" s="88" t="s">
        <v>17</v>
      </c>
      <c r="F197" s="88" t="s">
        <v>17</v>
      </c>
      <c r="G197" s="88" t="s">
        <v>17</v>
      </c>
      <c r="H197" s="88" t="s">
        <v>17</v>
      </c>
      <c r="I197" s="88" t="s">
        <v>17</v>
      </c>
      <c r="J197" s="88" t="s">
        <v>17</v>
      </c>
      <c r="K197" s="88" t="s">
        <v>17</v>
      </c>
    </row>
    <row r="198" spans="1:11" x14ac:dyDescent="0.25">
      <c r="A198" s="81" t="s">
        <v>0</v>
      </c>
      <c r="B198" s="143" t="s">
        <v>123</v>
      </c>
      <c r="C198" s="141">
        <v>5.5555555555555558E-3</v>
      </c>
      <c r="D198" s="88" t="s">
        <v>17</v>
      </c>
      <c r="E198" s="88" t="s">
        <v>17</v>
      </c>
      <c r="F198" s="88" t="s">
        <v>17</v>
      </c>
      <c r="G198" s="88" t="s">
        <v>17</v>
      </c>
      <c r="H198" s="88" t="s">
        <v>17</v>
      </c>
      <c r="I198" s="88" t="s">
        <v>17</v>
      </c>
      <c r="J198" s="88" t="s">
        <v>17</v>
      </c>
      <c r="K198" s="88" t="s">
        <v>17</v>
      </c>
    </row>
    <row r="199" spans="1:11" x14ac:dyDescent="0.25">
      <c r="A199" s="81" t="s">
        <v>0</v>
      </c>
      <c r="B199" s="143" t="s">
        <v>124</v>
      </c>
      <c r="C199" s="141">
        <v>5.5555555555555558E-3</v>
      </c>
      <c r="D199" s="88" t="s">
        <v>17</v>
      </c>
      <c r="E199" s="88" t="s">
        <v>17</v>
      </c>
      <c r="F199" s="88" t="s">
        <v>17</v>
      </c>
      <c r="G199" s="88" t="s">
        <v>17</v>
      </c>
      <c r="H199" s="88" t="s">
        <v>17</v>
      </c>
      <c r="I199" s="88" t="s">
        <v>17</v>
      </c>
      <c r="J199" s="88" t="s">
        <v>17</v>
      </c>
      <c r="K199" s="88" t="s">
        <v>17</v>
      </c>
    </row>
    <row r="200" spans="1:11" x14ac:dyDescent="0.25">
      <c r="A200" s="81" t="s">
        <v>0</v>
      </c>
      <c r="B200" s="143" t="s">
        <v>488</v>
      </c>
      <c r="C200" s="141">
        <v>1.39796561404414E-2</v>
      </c>
      <c r="D200" s="88" t="s">
        <v>17</v>
      </c>
      <c r="E200" s="88" t="s">
        <v>17</v>
      </c>
      <c r="F200" s="88" t="s">
        <v>17</v>
      </c>
      <c r="G200" s="88" t="s">
        <v>17</v>
      </c>
      <c r="H200" s="88" t="s">
        <v>17</v>
      </c>
      <c r="I200" s="88" t="s">
        <v>17</v>
      </c>
      <c r="J200" s="88" t="s">
        <v>17</v>
      </c>
      <c r="K200" s="88" t="s">
        <v>17</v>
      </c>
    </row>
    <row r="201" spans="1:11" x14ac:dyDescent="0.25">
      <c r="A201" s="81" t="s">
        <v>0</v>
      </c>
      <c r="B201" s="143" t="s">
        <v>489</v>
      </c>
      <c r="C201" s="141">
        <v>1.1550050890305801E-2</v>
      </c>
      <c r="D201" s="88" t="s">
        <v>17</v>
      </c>
      <c r="E201" s="88" t="s">
        <v>17</v>
      </c>
      <c r="F201" s="88" t="s">
        <v>17</v>
      </c>
      <c r="G201" s="88" t="s">
        <v>17</v>
      </c>
      <c r="H201" s="88" t="s">
        <v>17</v>
      </c>
      <c r="I201" s="88" t="s">
        <v>17</v>
      </c>
      <c r="J201" s="88" t="s">
        <v>17</v>
      </c>
      <c r="K201" s="88" t="s">
        <v>17</v>
      </c>
    </row>
    <row r="202" spans="1:11" x14ac:dyDescent="0.25">
      <c r="A202" s="81" t="s">
        <v>0</v>
      </c>
      <c r="B202" s="143" t="s">
        <v>490</v>
      </c>
      <c r="C202" s="141">
        <v>1.1008168965933899E-2</v>
      </c>
      <c r="D202" s="88" t="s">
        <v>17</v>
      </c>
      <c r="E202" s="88" t="s">
        <v>17</v>
      </c>
      <c r="F202" s="88" t="s">
        <v>17</v>
      </c>
      <c r="G202" s="88" t="s">
        <v>17</v>
      </c>
      <c r="H202" s="88" t="s">
        <v>17</v>
      </c>
      <c r="I202" s="88" t="s">
        <v>17</v>
      </c>
      <c r="J202" s="88" t="s">
        <v>17</v>
      </c>
      <c r="K202" s="88" t="s">
        <v>17</v>
      </c>
    </row>
    <row r="203" spans="1:11" x14ac:dyDescent="0.25">
      <c r="A203" s="81" t="s">
        <v>0</v>
      </c>
      <c r="B203" s="143" t="s">
        <v>491</v>
      </c>
      <c r="C203" s="141">
        <v>2.0513794979041201E-2</v>
      </c>
      <c r="D203" s="88" t="s">
        <v>17</v>
      </c>
      <c r="E203" s="88" t="s">
        <v>17</v>
      </c>
      <c r="F203" s="88" t="s">
        <v>17</v>
      </c>
      <c r="G203" s="88" t="s">
        <v>17</v>
      </c>
      <c r="H203" s="88" t="s">
        <v>17</v>
      </c>
      <c r="I203" s="88" t="s">
        <v>17</v>
      </c>
      <c r="J203" s="88" t="s">
        <v>17</v>
      </c>
      <c r="K203" s="88" t="s">
        <v>17</v>
      </c>
    </row>
    <row r="204" spans="1:11" x14ac:dyDescent="0.25">
      <c r="A204" s="81" t="s">
        <v>0</v>
      </c>
      <c r="B204" s="143" t="s">
        <v>492</v>
      </c>
      <c r="C204" s="141">
        <v>1.6948583969515599E-2</v>
      </c>
      <c r="D204" s="88" t="s">
        <v>17</v>
      </c>
      <c r="E204" s="88" t="s">
        <v>17</v>
      </c>
      <c r="F204" s="88" t="s">
        <v>17</v>
      </c>
      <c r="G204" s="88" t="s">
        <v>17</v>
      </c>
      <c r="H204" s="88" t="s">
        <v>17</v>
      </c>
      <c r="I204" s="88" t="s">
        <v>17</v>
      </c>
      <c r="J204" s="88" t="s">
        <v>17</v>
      </c>
      <c r="K204" s="88" t="s">
        <v>17</v>
      </c>
    </row>
    <row r="205" spans="1:11" x14ac:dyDescent="0.25">
      <c r="A205" s="81" t="s">
        <v>0</v>
      </c>
      <c r="B205" s="143" t="s">
        <v>493</v>
      </c>
      <c r="C205" s="141">
        <v>1.6153424590218901E-2</v>
      </c>
      <c r="D205" s="88" t="s">
        <v>17</v>
      </c>
      <c r="E205" s="88" t="s">
        <v>17</v>
      </c>
      <c r="F205" s="88" t="s">
        <v>17</v>
      </c>
      <c r="G205" s="88" t="s">
        <v>17</v>
      </c>
      <c r="H205" s="88" t="s">
        <v>17</v>
      </c>
      <c r="I205" s="88" t="s">
        <v>17</v>
      </c>
      <c r="J205" s="88" t="s">
        <v>17</v>
      </c>
      <c r="K205" s="88" t="s">
        <v>17</v>
      </c>
    </row>
    <row r="206" spans="1:11" x14ac:dyDescent="0.25">
      <c r="A206" s="81" t="s">
        <v>0</v>
      </c>
      <c r="B206" s="143" t="s">
        <v>494</v>
      </c>
      <c r="C206" s="141">
        <v>1.6666666666666666E-2</v>
      </c>
      <c r="D206" s="88" t="s">
        <v>17</v>
      </c>
      <c r="E206" s="88" t="s">
        <v>17</v>
      </c>
      <c r="F206" s="88" t="s">
        <v>17</v>
      </c>
      <c r="G206" s="88" t="s">
        <v>17</v>
      </c>
      <c r="H206" s="88" t="s">
        <v>17</v>
      </c>
      <c r="I206" s="88" t="s">
        <v>17</v>
      </c>
      <c r="J206" s="88" t="s">
        <v>17</v>
      </c>
      <c r="K206" s="88" t="s">
        <v>17</v>
      </c>
    </row>
    <row r="207" spans="1:11" x14ac:dyDescent="0.25">
      <c r="A207" s="81" t="s">
        <v>0</v>
      </c>
      <c r="B207" s="143" t="s">
        <v>495</v>
      </c>
      <c r="C207" s="141">
        <v>1.6666666666666666E-2</v>
      </c>
      <c r="D207" s="88" t="s">
        <v>17</v>
      </c>
      <c r="E207" s="88" t="s">
        <v>17</v>
      </c>
      <c r="F207" s="88" t="s">
        <v>17</v>
      </c>
      <c r="G207" s="88" t="s">
        <v>17</v>
      </c>
      <c r="H207" s="88" t="s">
        <v>17</v>
      </c>
      <c r="I207" s="88" t="s">
        <v>17</v>
      </c>
      <c r="J207" s="88" t="s">
        <v>17</v>
      </c>
      <c r="K207" s="88" t="s">
        <v>17</v>
      </c>
    </row>
    <row r="208" spans="1:11" x14ac:dyDescent="0.25">
      <c r="A208" s="81" t="s">
        <v>0</v>
      </c>
      <c r="B208" s="143" t="s">
        <v>496</v>
      </c>
      <c r="C208" s="141">
        <v>1.4122149970917101E-2</v>
      </c>
      <c r="D208" s="88" t="s">
        <v>17</v>
      </c>
      <c r="E208" s="88" t="s">
        <v>17</v>
      </c>
      <c r="F208" s="88" t="s">
        <v>17</v>
      </c>
      <c r="G208" s="88" t="s">
        <v>17</v>
      </c>
      <c r="H208" s="88" t="s">
        <v>17</v>
      </c>
      <c r="I208" s="88" t="s">
        <v>17</v>
      </c>
      <c r="J208" s="88" t="s">
        <v>17</v>
      </c>
      <c r="K208" s="88" t="s">
        <v>17</v>
      </c>
    </row>
    <row r="209" spans="1:14" x14ac:dyDescent="0.25">
      <c r="A209" s="81" t="s">
        <v>0</v>
      </c>
      <c r="B209" s="143" t="s">
        <v>497</v>
      </c>
      <c r="C209" s="141">
        <v>2.4456716666666666E-2</v>
      </c>
      <c r="D209" s="88" t="s">
        <v>17</v>
      </c>
      <c r="E209" s="88" t="s">
        <v>17</v>
      </c>
      <c r="F209" s="88" t="s">
        <v>17</v>
      </c>
      <c r="G209" s="88" t="s">
        <v>17</v>
      </c>
      <c r="H209" s="88" t="s">
        <v>17</v>
      </c>
      <c r="I209" s="88" t="s">
        <v>17</v>
      </c>
      <c r="J209" s="88" t="s">
        <v>17</v>
      </c>
      <c r="K209" s="88" t="s">
        <v>17</v>
      </c>
    </row>
    <row r="210" spans="1:14" x14ac:dyDescent="0.25">
      <c r="A210" s="81" t="s">
        <v>0</v>
      </c>
      <c r="B210" s="143" t="s">
        <v>498</v>
      </c>
      <c r="C210" s="141">
        <v>2.4456716666666666E-2</v>
      </c>
      <c r="D210" s="88" t="s">
        <v>17</v>
      </c>
      <c r="E210" s="88" t="s">
        <v>17</v>
      </c>
      <c r="F210" s="88" t="s">
        <v>17</v>
      </c>
      <c r="G210" s="88" t="s">
        <v>17</v>
      </c>
      <c r="H210" s="88" t="s">
        <v>17</v>
      </c>
      <c r="I210" s="88" t="s">
        <v>17</v>
      </c>
      <c r="J210" s="88" t="s">
        <v>17</v>
      </c>
      <c r="K210" s="88" t="s">
        <v>17</v>
      </c>
    </row>
    <row r="211" spans="1:14" x14ac:dyDescent="0.25">
      <c r="A211" s="80" t="s">
        <v>0</v>
      </c>
      <c r="B211" s="144" t="s">
        <v>499</v>
      </c>
      <c r="C211" s="284">
        <v>2.0722890910642899E-2</v>
      </c>
      <c r="D211" s="89" t="s">
        <v>17</v>
      </c>
      <c r="E211" s="89" t="s">
        <v>17</v>
      </c>
      <c r="F211" s="89" t="s">
        <v>17</v>
      </c>
      <c r="G211" s="89" t="s">
        <v>17</v>
      </c>
      <c r="H211" s="89" t="s">
        <v>17</v>
      </c>
      <c r="I211" s="89" t="s">
        <v>17</v>
      </c>
      <c r="J211" s="89" t="s">
        <v>17</v>
      </c>
      <c r="K211" s="89" t="s">
        <v>17</v>
      </c>
      <c r="L211" s="87"/>
      <c r="M211" s="87"/>
      <c r="N211" s="87"/>
    </row>
    <row r="212" spans="1:14" x14ac:dyDescent="0.25">
      <c r="A212" s="81" t="s">
        <v>6</v>
      </c>
      <c r="B212" s="143" t="s">
        <v>95</v>
      </c>
      <c r="C212" s="328">
        <v>1.0028637393085E-2</v>
      </c>
      <c r="D212" s="88" t="s">
        <v>17</v>
      </c>
      <c r="E212" s="88" t="s">
        <v>17</v>
      </c>
      <c r="F212" s="88" t="s">
        <v>17</v>
      </c>
      <c r="G212" s="88" t="s">
        <v>17</v>
      </c>
      <c r="H212" s="88" t="s">
        <v>17</v>
      </c>
      <c r="I212" s="88" t="s">
        <v>17</v>
      </c>
      <c r="J212" s="88" t="s">
        <v>17</v>
      </c>
      <c r="K212" s="88" t="s">
        <v>17</v>
      </c>
      <c r="L212" s="133">
        <v>1.0145365913006899E-2</v>
      </c>
    </row>
    <row r="213" spans="1:14" x14ac:dyDescent="0.25">
      <c r="A213" s="81" t="s">
        <v>6</v>
      </c>
      <c r="B213" s="143" t="s">
        <v>96</v>
      </c>
      <c r="C213" s="328">
        <v>1.9550947014496101E-2</v>
      </c>
      <c r="D213" s="88" t="s">
        <v>17</v>
      </c>
      <c r="E213" s="88" t="s">
        <v>17</v>
      </c>
      <c r="F213" s="88" t="s">
        <v>17</v>
      </c>
      <c r="G213" s="88" t="s">
        <v>17</v>
      </c>
      <c r="H213" s="88" t="s">
        <v>17</v>
      </c>
      <c r="I213" s="88" t="s">
        <v>17</v>
      </c>
      <c r="J213" s="88" t="s">
        <v>17</v>
      </c>
      <c r="K213" s="88" t="s">
        <v>17</v>
      </c>
      <c r="L213" s="133">
        <v>1.9812779915974899E-2</v>
      </c>
    </row>
    <row r="214" spans="1:14" x14ac:dyDescent="0.25">
      <c r="A214" s="81" t="s">
        <v>6</v>
      </c>
      <c r="B214" s="143" t="s">
        <v>97</v>
      </c>
      <c r="C214" s="328">
        <v>2.0282720870005499E-2</v>
      </c>
      <c r="D214" s="88" t="s">
        <v>17</v>
      </c>
      <c r="E214" s="88" t="s">
        <v>17</v>
      </c>
      <c r="F214" s="88" t="s">
        <v>17</v>
      </c>
      <c r="G214" s="88" t="s">
        <v>17</v>
      </c>
      <c r="H214" s="88" t="s">
        <v>17</v>
      </c>
      <c r="I214" s="88" t="s">
        <v>17</v>
      </c>
      <c r="J214" s="88" t="s">
        <v>17</v>
      </c>
      <c r="K214" s="88" t="s">
        <v>17</v>
      </c>
      <c r="L214" s="133">
        <v>2.0550575497279799E-2</v>
      </c>
    </row>
    <row r="215" spans="1:14" x14ac:dyDescent="0.25">
      <c r="A215" s="81" t="s">
        <v>6</v>
      </c>
      <c r="B215" s="143" t="s">
        <v>98</v>
      </c>
      <c r="C215" s="141">
        <v>1.6703707490747201E-2</v>
      </c>
      <c r="D215" s="88" t="s">
        <v>17</v>
      </c>
      <c r="E215" s="88" t="s">
        <v>17</v>
      </c>
      <c r="F215" s="88" t="s">
        <v>17</v>
      </c>
      <c r="G215" s="88" t="s">
        <v>17</v>
      </c>
      <c r="H215" s="88" t="s">
        <v>17</v>
      </c>
      <c r="I215" s="88" t="s">
        <v>17</v>
      </c>
      <c r="J215" s="88" t="s">
        <v>17</v>
      </c>
      <c r="K215" s="88" t="s">
        <v>17</v>
      </c>
      <c r="L215" s="133">
        <v>1.6143588010556102E-2</v>
      </c>
    </row>
    <row r="216" spans="1:14" x14ac:dyDescent="0.25">
      <c r="A216" s="81" t="s">
        <v>6</v>
      </c>
      <c r="B216" s="143" t="s">
        <v>99</v>
      </c>
      <c r="C216" s="141">
        <v>3.25640749881356E-2</v>
      </c>
      <c r="D216" s="88" t="s">
        <v>17</v>
      </c>
      <c r="E216" s="88" t="s">
        <v>17</v>
      </c>
      <c r="F216" s="88" t="s">
        <v>17</v>
      </c>
      <c r="G216" s="88" t="s">
        <v>17</v>
      </c>
      <c r="H216" s="88" t="s">
        <v>17</v>
      </c>
      <c r="I216" s="88" t="s">
        <v>17</v>
      </c>
      <c r="J216" s="88" t="s">
        <v>17</v>
      </c>
      <c r="K216" s="88" t="s">
        <v>17</v>
      </c>
      <c r="L216" s="133">
        <v>3.1526645667580899E-2</v>
      </c>
    </row>
    <row r="217" spans="1:14" x14ac:dyDescent="0.25">
      <c r="A217" s="81" t="s">
        <v>6</v>
      </c>
      <c r="B217" s="143" t="s">
        <v>100</v>
      </c>
      <c r="C217" s="141">
        <v>3.3782918182150602E-2</v>
      </c>
      <c r="D217" s="88" t="s">
        <v>17</v>
      </c>
      <c r="E217" s="88" t="s">
        <v>17</v>
      </c>
      <c r="F217" s="88" t="s">
        <v>17</v>
      </c>
      <c r="G217" s="88" t="s">
        <v>17</v>
      </c>
      <c r="H217" s="88" t="s">
        <v>17</v>
      </c>
      <c r="I217" s="88" t="s">
        <v>17</v>
      </c>
      <c r="J217" s="88" t="s">
        <v>17</v>
      </c>
      <c r="K217" s="88" t="s">
        <v>17</v>
      </c>
      <c r="L217" s="133">
        <v>3.2700646487533999E-2</v>
      </c>
    </row>
    <row r="218" spans="1:14" x14ac:dyDescent="0.25">
      <c r="A218" s="81" t="s">
        <v>6</v>
      </c>
      <c r="B218" s="143" t="s">
        <v>101</v>
      </c>
      <c r="C218" s="328">
        <v>4.0560594935974803E-2</v>
      </c>
      <c r="D218" s="88" t="s">
        <v>17</v>
      </c>
      <c r="E218" s="88" t="s">
        <v>17</v>
      </c>
      <c r="F218" s="88" t="s">
        <v>17</v>
      </c>
      <c r="G218" s="88" t="s">
        <v>17</v>
      </c>
      <c r="H218" s="88" t="s">
        <v>17</v>
      </c>
      <c r="I218" s="88" t="s">
        <v>17</v>
      </c>
      <c r="J218" s="88" t="s">
        <v>17</v>
      </c>
      <c r="K218" s="88" t="s">
        <v>17</v>
      </c>
      <c r="L218" s="133">
        <v>4.09511383971711E-2</v>
      </c>
    </row>
    <row r="219" spans="1:14" x14ac:dyDescent="0.25">
      <c r="A219" s="81" t="s">
        <v>6</v>
      </c>
      <c r="B219" s="143" t="s">
        <v>102</v>
      </c>
      <c r="C219" s="328">
        <v>8.3333333333333329E-2</v>
      </c>
      <c r="D219" s="88" t="s">
        <v>17</v>
      </c>
      <c r="E219" s="88" t="s">
        <v>17</v>
      </c>
      <c r="F219" s="88" t="s">
        <v>17</v>
      </c>
      <c r="G219" s="88" t="s">
        <v>17</v>
      </c>
      <c r="H219" s="88" t="s">
        <v>17</v>
      </c>
      <c r="I219" s="88" t="s">
        <v>17</v>
      </c>
      <c r="J219" s="88" t="s">
        <v>17</v>
      </c>
      <c r="K219" s="88" t="s">
        <v>17</v>
      </c>
      <c r="L219" s="133">
        <v>0.13610162407809101</v>
      </c>
    </row>
    <row r="220" spans="1:14" x14ac:dyDescent="0.25">
      <c r="A220" s="81" t="s">
        <v>6</v>
      </c>
      <c r="B220" s="143" t="s">
        <v>103</v>
      </c>
      <c r="C220" s="328">
        <v>8.3333333333333329E-2</v>
      </c>
      <c r="D220" s="88" t="s">
        <v>17</v>
      </c>
      <c r="E220" s="88" t="s">
        <v>17</v>
      </c>
      <c r="F220" s="88" t="s">
        <v>17</v>
      </c>
      <c r="G220" s="88" t="s">
        <v>17</v>
      </c>
      <c r="H220" s="88" t="s">
        <v>17</v>
      </c>
      <c r="I220" s="88" t="s">
        <v>17</v>
      </c>
      <c r="J220" s="88" t="s">
        <v>17</v>
      </c>
      <c r="K220" s="88" t="s">
        <v>17</v>
      </c>
      <c r="L220" s="133">
        <v>0.146949449575389</v>
      </c>
    </row>
    <row r="221" spans="1:14" x14ac:dyDescent="0.25">
      <c r="A221" s="81" t="s">
        <v>6</v>
      </c>
      <c r="B221" s="143" t="s">
        <v>104</v>
      </c>
      <c r="C221" s="141">
        <v>6.7557763523125203E-2</v>
      </c>
      <c r="D221" s="88" t="s">
        <v>17</v>
      </c>
      <c r="E221" s="88" t="s">
        <v>17</v>
      </c>
      <c r="F221" s="88" t="s">
        <v>17</v>
      </c>
      <c r="G221" s="88" t="s">
        <v>17</v>
      </c>
      <c r="H221" s="88" t="s">
        <v>17</v>
      </c>
      <c r="I221" s="88" t="s">
        <v>17</v>
      </c>
      <c r="J221" s="88" t="s">
        <v>17</v>
      </c>
      <c r="K221" s="88" t="s">
        <v>17</v>
      </c>
      <c r="L221" s="133">
        <v>6.5162588763766099E-2</v>
      </c>
    </row>
    <row r="222" spans="1:14" x14ac:dyDescent="0.25">
      <c r="A222" s="81" t="s">
        <v>6</v>
      </c>
      <c r="B222" s="143" t="s">
        <v>105</v>
      </c>
      <c r="C222" s="328">
        <v>0.13880008333333332</v>
      </c>
      <c r="D222" s="88" t="s">
        <v>17</v>
      </c>
      <c r="E222" s="88" t="s">
        <v>17</v>
      </c>
      <c r="F222" s="88" t="s">
        <v>17</v>
      </c>
      <c r="G222" s="88" t="s">
        <v>17</v>
      </c>
      <c r="H222" s="88" t="s">
        <v>17</v>
      </c>
      <c r="I222" s="88" t="s">
        <v>17</v>
      </c>
      <c r="J222" s="88" t="s">
        <v>17</v>
      </c>
      <c r="K222" s="88" t="s">
        <v>17</v>
      </c>
      <c r="L222" s="133">
        <v>0.216568684217432</v>
      </c>
    </row>
    <row r="223" spans="1:14" x14ac:dyDescent="0.25">
      <c r="A223" s="81" t="s">
        <v>6</v>
      </c>
      <c r="B223" s="143" t="s">
        <v>106</v>
      </c>
      <c r="C223" s="328">
        <v>0.13880008333333332</v>
      </c>
      <c r="D223" s="88" t="s">
        <v>17</v>
      </c>
      <c r="E223" s="88" t="s">
        <v>17</v>
      </c>
      <c r="F223" s="88" t="s">
        <v>17</v>
      </c>
      <c r="G223" s="88" t="s">
        <v>17</v>
      </c>
      <c r="H223" s="88" t="s">
        <v>17</v>
      </c>
      <c r="I223" s="88" t="s">
        <v>17</v>
      </c>
      <c r="J223" s="88" t="s">
        <v>17</v>
      </c>
      <c r="K223" s="88" t="s">
        <v>17</v>
      </c>
      <c r="L223" s="133">
        <v>0.23383004542809899</v>
      </c>
    </row>
    <row r="224" spans="1:14" x14ac:dyDescent="0.25">
      <c r="A224" s="81" t="s">
        <v>6</v>
      </c>
      <c r="B224" s="143" t="s">
        <v>107</v>
      </c>
      <c r="C224" s="328">
        <v>4.0560594935974803E-2</v>
      </c>
      <c r="D224" s="88" t="s">
        <v>17</v>
      </c>
      <c r="E224" s="88" t="s">
        <v>17</v>
      </c>
      <c r="F224" s="88" t="s">
        <v>17</v>
      </c>
      <c r="G224" s="88" t="s">
        <v>17</v>
      </c>
      <c r="H224" s="88" t="s">
        <v>17</v>
      </c>
      <c r="I224" s="88" t="s">
        <v>17</v>
      </c>
      <c r="J224" s="88" t="s">
        <v>17</v>
      </c>
      <c r="K224" s="88" t="s">
        <v>17</v>
      </c>
      <c r="L224" s="133">
        <v>4.09511383971711E-2</v>
      </c>
    </row>
    <row r="225" spans="1:17" x14ac:dyDescent="0.25">
      <c r="A225" s="81" t="s">
        <v>6</v>
      </c>
      <c r="B225" s="143" t="s">
        <v>108</v>
      </c>
      <c r="C225" s="328">
        <v>8.3333333333333329E-2</v>
      </c>
      <c r="D225" s="88" t="s">
        <v>17</v>
      </c>
      <c r="E225" s="88" t="s">
        <v>17</v>
      </c>
      <c r="F225" s="88" t="s">
        <v>17</v>
      </c>
      <c r="G225" s="88" t="s">
        <v>17</v>
      </c>
      <c r="H225" s="88" t="s">
        <v>17</v>
      </c>
      <c r="I225" s="88" t="s">
        <v>17</v>
      </c>
      <c r="J225" s="88" t="s">
        <v>17</v>
      </c>
      <c r="K225" s="88" t="s">
        <v>17</v>
      </c>
      <c r="L225" s="133">
        <v>0.13610162407809101</v>
      </c>
    </row>
    <row r="226" spans="1:17" x14ac:dyDescent="0.25">
      <c r="A226" s="81" t="s">
        <v>6</v>
      </c>
      <c r="B226" s="143" t="s">
        <v>109</v>
      </c>
      <c r="C226" s="328">
        <v>8.3333333333333329E-2</v>
      </c>
      <c r="D226" s="88" t="s">
        <v>17</v>
      </c>
      <c r="E226" s="88" t="s">
        <v>17</v>
      </c>
      <c r="F226" s="88" t="s">
        <v>17</v>
      </c>
      <c r="G226" s="88" t="s">
        <v>17</v>
      </c>
      <c r="H226" s="88" t="s">
        <v>17</v>
      </c>
      <c r="I226" s="88" t="s">
        <v>17</v>
      </c>
      <c r="J226" s="88" t="s">
        <v>17</v>
      </c>
      <c r="K226" s="88" t="s">
        <v>17</v>
      </c>
      <c r="L226" s="133">
        <v>0.146949449575389</v>
      </c>
    </row>
    <row r="227" spans="1:17" x14ac:dyDescent="0.25">
      <c r="A227" s="81" t="s">
        <v>6</v>
      </c>
      <c r="B227" s="143" t="s">
        <v>110</v>
      </c>
      <c r="C227" s="141">
        <v>6.7557763523125203E-2</v>
      </c>
      <c r="D227" s="88" t="s">
        <v>17</v>
      </c>
      <c r="E227" s="88" t="s">
        <v>17</v>
      </c>
      <c r="F227" s="88" t="s">
        <v>17</v>
      </c>
      <c r="G227" s="88" t="s">
        <v>17</v>
      </c>
      <c r="H227" s="88" t="s">
        <v>17</v>
      </c>
      <c r="I227" s="88" t="s">
        <v>17</v>
      </c>
      <c r="J227" s="88" t="s">
        <v>17</v>
      </c>
      <c r="K227" s="88" t="s">
        <v>17</v>
      </c>
      <c r="L227" s="133">
        <v>6.5162588763766099E-2</v>
      </c>
    </row>
    <row r="228" spans="1:17" x14ac:dyDescent="0.25">
      <c r="A228" s="81" t="s">
        <v>6</v>
      </c>
      <c r="B228" s="143" t="s">
        <v>111</v>
      </c>
      <c r="C228" s="328">
        <v>0.13880008333333332</v>
      </c>
      <c r="D228" s="88" t="s">
        <v>17</v>
      </c>
      <c r="E228" s="88" t="s">
        <v>17</v>
      </c>
      <c r="F228" s="88" t="s">
        <v>17</v>
      </c>
      <c r="G228" s="88" t="s">
        <v>17</v>
      </c>
      <c r="H228" s="88" t="s">
        <v>17</v>
      </c>
      <c r="I228" s="88" t="s">
        <v>17</v>
      </c>
      <c r="J228" s="88" t="s">
        <v>17</v>
      </c>
      <c r="K228" s="88" t="s">
        <v>17</v>
      </c>
      <c r="L228" s="133">
        <v>0.216568684217432</v>
      </c>
    </row>
    <row r="229" spans="1:17" x14ac:dyDescent="0.25">
      <c r="A229" s="81" t="s">
        <v>6</v>
      </c>
      <c r="B229" s="143" t="s">
        <v>112</v>
      </c>
      <c r="C229" s="328">
        <v>0.13880008333333332</v>
      </c>
      <c r="D229" s="88" t="s">
        <v>17</v>
      </c>
      <c r="E229" s="88" t="s">
        <v>17</v>
      </c>
      <c r="F229" s="88" t="s">
        <v>17</v>
      </c>
      <c r="G229" s="88" t="s">
        <v>17</v>
      </c>
      <c r="H229" s="88" t="s">
        <v>17</v>
      </c>
      <c r="I229" s="88" t="s">
        <v>17</v>
      </c>
      <c r="J229" s="88" t="s">
        <v>17</v>
      </c>
      <c r="K229" s="88" t="s">
        <v>17</v>
      </c>
      <c r="L229" s="133">
        <v>0.23383004542809899</v>
      </c>
    </row>
    <row r="230" spans="1:17" x14ac:dyDescent="0.25">
      <c r="A230" s="81" t="s">
        <v>6</v>
      </c>
      <c r="B230" s="143" t="s">
        <v>113</v>
      </c>
      <c r="C230" s="328">
        <v>3.5560260515751597E-2</v>
      </c>
      <c r="D230" s="88" t="s">
        <v>17</v>
      </c>
      <c r="E230" s="88" t="s">
        <v>17</v>
      </c>
      <c r="F230" s="88" t="s">
        <v>17</v>
      </c>
      <c r="G230" s="88" t="s">
        <v>17</v>
      </c>
      <c r="H230" s="88" t="s">
        <v>17</v>
      </c>
      <c r="I230" s="88" t="s">
        <v>17</v>
      </c>
      <c r="J230" s="88" t="s">
        <v>17</v>
      </c>
      <c r="K230" s="88" t="s">
        <v>17</v>
      </c>
      <c r="L230" s="133">
        <v>4.4859323275133201E-2</v>
      </c>
    </row>
    <row r="231" spans="1:17" x14ac:dyDescent="0.25">
      <c r="A231" s="81" t="s">
        <v>6</v>
      </c>
      <c r="B231" s="143" t="s">
        <v>114</v>
      </c>
      <c r="C231" s="328">
        <v>3.2682400982499298E-2</v>
      </c>
      <c r="D231" s="88" t="s">
        <v>17</v>
      </c>
      <c r="E231" s="88" t="s">
        <v>17</v>
      </c>
      <c r="F231" s="88" t="s">
        <v>17</v>
      </c>
      <c r="G231" s="88" t="s">
        <v>17</v>
      </c>
      <c r="H231" s="88" t="s">
        <v>17</v>
      </c>
      <c r="I231" s="88" t="s">
        <v>17</v>
      </c>
      <c r="J231" s="88" t="s">
        <v>17</v>
      </c>
      <c r="K231" s="88" t="s">
        <v>17</v>
      </c>
      <c r="L231" s="133">
        <v>6.4982448696810399E-2</v>
      </c>
    </row>
    <row r="232" spans="1:17" x14ac:dyDescent="0.25">
      <c r="A232" s="81" t="s">
        <v>6</v>
      </c>
      <c r="B232" s="143" t="s">
        <v>115</v>
      </c>
      <c r="C232" s="360">
        <v>8.3333333333333332E-3</v>
      </c>
      <c r="D232" s="88" t="s">
        <v>17</v>
      </c>
      <c r="E232" s="88" t="s">
        <v>17</v>
      </c>
      <c r="F232" s="88" t="s">
        <v>17</v>
      </c>
      <c r="G232" s="88" t="s">
        <v>17</v>
      </c>
      <c r="H232" s="88" t="s">
        <v>17</v>
      </c>
      <c r="I232" s="88" t="s">
        <v>17</v>
      </c>
      <c r="J232" s="88" t="s">
        <v>17</v>
      </c>
      <c r="K232" s="88" t="s">
        <v>17</v>
      </c>
      <c r="L232" s="133">
        <v>1.44650046833339E-5</v>
      </c>
      <c r="N232" s="361">
        <f>1/10/12</f>
        <v>8.3333333333333332E-3</v>
      </c>
    </row>
    <row r="233" spans="1:17" x14ac:dyDescent="0.25">
      <c r="A233" s="81" t="s">
        <v>6</v>
      </c>
      <c r="B233" s="143" t="s">
        <v>116</v>
      </c>
      <c r="C233" s="328">
        <v>3.5560260515751597E-2</v>
      </c>
      <c r="D233" s="88" t="s">
        <v>17</v>
      </c>
      <c r="E233" s="88" t="s">
        <v>17</v>
      </c>
      <c r="F233" s="88" t="s">
        <v>17</v>
      </c>
      <c r="G233" s="88" t="s">
        <v>17</v>
      </c>
      <c r="H233" s="88" t="s">
        <v>17</v>
      </c>
      <c r="I233" s="88" t="s">
        <v>17</v>
      </c>
      <c r="J233" s="88" t="s">
        <v>17</v>
      </c>
      <c r="K233" s="88" t="s">
        <v>17</v>
      </c>
      <c r="L233" s="133">
        <v>4.4859323275133201E-2</v>
      </c>
    </row>
    <row r="234" spans="1:17" x14ac:dyDescent="0.25">
      <c r="A234" s="81" t="s">
        <v>6</v>
      </c>
      <c r="B234" s="143" t="s">
        <v>117</v>
      </c>
      <c r="C234" s="328">
        <v>3.2682400982499298E-2</v>
      </c>
      <c r="D234" s="88" t="s">
        <v>17</v>
      </c>
      <c r="E234" s="88" t="s">
        <v>17</v>
      </c>
      <c r="F234" s="88" t="s">
        <v>17</v>
      </c>
      <c r="G234" s="88" t="s">
        <v>17</v>
      </c>
      <c r="H234" s="88" t="s">
        <v>17</v>
      </c>
      <c r="I234" s="88" t="s">
        <v>17</v>
      </c>
      <c r="J234" s="88" t="s">
        <v>17</v>
      </c>
      <c r="K234" s="88" t="s">
        <v>17</v>
      </c>
      <c r="L234" s="133">
        <v>6.4982448696810399E-2</v>
      </c>
    </row>
    <row r="235" spans="1:17" x14ac:dyDescent="0.25">
      <c r="A235" s="81" t="s">
        <v>6</v>
      </c>
      <c r="B235" s="143" t="s">
        <v>118</v>
      </c>
      <c r="C235" s="360">
        <v>8.3333333333333332E-3</v>
      </c>
      <c r="D235" s="88" t="s">
        <v>17</v>
      </c>
      <c r="E235" s="88" t="s">
        <v>17</v>
      </c>
      <c r="F235" s="88" t="s">
        <v>17</v>
      </c>
      <c r="G235" s="88" t="s">
        <v>17</v>
      </c>
      <c r="H235" s="88" t="s">
        <v>17</v>
      </c>
      <c r="I235" s="88" t="s">
        <v>17</v>
      </c>
      <c r="J235" s="88" t="s">
        <v>17</v>
      </c>
      <c r="K235" s="88" t="s">
        <v>17</v>
      </c>
      <c r="L235" s="133">
        <v>1.44650046833339E-5</v>
      </c>
      <c r="N235" s="361">
        <f>1/10/12</f>
        <v>8.3333333333333332E-3</v>
      </c>
      <c r="Q235" s="133" t="s">
        <v>2031</v>
      </c>
    </row>
    <row r="236" spans="1:17" x14ac:dyDescent="0.25">
      <c r="A236" s="81" t="s">
        <v>6</v>
      </c>
      <c r="B236" s="143" t="s">
        <v>119</v>
      </c>
      <c r="C236" s="328">
        <v>8.3333333333333329E-2</v>
      </c>
      <c r="D236" s="88" t="s">
        <v>17</v>
      </c>
      <c r="E236" s="88" t="s">
        <v>17</v>
      </c>
      <c r="F236" s="88" t="s">
        <v>17</v>
      </c>
      <c r="G236" s="88" t="s">
        <v>17</v>
      </c>
      <c r="H236" s="88" t="s">
        <v>17</v>
      </c>
      <c r="I236" s="88" t="s">
        <v>17</v>
      </c>
      <c r="J236" s="88" t="s">
        <v>17</v>
      </c>
      <c r="K236" s="88" t="s">
        <v>17</v>
      </c>
      <c r="L236" s="133">
        <v>0.10109815051059599</v>
      </c>
    </row>
    <row r="237" spans="1:17" x14ac:dyDescent="0.25">
      <c r="A237" s="81" t="s">
        <v>6</v>
      </c>
      <c r="B237" s="143" t="s">
        <v>120</v>
      </c>
      <c r="C237" s="328">
        <v>8.3333333333333329E-2</v>
      </c>
      <c r="D237" s="88" t="s">
        <v>17</v>
      </c>
      <c r="E237" s="88" t="s">
        <v>17</v>
      </c>
      <c r="F237" s="88" t="s">
        <v>17</v>
      </c>
      <c r="G237" s="88" t="s">
        <v>17</v>
      </c>
      <c r="H237" s="88" t="s">
        <v>17</v>
      </c>
      <c r="I237" s="88" t="s">
        <v>17</v>
      </c>
      <c r="J237" s="88" t="s">
        <v>17</v>
      </c>
      <c r="K237" s="88" t="s">
        <v>17</v>
      </c>
      <c r="L237" s="133">
        <v>0.149759862721669</v>
      </c>
    </row>
    <row r="238" spans="1:17" x14ac:dyDescent="0.25">
      <c r="A238" s="81" t="s">
        <v>6</v>
      </c>
      <c r="B238" s="143" t="s">
        <v>121</v>
      </c>
      <c r="C238" s="360">
        <v>8.3333333333333332E-3</v>
      </c>
      <c r="D238" s="88" t="s">
        <v>17</v>
      </c>
      <c r="E238" s="88" t="s">
        <v>17</v>
      </c>
      <c r="F238" s="88" t="s">
        <v>17</v>
      </c>
      <c r="G238" s="88" t="s">
        <v>17</v>
      </c>
      <c r="H238" s="88" t="s">
        <v>17</v>
      </c>
      <c r="I238" s="88" t="s">
        <v>17</v>
      </c>
      <c r="J238" s="88" t="s">
        <v>17</v>
      </c>
      <c r="K238" s="88" t="s">
        <v>17</v>
      </c>
      <c r="L238" s="133">
        <v>1.5614862816130099E-2</v>
      </c>
      <c r="N238" s="361">
        <f>1/10/12</f>
        <v>8.3333333333333332E-3</v>
      </c>
    </row>
    <row r="239" spans="1:17" x14ac:dyDescent="0.25">
      <c r="A239" s="81" t="s">
        <v>6</v>
      </c>
      <c r="B239" s="143" t="s">
        <v>122</v>
      </c>
      <c r="C239" s="328">
        <v>8.3333333333333329E-2</v>
      </c>
      <c r="D239" s="88" t="s">
        <v>17</v>
      </c>
      <c r="E239" s="88" t="s">
        <v>17</v>
      </c>
      <c r="F239" s="88" t="s">
        <v>17</v>
      </c>
      <c r="G239" s="88" t="s">
        <v>17</v>
      </c>
      <c r="H239" s="88" t="s">
        <v>17</v>
      </c>
      <c r="I239" s="88" t="s">
        <v>17</v>
      </c>
      <c r="J239" s="88" t="s">
        <v>17</v>
      </c>
      <c r="K239" s="88" t="s">
        <v>17</v>
      </c>
      <c r="L239" s="133">
        <v>0.10109815051059599</v>
      </c>
    </row>
    <row r="240" spans="1:17" x14ac:dyDescent="0.25">
      <c r="A240" s="81" t="s">
        <v>6</v>
      </c>
      <c r="B240" s="143" t="s">
        <v>123</v>
      </c>
      <c r="C240" s="328">
        <v>8.3333333333333329E-2</v>
      </c>
      <c r="D240" s="88" t="s">
        <v>17</v>
      </c>
      <c r="E240" s="88" t="s">
        <v>17</v>
      </c>
      <c r="F240" s="88" t="s">
        <v>17</v>
      </c>
      <c r="G240" s="88" t="s">
        <v>17</v>
      </c>
      <c r="H240" s="88" t="s">
        <v>17</v>
      </c>
      <c r="I240" s="88" t="s">
        <v>17</v>
      </c>
      <c r="J240" s="88" t="s">
        <v>17</v>
      </c>
      <c r="K240" s="88" t="s">
        <v>17</v>
      </c>
      <c r="L240" s="133">
        <v>0.149759862721669</v>
      </c>
    </row>
    <row r="241" spans="1:14" x14ac:dyDescent="0.25">
      <c r="A241" s="81" t="s">
        <v>6</v>
      </c>
      <c r="B241" s="143" t="s">
        <v>124</v>
      </c>
      <c r="C241" s="360">
        <v>8.3333333333333332E-3</v>
      </c>
      <c r="D241" s="88" t="s">
        <v>17</v>
      </c>
      <c r="E241" s="88" t="s">
        <v>17</v>
      </c>
      <c r="F241" s="88" t="s">
        <v>17</v>
      </c>
      <c r="G241" s="88" t="s">
        <v>17</v>
      </c>
      <c r="H241" s="88" t="s">
        <v>17</v>
      </c>
      <c r="I241" s="88" t="s">
        <v>17</v>
      </c>
      <c r="J241" s="88" t="s">
        <v>17</v>
      </c>
      <c r="K241" s="88" t="s">
        <v>17</v>
      </c>
      <c r="L241" s="133">
        <v>1.5614862816130099E-2</v>
      </c>
      <c r="N241" s="361">
        <f>1/10/12</f>
        <v>8.3333333333333332E-3</v>
      </c>
    </row>
    <row r="242" spans="1:14" x14ac:dyDescent="0.25">
      <c r="A242" s="81" t="s">
        <v>6</v>
      </c>
      <c r="B242" s="143" t="s">
        <v>488</v>
      </c>
      <c r="C242" s="328">
        <v>1.3888888888888888E-2</v>
      </c>
      <c r="D242" s="88" t="s">
        <v>17</v>
      </c>
      <c r="E242" s="88" t="s">
        <v>17</v>
      </c>
      <c r="F242" s="88" t="s">
        <v>17</v>
      </c>
      <c r="G242" s="88" t="s">
        <v>17</v>
      </c>
      <c r="H242" s="88" t="s">
        <v>17</v>
      </c>
      <c r="I242" s="88" t="s">
        <v>17</v>
      </c>
      <c r="J242" s="88" t="s">
        <v>17</v>
      </c>
      <c r="K242" s="88" t="s">
        <v>17</v>
      </c>
      <c r="L242" s="133">
        <v>4.4298162553495002E-2</v>
      </c>
    </row>
    <row r="243" spans="1:14" x14ac:dyDescent="0.25">
      <c r="A243" s="81" t="s">
        <v>6</v>
      </c>
      <c r="B243" s="143" t="s">
        <v>489</v>
      </c>
      <c r="C243" s="328">
        <v>5.9910581760323498E-3</v>
      </c>
      <c r="D243" s="88" t="s">
        <v>17</v>
      </c>
      <c r="E243" s="88" t="s">
        <v>17</v>
      </c>
      <c r="F243" s="88" t="s">
        <v>17</v>
      </c>
      <c r="G243" s="88" t="s">
        <v>17</v>
      </c>
      <c r="H243" s="88" t="s">
        <v>17</v>
      </c>
      <c r="I243" s="88" t="s">
        <v>17</v>
      </c>
      <c r="J243" s="88" t="s">
        <v>17</v>
      </c>
      <c r="K243" s="88" t="s">
        <v>17</v>
      </c>
      <c r="L243" s="133">
        <v>1.6388707793501399E-2</v>
      </c>
    </row>
    <row r="244" spans="1:14" x14ac:dyDescent="0.25">
      <c r="A244" s="81" t="s">
        <v>6</v>
      </c>
      <c r="B244" s="143" t="s">
        <v>490</v>
      </c>
      <c r="C244" s="360">
        <v>4.1666666666666666E-3</v>
      </c>
      <c r="D244" s="88" t="s">
        <v>17</v>
      </c>
      <c r="E244" s="88" t="s">
        <v>17</v>
      </c>
      <c r="F244" s="88" t="s">
        <v>17</v>
      </c>
      <c r="G244" s="88" t="s">
        <v>17</v>
      </c>
      <c r="H244" s="88" t="s">
        <v>17</v>
      </c>
      <c r="I244" s="88" t="s">
        <v>17</v>
      </c>
      <c r="J244" s="88" t="s">
        <v>17</v>
      </c>
      <c r="K244" s="88" t="s">
        <v>17</v>
      </c>
      <c r="L244" s="133">
        <v>8.3766018898590006E-6</v>
      </c>
      <c r="N244" s="361">
        <f>1/20/12</f>
        <v>4.1666666666666666E-3</v>
      </c>
    </row>
    <row r="245" spans="1:14" x14ac:dyDescent="0.25">
      <c r="A245" s="81" t="s">
        <v>6</v>
      </c>
      <c r="B245" s="143" t="s">
        <v>491</v>
      </c>
      <c r="C245" s="141">
        <v>2.3133347222222222E-2</v>
      </c>
      <c r="D245" s="88" t="s">
        <v>17</v>
      </c>
      <c r="E245" s="88" t="s">
        <v>17</v>
      </c>
      <c r="F245" s="88" t="s">
        <v>17</v>
      </c>
      <c r="G245" s="88" t="s">
        <v>17</v>
      </c>
      <c r="H245" s="88" t="s">
        <v>17</v>
      </c>
      <c r="I245" s="88" t="s">
        <v>17</v>
      </c>
      <c r="J245" s="88" t="s">
        <v>17</v>
      </c>
      <c r="K245" s="88" t="s">
        <v>17</v>
      </c>
      <c r="L245" s="133">
        <v>7.0488466559046101E-2</v>
      </c>
    </row>
    <row r="246" spans="1:14" x14ac:dyDescent="0.25">
      <c r="A246" s="81" t="s">
        <v>6</v>
      </c>
      <c r="B246" s="143" t="s">
        <v>492</v>
      </c>
      <c r="C246" s="141">
        <v>9.9787119037225303E-3</v>
      </c>
      <c r="D246" s="88" t="s">
        <v>17</v>
      </c>
      <c r="E246" s="88" t="s">
        <v>17</v>
      </c>
      <c r="F246" s="88" t="s">
        <v>17</v>
      </c>
      <c r="G246" s="88" t="s">
        <v>17</v>
      </c>
      <c r="H246" s="88" t="s">
        <v>17</v>
      </c>
      <c r="I246" s="88" t="s">
        <v>17</v>
      </c>
      <c r="J246" s="88" t="s">
        <v>17</v>
      </c>
      <c r="K246" s="88" t="s">
        <v>17</v>
      </c>
      <c r="L246" s="133">
        <v>2.6078167008691401E-2</v>
      </c>
    </row>
    <row r="247" spans="1:14" x14ac:dyDescent="0.25">
      <c r="A247" s="81" t="s">
        <v>6</v>
      </c>
      <c r="B247" s="143" t="s">
        <v>493</v>
      </c>
      <c r="C247" s="360">
        <v>6.9400041666666671E-3</v>
      </c>
      <c r="D247" s="88" t="s">
        <v>17</v>
      </c>
      <c r="E247" s="88" t="s">
        <v>17</v>
      </c>
      <c r="F247" s="88" t="s">
        <v>17</v>
      </c>
      <c r="G247" s="88" t="s">
        <v>17</v>
      </c>
      <c r="H247" s="88" t="s">
        <v>17</v>
      </c>
      <c r="I247" s="88" t="s">
        <v>17</v>
      </c>
      <c r="J247" s="88" t="s">
        <v>17</v>
      </c>
      <c r="K247" s="88" t="s">
        <v>17</v>
      </c>
      <c r="L247" s="133">
        <v>1.33290815725986E-5</v>
      </c>
      <c r="N247" s="361">
        <f>N244*'[3]3.1.2-HIVTestingHRMult'!$F$7</f>
        <v>6.9400041666666671E-3</v>
      </c>
    </row>
    <row r="248" spans="1:14" x14ac:dyDescent="0.25">
      <c r="A248" s="81" t="s">
        <v>6</v>
      </c>
      <c r="B248" s="143" t="s">
        <v>494</v>
      </c>
      <c r="C248" s="360">
        <v>1.3888888888888888E-2</v>
      </c>
      <c r="D248" s="88" t="s">
        <v>17</v>
      </c>
      <c r="E248" s="88" t="s">
        <v>17</v>
      </c>
      <c r="F248" s="88" t="s">
        <v>17</v>
      </c>
      <c r="G248" s="88" t="s">
        <v>17</v>
      </c>
      <c r="H248" s="88" t="s">
        <v>17</v>
      </c>
      <c r="I248" s="88" t="s">
        <v>17</v>
      </c>
      <c r="J248" s="88" t="s">
        <v>17</v>
      </c>
      <c r="K248" s="88" t="s">
        <v>17</v>
      </c>
      <c r="L248" s="133">
        <v>8.8356009611637296E-2</v>
      </c>
    </row>
    <row r="249" spans="1:14" x14ac:dyDescent="0.25">
      <c r="A249" s="81" t="s">
        <v>6</v>
      </c>
      <c r="B249" s="143" t="s">
        <v>495</v>
      </c>
      <c r="C249" s="328">
        <v>1.6666666666666666E-2</v>
      </c>
      <c r="D249" s="88" t="s">
        <v>17</v>
      </c>
      <c r="E249" s="88" t="s">
        <v>17</v>
      </c>
      <c r="F249" s="88" t="s">
        <v>17</v>
      </c>
      <c r="G249" s="88" t="s">
        <v>17</v>
      </c>
      <c r="H249" s="88" t="s">
        <v>17</v>
      </c>
      <c r="I249" s="88" t="s">
        <v>17</v>
      </c>
      <c r="J249" s="88" t="s">
        <v>17</v>
      </c>
      <c r="K249" s="88" t="s">
        <v>17</v>
      </c>
      <c r="L249" s="133">
        <v>3.4641032756786497E-2</v>
      </c>
    </row>
    <row r="250" spans="1:14" x14ac:dyDescent="0.25">
      <c r="A250" s="81" t="s">
        <v>6</v>
      </c>
      <c r="B250" s="143" t="s">
        <v>496</v>
      </c>
      <c r="C250" s="360">
        <v>5.208333333333333E-3</v>
      </c>
      <c r="D250" s="88" t="s">
        <v>17</v>
      </c>
      <c r="E250" s="88" t="s">
        <v>17</v>
      </c>
      <c r="F250" s="88" t="s">
        <v>17</v>
      </c>
      <c r="G250" s="88" t="s">
        <v>17</v>
      </c>
      <c r="H250" s="88" t="s">
        <v>17</v>
      </c>
      <c r="I250" s="88" t="s">
        <v>17</v>
      </c>
      <c r="J250" s="88" t="s">
        <v>17</v>
      </c>
      <c r="K250" s="88" t="s">
        <v>17</v>
      </c>
      <c r="L250" s="133">
        <v>5.0904052207430002E-4</v>
      </c>
      <c r="N250" s="361">
        <f>1/20/12</f>
        <v>4.1666666666666666E-3</v>
      </c>
    </row>
    <row r="251" spans="1:14" x14ac:dyDescent="0.25">
      <c r="A251" s="81" t="s">
        <v>6</v>
      </c>
      <c r="B251" s="143" t="s">
        <v>497</v>
      </c>
      <c r="C251" s="360">
        <v>2.3133347222222222E-2</v>
      </c>
      <c r="D251" s="88" t="s">
        <v>17</v>
      </c>
      <c r="E251" s="88" t="s">
        <v>17</v>
      </c>
      <c r="F251" s="88" t="s">
        <v>17</v>
      </c>
      <c r="G251" s="88" t="s">
        <v>17</v>
      </c>
      <c r="H251" s="88" t="s">
        <v>17</v>
      </c>
      <c r="I251" s="88" t="s">
        <v>17</v>
      </c>
      <c r="J251" s="88" t="s">
        <v>17</v>
      </c>
      <c r="K251" s="88" t="s">
        <v>17</v>
      </c>
      <c r="L251" s="133">
        <v>0.14059453642754399</v>
      </c>
    </row>
    <row r="252" spans="1:14" x14ac:dyDescent="0.25">
      <c r="A252" s="81" t="s">
        <v>6</v>
      </c>
      <c r="B252" s="143" t="s">
        <v>498</v>
      </c>
      <c r="C252" s="141">
        <v>2.7760016666666668E-2</v>
      </c>
      <c r="D252" s="90" t="s">
        <v>17</v>
      </c>
      <c r="E252" s="90" t="s">
        <v>17</v>
      </c>
      <c r="F252" s="90" t="s">
        <v>17</v>
      </c>
      <c r="G252" s="90" t="s">
        <v>17</v>
      </c>
      <c r="H252" s="90" t="s">
        <v>17</v>
      </c>
      <c r="I252" s="90" t="s">
        <v>17</v>
      </c>
      <c r="J252" s="90" t="s">
        <v>17</v>
      </c>
      <c r="K252" s="90" t="s">
        <v>17</v>
      </c>
      <c r="L252" s="133">
        <v>5.5121773416647299E-2</v>
      </c>
    </row>
    <row r="253" spans="1:14" x14ac:dyDescent="0.25">
      <c r="A253" s="81" t="s">
        <v>6</v>
      </c>
      <c r="B253" s="143" t="s">
        <v>499</v>
      </c>
      <c r="C253" s="360">
        <v>8.6750052083333327E-3</v>
      </c>
      <c r="D253" s="90" t="s">
        <v>17</v>
      </c>
      <c r="E253" s="90" t="s">
        <v>17</v>
      </c>
      <c r="F253" s="90" t="s">
        <v>17</v>
      </c>
      <c r="G253" s="90" t="s">
        <v>17</v>
      </c>
      <c r="H253" s="90" t="s">
        <v>17</v>
      </c>
      <c r="I253" s="90" t="s">
        <v>17</v>
      </c>
      <c r="J253" s="90" t="s">
        <v>17</v>
      </c>
      <c r="K253" s="90" t="s">
        <v>17</v>
      </c>
      <c r="L253" s="133">
        <v>8.0999941643409396E-4</v>
      </c>
      <c r="N253" s="361">
        <f>N250*'[3]3.1.2-HIVTestingHRMult'!$F$7</f>
        <v>6.9400041666666671E-3</v>
      </c>
    </row>
  </sheetData>
  <pageMargins left="0.7" right="0.7" top="0.75" bottom="0.75" header="0.3" footer="0.3"/>
  <pageSetup orientation="portrait" horizont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27" sqref="E27"/>
    </sheetView>
  </sheetViews>
  <sheetFormatPr defaultRowHeight="15" x14ac:dyDescent="0.25"/>
  <cols>
    <col min="1" max="16384" width="9.140625" style="133"/>
  </cols>
  <sheetData>
    <row r="1" spans="1:14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</row>
    <row r="2" spans="1:14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17</v>
      </c>
      <c r="F2" s="258">
        <v>0.05</v>
      </c>
      <c r="G2" s="88" t="s">
        <v>17</v>
      </c>
      <c r="H2" s="88" t="s">
        <v>17</v>
      </c>
      <c r="I2" s="88" t="s">
        <v>17</v>
      </c>
      <c r="J2" s="88" t="s">
        <v>17</v>
      </c>
      <c r="K2" s="88" t="s">
        <v>17</v>
      </c>
      <c r="L2" s="88" t="s">
        <v>17</v>
      </c>
      <c r="M2" s="88" t="s">
        <v>17</v>
      </c>
      <c r="N2" s="88" t="s">
        <v>17</v>
      </c>
    </row>
    <row r="3" spans="1:14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133" t="s">
        <v>17</v>
      </c>
      <c r="F3" s="258">
        <v>0.05</v>
      </c>
      <c r="G3" s="88" t="s">
        <v>17</v>
      </c>
      <c r="H3" s="88" t="s">
        <v>17</v>
      </c>
      <c r="I3" s="88" t="s">
        <v>17</v>
      </c>
      <c r="J3" s="88" t="s">
        <v>17</v>
      </c>
      <c r="K3" s="88" t="s">
        <v>17</v>
      </c>
      <c r="L3" s="88" t="s">
        <v>17</v>
      </c>
      <c r="M3" s="88" t="s">
        <v>17</v>
      </c>
      <c r="N3" s="88" t="s">
        <v>17</v>
      </c>
    </row>
    <row r="4" spans="1:14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133" t="s">
        <v>17</v>
      </c>
      <c r="F4" s="258">
        <v>0.05</v>
      </c>
      <c r="G4" s="88" t="s">
        <v>17</v>
      </c>
      <c r="H4" s="88" t="s">
        <v>17</v>
      </c>
      <c r="I4" s="88" t="s">
        <v>17</v>
      </c>
      <c r="J4" s="88" t="s">
        <v>17</v>
      </c>
      <c r="K4" s="88" t="s">
        <v>17</v>
      </c>
      <c r="L4" s="88" t="s">
        <v>17</v>
      </c>
      <c r="M4" s="88" t="s">
        <v>17</v>
      </c>
      <c r="N4" s="88" t="s">
        <v>17</v>
      </c>
    </row>
    <row r="5" spans="1:14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133" t="s">
        <v>17</v>
      </c>
      <c r="F5" s="258">
        <v>0.05</v>
      </c>
      <c r="G5" s="88" t="s">
        <v>17</v>
      </c>
      <c r="H5" s="88" t="s">
        <v>17</v>
      </c>
      <c r="I5" s="88" t="s">
        <v>17</v>
      </c>
      <c r="J5" s="88" t="s">
        <v>17</v>
      </c>
      <c r="K5" s="88" t="s">
        <v>17</v>
      </c>
      <c r="L5" s="88" t="s">
        <v>17</v>
      </c>
      <c r="M5" s="88" t="s">
        <v>17</v>
      </c>
      <c r="N5" s="88" t="s">
        <v>17</v>
      </c>
    </row>
    <row r="6" spans="1:14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133" t="s">
        <v>17</v>
      </c>
      <c r="F6" s="258">
        <v>0.05</v>
      </c>
      <c r="G6" s="88" t="s">
        <v>17</v>
      </c>
      <c r="H6" s="88" t="s">
        <v>17</v>
      </c>
      <c r="I6" s="88" t="s">
        <v>17</v>
      </c>
      <c r="J6" s="88" t="s">
        <v>17</v>
      </c>
      <c r="K6" s="88" t="s">
        <v>17</v>
      </c>
      <c r="L6" s="88" t="s">
        <v>17</v>
      </c>
      <c r="M6" s="88" t="s">
        <v>17</v>
      </c>
      <c r="N6" s="88" t="s">
        <v>17</v>
      </c>
    </row>
    <row r="7" spans="1:14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133" t="s">
        <v>17</v>
      </c>
      <c r="F7" s="258">
        <v>0.05</v>
      </c>
      <c r="G7" s="88" t="s">
        <v>17</v>
      </c>
      <c r="H7" s="88" t="s">
        <v>17</v>
      </c>
      <c r="I7" s="88" t="s">
        <v>17</v>
      </c>
      <c r="J7" s="88" t="s">
        <v>17</v>
      </c>
      <c r="K7" s="88" t="s">
        <v>17</v>
      </c>
      <c r="L7" s="88" t="s">
        <v>17</v>
      </c>
      <c r="M7" s="88" t="s">
        <v>17</v>
      </c>
      <c r="N7" s="88" t="s">
        <v>17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7"/>
  <sheetViews>
    <sheetView zoomScale="80" zoomScaleNormal="80" workbookViewId="0">
      <pane ySplit="1" topLeftCell="A2" activePane="bottomLeft" state="frozen"/>
      <selection pane="bottomLeft" activeCell="F7" sqref="F7:Q7"/>
    </sheetView>
  </sheetViews>
  <sheetFormatPr defaultRowHeight="15" x14ac:dyDescent="0.25"/>
  <cols>
    <col min="1" max="1" width="7.28515625" style="133" customWidth="1"/>
    <col min="2" max="2" width="7.5703125" style="133" customWidth="1"/>
    <col min="3" max="3" width="9.140625" style="133"/>
    <col min="4" max="4" width="8.28515625" style="133" customWidth="1"/>
    <col min="5" max="5" width="15" style="133" customWidth="1"/>
    <col min="6" max="8" width="9" style="133" customWidth="1"/>
    <col min="9" max="9" width="6.7109375" style="133" customWidth="1"/>
    <col min="10" max="10" width="7.140625" style="133" customWidth="1"/>
    <col min="11" max="11" width="18.7109375" style="133" customWidth="1"/>
    <col min="12" max="14" width="10.28515625" style="133" customWidth="1"/>
    <col min="15" max="15" width="9.140625" style="133"/>
    <col min="16" max="16" width="13.85546875" style="133" customWidth="1"/>
    <col min="17" max="17" width="8.28515625" style="133" customWidth="1"/>
    <col min="18" max="18" width="19.85546875" style="133" customWidth="1"/>
    <col min="19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133" t="s">
        <v>17</v>
      </c>
      <c r="C2" s="133" t="s">
        <v>17</v>
      </c>
      <c r="D2" s="133" t="s">
        <v>17</v>
      </c>
      <c r="E2" s="133" t="s">
        <v>17</v>
      </c>
      <c r="F2" s="286">
        <v>1.589472</v>
      </c>
      <c r="G2" s="88" t="s">
        <v>17</v>
      </c>
      <c r="H2" s="88" t="s">
        <v>17</v>
      </c>
      <c r="I2" s="88" t="s">
        <v>17</v>
      </c>
      <c r="J2" s="88" t="s">
        <v>17</v>
      </c>
      <c r="K2" s="88" t="s">
        <v>17</v>
      </c>
      <c r="L2" s="88" t="s">
        <v>17</v>
      </c>
      <c r="M2" s="88" t="s">
        <v>17</v>
      </c>
      <c r="N2" s="88" t="s">
        <v>17</v>
      </c>
      <c r="P2" s="133" t="s">
        <v>22</v>
      </c>
      <c r="Q2" s="82"/>
    </row>
    <row r="3" spans="1:17" x14ac:dyDescent="0.25">
      <c r="A3" s="81" t="s">
        <v>3</v>
      </c>
      <c r="B3" s="133" t="s">
        <v>17</v>
      </c>
      <c r="C3" s="133" t="s">
        <v>17</v>
      </c>
      <c r="D3" s="133" t="s">
        <v>17</v>
      </c>
      <c r="E3" s="133" t="s">
        <v>17</v>
      </c>
      <c r="F3" s="286">
        <v>1.458637</v>
      </c>
      <c r="G3" s="88" t="s">
        <v>17</v>
      </c>
      <c r="H3" s="88" t="s">
        <v>17</v>
      </c>
      <c r="I3" s="88" t="s">
        <v>17</v>
      </c>
      <c r="J3" s="88" t="s">
        <v>17</v>
      </c>
      <c r="K3" s="88" t="s">
        <v>17</v>
      </c>
      <c r="L3" s="88" t="s">
        <v>17</v>
      </c>
      <c r="M3" s="88" t="s">
        <v>17</v>
      </c>
      <c r="N3" s="88" t="s">
        <v>17</v>
      </c>
    </row>
    <row r="4" spans="1:17" x14ac:dyDescent="0.25">
      <c r="A4" s="81" t="s">
        <v>4</v>
      </c>
      <c r="B4" s="133" t="s">
        <v>17</v>
      </c>
      <c r="C4" s="133" t="s">
        <v>17</v>
      </c>
      <c r="D4" s="133" t="s">
        <v>17</v>
      </c>
      <c r="E4" s="133" t="s">
        <v>17</v>
      </c>
      <c r="F4" s="286">
        <v>1.457252</v>
      </c>
      <c r="G4" s="88" t="s">
        <v>17</v>
      </c>
      <c r="H4" s="88" t="s">
        <v>17</v>
      </c>
      <c r="I4" s="88" t="s">
        <v>17</v>
      </c>
      <c r="J4" s="88" t="s">
        <v>17</v>
      </c>
      <c r="K4" s="88" t="s">
        <v>17</v>
      </c>
      <c r="L4" s="88" t="s">
        <v>17</v>
      </c>
      <c r="M4" s="88" t="s">
        <v>17</v>
      </c>
      <c r="N4" s="88" t="s">
        <v>17</v>
      </c>
    </row>
    <row r="5" spans="1:17" x14ac:dyDescent="0.25">
      <c r="A5" s="81" t="s">
        <v>5</v>
      </c>
      <c r="B5" s="133" t="s">
        <v>17</v>
      </c>
      <c r="C5" s="133" t="s">
        <v>17</v>
      </c>
      <c r="D5" s="133" t="s">
        <v>17</v>
      </c>
      <c r="E5" s="133" t="s">
        <v>17</v>
      </c>
      <c r="F5" s="286">
        <v>1.430002</v>
      </c>
      <c r="G5" s="88" t="s">
        <v>17</v>
      </c>
      <c r="H5" s="88" t="s">
        <v>17</v>
      </c>
      <c r="I5" s="88" t="s">
        <v>17</v>
      </c>
      <c r="J5" s="88" t="s">
        <v>17</v>
      </c>
      <c r="K5" s="88" t="s">
        <v>17</v>
      </c>
      <c r="L5" s="88" t="s">
        <v>17</v>
      </c>
      <c r="M5" s="88" t="s">
        <v>17</v>
      </c>
      <c r="N5" s="88" t="s">
        <v>17</v>
      </c>
    </row>
    <row r="6" spans="1:17" x14ac:dyDescent="0.25">
      <c r="A6" s="81" t="s">
        <v>0</v>
      </c>
      <c r="B6" s="133" t="s">
        <v>17</v>
      </c>
      <c r="C6" s="133" t="s">
        <v>17</v>
      </c>
      <c r="D6" s="133" t="s">
        <v>17</v>
      </c>
      <c r="E6" s="133" t="s">
        <v>17</v>
      </c>
      <c r="F6" s="286">
        <v>1.467403</v>
      </c>
      <c r="G6" s="88" t="s">
        <v>17</v>
      </c>
      <c r="H6" s="88" t="s">
        <v>17</v>
      </c>
      <c r="I6" s="88" t="s">
        <v>17</v>
      </c>
      <c r="J6" s="88" t="s">
        <v>17</v>
      </c>
      <c r="K6" s="88" t="s">
        <v>17</v>
      </c>
      <c r="L6" s="88" t="s">
        <v>17</v>
      </c>
      <c r="M6" s="88" t="s">
        <v>17</v>
      </c>
      <c r="N6" s="88" t="s">
        <v>17</v>
      </c>
    </row>
    <row r="7" spans="1:17" x14ac:dyDescent="0.25">
      <c r="A7" s="81" t="s">
        <v>6</v>
      </c>
      <c r="B7" s="133" t="s">
        <v>17</v>
      </c>
      <c r="C7" s="133" t="s">
        <v>17</v>
      </c>
      <c r="D7" s="133" t="s">
        <v>17</v>
      </c>
      <c r="E7" s="133" t="s">
        <v>17</v>
      </c>
      <c r="F7" s="133">
        <v>1.6656010000000001</v>
      </c>
      <c r="G7" s="88" t="s">
        <v>17</v>
      </c>
      <c r="H7" s="88" t="s">
        <v>17</v>
      </c>
      <c r="I7" s="88" t="s">
        <v>17</v>
      </c>
      <c r="J7" s="88" t="s">
        <v>17</v>
      </c>
      <c r="K7" s="88" t="s">
        <v>17</v>
      </c>
      <c r="L7" s="88" t="s">
        <v>17</v>
      </c>
      <c r="M7" s="88" t="s">
        <v>17</v>
      </c>
      <c r="N7" s="88" t="s">
        <v>17</v>
      </c>
      <c r="Q7" s="286">
        <v>1.5912280000000001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6"/>
  <sheetViews>
    <sheetView zoomScale="80" zoomScaleNormal="8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7.28515625" style="133" customWidth="1"/>
    <col min="2" max="2" width="7.5703125" style="133" customWidth="1"/>
    <col min="3" max="3" width="9.140625" style="133"/>
    <col min="4" max="4" width="8.28515625" style="133" customWidth="1"/>
    <col min="5" max="5" width="15" style="133" customWidth="1"/>
    <col min="6" max="8" width="9" style="133" customWidth="1"/>
    <col min="9" max="9" width="6.7109375" style="133" customWidth="1"/>
    <col min="10" max="10" width="7.140625" style="133" customWidth="1"/>
    <col min="11" max="11" width="18.7109375" style="133" customWidth="1"/>
    <col min="12" max="14" width="10.28515625" style="133" customWidth="1"/>
    <col min="15" max="15" width="9.140625" style="133"/>
    <col min="16" max="16" width="13.85546875" style="133" customWidth="1"/>
    <col min="17" max="17" width="8.28515625" style="133" customWidth="1"/>
    <col min="18" max="18" width="19.85546875" style="133" customWidth="1"/>
    <col min="19" max="16384" width="9.140625" style="133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33" t="s">
        <v>17</v>
      </c>
      <c r="F2" s="88">
        <v>8.3299999999999999E-2</v>
      </c>
      <c r="G2" s="88">
        <v>2.7778000000000001E-2</v>
      </c>
      <c r="H2" s="88">
        <v>0.16666700000000001</v>
      </c>
      <c r="I2" s="133" t="s">
        <v>304</v>
      </c>
      <c r="J2" s="133">
        <v>0</v>
      </c>
      <c r="K2" s="133" t="s">
        <v>305</v>
      </c>
      <c r="L2" s="133">
        <v>6</v>
      </c>
      <c r="M2" s="133">
        <v>36</v>
      </c>
      <c r="N2" s="133" t="s">
        <v>17</v>
      </c>
      <c r="P2" s="133" t="s">
        <v>22</v>
      </c>
      <c r="Q2" s="82"/>
    </row>
    <row r="3" spans="1:17" x14ac:dyDescent="0.25">
      <c r="A3" s="81"/>
      <c r="F3" s="88"/>
      <c r="G3" s="88"/>
      <c r="H3" s="88"/>
    </row>
    <row r="4" spans="1:17" x14ac:dyDescent="0.25">
      <c r="A4" s="81"/>
      <c r="F4" s="88"/>
      <c r="G4" s="88"/>
      <c r="H4" s="88"/>
    </row>
    <row r="5" spans="1:17" x14ac:dyDescent="0.25">
      <c r="A5" s="81"/>
      <c r="F5" s="88"/>
      <c r="G5" s="88"/>
      <c r="H5" s="88"/>
    </row>
    <row r="6" spans="1:17" x14ac:dyDescent="0.25">
      <c r="A6" s="81"/>
      <c r="F6" s="88"/>
      <c r="G6" s="88"/>
      <c r="H6" s="8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9"/>
  <sheetViews>
    <sheetView zoomScale="80" zoomScaleNormal="80" workbookViewId="0">
      <pane ySplit="1" topLeftCell="A2" activePane="bottomLeft" state="frozen"/>
      <selection pane="bottomLeft" sqref="A1:M108"/>
    </sheetView>
  </sheetViews>
  <sheetFormatPr defaultRowHeight="15" x14ac:dyDescent="0.25"/>
  <cols>
    <col min="1" max="1" width="7.85546875" style="133" customWidth="1"/>
    <col min="2" max="3" width="10.42578125" style="133" customWidth="1"/>
    <col min="4" max="4" width="11.28515625" style="133" customWidth="1"/>
    <col min="5" max="7" width="8.7109375" style="133" customWidth="1"/>
    <col min="8" max="8" width="6.7109375" style="133" customWidth="1"/>
    <col min="9" max="9" width="7.42578125" style="133" customWidth="1"/>
    <col min="10" max="10" width="15.42578125" style="133" customWidth="1"/>
    <col min="11" max="13" width="8.7109375" style="133" customWidth="1"/>
    <col min="14" max="14" width="9.140625" style="133"/>
    <col min="15" max="15" width="13.140625" style="133" customWidth="1"/>
    <col min="16" max="16" width="78.8554687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80" t="s">
        <v>21</v>
      </c>
      <c r="P1" s="80" t="s">
        <v>25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88">
        <v>0.51328617485126149</v>
      </c>
      <c r="F2" s="88">
        <v>0.42347750000000001</v>
      </c>
      <c r="G2" s="88">
        <v>0.60224509999999998</v>
      </c>
      <c r="H2" s="133" t="s">
        <v>205</v>
      </c>
      <c r="I2" s="220">
        <v>2</v>
      </c>
      <c r="J2" s="133" t="s">
        <v>1744</v>
      </c>
      <c r="K2" s="94">
        <v>59.685045886553659</v>
      </c>
      <c r="L2" s="94">
        <v>56.595206360351305</v>
      </c>
      <c r="M2" s="133" t="s">
        <v>17</v>
      </c>
      <c r="O2" s="133" t="s">
        <v>24</v>
      </c>
      <c r="P2" s="82" t="s">
        <v>984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88">
        <v>0.65114964654471807</v>
      </c>
      <c r="F3" s="88">
        <v>0.63592059999999995</v>
      </c>
      <c r="G3" s="88">
        <v>0.66607620000000001</v>
      </c>
      <c r="H3" s="133" t="s">
        <v>205</v>
      </c>
      <c r="I3" s="220">
        <v>2</v>
      </c>
      <c r="J3" s="133" t="s">
        <v>1745</v>
      </c>
      <c r="K3" s="94">
        <v>2497.0720144033908</v>
      </c>
      <c r="L3" s="94">
        <v>1337.7945598993615</v>
      </c>
      <c r="M3" s="133" t="s">
        <v>17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88">
        <v>0.5764275559576193</v>
      </c>
      <c r="F4" s="88">
        <v>0.52020359999999999</v>
      </c>
      <c r="G4" s="88">
        <v>0.63073979999999996</v>
      </c>
      <c r="H4" s="133" t="s">
        <v>205</v>
      </c>
      <c r="I4" s="220">
        <v>2</v>
      </c>
      <c r="J4" s="133" t="s">
        <v>1746</v>
      </c>
      <c r="K4" s="94">
        <v>174.83482497391904</v>
      </c>
      <c r="L4" s="94">
        <v>128.47271674043546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88">
        <v>0.64946413960771865</v>
      </c>
      <c r="F5" s="88">
        <v>0.61039410000000005</v>
      </c>
      <c r="G5" s="88">
        <v>0.68662769999999995</v>
      </c>
      <c r="H5" s="133" t="s">
        <v>205</v>
      </c>
      <c r="I5" s="220">
        <v>2</v>
      </c>
      <c r="J5" s="133" t="s">
        <v>1747</v>
      </c>
      <c r="K5" s="94">
        <v>388.68562236068607</v>
      </c>
      <c r="L5" s="94">
        <v>209.78563826265673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88">
        <v>0.47162588807160322</v>
      </c>
      <c r="F6" s="88">
        <v>0.41824610000000001</v>
      </c>
      <c r="G6" s="88">
        <v>0.52566259999999998</v>
      </c>
      <c r="H6" s="133" t="s">
        <v>205</v>
      </c>
      <c r="I6" s="220">
        <v>2</v>
      </c>
      <c r="J6" s="133" t="s">
        <v>1748</v>
      </c>
      <c r="K6" s="94">
        <v>154.70744256114523</v>
      </c>
      <c r="L6" s="94">
        <v>173.32256273334195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88">
        <v>0.59829982837186946</v>
      </c>
      <c r="F7" s="88">
        <v>0.58902849999999995</v>
      </c>
      <c r="G7" s="88">
        <v>0.60750139999999997</v>
      </c>
      <c r="H7" s="133" t="s">
        <v>205</v>
      </c>
      <c r="I7" s="220">
        <v>2</v>
      </c>
      <c r="J7" s="133" t="s">
        <v>1749</v>
      </c>
      <c r="K7" s="94">
        <v>6472.5697953494928</v>
      </c>
      <c r="L7" s="94">
        <v>4345.7013931331294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88">
        <v>0.52964247101772044</v>
      </c>
      <c r="F8" s="88">
        <v>0.49614130000000001</v>
      </c>
      <c r="G8" s="88">
        <v>0.56287860000000001</v>
      </c>
      <c r="H8" s="133" t="s">
        <v>205</v>
      </c>
      <c r="I8" s="220">
        <v>2</v>
      </c>
      <c r="J8" s="133" t="s">
        <v>1750</v>
      </c>
      <c r="K8" s="94">
        <v>453.18300824887365</v>
      </c>
      <c r="L8" s="94">
        <v>402.45647130055113</v>
      </c>
      <c r="M8" s="133" t="s">
        <v>17</v>
      </c>
    </row>
    <row r="9" spans="1:16" x14ac:dyDescent="0.25">
      <c r="A9" s="86" t="s">
        <v>2</v>
      </c>
      <c r="B9" s="84" t="s">
        <v>12</v>
      </c>
      <c r="C9" s="84" t="s">
        <v>13</v>
      </c>
      <c r="D9" s="84" t="s">
        <v>7</v>
      </c>
      <c r="E9" s="90">
        <v>0.59675112368243677</v>
      </c>
      <c r="F9" s="90">
        <v>0.57315760000000004</v>
      </c>
      <c r="G9" s="90">
        <v>0.61990540000000005</v>
      </c>
      <c r="H9" s="84" t="s">
        <v>205</v>
      </c>
      <c r="I9" s="225">
        <v>2</v>
      </c>
      <c r="J9" s="84" t="s">
        <v>1751</v>
      </c>
      <c r="K9" s="92">
        <v>1007.4979034112795</v>
      </c>
      <c r="L9" s="92">
        <v>680.80709247076118</v>
      </c>
      <c r="M9" s="84" t="s">
        <v>17</v>
      </c>
      <c r="N9" s="84"/>
      <c r="O9" s="84"/>
      <c r="P9" s="84"/>
    </row>
    <row r="10" spans="1:16" x14ac:dyDescent="0.25">
      <c r="A10" s="86" t="s">
        <v>2</v>
      </c>
      <c r="B10" s="84" t="s">
        <v>12</v>
      </c>
      <c r="C10" s="84" t="s">
        <v>14</v>
      </c>
      <c r="D10" s="84" t="s">
        <v>18</v>
      </c>
      <c r="E10" s="90">
        <v>0.45590502513588321</v>
      </c>
      <c r="F10" s="90">
        <v>0.29285450000000002</v>
      </c>
      <c r="G10" s="90">
        <v>0.62898900000000002</v>
      </c>
      <c r="H10" s="84" t="s">
        <v>205</v>
      </c>
      <c r="I10" s="225">
        <v>2</v>
      </c>
      <c r="J10" s="84" t="s">
        <v>1752</v>
      </c>
      <c r="K10" s="92">
        <v>13.642269257166213</v>
      </c>
      <c r="L10" s="92">
        <v>16.281220296606776</v>
      </c>
      <c r="M10" s="84" t="s">
        <v>17</v>
      </c>
      <c r="N10" s="84"/>
      <c r="O10" s="84"/>
      <c r="P10" s="84"/>
    </row>
    <row r="11" spans="1:16" x14ac:dyDescent="0.25">
      <c r="A11" s="86" t="s">
        <v>2</v>
      </c>
      <c r="B11" s="84" t="s">
        <v>12</v>
      </c>
      <c r="C11" s="84" t="s">
        <v>14</v>
      </c>
      <c r="D11" s="84" t="s">
        <v>8</v>
      </c>
      <c r="E11" s="90">
        <v>0.57835650075947376</v>
      </c>
      <c r="F11" s="90">
        <v>0.54730109999999998</v>
      </c>
      <c r="G11" s="90">
        <v>0.60880429999999996</v>
      </c>
      <c r="H11" s="84" t="s">
        <v>205</v>
      </c>
      <c r="I11" s="225">
        <v>2</v>
      </c>
      <c r="J11" s="84" t="s">
        <v>1753</v>
      </c>
      <c r="K11" s="92">
        <v>570.75819024711654</v>
      </c>
      <c r="L11" s="92">
        <v>416.10404696750902</v>
      </c>
      <c r="M11" s="84" t="s">
        <v>17</v>
      </c>
      <c r="N11" s="84"/>
      <c r="O11" s="84"/>
      <c r="P11" s="84"/>
    </row>
    <row r="12" spans="1:16" x14ac:dyDescent="0.25">
      <c r="A12" s="86" t="s">
        <v>2</v>
      </c>
      <c r="B12" s="84" t="s">
        <v>12</v>
      </c>
      <c r="C12" s="84" t="s">
        <v>14</v>
      </c>
      <c r="D12" s="84" t="s">
        <v>29</v>
      </c>
      <c r="E12" s="90">
        <v>0.5119877219837965</v>
      </c>
      <c r="F12" s="90">
        <v>0.40316439999999998</v>
      </c>
      <c r="G12" s="90">
        <v>0.61968639999999997</v>
      </c>
      <c r="H12" s="84" t="s">
        <v>205</v>
      </c>
      <c r="I12" s="225">
        <v>2</v>
      </c>
      <c r="J12" s="84" t="s">
        <v>1754</v>
      </c>
      <c r="K12" s="92">
        <v>39.962166777207344</v>
      </c>
      <c r="L12" s="92">
        <v>38.090811959013351</v>
      </c>
      <c r="M12" s="84" t="s">
        <v>17</v>
      </c>
      <c r="N12" s="84"/>
      <c r="O12" s="84"/>
      <c r="P12" s="84"/>
    </row>
    <row r="13" spans="1:16" x14ac:dyDescent="0.25">
      <c r="A13" s="86" t="s">
        <v>2</v>
      </c>
      <c r="B13" s="84" t="s">
        <v>12</v>
      </c>
      <c r="C13" s="84" t="s">
        <v>14</v>
      </c>
      <c r="D13" s="84" t="s">
        <v>7</v>
      </c>
      <c r="E13" s="90">
        <v>0.57685941955968889</v>
      </c>
      <c r="F13" s="90">
        <v>0.49789349999999999</v>
      </c>
      <c r="G13" s="90">
        <v>0.65208440000000001</v>
      </c>
      <c r="H13" s="84" t="s">
        <v>205</v>
      </c>
      <c r="I13" s="225">
        <v>2</v>
      </c>
      <c r="J13" s="84" t="s">
        <v>1755</v>
      </c>
      <c r="K13" s="92">
        <v>88.842252491730207</v>
      </c>
      <c r="L13" s="92">
        <v>65.167978561691129</v>
      </c>
      <c r="M13" s="84" t="s">
        <v>17</v>
      </c>
      <c r="N13" s="84"/>
      <c r="O13" s="84"/>
      <c r="P13" s="84"/>
    </row>
    <row r="14" spans="1:16" x14ac:dyDescent="0.25">
      <c r="A14" s="86" t="s">
        <v>2</v>
      </c>
      <c r="B14" s="84" t="s">
        <v>15</v>
      </c>
      <c r="C14" s="84" t="s">
        <v>11</v>
      </c>
      <c r="D14" s="84" t="s">
        <v>18</v>
      </c>
      <c r="E14" s="90">
        <v>0.53740722827274245</v>
      </c>
      <c r="F14" s="90">
        <v>0.42838470000000001</v>
      </c>
      <c r="G14" s="90">
        <v>0.64296640000000005</v>
      </c>
      <c r="H14" s="84" t="s">
        <v>205</v>
      </c>
      <c r="I14" s="225">
        <v>2</v>
      </c>
      <c r="J14" s="84" t="s">
        <v>1756</v>
      </c>
      <c r="K14" s="92">
        <v>42.530954887518298</v>
      </c>
      <c r="L14" s="92">
        <v>36.610062668600584</v>
      </c>
      <c r="M14" s="84" t="s">
        <v>17</v>
      </c>
      <c r="N14" s="84"/>
      <c r="O14" s="84"/>
      <c r="P14" s="84"/>
    </row>
    <row r="15" spans="1:16" x14ac:dyDescent="0.25">
      <c r="A15" s="86" t="s">
        <v>2</v>
      </c>
      <c r="B15" s="84" t="s">
        <v>15</v>
      </c>
      <c r="C15" s="84" t="s">
        <v>11</v>
      </c>
      <c r="D15" s="84" t="s">
        <v>7</v>
      </c>
      <c r="E15" s="90">
        <v>0.67998465618183745</v>
      </c>
      <c r="F15" s="90">
        <v>0.63318229999999998</v>
      </c>
      <c r="G15" s="90">
        <v>0.72342390000000001</v>
      </c>
      <c r="H15" s="84" t="s">
        <v>205</v>
      </c>
      <c r="I15" s="225">
        <v>2</v>
      </c>
      <c r="J15" s="84" t="s">
        <v>1757</v>
      </c>
      <c r="K15" s="92">
        <v>276.97340974606828</v>
      </c>
      <c r="L15" s="92">
        <v>130.34961913122112</v>
      </c>
      <c r="M15" s="84" t="s">
        <v>17</v>
      </c>
      <c r="N15" s="84"/>
      <c r="O15" s="84"/>
      <c r="P15" s="84"/>
    </row>
    <row r="16" spans="1:16" x14ac:dyDescent="0.25">
      <c r="A16" s="86" t="s">
        <v>2</v>
      </c>
      <c r="B16" s="84" t="s">
        <v>15</v>
      </c>
      <c r="C16" s="84" t="s">
        <v>13</v>
      </c>
      <c r="D16" s="84" t="s">
        <v>18</v>
      </c>
      <c r="E16" s="90">
        <v>0.49378918371155506</v>
      </c>
      <c r="F16" s="90">
        <v>0.42886990000000003</v>
      </c>
      <c r="G16" s="90">
        <v>0.55891860000000004</v>
      </c>
      <c r="H16" s="84" t="s">
        <v>205</v>
      </c>
      <c r="I16" s="225">
        <v>2</v>
      </c>
      <c r="J16" s="84" t="s">
        <v>1758</v>
      </c>
      <c r="K16" s="92">
        <v>110.24294549153993</v>
      </c>
      <c r="L16" s="92">
        <v>113.01618842245421</v>
      </c>
      <c r="M16" s="84" t="s">
        <v>17</v>
      </c>
      <c r="N16" s="84"/>
      <c r="O16" s="84"/>
      <c r="P16" s="84"/>
    </row>
    <row r="17" spans="1:16" x14ac:dyDescent="0.25">
      <c r="A17" s="86" t="s">
        <v>2</v>
      </c>
      <c r="B17" s="84" t="s">
        <v>15</v>
      </c>
      <c r="C17" s="84" t="s">
        <v>13</v>
      </c>
      <c r="D17" s="84" t="s">
        <v>7</v>
      </c>
      <c r="E17" s="90">
        <v>0.6247944773493147</v>
      </c>
      <c r="F17" s="90">
        <v>0.59642740000000005</v>
      </c>
      <c r="G17" s="90">
        <v>0.65232990000000002</v>
      </c>
      <c r="H17" s="84" t="s">
        <v>205</v>
      </c>
      <c r="I17" s="225">
        <v>2</v>
      </c>
      <c r="J17" s="84" t="s">
        <v>1759</v>
      </c>
      <c r="K17" s="92">
        <v>717.93272909098926</v>
      </c>
      <c r="L17" s="92">
        <v>431.13749338730929</v>
      </c>
      <c r="M17" s="84" t="s">
        <v>17</v>
      </c>
      <c r="N17" s="84"/>
      <c r="O17" s="84"/>
      <c r="P17" s="84"/>
    </row>
    <row r="18" spans="1:16" x14ac:dyDescent="0.25">
      <c r="A18" s="86" t="s">
        <v>2</v>
      </c>
      <c r="B18" s="84" t="s">
        <v>15</v>
      </c>
      <c r="C18" s="84" t="s">
        <v>14</v>
      </c>
      <c r="D18" s="84" t="s">
        <v>18</v>
      </c>
      <c r="E18" s="90">
        <v>0.47732954425450319</v>
      </c>
      <c r="F18" s="90">
        <v>0.28192080000000003</v>
      </c>
      <c r="G18" s="90">
        <v>0.67993329999999996</v>
      </c>
      <c r="H18" s="84" t="s">
        <v>205</v>
      </c>
      <c r="I18" s="225">
        <v>2</v>
      </c>
      <c r="J18" s="84" t="s">
        <v>1760</v>
      </c>
      <c r="K18" s="92">
        <v>9.7213419160766765</v>
      </c>
      <c r="L18" s="92">
        <v>10.644759518644991</v>
      </c>
      <c r="M18" s="84" t="s">
        <v>17</v>
      </c>
      <c r="N18" s="84"/>
      <c r="O18" s="84"/>
      <c r="P18" s="84"/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9">
        <v>0.60396799477100394</v>
      </c>
      <c r="F19" s="89">
        <v>0.50826269999999996</v>
      </c>
      <c r="G19" s="89">
        <v>0.69232229999999995</v>
      </c>
      <c r="H19" s="87" t="s">
        <v>205</v>
      </c>
      <c r="I19" s="226">
        <v>2</v>
      </c>
      <c r="J19" s="87" t="s">
        <v>1761</v>
      </c>
      <c r="K19" s="93">
        <v>63.308082899246784</v>
      </c>
      <c r="L19" s="93">
        <v>41.512178186359591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10">
        <v>0.74342670964850277</v>
      </c>
      <c r="F20" s="88">
        <v>0.16526568</v>
      </c>
      <c r="G20" s="88">
        <v>0.97696130000000003</v>
      </c>
      <c r="H20" s="133" t="s">
        <v>205</v>
      </c>
      <c r="I20" s="220">
        <v>2</v>
      </c>
      <c r="J20" s="133" t="s">
        <v>740</v>
      </c>
      <c r="K20" s="94">
        <v>1.1786033201744557</v>
      </c>
      <c r="L20" s="94">
        <v>0.40676253348408098</v>
      </c>
      <c r="M20" s="133" t="s">
        <v>17</v>
      </c>
      <c r="P20" s="82"/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10">
        <v>0.88738506093881986</v>
      </c>
      <c r="F21" s="88">
        <v>0.60082420000000003</v>
      </c>
      <c r="G21" s="88">
        <v>0.97633270000000005</v>
      </c>
      <c r="H21" s="133" t="s">
        <v>205</v>
      </c>
      <c r="I21" s="220">
        <v>2</v>
      </c>
      <c r="J21" s="133" t="s">
        <v>959</v>
      </c>
      <c r="K21" s="94">
        <v>9.9560275129721241</v>
      </c>
      <c r="L21" s="94">
        <v>1.2634846821498265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10">
        <v>0.81540588529366131</v>
      </c>
      <c r="F22" s="88">
        <v>3.9779050000000003E-2</v>
      </c>
      <c r="G22" s="88">
        <v>0.99788140000000003</v>
      </c>
      <c r="H22" s="133" t="s">
        <v>205</v>
      </c>
      <c r="I22" s="220">
        <v>2</v>
      </c>
      <c r="J22" s="133" t="s">
        <v>960</v>
      </c>
      <c r="K22" s="94">
        <v>0.19887948421796617</v>
      </c>
      <c r="L22" s="94">
        <v>4.502295480642407E-2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10">
        <v>0.68555377089162328</v>
      </c>
      <c r="F23" s="88">
        <v>0.49054140000000002</v>
      </c>
      <c r="G23" s="88">
        <v>0.83155199999999996</v>
      </c>
      <c r="H23" s="133" t="s">
        <v>205</v>
      </c>
      <c r="I23" s="220">
        <v>2</v>
      </c>
      <c r="J23" s="133" t="s">
        <v>961</v>
      </c>
      <c r="K23" s="94">
        <v>17.306052509093416</v>
      </c>
      <c r="L23" s="94">
        <v>7.937849929930973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10">
        <v>0.6749531969177196</v>
      </c>
      <c r="F24" s="88">
        <v>0.38640340000000001</v>
      </c>
      <c r="G24" s="88">
        <v>0.87256199999999995</v>
      </c>
      <c r="H24" s="133" t="s">
        <v>205</v>
      </c>
      <c r="I24" s="220">
        <v>2</v>
      </c>
      <c r="J24" s="133" t="s">
        <v>735</v>
      </c>
      <c r="K24" s="94">
        <v>7.3833294833560306</v>
      </c>
      <c r="L24" s="94">
        <v>3.5556949068878723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10">
        <v>0.8056522263786654</v>
      </c>
      <c r="F25" s="88">
        <v>0.70396049999999999</v>
      </c>
      <c r="G25" s="88">
        <v>0.87844390000000006</v>
      </c>
      <c r="H25" s="133" t="s">
        <v>205</v>
      </c>
      <c r="I25" s="220">
        <v>2</v>
      </c>
      <c r="J25" s="133" t="s">
        <v>962</v>
      </c>
      <c r="K25" s="94">
        <v>62.369272354289848</v>
      </c>
      <c r="L25" s="94">
        <v>15.045361792051608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10">
        <v>0.7403027116481925</v>
      </c>
      <c r="F26" s="88">
        <v>0.17119910999999999</v>
      </c>
      <c r="G26" s="88">
        <v>0.97521060000000004</v>
      </c>
      <c r="H26" s="133" t="s">
        <v>205</v>
      </c>
      <c r="I26" s="220">
        <v>2</v>
      </c>
      <c r="J26" s="133" t="s">
        <v>740</v>
      </c>
      <c r="K26" s="94">
        <v>1.2458752952128118</v>
      </c>
      <c r="L26" s="94">
        <v>0.43705153405548081</v>
      </c>
      <c r="M26" s="133" t="s">
        <v>17</v>
      </c>
    </row>
    <row r="27" spans="1:16" x14ac:dyDescent="0.25">
      <c r="A27" s="86" t="s">
        <v>3</v>
      </c>
      <c r="B27" s="84" t="s">
        <v>12</v>
      </c>
      <c r="C27" s="84" t="s">
        <v>13</v>
      </c>
      <c r="D27" s="84" t="s">
        <v>7</v>
      </c>
      <c r="E27" s="112">
        <v>0.62241066041476323</v>
      </c>
      <c r="F27" s="90">
        <v>0.54850770000000004</v>
      </c>
      <c r="G27" s="90">
        <v>0.69103079999999995</v>
      </c>
      <c r="H27" s="84" t="s">
        <v>205</v>
      </c>
      <c r="I27" s="225">
        <v>2</v>
      </c>
      <c r="J27" s="84" t="s">
        <v>963</v>
      </c>
      <c r="K27" s="92">
        <v>108.41331052078125</v>
      </c>
      <c r="L27" s="92">
        <v>65.769616308487045</v>
      </c>
      <c r="M27" s="84" t="s">
        <v>17</v>
      </c>
      <c r="N27" s="84"/>
      <c r="O27" s="84"/>
      <c r="P27" s="84"/>
    </row>
    <row r="28" spans="1:16" x14ac:dyDescent="0.25">
      <c r="A28" s="233" t="s">
        <v>3</v>
      </c>
      <c r="B28" s="234" t="s">
        <v>12</v>
      </c>
      <c r="C28" s="234" t="s">
        <v>14</v>
      </c>
      <c r="D28" s="234" t="s">
        <v>18</v>
      </c>
      <c r="E28" s="235">
        <v>0.69199999999999995</v>
      </c>
      <c r="F28" s="235">
        <v>0.4234096</v>
      </c>
      <c r="G28" s="235">
        <v>0.87300180000000005</v>
      </c>
      <c r="H28" s="234" t="s">
        <v>205</v>
      </c>
      <c r="I28" s="236">
        <v>2</v>
      </c>
      <c r="J28" s="234" t="s">
        <v>988</v>
      </c>
      <c r="K28" s="237">
        <v>8.9959999999999987</v>
      </c>
      <c r="L28" s="237">
        <v>4.0040000000000013</v>
      </c>
      <c r="M28" s="234" t="s">
        <v>17</v>
      </c>
      <c r="N28" s="84"/>
      <c r="O28" s="84"/>
      <c r="P28" s="84" t="s">
        <v>987</v>
      </c>
    </row>
    <row r="29" spans="1:16" x14ac:dyDescent="0.25">
      <c r="A29" s="233" t="s">
        <v>3</v>
      </c>
      <c r="B29" s="234" t="s">
        <v>12</v>
      </c>
      <c r="C29" s="234" t="s">
        <v>14</v>
      </c>
      <c r="D29" s="234" t="s">
        <v>8</v>
      </c>
      <c r="E29" s="235">
        <v>0.82600000000000018</v>
      </c>
      <c r="F29" s="235">
        <v>0.73591790000000001</v>
      </c>
      <c r="G29" s="235">
        <v>0.88994899999999999</v>
      </c>
      <c r="H29" s="234" t="s">
        <v>205</v>
      </c>
      <c r="I29" s="238">
        <v>2</v>
      </c>
      <c r="J29" s="234" t="s">
        <v>989</v>
      </c>
      <c r="K29" s="237">
        <v>75.992000000000004</v>
      </c>
      <c r="L29" s="237">
        <v>16.007999999999981</v>
      </c>
      <c r="M29" s="234" t="s">
        <v>17</v>
      </c>
      <c r="N29" s="84"/>
      <c r="O29" s="84"/>
      <c r="P29" s="84" t="s">
        <v>987</v>
      </c>
    </row>
    <row r="30" spans="1:16" x14ac:dyDescent="0.25">
      <c r="A30" s="233" t="s">
        <v>3</v>
      </c>
      <c r="B30" s="234" t="s">
        <v>12</v>
      </c>
      <c r="C30" s="234" t="s">
        <v>14</v>
      </c>
      <c r="D30" s="234" t="s">
        <v>29</v>
      </c>
      <c r="E30" s="235">
        <v>0.75900000000000001</v>
      </c>
      <c r="F30" s="235">
        <v>0.20228128000000001</v>
      </c>
      <c r="G30" s="235">
        <v>0.97507169999999999</v>
      </c>
      <c r="H30" s="234" t="s">
        <v>205</v>
      </c>
      <c r="I30" s="236">
        <v>2</v>
      </c>
      <c r="J30" s="234" t="s">
        <v>990</v>
      </c>
      <c r="K30" s="237">
        <v>1.518</v>
      </c>
      <c r="L30" s="237">
        <v>0.48199999999999998</v>
      </c>
      <c r="M30" s="234" t="s">
        <v>17</v>
      </c>
      <c r="N30" s="84"/>
      <c r="O30" s="84"/>
      <c r="P30" s="84" t="s">
        <v>987</v>
      </c>
    </row>
    <row r="31" spans="1:16" x14ac:dyDescent="0.25">
      <c r="A31" s="233" t="s">
        <v>3</v>
      </c>
      <c r="B31" s="234" t="s">
        <v>12</v>
      </c>
      <c r="C31" s="234" t="s">
        <v>14</v>
      </c>
      <c r="D31" s="234" t="s">
        <v>7</v>
      </c>
      <c r="E31" s="235">
        <v>0.63813043478260867</v>
      </c>
      <c r="F31" s="235">
        <v>0.57070140000000003</v>
      </c>
      <c r="G31" s="235">
        <v>0.70052610000000004</v>
      </c>
      <c r="H31" s="234" t="s">
        <v>205</v>
      </c>
      <c r="I31" s="238">
        <v>2</v>
      </c>
      <c r="J31" s="234" t="s">
        <v>991</v>
      </c>
      <c r="K31" s="237">
        <v>132.09299999999999</v>
      </c>
      <c r="L31" s="237">
        <v>74.907000000000011</v>
      </c>
      <c r="M31" s="234" t="s">
        <v>17</v>
      </c>
      <c r="N31" s="84"/>
      <c r="O31" s="84"/>
      <c r="P31" s="84" t="s">
        <v>987</v>
      </c>
    </row>
    <row r="32" spans="1:16" x14ac:dyDescent="0.25">
      <c r="A32" s="86" t="s">
        <v>3</v>
      </c>
      <c r="B32" s="84" t="s">
        <v>15</v>
      </c>
      <c r="C32" s="84" t="s">
        <v>11</v>
      </c>
      <c r="D32" s="84" t="s">
        <v>18</v>
      </c>
      <c r="E32" s="112">
        <v>0.67144753400334434</v>
      </c>
      <c r="F32" s="90">
        <v>9.3566589000000006E-2</v>
      </c>
      <c r="G32" s="90">
        <v>0.97588059999999999</v>
      </c>
      <c r="H32" s="84" t="s">
        <v>205</v>
      </c>
      <c r="I32" s="225">
        <v>2</v>
      </c>
      <c r="J32" s="84" t="s">
        <v>740</v>
      </c>
      <c r="K32" s="92">
        <v>0.65507076488131155</v>
      </c>
      <c r="L32" s="92">
        <v>0.3205389912162494</v>
      </c>
      <c r="M32" s="84" t="s">
        <v>17</v>
      </c>
      <c r="N32" s="84"/>
      <c r="O32" s="84"/>
      <c r="P32" s="84"/>
    </row>
    <row r="33" spans="1:16" x14ac:dyDescent="0.25">
      <c r="A33" s="86" t="s">
        <v>3</v>
      </c>
      <c r="B33" s="84" t="s">
        <v>15</v>
      </c>
      <c r="C33" s="84" t="s">
        <v>11</v>
      </c>
      <c r="D33" s="84" t="s">
        <v>7</v>
      </c>
      <c r="E33" s="112">
        <v>0.82972300815732081</v>
      </c>
      <c r="F33" s="90">
        <v>0.55200610000000006</v>
      </c>
      <c r="G33" s="90">
        <v>0.95066609999999996</v>
      </c>
      <c r="H33" s="84" t="s">
        <v>205</v>
      </c>
      <c r="I33" s="225">
        <v>2</v>
      </c>
      <c r="J33" s="84" t="s">
        <v>964</v>
      </c>
      <c r="K33" s="92">
        <v>10.21975900291334</v>
      </c>
      <c r="L33" s="92">
        <v>2.0973141678183662</v>
      </c>
      <c r="M33" s="84" t="s">
        <v>17</v>
      </c>
      <c r="N33" s="84"/>
      <c r="O33" s="84"/>
      <c r="P33" s="84"/>
    </row>
    <row r="34" spans="1:16" x14ac:dyDescent="0.25">
      <c r="A34" s="86" t="s">
        <v>3</v>
      </c>
      <c r="B34" s="84" t="s">
        <v>15</v>
      </c>
      <c r="C34" s="84" t="s">
        <v>13</v>
      </c>
      <c r="D34" s="84" t="s">
        <v>18</v>
      </c>
      <c r="E34" s="112">
        <v>0.60960368218724692</v>
      </c>
      <c r="F34" s="90">
        <v>0.2730475</v>
      </c>
      <c r="G34" s="90">
        <v>0.86651710000000004</v>
      </c>
      <c r="H34" s="84" t="s">
        <v>205</v>
      </c>
      <c r="I34" s="225">
        <v>2</v>
      </c>
      <c r="J34" s="84" t="s">
        <v>253</v>
      </c>
      <c r="K34" s="92">
        <v>4.1036735678946377</v>
      </c>
      <c r="L34" s="92">
        <v>2.6280337491785328</v>
      </c>
      <c r="M34" s="84" t="s">
        <v>17</v>
      </c>
      <c r="N34" s="84"/>
      <c r="O34" s="84"/>
      <c r="P34" s="84"/>
    </row>
    <row r="35" spans="1:16" x14ac:dyDescent="0.25">
      <c r="A35" s="86" t="s">
        <v>3</v>
      </c>
      <c r="B35" s="84" t="s">
        <v>15</v>
      </c>
      <c r="C35" s="84" t="s">
        <v>13</v>
      </c>
      <c r="D35" s="84" t="s">
        <v>7</v>
      </c>
      <c r="E35" s="112">
        <v>0.75330115214283067</v>
      </c>
      <c r="F35" s="90">
        <v>0.65203279999999997</v>
      </c>
      <c r="G35" s="90">
        <v>0.83266130000000005</v>
      </c>
      <c r="H35" s="84" t="s">
        <v>205</v>
      </c>
      <c r="I35" s="225">
        <v>2</v>
      </c>
      <c r="J35" s="84" t="s">
        <v>965</v>
      </c>
      <c r="K35" s="92">
        <v>64.021411332724227</v>
      </c>
      <c r="L35" s="92">
        <v>20.96639354532455</v>
      </c>
      <c r="M35" s="84" t="s">
        <v>17</v>
      </c>
      <c r="N35" s="84"/>
      <c r="O35" s="84"/>
      <c r="P35" s="84"/>
    </row>
    <row r="36" spans="1:16" x14ac:dyDescent="0.25">
      <c r="A36" s="233" t="s">
        <v>3</v>
      </c>
      <c r="B36" s="234" t="s">
        <v>15</v>
      </c>
      <c r="C36" s="234" t="s">
        <v>14</v>
      </c>
      <c r="D36" s="234" t="s">
        <v>18</v>
      </c>
      <c r="E36" s="235">
        <v>0.62500000000000011</v>
      </c>
      <c r="F36" s="235">
        <v>0.30574240000000003</v>
      </c>
      <c r="G36" s="235">
        <v>0.86315569999999997</v>
      </c>
      <c r="H36" s="234" t="s">
        <v>205</v>
      </c>
      <c r="I36" s="238">
        <v>2</v>
      </c>
      <c r="J36" s="234" t="s">
        <v>896</v>
      </c>
      <c r="K36" s="237">
        <v>5.0000000000000009</v>
      </c>
      <c r="L36" s="237">
        <v>2.9999999999999991</v>
      </c>
      <c r="M36" s="234" t="s">
        <v>17</v>
      </c>
      <c r="N36" s="84"/>
      <c r="O36" s="84"/>
      <c r="P36" s="84" t="s">
        <v>987</v>
      </c>
    </row>
    <row r="37" spans="1:16" x14ac:dyDescent="0.25">
      <c r="A37" s="239" t="s">
        <v>3</v>
      </c>
      <c r="B37" s="240" t="s">
        <v>15</v>
      </c>
      <c r="C37" s="240" t="s">
        <v>14</v>
      </c>
      <c r="D37" s="240" t="s">
        <v>7</v>
      </c>
      <c r="E37" s="241">
        <v>0.77232673267326735</v>
      </c>
      <c r="F37" s="241">
        <v>0.6814635</v>
      </c>
      <c r="G37" s="241">
        <v>0.84323349999999997</v>
      </c>
      <c r="H37" s="240" t="s">
        <v>205</v>
      </c>
      <c r="I37" s="242">
        <v>2</v>
      </c>
      <c r="J37" s="240" t="s">
        <v>992</v>
      </c>
      <c r="K37" s="243">
        <v>78.004999999999995</v>
      </c>
      <c r="L37" s="243">
        <v>22.99499999999999</v>
      </c>
      <c r="M37" s="240" t="s">
        <v>17</v>
      </c>
      <c r="N37" s="87"/>
      <c r="O37" s="87"/>
      <c r="P37" s="87" t="s">
        <v>987</v>
      </c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88">
        <v>0.86229771062894112</v>
      </c>
      <c r="F38" s="88">
        <v>0.4094971</v>
      </c>
      <c r="G38" s="88">
        <v>0.98262269999999996</v>
      </c>
      <c r="H38" s="133" t="s">
        <v>205</v>
      </c>
      <c r="I38" s="220">
        <v>2</v>
      </c>
      <c r="J38" s="133" t="s">
        <v>715</v>
      </c>
      <c r="K38" s="94">
        <v>3.9067191639682068</v>
      </c>
      <c r="L38" s="94">
        <v>0.62387289932131651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88">
        <v>0.84590640611367984</v>
      </c>
      <c r="F39" s="88">
        <v>0.81077060000000001</v>
      </c>
      <c r="G39" s="88">
        <v>0.87551990000000002</v>
      </c>
      <c r="H39" s="133" t="s">
        <v>205</v>
      </c>
      <c r="I39" s="220">
        <v>2</v>
      </c>
      <c r="J39" s="133" t="s">
        <v>720</v>
      </c>
      <c r="K39" s="94">
        <v>403.83544303797464</v>
      </c>
      <c r="L39" s="94">
        <v>73.564231582415857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88">
        <v>0.77404191891396068</v>
      </c>
      <c r="F40" s="88">
        <v>0.52095939999999996</v>
      </c>
      <c r="G40" s="88">
        <v>0.91518600000000006</v>
      </c>
      <c r="H40" s="133" t="s">
        <v>205</v>
      </c>
      <c r="I40" s="220">
        <v>2</v>
      </c>
      <c r="J40" s="133" t="s">
        <v>723</v>
      </c>
      <c r="K40" s="94">
        <v>11.585443037974683</v>
      </c>
      <c r="L40" s="94">
        <v>3.3820190010708711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88">
        <v>0.79886431582405348</v>
      </c>
      <c r="F41" s="88">
        <v>0.46664990000000001</v>
      </c>
      <c r="G41" s="88">
        <v>0.94745060000000003</v>
      </c>
      <c r="H41" s="133" t="s">
        <v>205</v>
      </c>
      <c r="I41" s="220">
        <v>2</v>
      </c>
      <c r="J41" s="133" t="s">
        <v>726</v>
      </c>
      <c r="K41" s="94">
        <v>6.9204739476008239</v>
      </c>
      <c r="L41" s="94">
        <v>1.7424163712165068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88">
        <v>0.66705479224116171</v>
      </c>
      <c r="F42" s="88">
        <v>0.22706660000000001</v>
      </c>
      <c r="G42" s="88">
        <v>0.93180410000000002</v>
      </c>
      <c r="H42" s="133" t="s">
        <v>205</v>
      </c>
      <c r="I42" s="220">
        <v>2</v>
      </c>
      <c r="J42" s="133" t="s">
        <v>716</v>
      </c>
      <c r="K42" s="94">
        <v>2.3231159846923752</v>
      </c>
      <c r="L42" s="94">
        <v>1.1595304361319192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88">
        <v>0.65437483485148695</v>
      </c>
      <c r="F43" s="88">
        <v>0.60434480000000002</v>
      </c>
      <c r="G43" s="88">
        <v>0.70120640000000001</v>
      </c>
      <c r="H43" s="133" t="s">
        <v>205</v>
      </c>
      <c r="I43" s="220">
        <v>2</v>
      </c>
      <c r="J43" s="133" t="s">
        <v>721</v>
      </c>
      <c r="K43" s="94">
        <v>240.13924050632912</v>
      </c>
      <c r="L43" s="94">
        <v>126.83581372360581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88">
        <v>0.59878202741661413</v>
      </c>
      <c r="F44" s="88">
        <v>0.32758880000000001</v>
      </c>
      <c r="G44" s="88">
        <v>0.82052320000000001</v>
      </c>
      <c r="H44" s="133" t="s">
        <v>205</v>
      </c>
      <c r="I44" s="220">
        <v>2</v>
      </c>
      <c r="J44" s="133" t="s">
        <v>724</v>
      </c>
      <c r="K44" s="94">
        <v>6.8892405063291138</v>
      </c>
      <c r="L44" s="94">
        <v>4.6161824871632939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88">
        <v>0.61798409488089245</v>
      </c>
      <c r="F45" s="88">
        <v>0.27778839999999999</v>
      </c>
      <c r="G45" s="88">
        <v>0.87185480000000004</v>
      </c>
      <c r="H45" s="133" t="s">
        <v>205</v>
      </c>
      <c r="I45" s="220">
        <v>2</v>
      </c>
      <c r="J45" s="133" t="s">
        <v>253</v>
      </c>
      <c r="K45" s="94">
        <v>4.1152340300264942</v>
      </c>
      <c r="L45" s="94">
        <v>2.5438920933078712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88">
        <v>0.85517836815850401</v>
      </c>
      <c r="F46" s="88">
        <v>0.47188259999999999</v>
      </c>
      <c r="G46" s="88">
        <v>0.97501559999999998</v>
      </c>
      <c r="H46" s="133" t="s">
        <v>205</v>
      </c>
      <c r="I46" s="220">
        <v>2</v>
      </c>
      <c r="J46" s="133" t="s">
        <v>265</v>
      </c>
      <c r="K46" s="94">
        <v>5.5724904327347655</v>
      </c>
      <c r="L46" s="94">
        <v>0.94368284785729717</v>
      </c>
      <c r="M46" s="133" t="s">
        <v>17</v>
      </c>
    </row>
    <row r="47" spans="1:16" x14ac:dyDescent="0.25">
      <c r="A47" s="86" t="s">
        <v>4</v>
      </c>
      <c r="B47" s="84" t="s">
        <v>12</v>
      </c>
      <c r="C47" s="84" t="s">
        <v>14</v>
      </c>
      <c r="D47" s="84" t="s">
        <v>8</v>
      </c>
      <c r="E47" s="90">
        <v>0.83892239429406446</v>
      </c>
      <c r="F47" s="90">
        <v>0.80955279999999996</v>
      </c>
      <c r="G47" s="90">
        <v>0.86452079999999998</v>
      </c>
      <c r="H47" s="84" t="s">
        <v>205</v>
      </c>
      <c r="I47" s="225">
        <v>2</v>
      </c>
      <c r="J47" s="84" t="s">
        <v>722</v>
      </c>
      <c r="K47" s="92">
        <v>576.02531645569627</v>
      </c>
      <c r="L47" s="92">
        <v>110.59995469397836</v>
      </c>
      <c r="M47" s="84" t="s">
        <v>17</v>
      </c>
      <c r="N47" s="84"/>
      <c r="O47" s="84"/>
      <c r="P47" s="84"/>
    </row>
    <row r="48" spans="1:16" x14ac:dyDescent="0.25">
      <c r="A48" s="86" t="s">
        <v>4</v>
      </c>
      <c r="B48" s="84" t="s">
        <v>12</v>
      </c>
      <c r="C48" s="84" t="s">
        <v>14</v>
      </c>
      <c r="D48" s="84" t="s">
        <v>29</v>
      </c>
      <c r="E48" s="90">
        <v>0.76765123801652047</v>
      </c>
      <c r="F48" s="90">
        <v>0.55785470000000004</v>
      </c>
      <c r="G48" s="90">
        <v>0.89638910000000005</v>
      </c>
      <c r="H48" s="84" t="s">
        <v>205</v>
      </c>
      <c r="I48" s="225">
        <v>2</v>
      </c>
      <c r="J48" s="84" t="s">
        <v>725</v>
      </c>
      <c r="K48" s="92">
        <v>16.525316455696203</v>
      </c>
      <c r="L48" s="92">
        <v>5.0017985117658377</v>
      </c>
      <c r="M48" s="84" t="s">
        <v>17</v>
      </c>
      <c r="N48" s="84"/>
      <c r="O48" s="84"/>
      <c r="P48" s="84"/>
    </row>
    <row r="49" spans="1:16" x14ac:dyDescent="0.25">
      <c r="A49" s="86" t="s">
        <v>4</v>
      </c>
      <c r="B49" s="84" t="s">
        <v>12</v>
      </c>
      <c r="C49" s="84" t="s">
        <v>14</v>
      </c>
      <c r="D49" s="84" t="s">
        <v>7</v>
      </c>
      <c r="E49" s="90">
        <v>0.79226869509856812</v>
      </c>
      <c r="F49" s="90">
        <v>0.51475870000000001</v>
      </c>
      <c r="G49" s="90">
        <v>0.93202739999999995</v>
      </c>
      <c r="H49" s="84" t="s">
        <v>205</v>
      </c>
      <c r="I49" s="225">
        <v>2</v>
      </c>
      <c r="J49" s="84" t="s">
        <v>727</v>
      </c>
      <c r="K49" s="92">
        <v>9.8712687665587282</v>
      </c>
      <c r="L49" s="92">
        <v>2.5882273963315896</v>
      </c>
      <c r="M49" s="84" t="s">
        <v>17</v>
      </c>
      <c r="N49" s="84"/>
      <c r="O49" s="84"/>
      <c r="P49" s="84"/>
    </row>
    <row r="50" spans="1:16" x14ac:dyDescent="0.25">
      <c r="A50" s="86" t="s">
        <v>4</v>
      </c>
      <c r="B50" s="84" t="s">
        <v>15</v>
      </c>
      <c r="C50" s="84" t="s">
        <v>11</v>
      </c>
      <c r="D50" s="84" t="s">
        <v>18</v>
      </c>
      <c r="E50" s="90">
        <v>0.8078837516478734</v>
      </c>
      <c r="F50" s="90">
        <v>0.61232750000000002</v>
      </c>
      <c r="G50" s="90">
        <v>0.91800380000000004</v>
      </c>
      <c r="H50" s="84" t="s">
        <v>205</v>
      </c>
      <c r="I50" s="225">
        <v>2</v>
      </c>
      <c r="J50" s="84" t="s">
        <v>717</v>
      </c>
      <c r="K50" s="92">
        <v>19.26416691198116</v>
      </c>
      <c r="L50" s="92">
        <v>4.5810544737531771</v>
      </c>
      <c r="M50" s="84" t="s">
        <v>17</v>
      </c>
      <c r="N50" s="84"/>
      <c r="O50" s="84"/>
      <c r="P50" s="84"/>
    </row>
    <row r="51" spans="1:16" x14ac:dyDescent="0.25">
      <c r="A51" s="86" t="s">
        <v>4</v>
      </c>
      <c r="B51" s="84" t="s">
        <v>15</v>
      </c>
      <c r="C51" s="84" t="s">
        <v>11</v>
      </c>
      <c r="D51" s="84" t="s">
        <v>7</v>
      </c>
      <c r="E51" s="90">
        <v>0.74845322279101845</v>
      </c>
      <c r="F51" s="90">
        <v>0.60666180000000003</v>
      </c>
      <c r="G51" s="90">
        <v>0.8516319</v>
      </c>
      <c r="H51" s="84" t="s">
        <v>205</v>
      </c>
      <c r="I51" s="225">
        <v>2</v>
      </c>
      <c r="J51" s="84" t="s">
        <v>728</v>
      </c>
      <c r="K51" s="92">
        <v>34.125095672652343</v>
      </c>
      <c r="L51" s="92">
        <v>11.469063900070452</v>
      </c>
      <c r="M51" s="84" t="s">
        <v>17</v>
      </c>
      <c r="N51" s="84"/>
      <c r="O51" s="84"/>
      <c r="P51" s="84"/>
    </row>
    <row r="52" spans="1:16" x14ac:dyDescent="0.25">
      <c r="A52" s="86" t="s">
        <v>4</v>
      </c>
      <c r="B52" s="84" t="s">
        <v>15</v>
      </c>
      <c r="C52" s="84" t="s">
        <v>13</v>
      </c>
      <c r="D52" s="84" t="s">
        <v>18</v>
      </c>
      <c r="E52" s="90">
        <v>0.6249613346618057</v>
      </c>
      <c r="F52" s="90">
        <v>0.40063019999999999</v>
      </c>
      <c r="G52" s="90">
        <v>0.80598990000000004</v>
      </c>
      <c r="H52" s="84" t="s">
        <v>205</v>
      </c>
      <c r="I52" s="225">
        <v>2</v>
      </c>
      <c r="J52" s="84" t="s">
        <v>718</v>
      </c>
      <c r="K52" s="92">
        <v>11.455365027965852</v>
      </c>
      <c r="L52" s="92">
        <v>6.8743529763725402</v>
      </c>
      <c r="M52" s="84" t="s">
        <v>17</v>
      </c>
      <c r="N52" s="84"/>
      <c r="O52" s="84"/>
      <c r="P52" s="84"/>
    </row>
    <row r="53" spans="1:16" x14ac:dyDescent="0.25">
      <c r="A53" s="86" t="s">
        <v>4</v>
      </c>
      <c r="B53" s="84" t="s">
        <v>15</v>
      </c>
      <c r="C53" s="84" t="s">
        <v>13</v>
      </c>
      <c r="D53" s="84" t="s">
        <v>7</v>
      </c>
      <c r="E53" s="90">
        <v>0.57898716751427071</v>
      </c>
      <c r="F53" s="90">
        <v>0.41581659999999998</v>
      </c>
      <c r="G53" s="90">
        <v>0.72655320000000001</v>
      </c>
      <c r="H53" s="84" t="s">
        <v>205</v>
      </c>
      <c r="I53" s="225">
        <v>2</v>
      </c>
      <c r="J53" s="84" t="s">
        <v>729</v>
      </c>
      <c r="K53" s="92">
        <v>20.292360906682369</v>
      </c>
      <c r="L53" s="92">
        <v>14.755671321393237</v>
      </c>
      <c r="M53" s="84" t="s">
        <v>17</v>
      </c>
      <c r="N53" s="84"/>
      <c r="O53" s="84"/>
      <c r="P53" s="84"/>
    </row>
    <row r="54" spans="1:16" x14ac:dyDescent="0.25">
      <c r="A54" s="86" t="s">
        <v>4</v>
      </c>
      <c r="B54" s="84" t="s">
        <v>15</v>
      </c>
      <c r="C54" s="84" t="s">
        <v>14</v>
      </c>
      <c r="D54" s="84" t="s">
        <v>18</v>
      </c>
      <c r="E54" s="90">
        <v>0.80121366423677776</v>
      </c>
      <c r="F54" s="90">
        <v>0.64062929999999996</v>
      </c>
      <c r="G54" s="90">
        <v>0.90111699999999995</v>
      </c>
      <c r="H54" s="84" t="s">
        <v>205</v>
      </c>
      <c r="I54" s="225">
        <v>2</v>
      </c>
      <c r="J54" s="84" t="s">
        <v>719</v>
      </c>
      <c r="K54" s="92">
        <v>27.478142478657642</v>
      </c>
      <c r="L54" s="92">
        <v>6.8175063665637445</v>
      </c>
      <c r="M54" s="84" t="s">
        <v>17</v>
      </c>
      <c r="N54" s="84"/>
      <c r="O54" s="84"/>
      <c r="P54" s="84"/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9">
        <v>0.74227380847683078</v>
      </c>
      <c r="F55" s="89">
        <v>0.62510670000000002</v>
      </c>
      <c r="G55" s="89">
        <v>0.8326268</v>
      </c>
      <c r="H55" s="87" t="s">
        <v>205</v>
      </c>
      <c r="I55" s="226">
        <v>2</v>
      </c>
      <c r="J55" s="87" t="s">
        <v>730</v>
      </c>
      <c r="K55" s="93">
        <v>48.675566676479249</v>
      </c>
      <c r="L55" s="93">
        <v>16.900728917680325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88">
        <v>0.59914128795986565</v>
      </c>
      <c r="F56" s="88">
        <v>0.35231050000000003</v>
      </c>
      <c r="G56" s="88">
        <v>0.8041876</v>
      </c>
      <c r="H56" s="133" t="s">
        <v>205</v>
      </c>
      <c r="I56" s="220">
        <v>2</v>
      </c>
      <c r="J56" s="133" t="s">
        <v>742</v>
      </c>
      <c r="K56" s="94">
        <v>8.6202331986144252</v>
      </c>
      <c r="L56" s="94">
        <v>5.7674135415512513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88">
        <v>0.68500164381284667</v>
      </c>
      <c r="F57" s="88">
        <v>0.65025440000000001</v>
      </c>
      <c r="G57" s="88">
        <v>0.71779499999999996</v>
      </c>
      <c r="H57" s="133" t="s">
        <v>205</v>
      </c>
      <c r="I57" s="220">
        <v>2</v>
      </c>
      <c r="J57" s="133" t="s">
        <v>1763</v>
      </c>
      <c r="K57" s="94">
        <v>495.65789979596923</v>
      </c>
      <c r="L57" s="94">
        <v>227.92853867890085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88">
        <v>0.64517596684698364</v>
      </c>
      <c r="F58" s="88">
        <v>0.2800877</v>
      </c>
      <c r="G58" s="88">
        <v>0.89471449999999997</v>
      </c>
      <c r="H58" s="133" t="s">
        <v>205</v>
      </c>
      <c r="I58" s="220">
        <v>2</v>
      </c>
      <c r="J58" s="133" t="s">
        <v>876</v>
      </c>
      <c r="K58" s="94">
        <v>3.7493165751018926</v>
      </c>
      <c r="L58" s="94">
        <v>2.0619919170991476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88">
        <v>0.67913226366244572</v>
      </c>
      <c r="F59" s="88">
        <v>0.63913430000000004</v>
      </c>
      <c r="G59" s="88">
        <v>0.71666229999999997</v>
      </c>
      <c r="H59" s="133" t="s">
        <v>205</v>
      </c>
      <c r="I59" s="220">
        <v>2</v>
      </c>
      <c r="J59" s="133" t="s">
        <v>1764</v>
      </c>
      <c r="K59" s="94">
        <v>376.10784022046414</v>
      </c>
      <c r="L59" s="94">
        <v>177.69862774525734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88">
        <v>0.58405125060200735</v>
      </c>
      <c r="F60" s="88">
        <v>0.45404410000000001</v>
      </c>
      <c r="G60" s="88">
        <v>0.70332819999999996</v>
      </c>
      <c r="H60" s="133" t="s">
        <v>205</v>
      </c>
      <c r="I60" s="220">
        <v>2</v>
      </c>
      <c r="J60" s="133" t="s">
        <v>1765</v>
      </c>
      <c r="K60" s="94">
        <v>32.905470897764097</v>
      </c>
      <c r="L60" s="94">
        <v>23.434569233726045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88">
        <v>0.66774911823490213</v>
      </c>
      <c r="F61" s="88">
        <v>0.65018909999999996</v>
      </c>
      <c r="G61" s="88">
        <v>0.68485490000000004</v>
      </c>
      <c r="H61" s="133" t="s">
        <v>205</v>
      </c>
      <c r="I61" s="220">
        <v>2</v>
      </c>
      <c r="J61" s="133" t="s">
        <v>1766</v>
      </c>
      <c r="K61" s="94">
        <v>1892.0435469895067</v>
      </c>
      <c r="L61" s="94">
        <v>941.42114105208771</v>
      </c>
      <c r="M61" s="133" t="s">
        <v>17</v>
      </c>
    </row>
    <row r="62" spans="1:16" x14ac:dyDescent="0.25">
      <c r="A62" s="86" t="s">
        <v>5</v>
      </c>
      <c r="B62" s="84" t="s">
        <v>12</v>
      </c>
      <c r="C62" s="84" t="s">
        <v>13</v>
      </c>
      <c r="D62" s="84" t="s">
        <v>29</v>
      </c>
      <c r="E62" s="90">
        <v>0.62892649508171017</v>
      </c>
      <c r="F62" s="90">
        <v>0.42577120000000002</v>
      </c>
      <c r="G62" s="90">
        <v>0.79484060000000001</v>
      </c>
      <c r="H62" s="84" t="s">
        <v>205</v>
      </c>
      <c r="I62" s="225">
        <v>2</v>
      </c>
      <c r="J62" s="84" t="s">
        <v>1767</v>
      </c>
      <c r="K62" s="92">
        <v>14.312028991089273</v>
      </c>
      <c r="L62" s="92">
        <v>8.4442535045779703</v>
      </c>
      <c r="M62" s="84" t="s">
        <v>17</v>
      </c>
      <c r="N62" s="84"/>
      <c r="O62" s="84"/>
      <c r="P62" s="84"/>
    </row>
    <row r="63" spans="1:16" x14ac:dyDescent="0.25">
      <c r="A63" s="86" t="s">
        <v>5</v>
      </c>
      <c r="B63" s="84" t="s">
        <v>12</v>
      </c>
      <c r="C63" s="84" t="s">
        <v>13</v>
      </c>
      <c r="D63" s="84" t="s">
        <v>7</v>
      </c>
      <c r="E63" s="90">
        <v>0.66202756492854764</v>
      </c>
      <c r="F63" s="90">
        <v>0.64184830000000004</v>
      </c>
      <c r="G63" s="90">
        <v>0.68163379999999996</v>
      </c>
      <c r="H63" s="84" t="s">
        <v>205</v>
      </c>
      <c r="I63" s="225">
        <v>2</v>
      </c>
      <c r="J63" s="84" t="s">
        <v>1768</v>
      </c>
      <c r="K63" s="92">
        <v>1435.6926669669042</v>
      </c>
      <c r="L63" s="92">
        <v>732.93707448783107</v>
      </c>
      <c r="M63" s="84" t="s">
        <v>17</v>
      </c>
      <c r="N63" s="84"/>
      <c r="O63" s="84"/>
      <c r="P63" s="84"/>
    </row>
    <row r="64" spans="1:16" x14ac:dyDescent="0.25">
      <c r="A64" s="86" t="s">
        <v>5</v>
      </c>
      <c r="B64" s="84" t="s">
        <v>12</v>
      </c>
      <c r="C64" s="84" t="s">
        <v>14</v>
      </c>
      <c r="D64" s="84" t="s">
        <v>18</v>
      </c>
      <c r="E64" s="90">
        <v>0.61254155550942213</v>
      </c>
      <c r="F64" s="90">
        <v>0.40220519999999998</v>
      </c>
      <c r="G64" s="90">
        <v>0.78789799999999999</v>
      </c>
      <c r="H64" s="84" t="s">
        <v>205</v>
      </c>
      <c r="I64" s="225">
        <v>2</v>
      </c>
      <c r="J64" s="84" t="s">
        <v>1769</v>
      </c>
      <c r="K64" s="92">
        <v>12.788012624947434</v>
      </c>
      <c r="L64" s="92">
        <v>8.0889589207826234</v>
      </c>
      <c r="M64" s="84" t="s">
        <v>17</v>
      </c>
      <c r="N64" s="84"/>
      <c r="O64" s="84"/>
      <c r="P64" s="84"/>
    </row>
    <row r="65" spans="1:16" x14ac:dyDescent="0.25">
      <c r="A65" s="86" t="s">
        <v>5</v>
      </c>
      <c r="B65" s="84" t="s">
        <v>12</v>
      </c>
      <c r="C65" s="84" t="s">
        <v>14</v>
      </c>
      <c r="D65" s="84" t="s">
        <v>8</v>
      </c>
      <c r="E65" s="90">
        <v>0.70032224595367787</v>
      </c>
      <c r="F65" s="90">
        <v>0.67192269999999998</v>
      </c>
      <c r="G65" s="90">
        <v>0.7272613</v>
      </c>
      <c r="H65" s="84" t="s">
        <v>205</v>
      </c>
      <c r="I65" s="225">
        <v>2</v>
      </c>
      <c r="J65" s="84" t="s">
        <v>1770</v>
      </c>
      <c r="K65" s="92">
        <v>735.30255321452353</v>
      </c>
      <c r="L65" s="92">
        <v>314.64632026901188</v>
      </c>
      <c r="M65" s="84" t="s">
        <v>17</v>
      </c>
      <c r="N65" s="84"/>
      <c r="O65" s="84"/>
      <c r="P65" s="84"/>
    </row>
    <row r="66" spans="1:16" x14ac:dyDescent="0.25">
      <c r="A66" s="86" t="s">
        <v>5</v>
      </c>
      <c r="B66" s="84" t="s">
        <v>12</v>
      </c>
      <c r="C66" s="84" t="s">
        <v>14</v>
      </c>
      <c r="D66" s="84" t="s">
        <v>29</v>
      </c>
      <c r="E66" s="90">
        <v>0.6596058363052083</v>
      </c>
      <c r="F66" s="90">
        <v>0.3398987</v>
      </c>
      <c r="G66" s="90">
        <v>0.87940649999999998</v>
      </c>
      <c r="H66" s="84" t="s">
        <v>205</v>
      </c>
      <c r="I66" s="225">
        <v>2</v>
      </c>
      <c r="J66" s="84" t="s">
        <v>259</v>
      </c>
      <c r="K66" s="92">
        <v>5.5620661985147155</v>
      </c>
      <c r="L66" s="92">
        <v>2.8703428136170004</v>
      </c>
      <c r="M66" s="84" t="s">
        <v>17</v>
      </c>
      <c r="N66" s="84"/>
      <c r="O66" s="84"/>
      <c r="P66" s="84"/>
    </row>
    <row r="67" spans="1:16" x14ac:dyDescent="0.25">
      <c r="A67" s="86" t="s">
        <v>5</v>
      </c>
      <c r="B67" s="84" t="s">
        <v>12</v>
      </c>
      <c r="C67" s="84" t="s">
        <v>14</v>
      </c>
      <c r="D67" s="84" t="s">
        <v>7</v>
      </c>
      <c r="E67" s="90">
        <v>0.69432159248603786</v>
      </c>
      <c r="F67" s="90">
        <v>0.66160699999999995</v>
      </c>
      <c r="G67" s="90">
        <v>0.72518709999999997</v>
      </c>
      <c r="H67" s="84" t="s">
        <v>205</v>
      </c>
      <c r="I67" s="225">
        <v>2</v>
      </c>
      <c r="J67" s="84" t="s">
        <v>1771</v>
      </c>
      <c r="K67" s="92">
        <v>557.95147280401795</v>
      </c>
      <c r="L67" s="92">
        <v>245.64080898900124</v>
      </c>
      <c r="M67" s="84" t="s">
        <v>17</v>
      </c>
      <c r="N67" s="84"/>
      <c r="O67" s="84"/>
      <c r="P67" s="84"/>
    </row>
    <row r="68" spans="1:16" x14ac:dyDescent="0.25">
      <c r="A68" s="86" t="s">
        <v>5</v>
      </c>
      <c r="B68" s="84" t="s">
        <v>15</v>
      </c>
      <c r="C68" s="84" t="s">
        <v>11</v>
      </c>
      <c r="D68" s="84" t="s">
        <v>18</v>
      </c>
      <c r="E68" s="90">
        <v>0.59209256692504353</v>
      </c>
      <c r="F68" s="90">
        <v>0.22031129999999999</v>
      </c>
      <c r="G68" s="90">
        <v>0.88174909999999995</v>
      </c>
      <c r="H68" s="84" t="s">
        <v>205</v>
      </c>
      <c r="I68" s="225">
        <v>2</v>
      </c>
      <c r="J68" s="84" t="s">
        <v>915</v>
      </c>
      <c r="K68" s="92">
        <v>2.8266292178628238</v>
      </c>
      <c r="L68" s="92">
        <v>1.9473358270668206</v>
      </c>
      <c r="M68" s="84" t="s">
        <v>17</v>
      </c>
      <c r="N68" s="84"/>
      <c r="O68" s="84"/>
      <c r="P68" s="84"/>
    </row>
    <row r="69" spans="1:16" x14ac:dyDescent="0.25">
      <c r="A69" s="86" t="s">
        <v>5</v>
      </c>
      <c r="B69" s="84" t="s">
        <v>15</v>
      </c>
      <c r="C69" s="84" t="s">
        <v>11</v>
      </c>
      <c r="D69" s="84" t="s">
        <v>7</v>
      </c>
      <c r="E69" s="90">
        <v>0.6711424723252406</v>
      </c>
      <c r="F69" s="90">
        <v>0.60031990000000002</v>
      </c>
      <c r="G69" s="90">
        <v>0.73495619999999995</v>
      </c>
      <c r="H69" s="84" t="s">
        <v>205</v>
      </c>
      <c r="I69" s="225">
        <v>2</v>
      </c>
      <c r="J69" s="84" t="s">
        <v>1772</v>
      </c>
      <c r="K69" s="92">
        <v>123.32814968454998</v>
      </c>
      <c r="L69" s="92">
        <v>60.430373684217315</v>
      </c>
      <c r="M69" s="84" t="s">
        <v>17</v>
      </c>
      <c r="N69" s="84"/>
      <c r="O69" s="84"/>
      <c r="P69" s="84"/>
    </row>
    <row r="70" spans="1:16" x14ac:dyDescent="0.25">
      <c r="A70" s="86" t="s">
        <v>5</v>
      </c>
      <c r="B70" s="84" t="s">
        <v>15</v>
      </c>
      <c r="C70" s="84" t="s">
        <v>13</v>
      </c>
      <c r="D70" s="84" t="s">
        <v>18</v>
      </c>
      <c r="E70" s="90">
        <v>0.57718005941845418</v>
      </c>
      <c r="F70" s="90">
        <v>0.3596393</v>
      </c>
      <c r="G70" s="90">
        <v>0.76840839999999999</v>
      </c>
      <c r="H70" s="84" t="s">
        <v>205</v>
      </c>
      <c r="I70" s="225">
        <v>2</v>
      </c>
      <c r="J70" s="84" t="s">
        <v>1773</v>
      </c>
      <c r="K70" s="92">
        <v>10.789912908864817</v>
      </c>
      <c r="L70" s="92">
        <v>7.9042757291424373</v>
      </c>
      <c r="M70" s="84" t="s">
        <v>17</v>
      </c>
      <c r="N70" s="84"/>
      <c r="O70" s="84"/>
      <c r="P70" s="84"/>
    </row>
    <row r="71" spans="1:16" x14ac:dyDescent="0.25">
      <c r="A71" s="86" t="s">
        <v>5</v>
      </c>
      <c r="B71" s="84" t="s">
        <v>15</v>
      </c>
      <c r="C71" s="84" t="s">
        <v>13</v>
      </c>
      <c r="D71" s="84" t="s">
        <v>7</v>
      </c>
      <c r="E71" s="90">
        <v>0.65423900534115309</v>
      </c>
      <c r="F71" s="90">
        <v>0.61875170000000002</v>
      </c>
      <c r="G71" s="90">
        <v>0.68808820000000004</v>
      </c>
      <c r="H71" s="84" t="s">
        <v>205</v>
      </c>
      <c r="I71" s="225">
        <v>2</v>
      </c>
      <c r="J71" s="84" t="s">
        <v>1774</v>
      </c>
      <c r="K71" s="92">
        <v>470.77274440468091</v>
      </c>
      <c r="L71" s="92">
        <v>248.80028710418844</v>
      </c>
      <c r="M71" s="84" t="s">
        <v>17</v>
      </c>
      <c r="N71" s="84"/>
      <c r="O71" s="84"/>
      <c r="P71" s="84"/>
    </row>
    <row r="72" spans="1:16" x14ac:dyDescent="0.25">
      <c r="A72" s="86" t="s">
        <v>5</v>
      </c>
      <c r="B72" s="84" t="s">
        <v>15</v>
      </c>
      <c r="C72" s="84" t="s">
        <v>14</v>
      </c>
      <c r="D72" s="84" t="s">
        <v>18</v>
      </c>
      <c r="E72" s="90">
        <v>0.60533518426813482</v>
      </c>
      <c r="F72" s="90">
        <v>0.27342040000000001</v>
      </c>
      <c r="G72" s="90">
        <v>0.86209840000000004</v>
      </c>
      <c r="H72" s="84" t="s">
        <v>205</v>
      </c>
      <c r="I72" s="225">
        <v>2</v>
      </c>
      <c r="J72" s="84" t="s">
        <v>253</v>
      </c>
      <c r="K72" s="92">
        <v>4.1932705637111045</v>
      </c>
      <c r="L72" s="92">
        <v>2.7339173359661171</v>
      </c>
      <c r="M72" s="84" t="s">
        <v>17</v>
      </c>
      <c r="N72" s="84"/>
      <c r="O72" s="84"/>
      <c r="P72" s="84"/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9">
        <v>0.68615310316267264</v>
      </c>
      <c r="F73" s="89">
        <v>0.62814309999999995</v>
      </c>
      <c r="G73" s="89">
        <v>0.73887550000000002</v>
      </c>
      <c r="H73" s="87" t="s">
        <v>205</v>
      </c>
      <c r="I73" s="226">
        <v>2</v>
      </c>
      <c r="J73" s="87" t="s">
        <v>1775</v>
      </c>
      <c r="K73" s="93">
        <v>182.95583180173492</v>
      </c>
      <c r="L73" s="93">
        <v>83.684122107152234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73">
        <v>0.56000000000000005</v>
      </c>
      <c r="F74" s="173">
        <v>0.25714029999999999</v>
      </c>
      <c r="G74" s="173">
        <v>0.82393079999999996</v>
      </c>
      <c r="H74" s="133" t="s">
        <v>205</v>
      </c>
      <c r="I74" s="227">
        <v>2</v>
      </c>
      <c r="J74" s="133" t="s">
        <v>737</v>
      </c>
      <c r="K74" s="94">
        <v>4.4800000000000004</v>
      </c>
      <c r="L74" s="94">
        <v>3.5199999999999996</v>
      </c>
      <c r="M74" s="95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73">
        <v>0.72134285714285706</v>
      </c>
      <c r="F75" s="173">
        <v>0.67982160000000003</v>
      </c>
      <c r="G75" s="173">
        <v>0.75938539999999999</v>
      </c>
      <c r="H75" s="133" t="s">
        <v>205</v>
      </c>
      <c r="I75" s="227">
        <v>2</v>
      </c>
      <c r="J75" s="133" t="s">
        <v>731</v>
      </c>
      <c r="K75" s="94">
        <v>349.85128571428567</v>
      </c>
      <c r="L75" s="94">
        <v>135.14871428571433</v>
      </c>
      <c r="M75" s="95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73">
        <v>0.66038430583501007</v>
      </c>
      <c r="F76" s="173">
        <v>0.45036100000000001</v>
      </c>
      <c r="G76" s="173">
        <v>0.82189319999999999</v>
      </c>
      <c r="H76" s="133" t="s">
        <v>205</v>
      </c>
      <c r="I76" s="227">
        <v>2</v>
      </c>
      <c r="J76" s="133" t="s">
        <v>734</v>
      </c>
      <c r="K76" s="94">
        <v>14.236267923503265</v>
      </c>
      <c r="L76" s="94">
        <v>7.3212824266712335</v>
      </c>
      <c r="M76" s="95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73">
        <v>0.73899999999999999</v>
      </c>
      <c r="F77" s="173">
        <v>0.4677673</v>
      </c>
      <c r="G77" s="173">
        <v>0.90120319999999998</v>
      </c>
      <c r="H77" s="133" t="s">
        <v>205</v>
      </c>
      <c r="I77" s="227">
        <v>2</v>
      </c>
      <c r="J77" s="133" t="s">
        <v>727</v>
      </c>
      <c r="K77" s="94">
        <v>9.6069999999999993</v>
      </c>
      <c r="L77" s="94">
        <v>3.3930000000000007</v>
      </c>
      <c r="M77" s="95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73">
        <v>0.56000000000000005</v>
      </c>
      <c r="F78" s="173">
        <v>0.22557050000000001</v>
      </c>
      <c r="G78" s="173">
        <v>0.84758940000000005</v>
      </c>
      <c r="H78" s="133" t="s">
        <v>205</v>
      </c>
      <c r="I78" s="227">
        <v>2</v>
      </c>
      <c r="J78" s="133" t="s">
        <v>738</v>
      </c>
      <c r="K78" s="94">
        <v>3.3600000000000003</v>
      </c>
      <c r="L78" s="94">
        <v>2.6399999999999997</v>
      </c>
      <c r="M78" s="95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73">
        <v>0.71</v>
      </c>
      <c r="F79" s="173">
        <v>0.67094390000000004</v>
      </c>
      <c r="G79" s="173">
        <v>0.74617420000000001</v>
      </c>
      <c r="H79" s="133" t="s">
        <v>205</v>
      </c>
      <c r="I79" s="227">
        <v>2</v>
      </c>
      <c r="J79" s="133" t="s">
        <v>732</v>
      </c>
      <c r="K79" s="94">
        <v>394.76</v>
      </c>
      <c r="L79" s="94">
        <v>161.24</v>
      </c>
      <c r="M79" s="95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73">
        <v>0.65</v>
      </c>
      <c r="F80" s="173">
        <v>0.36542750000000002</v>
      </c>
      <c r="G80" s="173">
        <v>0.85692259999999998</v>
      </c>
      <c r="H80" s="133" t="s">
        <v>205</v>
      </c>
      <c r="I80" s="227">
        <v>2</v>
      </c>
      <c r="J80" s="133" t="s">
        <v>735</v>
      </c>
      <c r="K80" s="94">
        <v>7.15</v>
      </c>
      <c r="L80" s="94">
        <v>3.8499999999999996</v>
      </c>
      <c r="M80" s="95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73">
        <v>0.73899999999999999</v>
      </c>
      <c r="F81" s="173">
        <v>0.61369280000000004</v>
      </c>
      <c r="G81" s="173">
        <v>0.83461490000000005</v>
      </c>
      <c r="H81" s="133" t="s">
        <v>205</v>
      </c>
      <c r="I81" s="227">
        <v>2</v>
      </c>
      <c r="J81" s="133" t="s">
        <v>743</v>
      </c>
      <c r="K81" s="94">
        <v>42.862000000000002</v>
      </c>
      <c r="L81" s="94">
        <v>15.137999999999998</v>
      </c>
      <c r="M81" s="95" t="s">
        <v>17</v>
      </c>
    </row>
    <row r="82" spans="1:16" x14ac:dyDescent="0.25">
      <c r="A82" s="86" t="s">
        <v>0</v>
      </c>
      <c r="B82" s="84" t="s">
        <v>12</v>
      </c>
      <c r="C82" s="84" t="s">
        <v>14</v>
      </c>
      <c r="D82" s="84" t="s">
        <v>18</v>
      </c>
      <c r="E82" s="174">
        <v>0.56000000000000005</v>
      </c>
      <c r="F82" s="174">
        <v>0.32966030000000002</v>
      </c>
      <c r="G82" s="174">
        <v>0.76710679999999998</v>
      </c>
      <c r="H82" s="133" t="s">
        <v>205</v>
      </c>
      <c r="I82" s="228">
        <v>2</v>
      </c>
      <c r="J82" s="133" t="s">
        <v>739</v>
      </c>
      <c r="K82" s="94">
        <v>8.9600000000000009</v>
      </c>
      <c r="L82" s="94">
        <v>7.0399999999999991</v>
      </c>
      <c r="M82" s="98" t="s">
        <v>17</v>
      </c>
      <c r="N82" s="84"/>
      <c r="O82" s="84"/>
      <c r="P82" s="84"/>
    </row>
    <row r="83" spans="1:16" x14ac:dyDescent="0.25">
      <c r="A83" s="86" t="s">
        <v>0</v>
      </c>
      <c r="B83" s="84" t="s">
        <v>12</v>
      </c>
      <c r="C83" s="84" t="s">
        <v>14</v>
      </c>
      <c r="D83" s="84" t="s">
        <v>8</v>
      </c>
      <c r="E83" s="174">
        <v>0.75057142857142856</v>
      </c>
      <c r="F83" s="174">
        <v>0.7142404</v>
      </c>
      <c r="G83" s="174">
        <v>0.78368230000000005</v>
      </c>
      <c r="H83" s="133" t="s">
        <v>205</v>
      </c>
      <c r="I83" s="228">
        <v>2</v>
      </c>
      <c r="J83" s="133" t="s">
        <v>733</v>
      </c>
      <c r="K83" s="94">
        <v>445.83942857142858</v>
      </c>
      <c r="L83" s="94">
        <v>148.16057142857142</v>
      </c>
      <c r="M83" s="98" t="s">
        <v>17</v>
      </c>
      <c r="N83" s="84"/>
      <c r="O83" s="84"/>
      <c r="P83" s="84"/>
    </row>
    <row r="84" spans="1:16" x14ac:dyDescent="0.25">
      <c r="A84" s="86" t="s">
        <v>0</v>
      </c>
      <c r="B84" s="84" t="s">
        <v>12</v>
      </c>
      <c r="C84" s="84" t="s">
        <v>14</v>
      </c>
      <c r="D84" s="84" t="s">
        <v>29</v>
      </c>
      <c r="E84" s="174">
        <v>0.68714285714285717</v>
      </c>
      <c r="F84" s="174">
        <v>0.46293800000000002</v>
      </c>
      <c r="G84" s="174">
        <v>0.84840059999999995</v>
      </c>
      <c r="H84" s="133" t="s">
        <v>205</v>
      </c>
      <c r="I84" s="228">
        <v>2</v>
      </c>
      <c r="J84" s="133" t="s">
        <v>736</v>
      </c>
      <c r="K84" s="94">
        <v>13.055714285714286</v>
      </c>
      <c r="L84" s="94">
        <v>5.944285714285714</v>
      </c>
      <c r="M84" s="98" t="s">
        <v>17</v>
      </c>
      <c r="N84" s="84"/>
      <c r="O84" s="84"/>
      <c r="P84" s="84"/>
    </row>
    <row r="85" spans="1:16" x14ac:dyDescent="0.25">
      <c r="A85" s="86" t="s">
        <v>0</v>
      </c>
      <c r="B85" s="84" t="s">
        <v>12</v>
      </c>
      <c r="C85" s="84" t="s">
        <v>14</v>
      </c>
      <c r="D85" s="84" t="s">
        <v>7</v>
      </c>
      <c r="E85" s="174">
        <v>0.7390000000000001</v>
      </c>
      <c r="F85" s="174">
        <v>0.59560849999999999</v>
      </c>
      <c r="G85" s="174">
        <v>0.84479599999999999</v>
      </c>
      <c r="H85" s="133" t="s">
        <v>205</v>
      </c>
      <c r="I85" s="228">
        <v>2</v>
      </c>
      <c r="J85" s="133" t="s">
        <v>744</v>
      </c>
      <c r="K85" s="94">
        <v>33.255000000000003</v>
      </c>
      <c r="L85" s="94">
        <v>11.744999999999997</v>
      </c>
      <c r="M85" s="98" t="s">
        <v>17</v>
      </c>
      <c r="N85" s="84"/>
      <c r="O85" s="84"/>
      <c r="P85" s="84"/>
    </row>
    <row r="86" spans="1:16" x14ac:dyDescent="0.25">
      <c r="A86" s="86" t="s">
        <v>0</v>
      </c>
      <c r="B86" s="84" t="s">
        <v>15</v>
      </c>
      <c r="C86" s="84" t="s">
        <v>11</v>
      </c>
      <c r="D86" s="84" t="s">
        <v>18</v>
      </c>
      <c r="E86" s="174">
        <v>0.583661971830986</v>
      </c>
      <c r="F86" s="174">
        <v>7.3190720000000001E-2</v>
      </c>
      <c r="G86" s="174">
        <v>0.9613699</v>
      </c>
      <c r="H86" s="133" t="s">
        <v>205</v>
      </c>
      <c r="I86" s="228">
        <v>2</v>
      </c>
      <c r="J86" s="133" t="s">
        <v>740</v>
      </c>
      <c r="K86" s="94">
        <v>0.583661971830986</v>
      </c>
      <c r="L86" s="94">
        <v>0.416338028169014</v>
      </c>
      <c r="M86" s="98" t="s">
        <v>17</v>
      </c>
      <c r="N86" s="84"/>
      <c r="O86" s="84"/>
      <c r="P86" s="84"/>
    </row>
    <row r="87" spans="1:16" x14ac:dyDescent="0.25">
      <c r="A87" s="86" t="s">
        <v>0</v>
      </c>
      <c r="B87" s="84" t="s">
        <v>15</v>
      </c>
      <c r="C87" s="84" t="s">
        <v>11</v>
      </c>
      <c r="D87" s="84" t="s">
        <v>7</v>
      </c>
      <c r="E87" s="174">
        <v>0.75</v>
      </c>
      <c r="F87" s="174">
        <v>0.59385160000000003</v>
      </c>
      <c r="G87" s="174">
        <v>0.86024350000000005</v>
      </c>
      <c r="H87" s="133" t="s">
        <v>205</v>
      </c>
      <c r="I87" s="228">
        <v>2</v>
      </c>
      <c r="J87" s="133" t="s">
        <v>745</v>
      </c>
      <c r="K87" s="94">
        <v>28.5</v>
      </c>
      <c r="L87" s="94">
        <v>9.5</v>
      </c>
      <c r="M87" s="98" t="s">
        <v>17</v>
      </c>
      <c r="N87" s="84"/>
      <c r="O87" s="84"/>
      <c r="P87" s="84"/>
    </row>
    <row r="88" spans="1:16" x14ac:dyDescent="0.25">
      <c r="A88" s="86" t="s">
        <v>0</v>
      </c>
      <c r="B88" s="84" t="s">
        <v>15</v>
      </c>
      <c r="C88" s="84" t="s">
        <v>13</v>
      </c>
      <c r="D88" s="84" t="s">
        <v>18</v>
      </c>
      <c r="E88" s="174">
        <v>0.583661971830986</v>
      </c>
      <c r="F88" s="174">
        <v>0.31028240000000001</v>
      </c>
      <c r="G88" s="174">
        <v>0.81373249999999997</v>
      </c>
      <c r="H88" s="133" t="s">
        <v>205</v>
      </c>
      <c r="I88" s="228">
        <v>2</v>
      </c>
      <c r="J88" s="133" t="s">
        <v>741</v>
      </c>
      <c r="K88" s="94">
        <v>6.4202816901408459</v>
      </c>
      <c r="L88" s="94">
        <v>4.5797183098591541</v>
      </c>
      <c r="M88" s="98" t="s">
        <v>17</v>
      </c>
      <c r="N88" s="84"/>
      <c r="O88" s="84"/>
      <c r="P88" s="84"/>
    </row>
    <row r="89" spans="1:16" x14ac:dyDescent="0.25">
      <c r="A89" s="86" t="s">
        <v>0</v>
      </c>
      <c r="B89" s="84" t="s">
        <v>15</v>
      </c>
      <c r="C89" s="84" t="s">
        <v>13</v>
      </c>
      <c r="D89" s="84" t="s">
        <v>7</v>
      </c>
      <c r="E89" s="174">
        <v>0.75</v>
      </c>
      <c r="F89" s="174">
        <v>0.69220179999999998</v>
      </c>
      <c r="G89" s="174">
        <v>0.80007950000000005</v>
      </c>
      <c r="H89" s="133" t="s">
        <v>205</v>
      </c>
      <c r="I89" s="228">
        <v>2</v>
      </c>
      <c r="J89" s="133" t="s">
        <v>746</v>
      </c>
      <c r="K89" s="94">
        <v>183.75</v>
      </c>
      <c r="L89" s="94">
        <v>61.25</v>
      </c>
      <c r="M89" s="98" t="s">
        <v>17</v>
      </c>
      <c r="N89" s="84"/>
      <c r="O89" s="84"/>
      <c r="P89" s="84"/>
    </row>
    <row r="90" spans="1:16" x14ac:dyDescent="0.25">
      <c r="A90" s="86" t="s">
        <v>0</v>
      </c>
      <c r="B90" s="84" t="s">
        <v>15</v>
      </c>
      <c r="C90" s="84" t="s">
        <v>14</v>
      </c>
      <c r="D90" s="84" t="s">
        <v>18</v>
      </c>
      <c r="E90" s="174">
        <v>0.583661971830986</v>
      </c>
      <c r="F90" s="174">
        <v>0.3433678</v>
      </c>
      <c r="G90" s="174">
        <v>0.78984160000000003</v>
      </c>
      <c r="H90" s="133" t="s">
        <v>205</v>
      </c>
      <c r="I90" s="228">
        <v>2</v>
      </c>
      <c r="J90" s="133" t="s">
        <v>742</v>
      </c>
      <c r="K90" s="94">
        <v>8.7549295774647895</v>
      </c>
      <c r="L90" s="94">
        <v>6.2450704225352105</v>
      </c>
      <c r="M90" s="98" t="s">
        <v>17</v>
      </c>
      <c r="N90" s="84"/>
      <c r="O90" s="84"/>
      <c r="P90" s="84"/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75">
        <v>0.75</v>
      </c>
      <c r="F91" s="175">
        <v>0.67103670000000004</v>
      </c>
      <c r="G91" s="175">
        <v>0.81522830000000002</v>
      </c>
      <c r="H91" s="87" t="s">
        <v>205</v>
      </c>
      <c r="I91" s="229">
        <v>2</v>
      </c>
      <c r="J91" s="87" t="s">
        <v>747</v>
      </c>
      <c r="K91" s="93">
        <v>102</v>
      </c>
      <c r="L91" s="93">
        <v>34</v>
      </c>
      <c r="M91" s="100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88">
        <v>0.72689151282585529</v>
      </c>
      <c r="F92" s="88">
        <v>0.65386900000000003</v>
      </c>
      <c r="G92" s="88">
        <v>0.78946879999999997</v>
      </c>
      <c r="H92" s="133" t="s">
        <v>205</v>
      </c>
      <c r="I92" s="220">
        <v>2</v>
      </c>
      <c r="J92" s="133" t="s">
        <v>968</v>
      </c>
      <c r="K92" s="94">
        <v>118.51767483435725</v>
      </c>
      <c r="L92" s="94">
        <v>44.529592526915508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88">
        <v>0.87595141635460472</v>
      </c>
      <c r="F93" s="88">
        <v>0.86354109999999995</v>
      </c>
      <c r="G93" s="88">
        <v>0.88738019999999995</v>
      </c>
      <c r="H93" s="133" t="s">
        <v>205</v>
      </c>
      <c r="I93" s="220">
        <v>2</v>
      </c>
      <c r="J93" s="133" t="s">
        <v>969</v>
      </c>
      <c r="K93" s="94">
        <v>2574.5230674820382</v>
      </c>
      <c r="L93" s="94">
        <v>364.593211587729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88">
        <v>0.80043836322058703</v>
      </c>
      <c r="F94" s="88">
        <v>0.75613019999999997</v>
      </c>
      <c r="G94" s="88">
        <v>0.83841659999999996</v>
      </c>
      <c r="H94" s="133" t="s">
        <v>205</v>
      </c>
      <c r="I94" s="220">
        <v>2</v>
      </c>
      <c r="J94" s="133" t="s">
        <v>970</v>
      </c>
      <c r="K94" s="94">
        <v>288.80933035738155</v>
      </c>
      <c r="L94" s="94">
        <v>72.004623130990524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88">
        <v>0.92880582194414829</v>
      </c>
      <c r="F95" s="88">
        <v>0.90870090000000003</v>
      </c>
      <c r="G95" s="88">
        <v>0.94475260000000005</v>
      </c>
      <c r="H95" s="133" t="s">
        <v>205</v>
      </c>
      <c r="I95" s="220">
        <v>2</v>
      </c>
      <c r="J95" s="133" t="s">
        <v>971</v>
      </c>
      <c r="K95" s="94">
        <v>732.32484602129716</v>
      </c>
      <c r="L95" s="94">
        <v>56.133654904565788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88">
        <v>0.71853643796578803</v>
      </c>
      <c r="F96" s="88">
        <v>0.57670410000000005</v>
      </c>
      <c r="G96" s="88">
        <v>0.82709379999999999</v>
      </c>
      <c r="H96" s="133" t="s">
        <v>205</v>
      </c>
      <c r="I96" s="220">
        <v>2</v>
      </c>
      <c r="J96" s="133" t="s">
        <v>972</v>
      </c>
      <c r="K96" s="94">
        <v>33.495904131696776</v>
      </c>
      <c r="L96" s="94">
        <v>13.120944175294206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88">
        <v>0.86588300927006923</v>
      </c>
      <c r="F97" s="88">
        <v>0.84116950000000001</v>
      </c>
      <c r="G97" s="88">
        <v>0.88726649999999996</v>
      </c>
      <c r="H97" s="133" t="s">
        <v>205</v>
      </c>
      <c r="I97" s="220">
        <v>2</v>
      </c>
      <c r="J97" s="133" t="s">
        <v>973</v>
      </c>
      <c r="K97" s="94">
        <v>727.62124277029102</v>
      </c>
      <c r="L97" s="94">
        <v>112.70156640882487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88">
        <v>0.79123792226402856</v>
      </c>
      <c r="F98" s="88">
        <v>0.70306829999999998</v>
      </c>
      <c r="G98" s="88">
        <v>0.85849609999999998</v>
      </c>
      <c r="H98" s="133" t="s">
        <v>205</v>
      </c>
      <c r="I98" s="220">
        <v>2</v>
      </c>
      <c r="J98" s="133" t="s">
        <v>974</v>
      </c>
      <c r="K98" s="94">
        <v>81.624362404264843</v>
      </c>
      <c r="L98" s="94">
        <v>21.53596410120258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88">
        <v>0.91812989295628467</v>
      </c>
      <c r="F99" s="88">
        <v>0.87495049999999996</v>
      </c>
      <c r="G99" s="88">
        <v>0.94729759999999996</v>
      </c>
      <c r="H99" s="133" t="s">
        <v>205</v>
      </c>
      <c r="I99" s="220">
        <v>2</v>
      </c>
      <c r="J99" s="133" t="s">
        <v>975</v>
      </c>
      <c r="K99" s="94">
        <v>206.97235977564057</v>
      </c>
      <c r="L99" s="94">
        <v>18.455830030064021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88">
        <v>0.7018262882456533</v>
      </c>
      <c r="F100" s="88">
        <v>0.52914059999999996</v>
      </c>
      <c r="G100" s="88">
        <v>0.83136390000000004</v>
      </c>
      <c r="H100" s="133" t="s">
        <v>205</v>
      </c>
      <c r="I100" s="220">
        <v>2</v>
      </c>
      <c r="J100" s="133" t="s">
        <v>976</v>
      </c>
      <c r="K100" s="94">
        <v>22.525553777842891</v>
      </c>
      <c r="L100" s="94">
        <v>9.5700718137116034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88">
        <v>0.84574619510099758</v>
      </c>
      <c r="F101" s="88">
        <v>0.81404299999999996</v>
      </c>
      <c r="G101" s="88">
        <v>0.87288840000000001</v>
      </c>
      <c r="H101" s="133" t="s">
        <v>205</v>
      </c>
      <c r="I101" s="220">
        <v>2</v>
      </c>
      <c r="J101" s="133" t="s">
        <v>977</v>
      </c>
      <c r="K101" s="94">
        <v>489.31568974767089</v>
      </c>
      <c r="L101" s="94">
        <v>89.24522200344569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88">
        <v>0.7728370403509115</v>
      </c>
      <c r="F102" s="88">
        <v>0.66290009999999999</v>
      </c>
      <c r="G102" s="88">
        <v>0.85477530000000002</v>
      </c>
      <c r="H102" s="133" t="s">
        <v>205</v>
      </c>
      <c r="I102" s="220">
        <v>2</v>
      </c>
      <c r="J102" s="133" t="s">
        <v>978</v>
      </c>
      <c r="K102" s="94">
        <v>54.89130723835359</v>
      </c>
      <c r="L102" s="94">
        <v>16.134412767806893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88">
        <v>0.89677803498055686</v>
      </c>
      <c r="F103" s="88">
        <v>0.83894959999999996</v>
      </c>
      <c r="G103" s="88">
        <v>0.93543989999999999</v>
      </c>
      <c r="H103" s="133" t="s">
        <v>205</v>
      </c>
      <c r="I103" s="220">
        <v>2</v>
      </c>
      <c r="J103" s="133" t="s">
        <v>979</v>
      </c>
      <c r="K103" s="94">
        <v>139.18618235599394</v>
      </c>
      <c r="L103" s="94">
        <v>16.020766216304281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88">
        <v>0.71018136310572066</v>
      </c>
      <c r="F104" s="88">
        <v>0.5000194</v>
      </c>
      <c r="G104" s="88">
        <v>0.85722770000000004</v>
      </c>
      <c r="H104" s="133" t="s">
        <v>205</v>
      </c>
      <c r="I104" s="220">
        <v>2</v>
      </c>
      <c r="J104" s="133" t="s">
        <v>980</v>
      </c>
      <c r="K104" s="94">
        <v>15.441778978384146</v>
      </c>
      <c r="L104" s="94">
        <v>6.3016513347616758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88">
        <v>0.90745396396842093</v>
      </c>
      <c r="F105" s="88">
        <v>0.83682250000000002</v>
      </c>
      <c r="G105" s="88">
        <v>0.94936259999999995</v>
      </c>
      <c r="H105" s="133" t="s">
        <v>205</v>
      </c>
      <c r="I105" s="220">
        <v>2</v>
      </c>
      <c r="J105" s="133" t="s">
        <v>981</v>
      </c>
      <c r="K105" s="94">
        <v>95.415290828519232</v>
      </c>
      <c r="L105" s="94">
        <v>9.7308594084085485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88">
        <v>0.70201835893209186</v>
      </c>
      <c r="F106" s="88">
        <v>0.33186470000000001</v>
      </c>
      <c r="G106" s="88">
        <v>0.91785989999999995</v>
      </c>
      <c r="H106" s="133" t="s">
        <v>205</v>
      </c>
      <c r="I106" s="220">
        <v>2</v>
      </c>
      <c r="J106" s="133" t="s">
        <v>876</v>
      </c>
      <c r="K106" s="94">
        <v>4.3642127556561174</v>
      </c>
      <c r="L106" s="94">
        <v>1.85245195136799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88">
        <v>0.89702345863545063</v>
      </c>
      <c r="F107" s="88">
        <v>0.74028090000000002</v>
      </c>
      <c r="G107" s="88">
        <v>0.96379680000000001</v>
      </c>
      <c r="H107" s="133" t="s">
        <v>205</v>
      </c>
      <c r="I107" s="220">
        <v>2</v>
      </c>
      <c r="J107" s="133" t="s">
        <v>982</v>
      </c>
      <c r="K107" s="94">
        <v>26.966622816021932</v>
      </c>
      <c r="L107" s="94">
        <v>3.0957156394778558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88">
        <v>0.68569235058483347</v>
      </c>
      <c r="F108" s="88">
        <v>0.26672309999999999</v>
      </c>
      <c r="G108" s="88">
        <v>0.92899980000000004</v>
      </c>
      <c r="H108" s="133" t="s">
        <v>205</v>
      </c>
      <c r="I108" s="220">
        <v>2</v>
      </c>
      <c r="J108" s="133" t="s">
        <v>880</v>
      </c>
      <c r="K108" s="94">
        <v>2.9348755220628209</v>
      </c>
      <c r="L108" s="94">
        <v>1.3452881979489857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88">
        <v>0.87616244796950959</v>
      </c>
      <c r="F109" s="88">
        <v>0.67426390000000003</v>
      </c>
      <c r="G109" s="88">
        <v>0.96028979999999997</v>
      </c>
      <c r="H109" s="133" t="s">
        <v>205</v>
      </c>
      <c r="I109" s="220">
        <v>2</v>
      </c>
      <c r="J109" s="133" t="s">
        <v>983</v>
      </c>
      <c r="K109" s="94">
        <v>18.134698202527264</v>
      </c>
      <c r="L109" s="94">
        <v>2.5631738011794631</v>
      </c>
      <c r="M109" s="13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2"/>
  <sheetViews>
    <sheetView topLeftCell="G1" zoomScale="80" zoomScaleNormal="80" workbookViewId="0">
      <selection activeCell="P28" sqref="P28"/>
    </sheetView>
  </sheetViews>
  <sheetFormatPr defaultRowHeight="15" x14ac:dyDescent="0.25"/>
  <cols>
    <col min="4" max="4" width="7.5703125" customWidth="1"/>
    <col min="5" max="7" width="7.7109375" customWidth="1"/>
    <col min="8" max="8" width="6.85546875" customWidth="1"/>
    <col min="9" max="9" width="7.140625" style="79" customWidth="1"/>
    <col min="10" max="10" width="23" style="79" customWidth="1"/>
    <col min="11" max="14" width="10" style="79" customWidth="1"/>
    <col min="15" max="15" width="13.140625" customWidth="1"/>
    <col min="16" max="16" width="158.85546875" customWidth="1"/>
  </cols>
  <sheetData>
    <row r="1" spans="1:21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  <c r="Q1" s="270" t="s">
        <v>1706</v>
      </c>
      <c r="R1" s="270" t="s">
        <v>1709</v>
      </c>
      <c r="S1" s="28" t="s">
        <v>1714</v>
      </c>
      <c r="T1" s="283" t="s">
        <v>1715</v>
      </c>
      <c r="U1" s="28" t="s">
        <v>1716</v>
      </c>
    </row>
    <row r="2" spans="1:21" x14ac:dyDescent="0.25">
      <c r="A2" s="24" t="s">
        <v>2</v>
      </c>
      <c r="B2" s="24" t="s">
        <v>17</v>
      </c>
      <c r="C2" s="24" t="s">
        <v>11</v>
      </c>
      <c r="D2" s="24" t="s">
        <v>17</v>
      </c>
      <c r="E2" s="53">
        <v>0.253</v>
      </c>
      <c r="F2" s="49">
        <v>1.7811704834605598E-2</v>
      </c>
      <c r="G2" s="49">
        <v>0.17261904761904762</v>
      </c>
      <c r="H2" s="32" t="s">
        <v>199</v>
      </c>
      <c r="I2" s="32">
        <v>0</v>
      </c>
      <c r="J2" s="32" t="s">
        <v>231</v>
      </c>
      <c r="K2" s="119">
        <f>F2</f>
        <v>1.7811704834605598E-2</v>
      </c>
      <c r="L2" s="119">
        <f>G2</f>
        <v>0.17261904761904762</v>
      </c>
      <c r="M2" s="32" t="s">
        <v>17</v>
      </c>
      <c r="N2" s="32"/>
      <c r="O2" s="32" t="s">
        <v>24</v>
      </c>
      <c r="P2" s="39" t="s">
        <v>76</v>
      </c>
      <c r="Q2" s="274">
        <v>9.5215376226826604E-2</v>
      </c>
      <c r="R2" s="274">
        <v>9.5215376226826604E-2</v>
      </c>
      <c r="S2" s="273">
        <v>0.17261904761904762</v>
      </c>
      <c r="T2">
        <v>0.253</v>
      </c>
      <c r="U2">
        <v>0.105</v>
      </c>
    </row>
    <row r="3" spans="1:21" x14ac:dyDescent="0.25">
      <c r="A3" s="24" t="s">
        <v>2</v>
      </c>
      <c r="B3" s="24" t="s">
        <v>17</v>
      </c>
      <c r="C3" s="24" t="s">
        <v>13</v>
      </c>
      <c r="D3" s="24" t="s">
        <v>17</v>
      </c>
      <c r="E3" s="53">
        <v>0.151</v>
      </c>
      <c r="F3" s="49">
        <v>0</v>
      </c>
      <c r="G3" s="49">
        <v>0.20416666666666669</v>
      </c>
      <c r="H3" s="32" t="s">
        <v>199</v>
      </c>
      <c r="I3" s="32">
        <v>0</v>
      </c>
      <c r="J3" s="32" t="s">
        <v>232</v>
      </c>
      <c r="K3" s="119">
        <f t="shared" ref="K3:K19" si="0">F3</f>
        <v>0</v>
      </c>
      <c r="L3" s="119">
        <f t="shared" ref="L3:L19" si="1">G3</f>
        <v>0.20416666666666669</v>
      </c>
      <c r="M3" s="32" t="s">
        <v>17</v>
      </c>
      <c r="N3" s="81"/>
      <c r="O3" s="24"/>
      <c r="P3" s="26" t="s">
        <v>75</v>
      </c>
      <c r="Q3" s="274">
        <v>0.10208333333333335</v>
      </c>
      <c r="R3" s="274">
        <v>0.10208333333333335</v>
      </c>
      <c r="S3" s="273">
        <v>0.20416666666666669</v>
      </c>
      <c r="T3">
        <v>0.151</v>
      </c>
      <c r="U3" s="133">
        <v>0.105</v>
      </c>
    </row>
    <row r="4" spans="1:21" x14ac:dyDescent="0.25">
      <c r="A4" s="33" t="s">
        <v>2</v>
      </c>
      <c r="B4" s="33" t="s">
        <v>17</v>
      </c>
      <c r="C4" s="33" t="s">
        <v>14</v>
      </c>
      <c r="D4" s="33" t="s">
        <v>17</v>
      </c>
      <c r="E4" s="279">
        <v>0.219</v>
      </c>
      <c r="F4" s="51">
        <v>2.6548672566371681E-2</v>
      </c>
      <c r="G4" s="51">
        <v>0.1</v>
      </c>
      <c r="H4" s="37" t="s">
        <v>199</v>
      </c>
      <c r="I4" s="37">
        <v>0</v>
      </c>
      <c r="J4" s="37" t="s">
        <v>233</v>
      </c>
      <c r="K4" s="120">
        <f t="shared" si="0"/>
        <v>2.6548672566371681E-2</v>
      </c>
      <c r="L4" s="120">
        <f t="shared" si="1"/>
        <v>0.1</v>
      </c>
      <c r="M4" s="37" t="s">
        <v>17</v>
      </c>
      <c r="N4" s="80"/>
      <c r="O4" s="33"/>
      <c r="P4" s="35"/>
      <c r="Q4" s="271">
        <v>6.327433628318585E-2</v>
      </c>
      <c r="R4" s="271">
        <v>6.327433628318585E-2</v>
      </c>
      <c r="S4" s="272">
        <v>0.1</v>
      </c>
      <c r="T4">
        <v>0.219</v>
      </c>
      <c r="U4" s="133">
        <v>0.105</v>
      </c>
    </row>
    <row r="5" spans="1:21" x14ac:dyDescent="0.25">
      <c r="A5" s="24" t="s">
        <v>3</v>
      </c>
      <c r="B5" s="24" t="s">
        <v>17</v>
      </c>
      <c r="C5" s="24" t="s">
        <v>11</v>
      </c>
      <c r="D5" s="24" t="s">
        <v>17</v>
      </c>
      <c r="E5" s="53">
        <v>0.253</v>
      </c>
      <c r="F5" s="49">
        <v>0.11899999999999999</v>
      </c>
      <c r="G5" s="49">
        <v>0.14000000000000001</v>
      </c>
      <c r="H5" s="32" t="s">
        <v>199</v>
      </c>
      <c r="I5" s="32">
        <v>0</v>
      </c>
      <c r="J5" s="46" t="s">
        <v>234</v>
      </c>
      <c r="K5" s="119">
        <f t="shared" si="0"/>
        <v>0.11899999999999999</v>
      </c>
      <c r="L5" s="119">
        <f t="shared" si="1"/>
        <v>0.14000000000000001</v>
      </c>
      <c r="M5" s="32" t="s">
        <v>17</v>
      </c>
      <c r="N5" s="81"/>
      <c r="O5" s="24"/>
      <c r="P5" s="44" t="s">
        <v>47</v>
      </c>
      <c r="Q5" s="88">
        <v>0.13</v>
      </c>
      <c r="R5" s="88">
        <v>0.13</v>
      </c>
      <c r="S5" s="53">
        <v>0.14000000000000001</v>
      </c>
      <c r="T5" s="133">
        <v>0.253</v>
      </c>
      <c r="U5" s="133">
        <v>0.105</v>
      </c>
    </row>
    <row r="6" spans="1:21" x14ac:dyDescent="0.25">
      <c r="A6" s="24" t="s">
        <v>3</v>
      </c>
      <c r="B6" s="24" t="s">
        <v>17</v>
      </c>
      <c r="C6" s="24" t="s">
        <v>13</v>
      </c>
      <c r="D6" s="24" t="s">
        <v>17</v>
      </c>
      <c r="E6" s="53">
        <v>0.151</v>
      </c>
      <c r="F6" s="49">
        <v>7.0000000000000007E-2</v>
      </c>
      <c r="G6" s="49">
        <v>8.5999999999999993E-2</v>
      </c>
      <c r="H6" s="32" t="s">
        <v>199</v>
      </c>
      <c r="I6" s="32">
        <v>0</v>
      </c>
      <c r="J6" s="46" t="s">
        <v>235</v>
      </c>
      <c r="K6" s="119">
        <f t="shared" si="0"/>
        <v>7.0000000000000007E-2</v>
      </c>
      <c r="L6" s="119">
        <f t="shared" si="1"/>
        <v>8.5999999999999993E-2</v>
      </c>
      <c r="M6" s="32" t="s">
        <v>17</v>
      </c>
      <c r="N6" s="81"/>
      <c r="O6" s="24"/>
      <c r="P6" s="30" t="s">
        <v>44</v>
      </c>
      <c r="Q6" s="88">
        <v>7.8E-2</v>
      </c>
      <c r="R6" s="88">
        <v>7.8E-2</v>
      </c>
      <c r="S6" s="53">
        <v>8.5999999999999993E-2</v>
      </c>
      <c r="T6" s="133">
        <v>0.151</v>
      </c>
      <c r="U6" s="133">
        <v>0.105</v>
      </c>
    </row>
    <row r="7" spans="1:21" x14ac:dyDescent="0.25">
      <c r="A7" s="33" t="s">
        <v>3</v>
      </c>
      <c r="B7" s="33" t="s">
        <v>17</v>
      </c>
      <c r="C7" s="33" t="s">
        <v>14</v>
      </c>
      <c r="D7" s="33" t="s">
        <v>17</v>
      </c>
      <c r="E7" s="279">
        <v>0.219</v>
      </c>
      <c r="F7" s="51">
        <v>0.115</v>
      </c>
      <c r="G7" s="51">
        <v>0.12</v>
      </c>
      <c r="H7" s="37" t="s">
        <v>199</v>
      </c>
      <c r="I7" s="37">
        <v>0</v>
      </c>
      <c r="J7" s="37" t="s">
        <v>236</v>
      </c>
      <c r="K7" s="120">
        <f t="shared" si="0"/>
        <v>0.115</v>
      </c>
      <c r="L7" s="120">
        <f t="shared" si="1"/>
        <v>0.12</v>
      </c>
      <c r="M7" s="37" t="s">
        <v>17</v>
      </c>
      <c r="N7" s="80"/>
      <c r="O7" s="33"/>
      <c r="P7" s="52" t="s">
        <v>46</v>
      </c>
      <c r="Q7" s="88">
        <v>0.11799999999999999</v>
      </c>
      <c r="R7" s="88">
        <v>0.11799999999999999</v>
      </c>
      <c r="S7" s="53">
        <v>0.12</v>
      </c>
      <c r="T7" s="133">
        <v>0.219</v>
      </c>
      <c r="U7" s="133">
        <v>0.105</v>
      </c>
    </row>
    <row r="8" spans="1:21" x14ac:dyDescent="0.25">
      <c r="A8" s="24" t="s">
        <v>4</v>
      </c>
      <c r="B8" s="24" t="s">
        <v>17</v>
      </c>
      <c r="C8" s="24" t="s">
        <v>11</v>
      </c>
      <c r="D8" s="24" t="s">
        <v>17</v>
      </c>
      <c r="E8" s="280">
        <v>0.253</v>
      </c>
      <c r="F8" s="49">
        <v>1.9900497512437811E-2</v>
      </c>
      <c r="G8" s="49">
        <v>0.14559386973180077</v>
      </c>
      <c r="H8" s="32" t="s">
        <v>199</v>
      </c>
      <c r="I8" s="32">
        <v>0</v>
      </c>
      <c r="J8" s="32" t="s">
        <v>228</v>
      </c>
      <c r="K8" s="119">
        <f t="shared" si="0"/>
        <v>1.9900497512437811E-2</v>
      </c>
      <c r="L8" s="119">
        <f t="shared" si="1"/>
        <v>0.14559386973180077</v>
      </c>
      <c r="M8" s="32" t="s">
        <v>17</v>
      </c>
      <c r="N8" s="81"/>
      <c r="O8" s="24"/>
      <c r="Q8" s="88">
        <v>8.2699999999999996E-2</v>
      </c>
      <c r="R8" s="259">
        <v>0.14559386973180077</v>
      </c>
      <c r="S8" s="53">
        <v>0.14559386973180077</v>
      </c>
      <c r="T8" s="133">
        <v>0.253</v>
      </c>
      <c r="U8" s="133">
        <v>0.105</v>
      </c>
    </row>
    <row r="9" spans="1:21" x14ac:dyDescent="0.25">
      <c r="A9" s="24" t="s">
        <v>4</v>
      </c>
      <c r="B9" s="24" t="s">
        <v>17</v>
      </c>
      <c r="C9" s="24" t="s">
        <v>13</v>
      </c>
      <c r="D9" s="24" t="s">
        <v>17</v>
      </c>
      <c r="E9" s="281">
        <v>0.151</v>
      </c>
      <c r="F9" s="49">
        <v>0</v>
      </c>
      <c r="G9" s="49">
        <v>0.13636363636363635</v>
      </c>
      <c r="H9" s="32" t="s">
        <v>199</v>
      </c>
      <c r="I9" s="32">
        <v>0</v>
      </c>
      <c r="J9" s="32" t="s">
        <v>229</v>
      </c>
      <c r="K9" s="119">
        <f t="shared" si="0"/>
        <v>0</v>
      </c>
      <c r="L9" s="119">
        <f t="shared" si="1"/>
        <v>0.13636363636363635</v>
      </c>
      <c r="M9" s="32" t="s">
        <v>17</v>
      </c>
      <c r="N9" s="81"/>
      <c r="O9" s="24"/>
      <c r="Q9" s="88">
        <v>6.8199999999999997E-2</v>
      </c>
      <c r="R9" s="259">
        <v>0.13636363636363635</v>
      </c>
      <c r="S9" s="53">
        <v>0.13636363636363635</v>
      </c>
      <c r="T9" s="133">
        <v>0.151</v>
      </c>
      <c r="U9" s="133">
        <v>0.105</v>
      </c>
    </row>
    <row r="10" spans="1:21" x14ac:dyDescent="0.25">
      <c r="A10" s="33" t="s">
        <v>4</v>
      </c>
      <c r="B10" s="33" t="s">
        <v>17</v>
      </c>
      <c r="C10" s="33" t="s">
        <v>14</v>
      </c>
      <c r="D10" s="33" t="s">
        <v>17</v>
      </c>
      <c r="E10" s="282">
        <v>0.219</v>
      </c>
      <c r="F10" s="51">
        <v>5.4644808743169408E-3</v>
      </c>
      <c r="G10" s="51">
        <v>7.3482428115015971E-2</v>
      </c>
      <c r="H10" s="37" t="s">
        <v>199</v>
      </c>
      <c r="I10" s="37">
        <v>0</v>
      </c>
      <c r="J10" s="37" t="s">
        <v>230</v>
      </c>
      <c r="K10" s="120">
        <f t="shared" si="0"/>
        <v>5.4644808743169408E-3</v>
      </c>
      <c r="L10" s="120">
        <f t="shared" si="1"/>
        <v>7.3482428115015971E-2</v>
      </c>
      <c r="M10" s="37" t="s">
        <v>17</v>
      </c>
      <c r="N10" s="80"/>
      <c r="O10" s="33"/>
      <c r="P10" s="34"/>
      <c r="Q10" s="88">
        <v>3.95E-2</v>
      </c>
      <c r="R10" s="259">
        <v>7.3482428115015971E-2</v>
      </c>
      <c r="S10" s="53">
        <v>7.3482428115015971E-2</v>
      </c>
      <c r="T10" s="133">
        <v>0.219</v>
      </c>
      <c r="U10" s="133">
        <v>0.105</v>
      </c>
    </row>
    <row r="11" spans="1:21" x14ac:dyDescent="0.25">
      <c r="A11" s="24" t="s">
        <v>5</v>
      </c>
      <c r="B11" s="24" t="s">
        <v>17</v>
      </c>
      <c r="C11" s="24" t="s">
        <v>11</v>
      </c>
      <c r="D11" s="24" t="s">
        <v>17</v>
      </c>
      <c r="E11" s="258">
        <v>0.253</v>
      </c>
      <c r="F11" s="49">
        <v>2.9702970297029702E-2</v>
      </c>
      <c r="G11" s="114">
        <v>0.15151515151515152</v>
      </c>
      <c r="H11" s="43" t="s">
        <v>199</v>
      </c>
      <c r="I11" s="32">
        <v>0</v>
      </c>
      <c r="J11" s="32" t="s">
        <v>237</v>
      </c>
      <c r="K11" s="119">
        <f t="shared" si="0"/>
        <v>2.9702970297029702E-2</v>
      </c>
      <c r="L11" s="119">
        <f t="shared" si="1"/>
        <v>0.15151515151515152</v>
      </c>
      <c r="M11" s="32" t="s">
        <v>17</v>
      </c>
      <c r="N11" s="81"/>
      <c r="O11" s="24"/>
      <c r="Q11" s="88">
        <v>9.0609060906090597E-2</v>
      </c>
      <c r="R11" s="88">
        <v>9.060906090609061E-2</v>
      </c>
      <c r="S11" s="53">
        <v>0.15151515151515152</v>
      </c>
      <c r="T11" s="133">
        <v>0.253</v>
      </c>
      <c r="U11" s="133">
        <v>0.105</v>
      </c>
    </row>
    <row r="12" spans="1:21" x14ac:dyDescent="0.25">
      <c r="A12" s="24" t="s">
        <v>5</v>
      </c>
      <c r="B12" s="24" t="s">
        <v>17</v>
      </c>
      <c r="C12" s="24" t="s">
        <v>13</v>
      </c>
      <c r="D12" s="24" t="s">
        <v>17</v>
      </c>
      <c r="E12" s="258">
        <v>0.151</v>
      </c>
      <c r="F12" s="49">
        <v>4.807692307692308E-3</v>
      </c>
      <c r="G12" s="114">
        <v>0.08</v>
      </c>
      <c r="H12" s="43" t="s">
        <v>199</v>
      </c>
      <c r="I12" s="32">
        <v>0</v>
      </c>
      <c r="J12" s="32" t="s">
        <v>238</v>
      </c>
      <c r="K12" s="119">
        <f t="shared" si="0"/>
        <v>4.807692307692308E-3</v>
      </c>
      <c r="L12" s="119">
        <f t="shared" si="1"/>
        <v>0.08</v>
      </c>
      <c r="M12" s="32" t="s">
        <v>17</v>
      </c>
      <c r="N12" s="81"/>
      <c r="O12" s="24"/>
      <c r="Q12" s="88">
        <v>4.24E-2</v>
      </c>
      <c r="R12" s="259">
        <v>0.08</v>
      </c>
      <c r="S12" s="53">
        <v>0.08</v>
      </c>
      <c r="T12" s="133">
        <v>0.151</v>
      </c>
      <c r="U12" s="133">
        <v>0.105</v>
      </c>
    </row>
    <row r="13" spans="1:21" x14ac:dyDescent="0.25">
      <c r="A13" s="33" t="s">
        <v>5</v>
      </c>
      <c r="B13" s="33" t="s">
        <v>17</v>
      </c>
      <c r="C13" s="33" t="s">
        <v>14</v>
      </c>
      <c r="D13" s="33" t="s">
        <v>17</v>
      </c>
      <c r="E13" s="282">
        <v>0.219</v>
      </c>
      <c r="F13" s="51">
        <v>5.454545454545455E-3</v>
      </c>
      <c r="G13" s="51">
        <v>0.17241379310344829</v>
      </c>
      <c r="H13" s="37" t="s">
        <v>199</v>
      </c>
      <c r="I13" s="37">
        <v>0</v>
      </c>
      <c r="J13" s="37" t="s">
        <v>239</v>
      </c>
      <c r="K13" s="120">
        <f t="shared" si="0"/>
        <v>5.454545454545455E-3</v>
      </c>
      <c r="L13" s="120">
        <f t="shared" si="1"/>
        <v>0.17241379310344829</v>
      </c>
      <c r="M13" s="37" t="s">
        <v>17</v>
      </c>
      <c r="N13" s="80"/>
      <c r="O13" s="33"/>
      <c r="P13" s="34"/>
      <c r="Q13" s="88">
        <v>8.8900000000000007E-2</v>
      </c>
      <c r="R13" s="88">
        <v>8.8934169278996875E-2</v>
      </c>
      <c r="S13" s="53">
        <v>0.17241379310344829</v>
      </c>
      <c r="T13" s="133">
        <v>0.219</v>
      </c>
      <c r="U13" s="133">
        <v>0.105</v>
      </c>
    </row>
    <row r="14" spans="1:21" x14ac:dyDescent="0.25">
      <c r="A14" s="24" t="s">
        <v>0</v>
      </c>
      <c r="B14" s="24" t="s">
        <v>17</v>
      </c>
      <c r="C14" s="24" t="s">
        <v>11</v>
      </c>
      <c r="D14" s="24" t="s">
        <v>17</v>
      </c>
      <c r="E14" s="258">
        <v>0.253</v>
      </c>
      <c r="F14" s="102">
        <v>2.4213075060532689E-3</v>
      </c>
      <c r="G14" s="121">
        <v>9.3023255813953487E-2</v>
      </c>
      <c r="H14" s="43" t="s">
        <v>199</v>
      </c>
      <c r="I14" s="32">
        <v>0</v>
      </c>
      <c r="J14" s="32" t="s">
        <v>209</v>
      </c>
      <c r="K14" s="119">
        <f t="shared" si="0"/>
        <v>2.4213075060532689E-3</v>
      </c>
      <c r="L14" s="119">
        <f t="shared" si="1"/>
        <v>9.3023255813953487E-2</v>
      </c>
      <c r="M14" s="32" t="s">
        <v>17</v>
      </c>
      <c r="N14" s="81"/>
      <c r="O14" s="24"/>
      <c r="P14" s="26"/>
      <c r="Q14" s="88">
        <v>4.7699999999999999E-2</v>
      </c>
      <c r="R14" s="259">
        <v>0.113</v>
      </c>
      <c r="S14" s="53">
        <v>9.3023255813953487E-2</v>
      </c>
      <c r="T14" s="133">
        <v>0.253</v>
      </c>
      <c r="U14" s="133">
        <v>0.105</v>
      </c>
    </row>
    <row r="15" spans="1:21" x14ac:dyDescent="0.25">
      <c r="A15" s="24" t="s">
        <v>0</v>
      </c>
      <c r="B15" s="24" t="s">
        <v>17</v>
      </c>
      <c r="C15" s="24" t="s">
        <v>13</v>
      </c>
      <c r="D15" s="24" t="s">
        <v>17</v>
      </c>
      <c r="E15" s="258">
        <v>0.151</v>
      </c>
      <c r="F15" s="102">
        <v>1.2738853503184716E-2</v>
      </c>
      <c r="G15" s="121">
        <v>4.9645390070921988E-2</v>
      </c>
      <c r="H15" s="43" t="s">
        <v>199</v>
      </c>
      <c r="I15" s="32">
        <v>0</v>
      </c>
      <c r="J15" s="32" t="s">
        <v>210</v>
      </c>
      <c r="K15" s="119">
        <f t="shared" si="0"/>
        <v>1.2738853503184716E-2</v>
      </c>
      <c r="L15" s="119">
        <f t="shared" si="1"/>
        <v>4.9645390070921988E-2</v>
      </c>
      <c r="M15" s="32" t="s">
        <v>17</v>
      </c>
      <c r="N15" s="32"/>
      <c r="O15" s="24"/>
      <c r="Q15" s="88">
        <v>3.1199999999999999E-2</v>
      </c>
      <c r="R15" s="259">
        <v>0.113</v>
      </c>
      <c r="S15" s="53">
        <v>4.9645390070921988E-2</v>
      </c>
      <c r="T15" s="133">
        <v>0.151</v>
      </c>
      <c r="U15" s="133">
        <v>0.105</v>
      </c>
    </row>
    <row r="16" spans="1:21" x14ac:dyDescent="0.25">
      <c r="A16" s="33" t="s">
        <v>0</v>
      </c>
      <c r="B16" s="33" t="s">
        <v>17</v>
      </c>
      <c r="C16" s="33" t="s">
        <v>14</v>
      </c>
      <c r="D16" s="33" t="s">
        <v>17</v>
      </c>
      <c r="E16" s="282">
        <v>0.219</v>
      </c>
      <c r="F16" s="103">
        <v>1.6181229773462782E-2</v>
      </c>
      <c r="G16" s="103">
        <v>0.11990950226244344</v>
      </c>
      <c r="H16" s="37" t="s">
        <v>199</v>
      </c>
      <c r="I16" s="37">
        <v>0</v>
      </c>
      <c r="J16" s="37" t="s">
        <v>211</v>
      </c>
      <c r="K16" s="120">
        <f t="shared" si="0"/>
        <v>1.6181229773462782E-2</v>
      </c>
      <c r="L16" s="120">
        <f t="shared" si="1"/>
        <v>0.11990950226244344</v>
      </c>
      <c r="M16" s="37" t="s">
        <v>17</v>
      </c>
      <c r="N16" s="37"/>
      <c r="O16" s="33"/>
      <c r="P16" s="34"/>
      <c r="Q16" s="88">
        <v>6.8000000000000005E-2</v>
      </c>
      <c r="R16" s="259">
        <v>0.113</v>
      </c>
      <c r="S16" s="53">
        <v>0.11990950226244344</v>
      </c>
      <c r="T16" s="133">
        <v>0.219</v>
      </c>
      <c r="U16" s="133">
        <v>0.105</v>
      </c>
    </row>
    <row r="17" spans="1:21" x14ac:dyDescent="0.25">
      <c r="A17" s="24" t="s">
        <v>6</v>
      </c>
      <c r="B17" s="24" t="s">
        <v>17</v>
      </c>
      <c r="C17" s="24" t="s">
        <v>11</v>
      </c>
      <c r="D17" s="24" t="s">
        <v>17</v>
      </c>
      <c r="E17" s="53">
        <v>0.253</v>
      </c>
      <c r="F17" s="49">
        <v>4.5368620037807193E-2</v>
      </c>
      <c r="G17" s="114">
        <v>0.13432835820895522</v>
      </c>
      <c r="H17" s="43" t="s">
        <v>199</v>
      </c>
      <c r="I17" s="32">
        <v>0</v>
      </c>
      <c r="J17" s="32" t="s">
        <v>240</v>
      </c>
      <c r="K17" s="119">
        <f t="shared" si="0"/>
        <v>4.5368620037807193E-2</v>
      </c>
      <c r="L17" s="119">
        <f t="shared" si="1"/>
        <v>0.13432835820895522</v>
      </c>
      <c r="M17" s="43" t="s">
        <v>17</v>
      </c>
      <c r="N17" s="81"/>
      <c r="O17" s="24"/>
      <c r="Q17" s="88">
        <v>8.9848489123381212E-2</v>
      </c>
      <c r="R17" s="88">
        <v>8.9848489123381212E-2</v>
      </c>
      <c r="S17" s="53">
        <v>0.13432835820895522</v>
      </c>
      <c r="T17" s="133">
        <v>0.253</v>
      </c>
      <c r="U17" s="133">
        <v>0.105</v>
      </c>
    </row>
    <row r="18" spans="1:21" x14ac:dyDescent="0.25">
      <c r="A18" s="24" t="s">
        <v>6</v>
      </c>
      <c r="B18" s="24" t="s">
        <v>17</v>
      </c>
      <c r="C18" s="24" t="s">
        <v>13</v>
      </c>
      <c r="D18" s="24" t="s">
        <v>17</v>
      </c>
      <c r="E18" s="53">
        <v>0.151</v>
      </c>
      <c r="F18" s="49">
        <v>5.6603773584905669E-2</v>
      </c>
      <c r="G18" s="114">
        <v>5.9701492537313425E-2</v>
      </c>
      <c r="H18" s="43" t="s">
        <v>199</v>
      </c>
      <c r="I18" s="32">
        <v>0</v>
      </c>
      <c r="J18" s="32" t="s">
        <v>241</v>
      </c>
      <c r="K18" s="119">
        <f t="shared" si="0"/>
        <v>5.6603773584905669E-2</v>
      </c>
      <c r="L18" s="119">
        <f t="shared" si="1"/>
        <v>5.9701492537313425E-2</v>
      </c>
      <c r="M18" s="43" t="s">
        <v>17</v>
      </c>
      <c r="N18" s="81"/>
      <c r="O18" s="24"/>
      <c r="Q18" s="88">
        <v>5.8152633061109543E-2</v>
      </c>
      <c r="R18" s="88">
        <v>5.8152633061109543E-2</v>
      </c>
      <c r="S18" s="53">
        <v>5.9701492537313425E-2</v>
      </c>
      <c r="T18" s="133">
        <v>0.151</v>
      </c>
      <c r="U18" s="133">
        <v>0.105</v>
      </c>
    </row>
    <row r="19" spans="1:21" x14ac:dyDescent="0.25">
      <c r="A19" s="24" t="s">
        <v>6</v>
      </c>
      <c r="B19" s="24" t="s">
        <v>17</v>
      </c>
      <c r="C19" s="24" t="s">
        <v>14</v>
      </c>
      <c r="D19" s="24" t="s">
        <v>17</v>
      </c>
      <c r="E19" s="53">
        <v>0.219</v>
      </c>
      <c r="F19" s="49">
        <v>3.3613445378151259E-2</v>
      </c>
      <c r="G19" s="114">
        <v>0.13846153846153847</v>
      </c>
      <c r="H19" s="43" t="s">
        <v>199</v>
      </c>
      <c r="I19" s="32">
        <v>0</v>
      </c>
      <c r="J19" s="32" t="s">
        <v>242</v>
      </c>
      <c r="K19" s="119">
        <f t="shared" si="0"/>
        <v>3.3613445378151259E-2</v>
      </c>
      <c r="L19" s="119">
        <f t="shared" si="1"/>
        <v>0.13846153846153847</v>
      </c>
      <c r="M19" s="43" t="s">
        <v>17</v>
      </c>
      <c r="N19" s="81"/>
      <c r="O19" s="24"/>
      <c r="Q19" s="88">
        <v>8.6037491919844861E-2</v>
      </c>
      <c r="R19" s="88">
        <v>8.6037491919844861E-2</v>
      </c>
      <c r="S19" s="53">
        <v>0.13846153846153847</v>
      </c>
      <c r="T19" s="133">
        <v>0.219</v>
      </c>
      <c r="U19" s="133">
        <v>0.105</v>
      </c>
    </row>
    <row r="20" spans="1:21" x14ac:dyDescent="0.25">
      <c r="G20" s="84"/>
      <c r="H20" s="84"/>
      <c r="M20" s="84"/>
    </row>
    <row r="21" spans="1:21" x14ac:dyDescent="0.25">
      <c r="G21" s="84"/>
      <c r="H21" s="84"/>
    </row>
    <row r="22" spans="1:21" x14ac:dyDescent="0.25">
      <c r="G22" s="84"/>
      <c r="H22" s="84"/>
    </row>
  </sheetData>
  <hyperlinks>
    <hyperlink ref="P5" r:id="rId1"/>
  </hyperlinks>
  <pageMargins left="0.7" right="0.7" top="0.75" bottom="0.75" header="0.3" footer="0.3"/>
  <pageSetup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8"/>
  <sheetViews>
    <sheetView zoomScale="80" zoomScaleNormal="80" workbookViewId="0">
      <pane ySplit="1" topLeftCell="A53" activePane="bottomLeft" state="frozen"/>
      <selection activeCell="P26" sqref="P26"/>
      <selection pane="bottomLeft" activeCell="I78" sqref="I78"/>
    </sheetView>
  </sheetViews>
  <sheetFormatPr defaultRowHeight="15" x14ac:dyDescent="0.25"/>
  <cols>
    <col min="1" max="3" width="9.140625" style="79"/>
    <col min="4" max="4" width="9.85546875" style="79" customWidth="1"/>
    <col min="5" max="7" width="8.7109375" style="79" customWidth="1"/>
    <col min="8" max="8" width="6.85546875" style="79" customWidth="1"/>
    <col min="9" max="9" width="7.42578125" style="79" customWidth="1"/>
    <col min="10" max="10" width="15.5703125" style="79" customWidth="1"/>
    <col min="11" max="13" width="8.7109375" style="79" customWidth="1"/>
    <col min="14" max="14" width="9.140625" style="79"/>
    <col min="15" max="15" width="12" style="79" customWidth="1"/>
    <col min="16" max="16" width="77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0.22641509433962265</v>
      </c>
      <c r="F2" s="133">
        <v>0.13454630000000001</v>
      </c>
      <c r="G2" s="133">
        <v>0.35526269999999999</v>
      </c>
      <c r="H2" s="133" t="s">
        <v>205</v>
      </c>
      <c r="I2" s="133">
        <v>2</v>
      </c>
      <c r="J2" s="133" t="s">
        <v>637</v>
      </c>
      <c r="K2" s="133">
        <v>12</v>
      </c>
      <c r="L2" s="133">
        <v>41</v>
      </c>
      <c r="M2" s="133" t="s">
        <v>17</v>
      </c>
      <c r="O2" s="79" t="s">
        <v>24</v>
      </c>
      <c r="P2" s="82" t="s">
        <v>27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0.14569536423841059</v>
      </c>
      <c r="F3" s="133">
        <v>0.1161862</v>
      </c>
      <c r="G3" s="133">
        <v>0.18116299999999999</v>
      </c>
      <c r="H3" s="133" t="s">
        <v>205</v>
      </c>
      <c r="I3" s="133">
        <v>2</v>
      </c>
      <c r="J3" s="133" t="s">
        <v>638</v>
      </c>
      <c r="K3" s="133">
        <v>66</v>
      </c>
      <c r="L3" s="133">
        <v>387</v>
      </c>
      <c r="M3" s="133" t="s">
        <v>17</v>
      </c>
      <c r="P3" s="82" t="s">
        <v>192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0.2</v>
      </c>
      <c r="F4" s="133">
        <v>0.10499989999999999</v>
      </c>
      <c r="G4" s="133">
        <v>0.34757310000000002</v>
      </c>
      <c r="H4" s="133" t="s">
        <v>205</v>
      </c>
      <c r="I4" s="133">
        <v>2</v>
      </c>
      <c r="J4" s="133" t="s">
        <v>639</v>
      </c>
      <c r="K4" s="133">
        <v>8</v>
      </c>
      <c r="L4" s="133">
        <v>32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8.9285714285714288E-2</v>
      </c>
      <c r="F5" s="133">
        <v>4.9221529999999999E-2</v>
      </c>
      <c r="G5" s="133">
        <v>0.1565896</v>
      </c>
      <c r="H5" s="133" t="s">
        <v>205</v>
      </c>
      <c r="I5" s="133">
        <v>2</v>
      </c>
      <c r="J5" s="133" t="s">
        <v>640</v>
      </c>
      <c r="K5" s="133">
        <v>10</v>
      </c>
      <c r="L5" s="133">
        <v>102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0.22641509433962265</v>
      </c>
      <c r="F6" s="133">
        <v>0.13454630000000001</v>
      </c>
      <c r="G6" s="133">
        <v>0.35526269999999999</v>
      </c>
      <c r="H6" s="133" t="s">
        <v>205</v>
      </c>
      <c r="I6" s="133">
        <v>2</v>
      </c>
      <c r="J6" s="133" t="s">
        <v>637</v>
      </c>
      <c r="K6" s="133">
        <v>12</v>
      </c>
      <c r="L6" s="133">
        <v>41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0.14569536423841059</v>
      </c>
      <c r="F7" s="133">
        <v>0.1161862</v>
      </c>
      <c r="G7" s="133">
        <v>0.18116299999999999</v>
      </c>
      <c r="H7" s="133" t="s">
        <v>205</v>
      </c>
      <c r="I7" s="133">
        <v>2</v>
      </c>
      <c r="J7" s="133" t="s">
        <v>638</v>
      </c>
      <c r="K7" s="133">
        <v>66</v>
      </c>
      <c r="L7" s="133">
        <v>387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0.2</v>
      </c>
      <c r="F8" s="133">
        <v>0.10499989999999999</v>
      </c>
      <c r="G8" s="133">
        <v>0.34757310000000002</v>
      </c>
      <c r="H8" s="133" t="s">
        <v>205</v>
      </c>
      <c r="I8" s="133">
        <v>2</v>
      </c>
      <c r="J8" s="133" t="s">
        <v>639</v>
      </c>
      <c r="K8" s="133">
        <v>8</v>
      </c>
      <c r="L8" s="133">
        <v>32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8.9285714285714288E-2</v>
      </c>
      <c r="F9" s="133">
        <v>4.9221529999999999E-2</v>
      </c>
      <c r="G9" s="133">
        <v>0.1565896</v>
      </c>
      <c r="H9" s="133" t="s">
        <v>205</v>
      </c>
      <c r="I9" s="133">
        <v>2</v>
      </c>
      <c r="J9" s="133" t="s">
        <v>640</v>
      </c>
      <c r="K9" s="133">
        <v>10</v>
      </c>
      <c r="L9" s="133">
        <v>102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0.22641509433962265</v>
      </c>
      <c r="F10" s="133">
        <v>0.13454630000000001</v>
      </c>
      <c r="G10" s="133">
        <v>0.35526269999999999</v>
      </c>
      <c r="H10" s="133" t="s">
        <v>205</v>
      </c>
      <c r="I10" s="133">
        <v>2</v>
      </c>
      <c r="J10" s="133" t="s">
        <v>637</v>
      </c>
      <c r="K10" s="133">
        <v>12</v>
      </c>
      <c r="L10" s="133">
        <v>41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0.14569536423841059</v>
      </c>
      <c r="F11" s="133">
        <v>0.1161862</v>
      </c>
      <c r="G11" s="133">
        <v>0.18116299999999999</v>
      </c>
      <c r="H11" s="133" t="s">
        <v>205</v>
      </c>
      <c r="I11" s="133">
        <v>2</v>
      </c>
      <c r="J11" s="133" t="s">
        <v>638</v>
      </c>
      <c r="K11" s="133">
        <v>66</v>
      </c>
      <c r="L11" s="133">
        <v>387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0.2</v>
      </c>
      <c r="F12" s="133">
        <v>0.10499989999999999</v>
      </c>
      <c r="G12" s="133">
        <v>0.34757310000000002</v>
      </c>
      <c r="H12" s="133" t="s">
        <v>205</v>
      </c>
      <c r="I12" s="133">
        <v>2</v>
      </c>
      <c r="J12" s="133" t="s">
        <v>639</v>
      </c>
      <c r="K12" s="133">
        <v>8</v>
      </c>
      <c r="L12" s="133">
        <v>32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8.9285714285714288E-2</v>
      </c>
      <c r="F13" s="133">
        <v>4.9221529999999999E-2</v>
      </c>
      <c r="G13" s="133">
        <v>0.1565896</v>
      </c>
      <c r="H13" s="133" t="s">
        <v>205</v>
      </c>
      <c r="I13" s="133">
        <v>2</v>
      </c>
      <c r="J13" s="133" t="s">
        <v>640</v>
      </c>
      <c r="K13" s="133">
        <v>10</v>
      </c>
      <c r="L13" s="133">
        <v>102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0.22641509433962265</v>
      </c>
      <c r="F14" s="133">
        <v>0.13454630000000001</v>
      </c>
      <c r="G14" s="133">
        <v>0.35526269999999999</v>
      </c>
      <c r="H14" s="133" t="s">
        <v>205</v>
      </c>
      <c r="I14" s="133">
        <v>2</v>
      </c>
      <c r="J14" s="133" t="s">
        <v>637</v>
      </c>
      <c r="K14" s="133">
        <v>12</v>
      </c>
      <c r="L14" s="133">
        <v>41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0.16513761467889909</v>
      </c>
      <c r="F15" s="133">
        <v>0.1217329</v>
      </c>
      <c r="G15" s="133">
        <v>0.22013949999999999</v>
      </c>
      <c r="H15" s="133" t="s">
        <v>205</v>
      </c>
      <c r="I15" s="133">
        <v>2</v>
      </c>
      <c r="J15" s="133" t="s">
        <v>641</v>
      </c>
      <c r="K15" s="133">
        <v>36</v>
      </c>
      <c r="L15" s="133">
        <v>182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0.22641509433962265</v>
      </c>
      <c r="F16" s="133">
        <v>0.13454630000000001</v>
      </c>
      <c r="G16" s="133">
        <v>0.35526269999999999</v>
      </c>
      <c r="H16" s="133" t="s">
        <v>205</v>
      </c>
      <c r="I16" s="133">
        <v>2</v>
      </c>
      <c r="J16" s="133" t="s">
        <v>637</v>
      </c>
      <c r="K16" s="133">
        <v>12</v>
      </c>
      <c r="L16" s="133">
        <v>41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0.16513761467889909</v>
      </c>
      <c r="F17" s="133">
        <v>0.1217329</v>
      </c>
      <c r="G17" s="133">
        <v>0.22013949999999999</v>
      </c>
      <c r="H17" s="133" t="s">
        <v>205</v>
      </c>
      <c r="I17" s="133">
        <v>2</v>
      </c>
      <c r="J17" s="133" t="s">
        <v>641</v>
      </c>
      <c r="K17" s="133">
        <v>36</v>
      </c>
      <c r="L17" s="133">
        <v>182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0.22641509433962265</v>
      </c>
      <c r="F18" s="133">
        <v>0.13454630000000001</v>
      </c>
      <c r="G18" s="133">
        <v>0.35526269999999999</v>
      </c>
      <c r="H18" s="133" t="s">
        <v>205</v>
      </c>
      <c r="I18" s="133">
        <v>2</v>
      </c>
      <c r="J18" s="133" t="s">
        <v>637</v>
      </c>
      <c r="K18" s="133">
        <v>12</v>
      </c>
      <c r="L18" s="133">
        <v>41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0.16513761467889909</v>
      </c>
      <c r="F19" s="87">
        <v>0.1217329</v>
      </c>
      <c r="G19" s="87">
        <v>0.22013949999999999</v>
      </c>
      <c r="H19" s="87" t="s">
        <v>205</v>
      </c>
      <c r="I19" s="87">
        <v>2</v>
      </c>
      <c r="J19" s="87" t="s">
        <v>641</v>
      </c>
      <c r="K19" s="87">
        <v>36</v>
      </c>
      <c r="L19" s="87">
        <v>182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0.22641509433962265</v>
      </c>
      <c r="F20" s="133">
        <v>0.13454630000000001</v>
      </c>
      <c r="G20" s="133">
        <v>0.35526269999999999</v>
      </c>
      <c r="H20" s="133" t="s">
        <v>205</v>
      </c>
      <c r="I20" s="133">
        <v>2</v>
      </c>
      <c r="J20" s="133" t="s">
        <v>637</v>
      </c>
      <c r="K20" s="133">
        <v>12</v>
      </c>
      <c r="L20" s="133">
        <v>41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0.34851485148514849</v>
      </c>
      <c r="F21" s="133">
        <v>0.30824079999999998</v>
      </c>
      <c r="G21" s="133">
        <v>0.39107609999999998</v>
      </c>
      <c r="H21" s="133" t="s">
        <v>205</v>
      </c>
      <c r="I21" s="133">
        <v>2</v>
      </c>
      <c r="J21" s="133" t="s">
        <v>642</v>
      </c>
      <c r="K21" s="133">
        <v>176</v>
      </c>
      <c r="L21" s="133">
        <v>329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0.2</v>
      </c>
      <c r="F22" s="133">
        <v>0.10499989999999999</v>
      </c>
      <c r="G22" s="133">
        <v>0.34757310000000002</v>
      </c>
      <c r="H22" s="133" t="s">
        <v>205</v>
      </c>
      <c r="I22" s="133">
        <v>2</v>
      </c>
      <c r="J22" s="133" t="s">
        <v>639</v>
      </c>
      <c r="K22" s="133">
        <v>8</v>
      </c>
      <c r="L22" s="133">
        <v>32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0.42105263157894735</v>
      </c>
      <c r="F23" s="133">
        <v>0.32673819999999998</v>
      </c>
      <c r="G23" s="133">
        <v>0.52150359999999996</v>
      </c>
      <c r="H23" s="133" t="s">
        <v>205</v>
      </c>
      <c r="I23" s="133">
        <v>2</v>
      </c>
      <c r="J23" s="133" t="s">
        <v>643</v>
      </c>
      <c r="K23" s="133">
        <v>40</v>
      </c>
      <c r="L23" s="133">
        <v>55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0.22641509433962265</v>
      </c>
      <c r="F24" s="133">
        <v>0.13454630000000001</v>
      </c>
      <c r="G24" s="133">
        <v>0.35526269999999999</v>
      </c>
      <c r="H24" s="133" t="s">
        <v>205</v>
      </c>
      <c r="I24" s="133">
        <v>2</v>
      </c>
      <c r="J24" s="133" t="s">
        <v>637</v>
      </c>
      <c r="K24" s="133">
        <v>12</v>
      </c>
      <c r="L24" s="133">
        <v>41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0.34851485148514849</v>
      </c>
      <c r="F25" s="133">
        <v>0.30824079999999998</v>
      </c>
      <c r="G25" s="133">
        <v>0.39107609999999998</v>
      </c>
      <c r="H25" s="133" t="s">
        <v>205</v>
      </c>
      <c r="I25" s="133">
        <v>2</v>
      </c>
      <c r="J25" s="133" t="s">
        <v>642</v>
      </c>
      <c r="K25" s="133">
        <v>176</v>
      </c>
      <c r="L25" s="133">
        <v>329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0.2</v>
      </c>
      <c r="F26" s="133">
        <v>0.10499989999999999</v>
      </c>
      <c r="G26" s="133">
        <v>0.34757310000000002</v>
      </c>
      <c r="H26" s="133" t="s">
        <v>205</v>
      </c>
      <c r="I26" s="133">
        <v>2</v>
      </c>
      <c r="J26" s="133" t="s">
        <v>639</v>
      </c>
      <c r="K26" s="133">
        <v>8</v>
      </c>
      <c r="L26" s="133">
        <v>32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0.42105263157894735</v>
      </c>
      <c r="F27" s="133">
        <v>0.32673819999999998</v>
      </c>
      <c r="G27" s="133">
        <v>0.52150359999999996</v>
      </c>
      <c r="H27" s="133" t="s">
        <v>205</v>
      </c>
      <c r="I27" s="133">
        <v>2</v>
      </c>
      <c r="J27" s="133" t="s">
        <v>643</v>
      </c>
      <c r="K27" s="133">
        <v>40</v>
      </c>
      <c r="L27" s="133">
        <v>55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0.22641509433962265</v>
      </c>
      <c r="F28" s="133">
        <v>0.13454630000000001</v>
      </c>
      <c r="G28" s="133">
        <v>0.35526269999999999</v>
      </c>
      <c r="H28" s="133" t="s">
        <v>205</v>
      </c>
      <c r="I28" s="133">
        <v>2</v>
      </c>
      <c r="J28" s="133" t="s">
        <v>637</v>
      </c>
      <c r="K28" s="133">
        <v>12</v>
      </c>
      <c r="L28" s="133">
        <v>41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0.34851485148514849</v>
      </c>
      <c r="F29" s="133">
        <v>0.30824079999999998</v>
      </c>
      <c r="G29" s="133">
        <v>0.39107609999999998</v>
      </c>
      <c r="H29" s="133" t="s">
        <v>205</v>
      </c>
      <c r="I29" s="133">
        <v>2</v>
      </c>
      <c r="J29" s="133" t="s">
        <v>642</v>
      </c>
      <c r="K29" s="133">
        <v>176</v>
      </c>
      <c r="L29" s="133">
        <v>329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0.2</v>
      </c>
      <c r="F30" s="133">
        <v>0.10499989999999999</v>
      </c>
      <c r="G30" s="133">
        <v>0.34757310000000002</v>
      </c>
      <c r="H30" s="133" t="s">
        <v>205</v>
      </c>
      <c r="I30" s="133">
        <v>2</v>
      </c>
      <c r="J30" s="133" t="s">
        <v>639</v>
      </c>
      <c r="K30" s="133">
        <v>8</v>
      </c>
      <c r="L30" s="133">
        <v>32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0.42105263157894735</v>
      </c>
      <c r="F31" s="133">
        <v>0.32673819999999998</v>
      </c>
      <c r="G31" s="133">
        <v>0.52150359999999996</v>
      </c>
      <c r="H31" s="133" t="s">
        <v>205</v>
      </c>
      <c r="I31" s="133">
        <v>2</v>
      </c>
      <c r="J31" s="133" t="s">
        <v>643</v>
      </c>
      <c r="K31" s="133">
        <v>40</v>
      </c>
      <c r="L31" s="133">
        <v>55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0.22641509433962265</v>
      </c>
      <c r="F32" s="133">
        <v>0.13454630000000001</v>
      </c>
      <c r="G32" s="133">
        <v>0.35526269999999999</v>
      </c>
      <c r="H32" s="133" t="s">
        <v>205</v>
      </c>
      <c r="I32" s="133">
        <v>2</v>
      </c>
      <c r="J32" s="133" t="s">
        <v>637</v>
      </c>
      <c r="K32" s="133">
        <v>12</v>
      </c>
      <c r="L32" s="133">
        <v>41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0.28125</v>
      </c>
      <c r="F33" s="133">
        <v>0.20107410000000001</v>
      </c>
      <c r="G33" s="133">
        <v>0.37825900000000001</v>
      </c>
      <c r="H33" s="133" t="s">
        <v>205</v>
      </c>
      <c r="I33" s="133">
        <v>2</v>
      </c>
      <c r="J33" s="133" t="s">
        <v>644</v>
      </c>
      <c r="K33" s="133">
        <v>27</v>
      </c>
      <c r="L33" s="133">
        <v>69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0.22641509433962265</v>
      </c>
      <c r="F34" s="133">
        <v>0.13454630000000001</v>
      </c>
      <c r="G34" s="133">
        <v>0.35526269999999999</v>
      </c>
      <c r="H34" s="133" t="s">
        <v>205</v>
      </c>
      <c r="I34" s="133">
        <v>2</v>
      </c>
      <c r="J34" s="133" t="s">
        <v>637</v>
      </c>
      <c r="K34" s="133">
        <v>12</v>
      </c>
      <c r="L34" s="133">
        <v>41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0.28125</v>
      </c>
      <c r="F35" s="133">
        <v>0.20107410000000001</v>
      </c>
      <c r="G35" s="133">
        <v>0.37825900000000001</v>
      </c>
      <c r="H35" s="133" t="s">
        <v>205</v>
      </c>
      <c r="I35" s="133">
        <v>2</v>
      </c>
      <c r="J35" s="133" t="s">
        <v>644</v>
      </c>
      <c r="K35" s="133">
        <v>27</v>
      </c>
      <c r="L35" s="133">
        <v>69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0.22641509433962265</v>
      </c>
      <c r="F36" s="133">
        <v>0.13454630000000001</v>
      </c>
      <c r="G36" s="133">
        <v>0.35526269999999999</v>
      </c>
      <c r="H36" s="133" t="s">
        <v>205</v>
      </c>
      <c r="I36" s="133">
        <v>2</v>
      </c>
      <c r="J36" s="133" t="s">
        <v>637</v>
      </c>
      <c r="K36" s="133">
        <v>12</v>
      </c>
      <c r="L36" s="133">
        <v>41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0.28125</v>
      </c>
      <c r="F37" s="87">
        <v>0.20107410000000001</v>
      </c>
      <c r="G37" s="87">
        <v>0.37825900000000001</v>
      </c>
      <c r="H37" s="87" t="s">
        <v>205</v>
      </c>
      <c r="I37" s="87">
        <v>2</v>
      </c>
      <c r="J37" s="87" t="s">
        <v>644</v>
      </c>
      <c r="K37" s="87">
        <v>27</v>
      </c>
      <c r="L37" s="87">
        <v>69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0.22641509433962265</v>
      </c>
      <c r="F38" s="133">
        <v>0.13454630000000001</v>
      </c>
      <c r="G38" s="133">
        <v>0.35526269999999999</v>
      </c>
      <c r="H38" s="133" t="s">
        <v>205</v>
      </c>
      <c r="I38" s="133">
        <v>2</v>
      </c>
      <c r="J38" s="133" t="s">
        <v>637</v>
      </c>
      <c r="K38" s="133">
        <v>12</v>
      </c>
      <c r="L38" s="133">
        <v>41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0.25142857142857145</v>
      </c>
      <c r="F39" s="133">
        <v>0.19296150000000001</v>
      </c>
      <c r="G39" s="133">
        <v>0.32057409999999997</v>
      </c>
      <c r="H39" s="133" t="s">
        <v>205</v>
      </c>
      <c r="I39" s="133">
        <v>2</v>
      </c>
      <c r="J39" s="133" t="s">
        <v>645</v>
      </c>
      <c r="K39" s="133">
        <v>44</v>
      </c>
      <c r="L39" s="133">
        <v>131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0.2</v>
      </c>
      <c r="F40" s="133">
        <v>0.10499989999999999</v>
      </c>
      <c r="G40" s="133">
        <v>0.34757310000000002</v>
      </c>
      <c r="H40" s="133" t="s">
        <v>205</v>
      </c>
      <c r="I40" s="133">
        <v>2</v>
      </c>
      <c r="J40" s="133" t="s">
        <v>639</v>
      </c>
      <c r="K40" s="133">
        <v>8</v>
      </c>
      <c r="L40" s="133">
        <v>32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0.10526315789473684</v>
      </c>
      <c r="F41" s="133">
        <v>2.9358559999999999E-2</v>
      </c>
      <c r="G41" s="133">
        <v>0.31394080000000002</v>
      </c>
      <c r="H41" s="133" t="s">
        <v>205</v>
      </c>
      <c r="I41" s="133">
        <v>2</v>
      </c>
      <c r="J41" s="133" t="s">
        <v>646</v>
      </c>
      <c r="K41" s="133">
        <v>2</v>
      </c>
      <c r="L41" s="133">
        <v>17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0.22641509433962265</v>
      </c>
      <c r="F42" s="133">
        <v>0.13454630000000001</v>
      </c>
      <c r="G42" s="133">
        <v>0.35526269999999999</v>
      </c>
      <c r="H42" s="133" t="s">
        <v>205</v>
      </c>
      <c r="I42" s="133">
        <v>2</v>
      </c>
      <c r="J42" s="133" t="s">
        <v>637</v>
      </c>
      <c r="K42" s="133">
        <v>12</v>
      </c>
      <c r="L42" s="133">
        <v>41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0.25142857142857145</v>
      </c>
      <c r="F43" s="133">
        <v>0.19296150000000001</v>
      </c>
      <c r="G43" s="133">
        <v>0.32057409999999997</v>
      </c>
      <c r="H43" s="133" t="s">
        <v>205</v>
      </c>
      <c r="I43" s="133">
        <v>2</v>
      </c>
      <c r="J43" s="133" t="s">
        <v>645</v>
      </c>
      <c r="K43" s="133">
        <v>44</v>
      </c>
      <c r="L43" s="133">
        <v>131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0.2</v>
      </c>
      <c r="F44" s="133">
        <v>0.10499989999999999</v>
      </c>
      <c r="G44" s="133">
        <v>0.34757310000000002</v>
      </c>
      <c r="H44" s="133" t="s">
        <v>205</v>
      </c>
      <c r="I44" s="133">
        <v>2</v>
      </c>
      <c r="J44" s="133" t="s">
        <v>639</v>
      </c>
      <c r="K44" s="133">
        <v>8</v>
      </c>
      <c r="L44" s="133">
        <v>32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0.10526315789473684</v>
      </c>
      <c r="F45" s="133">
        <v>2.9358559999999999E-2</v>
      </c>
      <c r="G45" s="133">
        <v>0.31394080000000002</v>
      </c>
      <c r="H45" s="133" t="s">
        <v>205</v>
      </c>
      <c r="I45" s="133">
        <v>2</v>
      </c>
      <c r="J45" s="133" t="s">
        <v>646</v>
      </c>
      <c r="K45" s="133">
        <v>2</v>
      </c>
      <c r="L45" s="133">
        <v>17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0.22641509433962265</v>
      </c>
      <c r="F46" s="133">
        <v>0.13454630000000001</v>
      </c>
      <c r="G46" s="133">
        <v>0.35526269999999999</v>
      </c>
      <c r="H46" s="133" t="s">
        <v>205</v>
      </c>
      <c r="I46" s="133">
        <v>2</v>
      </c>
      <c r="J46" s="133" t="s">
        <v>637</v>
      </c>
      <c r="K46" s="133">
        <v>12</v>
      </c>
      <c r="L46" s="133">
        <v>41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0.25142857142857145</v>
      </c>
      <c r="F47" s="133">
        <v>0.19296150000000001</v>
      </c>
      <c r="G47" s="133">
        <v>0.32057409999999997</v>
      </c>
      <c r="H47" s="133" t="s">
        <v>205</v>
      </c>
      <c r="I47" s="133">
        <v>2</v>
      </c>
      <c r="J47" s="133" t="s">
        <v>645</v>
      </c>
      <c r="K47" s="133">
        <v>44</v>
      </c>
      <c r="L47" s="133">
        <v>131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0.2</v>
      </c>
      <c r="F48" s="133">
        <v>0.10499989999999999</v>
      </c>
      <c r="G48" s="133">
        <v>0.34757310000000002</v>
      </c>
      <c r="H48" s="133" t="s">
        <v>205</v>
      </c>
      <c r="I48" s="133">
        <v>2</v>
      </c>
      <c r="J48" s="133" t="s">
        <v>639</v>
      </c>
      <c r="K48" s="133">
        <v>8</v>
      </c>
      <c r="L48" s="133">
        <v>32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0.10526315789473684</v>
      </c>
      <c r="F49" s="133">
        <v>2.9358559999999999E-2</v>
      </c>
      <c r="G49" s="133">
        <v>0.31394080000000002</v>
      </c>
      <c r="H49" s="133" t="s">
        <v>205</v>
      </c>
      <c r="I49" s="133">
        <v>2</v>
      </c>
      <c r="J49" s="133" t="s">
        <v>646</v>
      </c>
      <c r="K49" s="133">
        <v>2</v>
      </c>
      <c r="L49" s="133">
        <v>17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0.22641509433962265</v>
      </c>
      <c r="F50" s="133">
        <v>0.13454630000000001</v>
      </c>
      <c r="G50" s="133">
        <v>0.35526269999999999</v>
      </c>
      <c r="H50" s="133" t="s">
        <v>205</v>
      </c>
      <c r="I50" s="133">
        <v>2</v>
      </c>
      <c r="J50" s="133" t="s">
        <v>637</v>
      </c>
      <c r="K50" s="133">
        <v>12</v>
      </c>
      <c r="L50" s="133">
        <v>41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0.26923076923076922</v>
      </c>
      <c r="F51" s="133">
        <v>0.13704448</v>
      </c>
      <c r="G51" s="133">
        <v>0.46083039999999997</v>
      </c>
      <c r="H51" s="133" t="s">
        <v>205</v>
      </c>
      <c r="I51" s="133">
        <v>2</v>
      </c>
      <c r="J51" s="133" t="s">
        <v>647</v>
      </c>
      <c r="K51" s="133">
        <v>7</v>
      </c>
      <c r="L51" s="133">
        <v>19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0.22641509433962265</v>
      </c>
      <c r="F52" s="133">
        <v>0.13454630000000001</v>
      </c>
      <c r="G52" s="133">
        <v>0.35526269999999999</v>
      </c>
      <c r="H52" s="133" t="s">
        <v>205</v>
      </c>
      <c r="I52" s="133">
        <v>2</v>
      </c>
      <c r="J52" s="133" t="s">
        <v>637</v>
      </c>
      <c r="K52" s="133">
        <v>12</v>
      </c>
      <c r="L52" s="133">
        <v>41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0.26923076923076922</v>
      </c>
      <c r="F53" s="133">
        <v>0.13704448</v>
      </c>
      <c r="G53" s="133">
        <v>0.46083039999999997</v>
      </c>
      <c r="H53" s="133" t="s">
        <v>205</v>
      </c>
      <c r="I53" s="133">
        <v>2</v>
      </c>
      <c r="J53" s="133" t="s">
        <v>647</v>
      </c>
      <c r="K53" s="133">
        <v>7</v>
      </c>
      <c r="L53" s="133">
        <v>19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0.22641509433962265</v>
      </c>
      <c r="F54" s="133">
        <v>0.13454630000000001</v>
      </c>
      <c r="G54" s="133">
        <v>0.35526269999999999</v>
      </c>
      <c r="H54" s="133" t="s">
        <v>205</v>
      </c>
      <c r="I54" s="133">
        <v>2</v>
      </c>
      <c r="J54" s="133" t="s">
        <v>637</v>
      </c>
      <c r="K54" s="133">
        <v>12</v>
      </c>
      <c r="L54" s="133">
        <v>41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0.26923076923076922</v>
      </c>
      <c r="F55" s="87">
        <v>0.13704448</v>
      </c>
      <c r="G55" s="87">
        <v>0.46083039999999997</v>
      </c>
      <c r="H55" s="87" t="s">
        <v>205</v>
      </c>
      <c r="I55" s="87">
        <v>2</v>
      </c>
      <c r="J55" s="87" t="s">
        <v>647</v>
      </c>
      <c r="K55" s="87">
        <v>7</v>
      </c>
      <c r="L55" s="87">
        <v>19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0.22641509433962265</v>
      </c>
      <c r="F56" s="133">
        <v>0.13454630000000001</v>
      </c>
      <c r="G56" s="133">
        <v>0.35526269999999999</v>
      </c>
      <c r="H56" s="133" t="s">
        <v>205</v>
      </c>
      <c r="I56" s="133">
        <v>2</v>
      </c>
      <c r="J56" s="133" t="s">
        <v>637</v>
      </c>
      <c r="K56" s="133">
        <v>12</v>
      </c>
      <c r="L56" s="133">
        <v>41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0.14569536423841059</v>
      </c>
      <c r="F57" s="133">
        <v>0.1161862</v>
      </c>
      <c r="G57" s="133">
        <v>0.18116299999999999</v>
      </c>
      <c r="H57" s="133" t="s">
        <v>205</v>
      </c>
      <c r="I57" s="133">
        <v>2</v>
      </c>
      <c r="J57" s="133" t="s">
        <v>638</v>
      </c>
      <c r="K57" s="133">
        <v>66</v>
      </c>
      <c r="L57" s="133">
        <v>387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0.2</v>
      </c>
      <c r="F58" s="133">
        <v>0.10499989999999999</v>
      </c>
      <c r="G58" s="133">
        <v>0.34757310000000002</v>
      </c>
      <c r="H58" s="133" t="s">
        <v>205</v>
      </c>
      <c r="I58" s="133">
        <v>2</v>
      </c>
      <c r="J58" s="133" t="s">
        <v>639</v>
      </c>
      <c r="K58" s="133">
        <v>8</v>
      </c>
      <c r="L58" s="133">
        <v>32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8.9285714285714288E-2</v>
      </c>
      <c r="F59" s="133">
        <v>4.9221529999999999E-2</v>
      </c>
      <c r="G59" s="133">
        <v>0.1565896</v>
      </c>
      <c r="H59" s="133" t="s">
        <v>205</v>
      </c>
      <c r="I59" s="133">
        <v>2</v>
      </c>
      <c r="J59" s="133" t="s">
        <v>640</v>
      </c>
      <c r="K59" s="133">
        <v>10</v>
      </c>
      <c r="L59" s="133">
        <v>102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0.22641509433962265</v>
      </c>
      <c r="F60" s="133">
        <v>0.13454630000000001</v>
      </c>
      <c r="G60" s="133">
        <v>0.35526269999999999</v>
      </c>
      <c r="H60" s="133" t="s">
        <v>205</v>
      </c>
      <c r="I60" s="133">
        <v>2</v>
      </c>
      <c r="J60" s="133" t="s">
        <v>637</v>
      </c>
      <c r="K60" s="133">
        <v>12</v>
      </c>
      <c r="L60" s="133">
        <v>41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0.14569536423841059</v>
      </c>
      <c r="F61" s="133">
        <v>0.1161862</v>
      </c>
      <c r="G61" s="133">
        <v>0.18116299999999999</v>
      </c>
      <c r="H61" s="133" t="s">
        <v>205</v>
      </c>
      <c r="I61" s="133">
        <v>2</v>
      </c>
      <c r="J61" s="133" t="s">
        <v>638</v>
      </c>
      <c r="K61" s="133">
        <v>66</v>
      </c>
      <c r="L61" s="133">
        <v>387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0.2</v>
      </c>
      <c r="F62" s="133">
        <v>0.10499989999999999</v>
      </c>
      <c r="G62" s="133">
        <v>0.34757310000000002</v>
      </c>
      <c r="H62" s="133" t="s">
        <v>205</v>
      </c>
      <c r="I62" s="133">
        <v>2</v>
      </c>
      <c r="J62" s="133" t="s">
        <v>639</v>
      </c>
      <c r="K62" s="133">
        <v>8</v>
      </c>
      <c r="L62" s="133">
        <v>32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8.9285714285714288E-2</v>
      </c>
      <c r="F63" s="133">
        <v>4.9221529999999999E-2</v>
      </c>
      <c r="G63" s="133">
        <v>0.1565896</v>
      </c>
      <c r="H63" s="133" t="s">
        <v>205</v>
      </c>
      <c r="I63" s="133">
        <v>2</v>
      </c>
      <c r="J63" s="133" t="s">
        <v>640</v>
      </c>
      <c r="K63" s="133">
        <v>10</v>
      </c>
      <c r="L63" s="133">
        <v>102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0.22641509433962265</v>
      </c>
      <c r="F64" s="133">
        <v>0.13454630000000001</v>
      </c>
      <c r="G64" s="133">
        <v>0.35526269999999999</v>
      </c>
      <c r="H64" s="133" t="s">
        <v>205</v>
      </c>
      <c r="I64" s="133">
        <v>2</v>
      </c>
      <c r="J64" s="133" t="s">
        <v>637</v>
      </c>
      <c r="K64" s="133">
        <v>12</v>
      </c>
      <c r="L64" s="133">
        <v>41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0.14569536423841059</v>
      </c>
      <c r="F65" s="133">
        <v>0.1161862</v>
      </c>
      <c r="G65" s="133">
        <v>0.18116299999999999</v>
      </c>
      <c r="H65" s="133" t="s">
        <v>205</v>
      </c>
      <c r="I65" s="133">
        <v>2</v>
      </c>
      <c r="J65" s="133" t="s">
        <v>638</v>
      </c>
      <c r="K65" s="133">
        <v>66</v>
      </c>
      <c r="L65" s="133">
        <v>387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0.2</v>
      </c>
      <c r="F66" s="133">
        <v>0.10499989999999999</v>
      </c>
      <c r="G66" s="133">
        <v>0.34757310000000002</v>
      </c>
      <c r="H66" s="133" t="s">
        <v>205</v>
      </c>
      <c r="I66" s="133">
        <v>2</v>
      </c>
      <c r="J66" s="133" t="s">
        <v>639</v>
      </c>
      <c r="K66" s="133">
        <v>8</v>
      </c>
      <c r="L66" s="133">
        <v>32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8.9285714285714288E-2</v>
      </c>
      <c r="F67" s="133">
        <v>4.9221529999999999E-2</v>
      </c>
      <c r="G67" s="133">
        <v>0.1565896</v>
      </c>
      <c r="H67" s="133" t="s">
        <v>205</v>
      </c>
      <c r="I67" s="133">
        <v>2</v>
      </c>
      <c r="J67" s="133" t="s">
        <v>640</v>
      </c>
      <c r="K67" s="133">
        <v>10</v>
      </c>
      <c r="L67" s="133">
        <v>102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0.22641509433962265</v>
      </c>
      <c r="F68" s="133">
        <v>0.13454630000000001</v>
      </c>
      <c r="G68" s="133">
        <v>0.35526269999999999</v>
      </c>
      <c r="H68" s="133" t="s">
        <v>205</v>
      </c>
      <c r="I68" s="133">
        <v>2</v>
      </c>
      <c r="J68" s="133" t="s">
        <v>637</v>
      </c>
      <c r="K68" s="133">
        <v>12</v>
      </c>
      <c r="L68" s="133">
        <v>41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0.16513761467889909</v>
      </c>
      <c r="F69" s="133">
        <v>0.1217329</v>
      </c>
      <c r="G69" s="133">
        <v>0.22013949999999999</v>
      </c>
      <c r="H69" s="133" t="s">
        <v>205</v>
      </c>
      <c r="I69" s="133">
        <v>2</v>
      </c>
      <c r="J69" s="133" t="s">
        <v>641</v>
      </c>
      <c r="K69" s="133">
        <v>36</v>
      </c>
      <c r="L69" s="133">
        <v>182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0.22641509433962265</v>
      </c>
      <c r="F70" s="133">
        <v>0.13454630000000001</v>
      </c>
      <c r="G70" s="133">
        <v>0.35526269999999999</v>
      </c>
      <c r="H70" s="133" t="s">
        <v>205</v>
      </c>
      <c r="I70" s="133">
        <v>2</v>
      </c>
      <c r="J70" s="133" t="s">
        <v>637</v>
      </c>
      <c r="K70" s="133">
        <v>12</v>
      </c>
      <c r="L70" s="133">
        <v>41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0.16513761467889909</v>
      </c>
      <c r="F71" s="133">
        <v>0.1217329</v>
      </c>
      <c r="G71" s="133">
        <v>0.22013949999999999</v>
      </c>
      <c r="H71" s="133" t="s">
        <v>205</v>
      </c>
      <c r="I71" s="133">
        <v>2</v>
      </c>
      <c r="J71" s="133" t="s">
        <v>641</v>
      </c>
      <c r="K71" s="133">
        <v>36</v>
      </c>
      <c r="L71" s="133">
        <v>182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0.22641509433962265</v>
      </c>
      <c r="F72" s="133">
        <v>0.13454630000000001</v>
      </c>
      <c r="G72" s="133">
        <v>0.35526269999999999</v>
      </c>
      <c r="H72" s="133" t="s">
        <v>205</v>
      </c>
      <c r="I72" s="133">
        <v>2</v>
      </c>
      <c r="J72" s="133" t="s">
        <v>637</v>
      </c>
      <c r="K72" s="133">
        <v>12</v>
      </c>
      <c r="L72" s="133">
        <v>41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0.16513761467889909</v>
      </c>
      <c r="F73" s="87">
        <v>0.1217329</v>
      </c>
      <c r="G73" s="87">
        <v>0.22013949999999999</v>
      </c>
      <c r="H73" s="87" t="s">
        <v>205</v>
      </c>
      <c r="I73" s="87">
        <v>2</v>
      </c>
      <c r="J73" s="87" t="s">
        <v>641</v>
      </c>
      <c r="K73" s="87">
        <v>36</v>
      </c>
      <c r="L73" s="87">
        <v>182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65">
        <v>0.22641509433962265</v>
      </c>
      <c r="F74" s="133">
        <v>0.13454630000000001</v>
      </c>
      <c r="G74" s="133">
        <v>0.35526269999999999</v>
      </c>
      <c r="H74" s="133" t="s">
        <v>205</v>
      </c>
      <c r="I74" s="133">
        <v>2</v>
      </c>
      <c r="J74" s="133" t="s">
        <v>637</v>
      </c>
      <c r="K74" s="133">
        <v>12</v>
      </c>
      <c r="L74" s="133">
        <v>41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65">
        <v>0.34851485148514849</v>
      </c>
      <c r="F75" s="133">
        <v>0.30824079999999998</v>
      </c>
      <c r="G75" s="133">
        <v>0.39107609999999998</v>
      </c>
      <c r="H75" s="133" t="s">
        <v>205</v>
      </c>
      <c r="I75" s="133">
        <v>2</v>
      </c>
      <c r="J75" s="133" t="s">
        <v>642</v>
      </c>
      <c r="K75" s="133">
        <v>176</v>
      </c>
      <c r="L75" s="133">
        <v>329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65">
        <v>0.2</v>
      </c>
      <c r="F76" s="133">
        <v>0.10499989999999999</v>
      </c>
      <c r="G76" s="133">
        <v>0.34757310000000002</v>
      </c>
      <c r="H76" s="133" t="s">
        <v>205</v>
      </c>
      <c r="I76" s="133">
        <v>2</v>
      </c>
      <c r="J76" s="133" t="s">
        <v>639</v>
      </c>
      <c r="K76" s="133">
        <v>8</v>
      </c>
      <c r="L76" s="133">
        <v>32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65">
        <v>0.42105263157894735</v>
      </c>
      <c r="F77" s="133">
        <v>0.32673819999999998</v>
      </c>
      <c r="G77" s="133">
        <v>0.52150359999999996</v>
      </c>
      <c r="H77" s="133" t="s">
        <v>205</v>
      </c>
      <c r="I77" s="133">
        <v>2</v>
      </c>
      <c r="J77" s="133" t="s">
        <v>643</v>
      </c>
      <c r="K77" s="133">
        <v>40</v>
      </c>
      <c r="L77" s="133">
        <v>55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65">
        <v>0.22641509433962265</v>
      </c>
      <c r="F78" s="133">
        <v>0.13454630000000001</v>
      </c>
      <c r="G78" s="133">
        <v>0.35526269999999999</v>
      </c>
      <c r="H78" s="133" t="s">
        <v>205</v>
      </c>
      <c r="I78" s="133">
        <v>2</v>
      </c>
      <c r="J78" s="133" t="s">
        <v>637</v>
      </c>
      <c r="K78" s="133">
        <v>12</v>
      </c>
      <c r="L78" s="133">
        <v>41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65">
        <v>0.34851485148514849</v>
      </c>
      <c r="F79" s="133">
        <v>0.30824079999999998</v>
      </c>
      <c r="G79" s="133">
        <v>0.39107609999999998</v>
      </c>
      <c r="H79" s="133" t="s">
        <v>205</v>
      </c>
      <c r="I79" s="133">
        <v>2</v>
      </c>
      <c r="J79" s="133" t="s">
        <v>642</v>
      </c>
      <c r="K79" s="133">
        <v>176</v>
      </c>
      <c r="L79" s="133">
        <v>329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65">
        <v>0.2</v>
      </c>
      <c r="F80" s="133">
        <v>0.10499989999999999</v>
      </c>
      <c r="G80" s="133">
        <v>0.34757310000000002</v>
      </c>
      <c r="H80" s="133" t="s">
        <v>205</v>
      </c>
      <c r="I80" s="133">
        <v>2</v>
      </c>
      <c r="J80" s="133" t="s">
        <v>639</v>
      </c>
      <c r="K80" s="133">
        <v>8</v>
      </c>
      <c r="L80" s="133">
        <v>32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65">
        <v>0.42105263157894735</v>
      </c>
      <c r="F81" s="133">
        <v>0.32673819999999998</v>
      </c>
      <c r="G81" s="133">
        <v>0.52150359999999996</v>
      </c>
      <c r="H81" s="133" t="s">
        <v>205</v>
      </c>
      <c r="I81" s="133">
        <v>2</v>
      </c>
      <c r="J81" s="133" t="s">
        <v>643</v>
      </c>
      <c r="K81" s="133">
        <v>40</v>
      </c>
      <c r="L81" s="133">
        <v>55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65">
        <v>0.22641509433962265</v>
      </c>
      <c r="F82" s="133">
        <v>0.13454630000000001</v>
      </c>
      <c r="G82" s="133">
        <v>0.35526269999999999</v>
      </c>
      <c r="H82" s="133" t="s">
        <v>205</v>
      </c>
      <c r="I82" s="133">
        <v>2</v>
      </c>
      <c r="J82" s="133" t="s">
        <v>637</v>
      </c>
      <c r="K82" s="133">
        <v>12</v>
      </c>
      <c r="L82" s="133">
        <v>41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65">
        <v>0.34851485148514849</v>
      </c>
      <c r="F83" s="133">
        <v>0.30824079999999998</v>
      </c>
      <c r="G83" s="133">
        <v>0.39107609999999998</v>
      </c>
      <c r="H83" s="133" t="s">
        <v>205</v>
      </c>
      <c r="I83" s="133">
        <v>2</v>
      </c>
      <c r="J83" s="133" t="s">
        <v>642</v>
      </c>
      <c r="K83" s="133">
        <v>176</v>
      </c>
      <c r="L83" s="133">
        <v>329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65">
        <v>0.2</v>
      </c>
      <c r="F84" s="133">
        <v>0.10499989999999999</v>
      </c>
      <c r="G84" s="133">
        <v>0.34757310000000002</v>
      </c>
      <c r="H84" s="133" t="s">
        <v>205</v>
      </c>
      <c r="I84" s="133">
        <v>2</v>
      </c>
      <c r="J84" s="133" t="s">
        <v>639</v>
      </c>
      <c r="K84" s="133">
        <v>8</v>
      </c>
      <c r="L84" s="133">
        <v>32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65">
        <v>0.42105263157894735</v>
      </c>
      <c r="F85" s="133">
        <v>0.32673819999999998</v>
      </c>
      <c r="G85" s="133">
        <v>0.52150359999999996</v>
      </c>
      <c r="H85" s="133" t="s">
        <v>205</v>
      </c>
      <c r="I85" s="133">
        <v>2</v>
      </c>
      <c r="J85" s="133" t="s">
        <v>643</v>
      </c>
      <c r="K85" s="133">
        <v>40</v>
      </c>
      <c r="L85" s="133">
        <v>55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65">
        <v>0.22641509433962265</v>
      </c>
      <c r="F86" s="133">
        <v>0.13454630000000001</v>
      </c>
      <c r="G86" s="133">
        <v>0.35526269999999999</v>
      </c>
      <c r="H86" s="133" t="s">
        <v>205</v>
      </c>
      <c r="I86" s="133">
        <v>2</v>
      </c>
      <c r="J86" s="133" t="s">
        <v>637</v>
      </c>
      <c r="K86" s="133">
        <v>12</v>
      </c>
      <c r="L86" s="133">
        <v>41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65">
        <v>0.28125</v>
      </c>
      <c r="F87" s="133">
        <v>0.20107410000000001</v>
      </c>
      <c r="G87" s="133">
        <v>0.37825900000000001</v>
      </c>
      <c r="H87" s="133" t="s">
        <v>205</v>
      </c>
      <c r="I87" s="133">
        <v>2</v>
      </c>
      <c r="J87" s="133" t="s">
        <v>644</v>
      </c>
      <c r="K87" s="133">
        <v>27</v>
      </c>
      <c r="L87" s="133">
        <v>69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65">
        <v>0.22641509433962265</v>
      </c>
      <c r="F88" s="133">
        <v>0.13454630000000001</v>
      </c>
      <c r="G88" s="133">
        <v>0.35526269999999999</v>
      </c>
      <c r="H88" s="133" t="s">
        <v>205</v>
      </c>
      <c r="I88" s="133">
        <v>2</v>
      </c>
      <c r="J88" s="133" t="s">
        <v>637</v>
      </c>
      <c r="K88" s="133">
        <v>12</v>
      </c>
      <c r="L88" s="133">
        <v>41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65">
        <v>0.28125</v>
      </c>
      <c r="F89" s="133">
        <v>0.20107410000000001</v>
      </c>
      <c r="G89" s="133">
        <v>0.37825900000000001</v>
      </c>
      <c r="H89" s="133" t="s">
        <v>205</v>
      </c>
      <c r="I89" s="133">
        <v>2</v>
      </c>
      <c r="J89" s="133" t="s">
        <v>644</v>
      </c>
      <c r="K89" s="133">
        <v>27</v>
      </c>
      <c r="L89" s="133">
        <v>69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65">
        <v>0.22641509433962265</v>
      </c>
      <c r="F90" s="133">
        <v>0.13454630000000001</v>
      </c>
      <c r="G90" s="133">
        <v>0.35526269999999999</v>
      </c>
      <c r="H90" s="133" t="s">
        <v>205</v>
      </c>
      <c r="I90" s="133">
        <v>2</v>
      </c>
      <c r="J90" s="133" t="s">
        <v>637</v>
      </c>
      <c r="K90" s="133">
        <v>12</v>
      </c>
      <c r="L90" s="133">
        <v>41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66">
        <v>0.28125</v>
      </c>
      <c r="F91" s="87">
        <v>0.20107410000000001</v>
      </c>
      <c r="G91" s="87">
        <v>0.37825900000000001</v>
      </c>
      <c r="H91" s="87" t="s">
        <v>205</v>
      </c>
      <c r="I91" s="87">
        <v>2</v>
      </c>
      <c r="J91" s="87" t="s">
        <v>644</v>
      </c>
      <c r="K91" s="87">
        <v>27</v>
      </c>
      <c r="L91" s="87">
        <v>69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0.22641509433962265</v>
      </c>
      <c r="F92" s="133">
        <v>0.13454630000000001</v>
      </c>
      <c r="G92" s="133">
        <v>0.35526269999999999</v>
      </c>
      <c r="H92" s="133" t="s">
        <v>205</v>
      </c>
      <c r="I92" s="133">
        <v>2</v>
      </c>
      <c r="J92" s="133" t="s">
        <v>637</v>
      </c>
      <c r="K92" s="133">
        <v>12</v>
      </c>
      <c r="L92" s="133">
        <v>41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49">
        <v>0.5</v>
      </c>
      <c r="F93" s="348">
        <v>0.19296150000000001</v>
      </c>
      <c r="G93" s="348">
        <v>0.32057409999999997</v>
      </c>
      <c r="H93" s="133" t="s">
        <v>205</v>
      </c>
      <c r="I93" s="133">
        <v>2</v>
      </c>
      <c r="J93" s="133" t="s">
        <v>645</v>
      </c>
      <c r="K93" s="133">
        <v>44</v>
      </c>
      <c r="L93" s="133">
        <v>131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0.2</v>
      </c>
      <c r="F94" s="133">
        <v>0.10499989999999999</v>
      </c>
      <c r="G94" s="133">
        <v>0.34757310000000002</v>
      </c>
      <c r="H94" s="133" t="s">
        <v>205</v>
      </c>
      <c r="I94" s="133">
        <v>2</v>
      </c>
      <c r="J94" s="133" t="s">
        <v>639</v>
      </c>
      <c r="K94" s="133">
        <v>8</v>
      </c>
      <c r="L94" s="133">
        <v>32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49">
        <v>0.6</v>
      </c>
      <c r="F95" s="348">
        <v>2.9358559999999999E-2</v>
      </c>
      <c r="G95" s="348">
        <v>0.31394080000000002</v>
      </c>
      <c r="H95" s="133" t="s">
        <v>205</v>
      </c>
      <c r="I95" s="133">
        <v>2</v>
      </c>
      <c r="J95" s="133" t="s">
        <v>646</v>
      </c>
      <c r="K95" s="133">
        <v>2</v>
      </c>
      <c r="L95" s="133">
        <v>17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0.22641509433962265</v>
      </c>
      <c r="F96" s="133">
        <v>0.13454630000000001</v>
      </c>
      <c r="G96" s="133">
        <v>0.35526269999999999</v>
      </c>
      <c r="H96" s="133" t="s">
        <v>205</v>
      </c>
      <c r="I96" s="133">
        <v>2</v>
      </c>
      <c r="J96" s="133" t="s">
        <v>637</v>
      </c>
      <c r="K96" s="133">
        <v>12</v>
      </c>
      <c r="L96" s="133">
        <v>41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50">
        <v>0.15314973883548111</v>
      </c>
      <c r="F97" s="348">
        <v>0.19296150000000001</v>
      </c>
      <c r="G97" s="348">
        <v>0.32057409999999997</v>
      </c>
      <c r="H97" s="133" t="s">
        <v>205</v>
      </c>
      <c r="I97" s="133">
        <v>2</v>
      </c>
      <c r="J97" s="133" t="s">
        <v>645</v>
      </c>
      <c r="K97" s="133">
        <v>44</v>
      </c>
      <c r="L97" s="133">
        <v>131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0.2</v>
      </c>
      <c r="F98" s="133">
        <v>0.10499989999999999</v>
      </c>
      <c r="G98" s="133">
        <v>0.34757310000000002</v>
      </c>
      <c r="H98" s="133" t="s">
        <v>205</v>
      </c>
      <c r="I98" s="133">
        <v>2</v>
      </c>
      <c r="J98" s="133" t="s">
        <v>639</v>
      </c>
      <c r="K98" s="133">
        <v>8</v>
      </c>
      <c r="L98" s="133">
        <v>32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49">
        <v>0.6</v>
      </c>
      <c r="F99" s="348">
        <v>2.9358559999999999E-2</v>
      </c>
      <c r="G99" s="348">
        <v>0.31394080000000002</v>
      </c>
      <c r="H99" s="133" t="s">
        <v>205</v>
      </c>
      <c r="I99" s="133">
        <v>2</v>
      </c>
      <c r="J99" s="133" t="s">
        <v>646</v>
      </c>
      <c r="K99" s="133">
        <v>2</v>
      </c>
      <c r="L99" s="133">
        <v>17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0.22641509433962265</v>
      </c>
      <c r="F100" s="133">
        <v>0.13454630000000001</v>
      </c>
      <c r="G100" s="133">
        <v>0.35526269999999999</v>
      </c>
      <c r="H100" s="133" t="s">
        <v>205</v>
      </c>
      <c r="I100" s="133">
        <v>2</v>
      </c>
      <c r="J100" s="133" t="s">
        <v>637</v>
      </c>
      <c r="K100" s="133">
        <v>12</v>
      </c>
      <c r="L100" s="133">
        <v>41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49">
        <v>0.5</v>
      </c>
      <c r="F101" s="348">
        <v>0.19296150000000001</v>
      </c>
      <c r="G101" s="348">
        <v>0.32057409999999997</v>
      </c>
      <c r="H101" s="133" t="s">
        <v>205</v>
      </c>
      <c r="I101" s="133">
        <v>2</v>
      </c>
      <c r="J101" s="133" t="s">
        <v>645</v>
      </c>
      <c r="K101" s="133">
        <v>44</v>
      </c>
      <c r="L101" s="133">
        <v>131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0.2</v>
      </c>
      <c r="F102" s="133">
        <v>0.10499989999999999</v>
      </c>
      <c r="G102" s="133">
        <v>0.34757310000000002</v>
      </c>
      <c r="H102" s="133" t="s">
        <v>205</v>
      </c>
      <c r="I102" s="133">
        <v>2</v>
      </c>
      <c r="J102" s="133" t="s">
        <v>639</v>
      </c>
      <c r="K102" s="133">
        <v>8</v>
      </c>
      <c r="L102" s="133">
        <v>32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49">
        <v>0.6</v>
      </c>
      <c r="F103" s="348">
        <v>2.9358559999999999E-2</v>
      </c>
      <c r="G103" s="348">
        <v>0.31394080000000002</v>
      </c>
      <c r="H103" s="133" t="s">
        <v>205</v>
      </c>
      <c r="I103" s="133">
        <v>2</v>
      </c>
      <c r="J103" s="133" t="s">
        <v>646</v>
      </c>
      <c r="K103" s="133">
        <v>2</v>
      </c>
      <c r="L103" s="133">
        <v>17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0.22641509433962265</v>
      </c>
      <c r="F104" s="133">
        <v>0.13454630000000001</v>
      </c>
      <c r="G104" s="133">
        <v>0.35526269999999999</v>
      </c>
      <c r="H104" s="133" t="s">
        <v>205</v>
      </c>
      <c r="I104" s="133">
        <v>2</v>
      </c>
      <c r="J104" s="133" t="s">
        <v>637</v>
      </c>
      <c r="K104" s="133">
        <v>12</v>
      </c>
      <c r="L104" s="133">
        <v>41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49">
        <v>0.6</v>
      </c>
      <c r="F105" s="348">
        <v>0.13704448</v>
      </c>
      <c r="G105" s="348">
        <v>0.46083039999999997</v>
      </c>
      <c r="H105" s="133" t="s">
        <v>205</v>
      </c>
      <c r="I105" s="133">
        <v>2</v>
      </c>
      <c r="J105" s="133" t="s">
        <v>647</v>
      </c>
      <c r="K105" s="133">
        <v>7</v>
      </c>
      <c r="L105" s="133">
        <v>19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0.22641509433962265</v>
      </c>
      <c r="F106" s="133">
        <v>0.13454630000000001</v>
      </c>
      <c r="G106" s="133">
        <v>0.35526269999999999</v>
      </c>
      <c r="H106" s="133" t="s">
        <v>205</v>
      </c>
      <c r="I106" s="133">
        <v>2</v>
      </c>
      <c r="J106" s="133" t="s">
        <v>637</v>
      </c>
      <c r="K106" s="133">
        <v>12</v>
      </c>
      <c r="L106" s="133">
        <v>41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51">
        <v>0.59999015954315305</v>
      </c>
      <c r="F107" s="348">
        <v>0.13704448</v>
      </c>
      <c r="G107" s="348">
        <v>0.46083039999999997</v>
      </c>
      <c r="H107" s="133" t="s">
        <v>205</v>
      </c>
      <c r="I107" s="133">
        <v>2</v>
      </c>
      <c r="J107" s="133" t="s">
        <v>647</v>
      </c>
      <c r="K107" s="133">
        <v>7</v>
      </c>
      <c r="L107" s="133">
        <v>19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0.22641509433962265</v>
      </c>
      <c r="F108" s="133">
        <v>0.13454630000000001</v>
      </c>
      <c r="G108" s="133">
        <v>0.35526269999999999</v>
      </c>
      <c r="H108" s="133" t="s">
        <v>205</v>
      </c>
      <c r="I108" s="133">
        <v>2</v>
      </c>
      <c r="J108" s="133" t="s">
        <v>637</v>
      </c>
      <c r="K108" s="133">
        <v>12</v>
      </c>
      <c r="L108" s="133">
        <v>41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49">
        <v>0.6</v>
      </c>
      <c r="F109" s="348">
        <v>0.13704448</v>
      </c>
      <c r="G109" s="348">
        <v>0.46083039999999997</v>
      </c>
      <c r="H109" s="133" t="s">
        <v>205</v>
      </c>
      <c r="I109" s="133">
        <v>2</v>
      </c>
      <c r="J109" s="133" t="s">
        <v>647</v>
      </c>
      <c r="K109" s="133">
        <v>7</v>
      </c>
      <c r="L109" s="133">
        <v>19</v>
      </c>
      <c r="M109" s="133" t="s">
        <v>17</v>
      </c>
    </row>
    <row r="111" spans="1:13" x14ac:dyDescent="0.25">
      <c r="C111" s="133"/>
      <c r="D111" s="133"/>
      <c r="E111" s="133"/>
      <c r="F111" s="133"/>
      <c r="G111" s="133"/>
    </row>
    <row r="112" spans="1:13" x14ac:dyDescent="0.25">
      <c r="C112" s="133"/>
      <c r="D112" s="133"/>
      <c r="E112" s="133"/>
      <c r="F112" s="133"/>
      <c r="G112" s="133"/>
    </row>
    <row r="113" spans="3:7" x14ac:dyDescent="0.25">
      <c r="C113" s="133"/>
      <c r="D113" s="133"/>
      <c r="E113" s="133"/>
      <c r="F113" s="133"/>
      <c r="G113" s="133"/>
    </row>
    <row r="114" spans="3:7" x14ac:dyDescent="0.25">
      <c r="C114" s="133"/>
      <c r="D114" s="133"/>
      <c r="E114" s="133"/>
      <c r="F114" s="133"/>
      <c r="G114" s="133"/>
    </row>
    <row r="115" spans="3:7" x14ac:dyDescent="0.25">
      <c r="C115" s="133"/>
      <c r="D115" s="133"/>
      <c r="E115" s="133"/>
      <c r="F115" s="133"/>
      <c r="G115" s="133"/>
    </row>
    <row r="116" spans="3:7" x14ac:dyDescent="0.25">
      <c r="C116" s="133"/>
      <c r="D116" s="133"/>
      <c r="E116" s="133"/>
      <c r="F116" s="133"/>
      <c r="G116" s="133"/>
    </row>
    <row r="117" spans="3:7" x14ac:dyDescent="0.25">
      <c r="C117" s="133"/>
      <c r="D117" s="133"/>
      <c r="E117" s="133"/>
      <c r="F117" s="352"/>
      <c r="G117" s="53"/>
    </row>
    <row r="118" spans="3:7" x14ac:dyDescent="0.25">
      <c r="C118" s="133"/>
      <c r="D118" s="133"/>
      <c r="E118" s="133"/>
      <c r="F118" s="352"/>
      <c r="G118" s="53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2"/>
  <sheetViews>
    <sheetView zoomScale="80" zoomScaleNormal="80" workbookViewId="0">
      <pane ySplit="1" topLeftCell="A77" activePane="bottomLeft" state="frozen"/>
      <selection activeCell="K36" sqref="K36"/>
      <selection pane="bottomLeft" activeCell="E93" sqref="E93"/>
    </sheetView>
  </sheetViews>
  <sheetFormatPr defaultRowHeight="15" x14ac:dyDescent="0.25"/>
  <cols>
    <col min="1" max="3" width="9.140625" style="79"/>
    <col min="4" max="4" width="9" style="79" customWidth="1"/>
    <col min="5" max="7" width="8.42578125" style="79" customWidth="1"/>
    <col min="8" max="8" width="6.42578125" style="79" customWidth="1"/>
    <col min="9" max="9" width="6.85546875" style="79" customWidth="1"/>
    <col min="10" max="10" width="15" style="79" customWidth="1"/>
    <col min="11" max="11" width="7" style="79" customWidth="1"/>
    <col min="12" max="13" width="8.42578125" style="79" customWidth="1"/>
    <col min="14" max="14" width="9.140625" style="79"/>
    <col min="15" max="15" width="12" style="79" customWidth="1"/>
    <col min="16" max="16" width="77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0.29411764705882354</v>
      </c>
      <c r="F2" s="133">
        <v>0.18708730000000001</v>
      </c>
      <c r="G2" s="133">
        <v>0.42999080000000001</v>
      </c>
      <c r="H2" s="133" t="s">
        <v>205</v>
      </c>
      <c r="I2" s="133">
        <v>2</v>
      </c>
      <c r="J2" s="133" t="s">
        <v>648</v>
      </c>
      <c r="K2" s="133">
        <v>15</v>
      </c>
      <c r="L2" s="133">
        <v>36</v>
      </c>
      <c r="M2" s="133" t="s">
        <v>17</v>
      </c>
      <c r="O2" s="79" t="s">
        <v>24</v>
      </c>
      <c r="P2" s="82" t="s">
        <v>27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0.26470588235294118</v>
      </c>
      <c r="F3" s="133">
        <v>0.2343499</v>
      </c>
      <c r="G3" s="133">
        <v>0.29746630000000002</v>
      </c>
      <c r="H3" s="133" t="s">
        <v>205</v>
      </c>
      <c r="I3" s="133">
        <v>2</v>
      </c>
      <c r="J3" s="133" t="s">
        <v>649</v>
      </c>
      <c r="K3" s="133">
        <v>198</v>
      </c>
      <c r="L3" s="133">
        <v>550</v>
      </c>
      <c r="M3" s="133" t="s">
        <v>17</v>
      </c>
      <c r="P3" s="82" t="s">
        <v>192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0.33333333333333331</v>
      </c>
      <c r="F4" s="133">
        <v>0.192305</v>
      </c>
      <c r="G4" s="133">
        <v>0.51219950000000003</v>
      </c>
      <c r="H4" s="133" t="s">
        <v>205</v>
      </c>
      <c r="I4" s="133">
        <v>2</v>
      </c>
      <c r="J4" s="133" t="s">
        <v>650</v>
      </c>
      <c r="K4" s="133">
        <v>10</v>
      </c>
      <c r="L4" s="133">
        <v>20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0.34854771784232363</v>
      </c>
      <c r="F5" s="133">
        <v>0.2911899</v>
      </c>
      <c r="G5" s="133">
        <v>0.41065800000000002</v>
      </c>
      <c r="H5" s="133" t="s">
        <v>205</v>
      </c>
      <c r="I5" s="133">
        <v>2</v>
      </c>
      <c r="J5" s="133" t="s">
        <v>651</v>
      </c>
      <c r="K5" s="133">
        <v>84</v>
      </c>
      <c r="L5" s="133">
        <v>157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0.29411764705882354</v>
      </c>
      <c r="F6" s="133">
        <v>0.18708730000000001</v>
      </c>
      <c r="G6" s="133">
        <v>0.42999080000000001</v>
      </c>
      <c r="H6" s="133" t="s">
        <v>205</v>
      </c>
      <c r="I6" s="133">
        <v>2</v>
      </c>
      <c r="J6" s="133" t="s">
        <v>648</v>
      </c>
      <c r="K6" s="133">
        <v>15</v>
      </c>
      <c r="L6" s="133">
        <v>36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0.26470588235294118</v>
      </c>
      <c r="F7" s="133">
        <v>0.2343499</v>
      </c>
      <c r="G7" s="133">
        <v>0.29746630000000002</v>
      </c>
      <c r="H7" s="133" t="s">
        <v>205</v>
      </c>
      <c r="I7" s="133">
        <v>2</v>
      </c>
      <c r="J7" s="133" t="s">
        <v>649</v>
      </c>
      <c r="K7" s="133">
        <v>198</v>
      </c>
      <c r="L7" s="133">
        <v>550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0.33333333333333331</v>
      </c>
      <c r="F8" s="133">
        <v>0.192305</v>
      </c>
      <c r="G8" s="133">
        <v>0.51219950000000003</v>
      </c>
      <c r="H8" s="133" t="s">
        <v>205</v>
      </c>
      <c r="I8" s="133">
        <v>2</v>
      </c>
      <c r="J8" s="133" t="s">
        <v>650</v>
      </c>
      <c r="K8" s="133">
        <v>10</v>
      </c>
      <c r="L8" s="133">
        <v>20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0.34854771784232363</v>
      </c>
      <c r="F9" s="133">
        <v>0.2911899</v>
      </c>
      <c r="G9" s="133">
        <v>0.41065800000000002</v>
      </c>
      <c r="H9" s="133" t="s">
        <v>205</v>
      </c>
      <c r="I9" s="133">
        <v>2</v>
      </c>
      <c r="J9" s="133" t="s">
        <v>651</v>
      </c>
      <c r="K9" s="133">
        <v>84</v>
      </c>
      <c r="L9" s="133">
        <v>157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0.29411764705882354</v>
      </c>
      <c r="F10" s="133">
        <v>0.18708730000000001</v>
      </c>
      <c r="G10" s="133">
        <v>0.42999080000000001</v>
      </c>
      <c r="H10" s="133" t="s">
        <v>205</v>
      </c>
      <c r="I10" s="133">
        <v>2</v>
      </c>
      <c r="J10" s="133" t="s">
        <v>648</v>
      </c>
      <c r="K10" s="133">
        <v>15</v>
      </c>
      <c r="L10" s="133">
        <v>36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0.26470588235294118</v>
      </c>
      <c r="F11" s="133">
        <v>0.2343499</v>
      </c>
      <c r="G11" s="133">
        <v>0.29746630000000002</v>
      </c>
      <c r="H11" s="133" t="s">
        <v>205</v>
      </c>
      <c r="I11" s="133">
        <v>2</v>
      </c>
      <c r="J11" s="133" t="s">
        <v>649</v>
      </c>
      <c r="K11" s="133">
        <v>198</v>
      </c>
      <c r="L11" s="133">
        <v>550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0.33333333333333331</v>
      </c>
      <c r="F12" s="133">
        <v>0.192305</v>
      </c>
      <c r="G12" s="133">
        <v>0.51219950000000003</v>
      </c>
      <c r="H12" s="133" t="s">
        <v>205</v>
      </c>
      <c r="I12" s="133">
        <v>2</v>
      </c>
      <c r="J12" s="133" t="s">
        <v>650</v>
      </c>
      <c r="K12" s="133">
        <v>10</v>
      </c>
      <c r="L12" s="133">
        <v>20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0.34854771784232363</v>
      </c>
      <c r="F13" s="133">
        <v>0.2911899</v>
      </c>
      <c r="G13" s="133">
        <v>0.41065800000000002</v>
      </c>
      <c r="H13" s="133" t="s">
        <v>205</v>
      </c>
      <c r="I13" s="133">
        <v>2</v>
      </c>
      <c r="J13" s="133" t="s">
        <v>651</v>
      </c>
      <c r="K13" s="133">
        <v>84</v>
      </c>
      <c r="L13" s="133">
        <v>157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0.29411764705882354</v>
      </c>
      <c r="F14" s="133">
        <v>0.18708730000000001</v>
      </c>
      <c r="G14" s="133">
        <v>0.42999080000000001</v>
      </c>
      <c r="H14" s="133" t="s">
        <v>205</v>
      </c>
      <c r="I14" s="133">
        <v>2</v>
      </c>
      <c r="J14" s="133" t="s">
        <v>648</v>
      </c>
      <c r="K14" s="133">
        <v>15</v>
      </c>
      <c r="L14" s="133">
        <v>36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0.29520295202952029</v>
      </c>
      <c r="F15" s="133">
        <v>0.24406330000000001</v>
      </c>
      <c r="G15" s="133">
        <v>0.35206749999999998</v>
      </c>
      <c r="H15" s="133" t="s">
        <v>205</v>
      </c>
      <c r="I15" s="133">
        <v>2</v>
      </c>
      <c r="J15" s="133" t="s">
        <v>652</v>
      </c>
      <c r="K15" s="133">
        <v>80</v>
      </c>
      <c r="L15" s="133">
        <v>191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0.29411764705882354</v>
      </c>
      <c r="F16" s="133">
        <v>0.18708730000000001</v>
      </c>
      <c r="G16" s="133">
        <v>0.42999080000000001</v>
      </c>
      <c r="H16" s="133" t="s">
        <v>205</v>
      </c>
      <c r="I16" s="133">
        <v>2</v>
      </c>
      <c r="J16" s="133" t="s">
        <v>648</v>
      </c>
      <c r="K16" s="133">
        <v>15</v>
      </c>
      <c r="L16" s="133">
        <v>36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0.29520295202952029</v>
      </c>
      <c r="F17" s="133">
        <v>0.24406330000000001</v>
      </c>
      <c r="G17" s="133">
        <v>0.35206749999999998</v>
      </c>
      <c r="H17" s="133" t="s">
        <v>205</v>
      </c>
      <c r="I17" s="133">
        <v>2</v>
      </c>
      <c r="J17" s="133" t="s">
        <v>652</v>
      </c>
      <c r="K17" s="133">
        <v>80</v>
      </c>
      <c r="L17" s="133">
        <v>191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0.29411764705882354</v>
      </c>
      <c r="F18" s="133">
        <v>0.18708730000000001</v>
      </c>
      <c r="G18" s="133">
        <v>0.42999080000000001</v>
      </c>
      <c r="H18" s="133" t="s">
        <v>205</v>
      </c>
      <c r="I18" s="133">
        <v>2</v>
      </c>
      <c r="J18" s="133" t="s">
        <v>648</v>
      </c>
      <c r="K18" s="133">
        <v>15</v>
      </c>
      <c r="L18" s="133">
        <v>36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0.29520295202952029</v>
      </c>
      <c r="F19" s="87">
        <v>0.24406330000000001</v>
      </c>
      <c r="G19" s="87">
        <v>0.35206749999999998</v>
      </c>
      <c r="H19" s="87" t="s">
        <v>205</v>
      </c>
      <c r="I19" s="87">
        <v>2</v>
      </c>
      <c r="J19" s="87" t="s">
        <v>652</v>
      </c>
      <c r="K19" s="87">
        <v>80</v>
      </c>
      <c r="L19" s="87">
        <v>191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0.29411764705882354</v>
      </c>
      <c r="F20" s="133">
        <v>0.18708730000000001</v>
      </c>
      <c r="G20" s="133">
        <v>0.42999080000000001</v>
      </c>
      <c r="H20" s="133" t="s">
        <v>205</v>
      </c>
      <c r="I20" s="133">
        <v>2</v>
      </c>
      <c r="J20" s="133" t="s">
        <v>648</v>
      </c>
      <c r="K20" s="133">
        <v>15</v>
      </c>
      <c r="L20" s="133">
        <v>36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0.43486238532110094</v>
      </c>
      <c r="F21" s="133">
        <v>0.39384160000000001</v>
      </c>
      <c r="G21" s="133">
        <v>0.47679500000000002</v>
      </c>
      <c r="H21" s="133" t="s">
        <v>205</v>
      </c>
      <c r="I21" s="133">
        <v>2</v>
      </c>
      <c r="J21" s="133" t="s">
        <v>653</v>
      </c>
      <c r="K21" s="133">
        <v>237</v>
      </c>
      <c r="L21" s="133">
        <v>308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0.33333333333333331</v>
      </c>
      <c r="F22" s="133">
        <v>0.192305</v>
      </c>
      <c r="G22" s="133">
        <v>0.51219950000000003</v>
      </c>
      <c r="H22" s="133" t="s">
        <v>205</v>
      </c>
      <c r="I22" s="133">
        <v>2</v>
      </c>
      <c r="J22" s="133" t="s">
        <v>650</v>
      </c>
      <c r="K22" s="133">
        <v>10</v>
      </c>
      <c r="L22" s="133">
        <v>20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0.29661016949152541</v>
      </c>
      <c r="F23" s="133">
        <v>0.22166569999999999</v>
      </c>
      <c r="G23" s="133">
        <v>0.38437969999999999</v>
      </c>
      <c r="H23" s="133" t="s">
        <v>205</v>
      </c>
      <c r="I23" s="133">
        <v>2</v>
      </c>
      <c r="J23" s="133" t="s">
        <v>654</v>
      </c>
      <c r="K23" s="133">
        <v>35</v>
      </c>
      <c r="L23" s="133">
        <v>83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0.29411764705882354</v>
      </c>
      <c r="F24" s="133">
        <v>0.18708730000000001</v>
      </c>
      <c r="G24" s="133">
        <v>0.42999080000000001</v>
      </c>
      <c r="H24" s="133" t="s">
        <v>205</v>
      </c>
      <c r="I24" s="133">
        <v>2</v>
      </c>
      <c r="J24" s="133" t="s">
        <v>648</v>
      </c>
      <c r="K24" s="133">
        <v>15</v>
      </c>
      <c r="L24" s="133">
        <v>36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0.43486238532110094</v>
      </c>
      <c r="F25" s="133">
        <v>0.39384160000000001</v>
      </c>
      <c r="G25" s="133">
        <v>0.47679500000000002</v>
      </c>
      <c r="H25" s="133" t="s">
        <v>205</v>
      </c>
      <c r="I25" s="133">
        <v>2</v>
      </c>
      <c r="J25" s="133" t="s">
        <v>653</v>
      </c>
      <c r="K25" s="133">
        <v>237</v>
      </c>
      <c r="L25" s="133">
        <v>308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0.33333333333333331</v>
      </c>
      <c r="F26" s="133">
        <v>0.192305</v>
      </c>
      <c r="G26" s="133">
        <v>0.51219950000000003</v>
      </c>
      <c r="H26" s="133" t="s">
        <v>205</v>
      </c>
      <c r="I26" s="133">
        <v>2</v>
      </c>
      <c r="J26" s="133" t="s">
        <v>650</v>
      </c>
      <c r="K26" s="133">
        <v>10</v>
      </c>
      <c r="L26" s="133">
        <v>20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0.29661016949152541</v>
      </c>
      <c r="F27" s="133">
        <v>0.22166569999999999</v>
      </c>
      <c r="G27" s="133">
        <v>0.38437969999999999</v>
      </c>
      <c r="H27" s="133" t="s">
        <v>205</v>
      </c>
      <c r="I27" s="133">
        <v>2</v>
      </c>
      <c r="J27" s="133" t="s">
        <v>654</v>
      </c>
      <c r="K27" s="133">
        <v>35</v>
      </c>
      <c r="L27" s="133">
        <v>83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0.29411764705882354</v>
      </c>
      <c r="F28" s="133">
        <v>0.18708730000000001</v>
      </c>
      <c r="G28" s="133">
        <v>0.42999080000000001</v>
      </c>
      <c r="H28" s="133" t="s">
        <v>205</v>
      </c>
      <c r="I28" s="133">
        <v>2</v>
      </c>
      <c r="J28" s="133" t="s">
        <v>648</v>
      </c>
      <c r="K28" s="133">
        <v>15</v>
      </c>
      <c r="L28" s="133">
        <v>36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0.43486238532110094</v>
      </c>
      <c r="F29" s="133">
        <v>0.39384160000000001</v>
      </c>
      <c r="G29" s="133">
        <v>0.47679500000000002</v>
      </c>
      <c r="H29" s="133" t="s">
        <v>205</v>
      </c>
      <c r="I29" s="133">
        <v>2</v>
      </c>
      <c r="J29" s="133" t="s">
        <v>653</v>
      </c>
      <c r="K29" s="133">
        <v>237</v>
      </c>
      <c r="L29" s="133">
        <v>308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0.33333333333333331</v>
      </c>
      <c r="F30" s="133">
        <v>0.192305</v>
      </c>
      <c r="G30" s="133">
        <v>0.51219950000000003</v>
      </c>
      <c r="H30" s="133" t="s">
        <v>205</v>
      </c>
      <c r="I30" s="133">
        <v>2</v>
      </c>
      <c r="J30" s="133" t="s">
        <v>650</v>
      </c>
      <c r="K30" s="133">
        <v>10</v>
      </c>
      <c r="L30" s="133">
        <v>20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0.29661016949152541</v>
      </c>
      <c r="F31" s="133">
        <v>0.22166569999999999</v>
      </c>
      <c r="G31" s="133">
        <v>0.38437969999999999</v>
      </c>
      <c r="H31" s="133" t="s">
        <v>205</v>
      </c>
      <c r="I31" s="133">
        <v>2</v>
      </c>
      <c r="J31" s="133" t="s">
        <v>654</v>
      </c>
      <c r="K31" s="133">
        <v>35</v>
      </c>
      <c r="L31" s="133">
        <v>83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0.29411764705882354</v>
      </c>
      <c r="F32" s="133">
        <v>0.18708730000000001</v>
      </c>
      <c r="G32" s="133">
        <v>0.42999080000000001</v>
      </c>
      <c r="H32" s="133" t="s">
        <v>205</v>
      </c>
      <c r="I32" s="133">
        <v>2</v>
      </c>
      <c r="J32" s="133" t="s">
        <v>648</v>
      </c>
      <c r="K32" s="133">
        <v>15</v>
      </c>
      <c r="L32" s="133">
        <v>36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0.42391304347826086</v>
      </c>
      <c r="F33" s="133">
        <v>0.32797979999999999</v>
      </c>
      <c r="G33" s="133">
        <v>0.52594560000000001</v>
      </c>
      <c r="H33" s="133" t="s">
        <v>205</v>
      </c>
      <c r="I33" s="133">
        <v>2</v>
      </c>
      <c r="J33" s="133" t="s">
        <v>655</v>
      </c>
      <c r="K33" s="133">
        <v>39</v>
      </c>
      <c r="L33" s="133">
        <v>53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0.29411764705882354</v>
      </c>
      <c r="F34" s="133">
        <v>0.18708730000000001</v>
      </c>
      <c r="G34" s="133">
        <v>0.42999080000000001</v>
      </c>
      <c r="H34" s="133" t="s">
        <v>205</v>
      </c>
      <c r="I34" s="133">
        <v>2</v>
      </c>
      <c r="J34" s="133" t="s">
        <v>648</v>
      </c>
      <c r="K34" s="133">
        <v>15</v>
      </c>
      <c r="L34" s="133">
        <v>36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0.42391304347826086</v>
      </c>
      <c r="F35" s="133">
        <v>0.32797979999999999</v>
      </c>
      <c r="G35" s="133">
        <v>0.52594560000000001</v>
      </c>
      <c r="H35" s="133" t="s">
        <v>205</v>
      </c>
      <c r="I35" s="133">
        <v>2</v>
      </c>
      <c r="J35" s="133" t="s">
        <v>655</v>
      </c>
      <c r="K35" s="133">
        <v>39</v>
      </c>
      <c r="L35" s="133">
        <v>53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0.29411764705882354</v>
      </c>
      <c r="F36" s="133">
        <v>0.18708730000000001</v>
      </c>
      <c r="G36" s="133">
        <v>0.42999080000000001</v>
      </c>
      <c r="H36" s="133" t="s">
        <v>205</v>
      </c>
      <c r="I36" s="133">
        <v>2</v>
      </c>
      <c r="J36" s="133" t="s">
        <v>648</v>
      </c>
      <c r="K36" s="133">
        <v>15</v>
      </c>
      <c r="L36" s="133">
        <v>36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0.42391304347826086</v>
      </c>
      <c r="F37" s="87">
        <v>0.32797979999999999</v>
      </c>
      <c r="G37" s="87">
        <v>0.52594560000000001</v>
      </c>
      <c r="H37" s="87" t="s">
        <v>205</v>
      </c>
      <c r="I37" s="87">
        <v>2</v>
      </c>
      <c r="J37" s="87" t="s">
        <v>655</v>
      </c>
      <c r="K37" s="87">
        <v>39</v>
      </c>
      <c r="L37" s="87">
        <v>53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0.29411764705882354</v>
      </c>
      <c r="F38" s="133">
        <v>0.18708730000000001</v>
      </c>
      <c r="G38" s="133">
        <v>0.42999080000000001</v>
      </c>
      <c r="H38" s="133" t="s">
        <v>205</v>
      </c>
      <c r="I38" s="133">
        <v>2</v>
      </c>
      <c r="J38" s="133" t="s">
        <v>648</v>
      </c>
      <c r="K38" s="133">
        <v>15</v>
      </c>
      <c r="L38" s="133">
        <v>36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0.32093023255813952</v>
      </c>
      <c r="F39" s="133">
        <v>0.26214290000000001</v>
      </c>
      <c r="G39" s="133">
        <v>0.38600420000000002</v>
      </c>
      <c r="H39" s="133" t="s">
        <v>205</v>
      </c>
      <c r="I39" s="133">
        <v>2</v>
      </c>
      <c r="J39" s="133" t="s">
        <v>656</v>
      </c>
      <c r="K39" s="133">
        <v>69</v>
      </c>
      <c r="L39" s="133">
        <v>146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0.33333333333333331</v>
      </c>
      <c r="F40" s="133">
        <v>0.192305</v>
      </c>
      <c r="G40" s="133">
        <v>0.51219950000000003</v>
      </c>
      <c r="H40" s="133" t="s">
        <v>205</v>
      </c>
      <c r="I40" s="133">
        <v>2</v>
      </c>
      <c r="J40" s="133" t="s">
        <v>650</v>
      </c>
      <c r="K40" s="133">
        <v>10</v>
      </c>
      <c r="L40" s="133">
        <v>20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0.24590163934426229</v>
      </c>
      <c r="F41" s="133">
        <v>0.1550666</v>
      </c>
      <c r="G41" s="133">
        <v>0.36684420000000001</v>
      </c>
      <c r="H41" s="133" t="s">
        <v>205</v>
      </c>
      <c r="I41" s="133">
        <v>2</v>
      </c>
      <c r="J41" s="133" t="s">
        <v>657</v>
      </c>
      <c r="K41" s="133">
        <v>15</v>
      </c>
      <c r="L41" s="133">
        <v>46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0.29411764705882354</v>
      </c>
      <c r="F42" s="133">
        <v>0.18708730000000001</v>
      </c>
      <c r="G42" s="133">
        <v>0.42999080000000001</v>
      </c>
      <c r="H42" s="133" t="s">
        <v>205</v>
      </c>
      <c r="I42" s="133">
        <v>2</v>
      </c>
      <c r="J42" s="133" t="s">
        <v>648</v>
      </c>
      <c r="K42" s="133">
        <v>15</v>
      </c>
      <c r="L42" s="133">
        <v>36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0.32093023255813952</v>
      </c>
      <c r="F43" s="133">
        <v>0.26214290000000001</v>
      </c>
      <c r="G43" s="133">
        <v>0.38600420000000002</v>
      </c>
      <c r="H43" s="133" t="s">
        <v>205</v>
      </c>
      <c r="I43" s="133">
        <v>2</v>
      </c>
      <c r="J43" s="133" t="s">
        <v>656</v>
      </c>
      <c r="K43" s="133">
        <v>69</v>
      </c>
      <c r="L43" s="133">
        <v>146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0.33333333333333331</v>
      </c>
      <c r="F44" s="133">
        <v>0.192305</v>
      </c>
      <c r="G44" s="133">
        <v>0.51219950000000003</v>
      </c>
      <c r="H44" s="133" t="s">
        <v>205</v>
      </c>
      <c r="I44" s="133">
        <v>2</v>
      </c>
      <c r="J44" s="133" t="s">
        <v>650</v>
      </c>
      <c r="K44" s="133">
        <v>10</v>
      </c>
      <c r="L44" s="133">
        <v>20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0.24590163934426229</v>
      </c>
      <c r="F45" s="133">
        <v>0.1550666</v>
      </c>
      <c r="G45" s="133">
        <v>0.36684420000000001</v>
      </c>
      <c r="H45" s="133" t="s">
        <v>205</v>
      </c>
      <c r="I45" s="133">
        <v>2</v>
      </c>
      <c r="J45" s="133" t="s">
        <v>657</v>
      </c>
      <c r="K45" s="133">
        <v>15</v>
      </c>
      <c r="L45" s="133">
        <v>46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0.29411764705882354</v>
      </c>
      <c r="F46" s="133">
        <v>0.18708730000000001</v>
      </c>
      <c r="G46" s="133">
        <v>0.42999080000000001</v>
      </c>
      <c r="H46" s="133" t="s">
        <v>205</v>
      </c>
      <c r="I46" s="133">
        <v>2</v>
      </c>
      <c r="J46" s="133" t="s">
        <v>648</v>
      </c>
      <c r="K46" s="133">
        <v>15</v>
      </c>
      <c r="L46" s="133">
        <v>36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0.32093023255813952</v>
      </c>
      <c r="F47" s="133">
        <v>0.26214290000000001</v>
      </c>
      <c r="G47" s="133">
        <v>0.38600420000000002</v>
      </c>
      <c r="H47" s="133" t="s">
        <v>205</v>
      </c>
      <c r="I47" s="133">
        <v>2</v>
      </c>
      <c r="J47" s="133" t="s">
        <v>656</v>
      </c>
      <c r="K47" s="133">
        <v>69</v>
      </c>
      <c r="L47" s="133">
        <v>146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0.33333333333333331</v>
      </c>
      <c r="F48" s="133">
        <v>0.192305</v>
      </c>
      <c r="G48" s="133">
        <v>0.51219950000000003</v>
      </c>
      <c r="H48" s="133" t="s">
        <v>205</v>
      </c>
      <c r="I48" s="133">
        <v>2</v>
      </c>
      <c r="J48" s="133" t="s">
        <v>650</v>
      </c>
      <c r="K48" s="133">
        <v>10</v>
      </c>
      <c r="L48" s="133">
        <v>20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0.24590163934426229</v>
      </c>
      <c r="F49" s="133">
        <v>0.1550666</v>
      </c>
      <c r="G49" s="133">
        <v>0.36684420000000001</v>
      </c>
      <c r="H49" s="133" t="s">
        <v>205</v>
      </c>
      <c r="I49" s="133">
        <v>2</v>
      </c>
      <c r="J49" s="133" t="s">
        <v>657</v>
      </c>
      <c r="K49" s="133">
        <v>15</v>
      </c>
      <c r="L49" s="133">
        <v>46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0.29411764705882354</v>
      </c>
      <c r="F50" s="133">
        <v>0.18708730000000001</v>
      </c>
      <c r="G50" s="133">
        <v>0.42999080000000001</v>
      </c>
      <c r="H50" s="133" t="s">
        <v>205</v>
      </c>
      <c r="I50" s="133">
        <v>2</v>
      </c>
      <c r="J50" s="133" t="s">
        <v>648</v>
      </c>
      <c r="K50" s="133">
        <v>15</v>
      </c>
      <c r="L50" s="133">
        <v>36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0.42499999999999999</v>
      </c>
      <c r="F51" s="133">
        <v>0.28509390000000001</v>
      </c>
      <c r="G51" s="133">
        <v>0.57804929999999999</v>
      </c>
      <c r="H51" s="133" t="s">
        <v>205</v>
      </c>
      <c r="I51" s="133">
        <v>2</v>
      </c>
      <c r="J51" s="133" t="s">
        <v>658</v>
      </c>
      <c r="K51" s="133">
        <v>17</v>
      </c>
      <c r="L51" s="133">
        <v>23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0.29411764705882354</v>
      </c>
      <c r="F52" s="133">
        <v>0.18708730000000001</v>
      </c>
      <c r="G52" s="133">
        <v>0.42999080000000001</v>
      </c>
      <c r="H52" s="133" t="s">
        <v>205</v>
      </c>
      <c r="I52" s="133">
        <v>2</v>
      </c>
      <c r="J52" s="133" t="s">
        <v>648</v>
      </c>
      <c r="K52" s="133">
        <v>15</v>
      </c>
      <c r="L52" s="133">
        <v>36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0.42499999999999999</v>
      </c>
      <c r="F53" s="133">
        <v>0.28509390000000001</v>
      </c>
      <c r="G53" s="133">
        <v>0.57804929999999999</v>
      </c>
      <c r="H53" s="133" t="s">
        <v>205</v>
      </c>
      <c r="I53" s="133">
        <v>2</v>
      </c>
      <c r="J53" s="133" t="s">
        <v>658</v>
      </c>
      <c r="K53" s="133">
        <v>17</v>
      </c>
      <c r="L53" s="133">
        <v>23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0.29411764705882354</v>
      </c>
      <c r="F54" s="133">
        <v>0.18708730000000001</v>
      </c>
      <c r="G54" s="133">
        <v>0.42999080000000001</v>
      </c>
      <c r="H54" s="133" t="s">
        <v>205</v>
      </c>
      <c r="I54" s="133">
        <v>2</v>
      </c>
      <c r="J54" s="133" t="s">
        <v>648</v>
      </c>
      <c r="K54" s="133">
        <v>15</v>
      </c>
      <c r="L54" s="133">
        <v>36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0.42499999999999999</v>
      </c>
      <c r="F55" s="87">
        <v>0.28509390000000001</v>
      </c>
      <c r="G55" s="87">
        <v>0.57804929999999999</v>
      </c>
      <c r="H55" s="87" t="s">
        <v>205</v>
      </c>
      <c r="I55" s="87">
        <v>2</v>
      </c>
      <c r="J55" s="87" t="s">
        <v>658</v>
      </c>
      <c r="K55" s="87">
        <v>17</v>
      </c>
      <c r="L55" s="87">
        <v>23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0.29411764705882354</v>
      </c>
      <c r="F56" s="133">
        <v>0.18708730000000001</v>
      </c>
      <c r="G56" s="133">
        <v>0.42999080000000001</v>
      </c>
      <c r="H56" s="133" t="s">
        <v>205</v>
      </c>
      <c r="I56" s="133">
        <v>2</v>
      </c>
      <c r="J56" s="133" t="s">
        <v>648</v>
      </c>
      <c r="K56" s="133">
        <v>15</v>
      </c>
      <c r="L56" s="133">
        <v>36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0.26470588235294118</v>
      </c>
      <c r="F57" s="133">
        <v>0.2343499</v>
      </c>
      <c r="G57" s="133">
        <v>0.29746630000000002</v>
      </c>
      <c r="H57" s="133" t="s">
        <v>205</v>
      </c>
      <c r="I57" s="133">
        <v>2</v>
      </c>
      <c r="J57" s="133" t="s">
        <v>649</v>
      </c>
      <c r="K57" s="133">
        <v>198</v>
      </c>
      <c r="L57" s="133">
        <v>550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0.33333333333333331</v>
      </c>
      <c r="F58" s="133">
        <v>0.192305</v>
      </c>
      <c r="G58" s="133">
        <v>0.51219950000000003</v>
      </c>
      <c r="H58" s="133" t="s">
        <v>205</v>
      </c>
      <c r="I58" s="133">
        <v>2</v>
      </c>
      <c r="J58" s="133" t="s">
        <v>650</v>
      </c>
      <c r="K58" s="133">
        <v>10</v>
      </c>
      <c r="L58" s="133">
        <v>20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0.34854771784232363</v>
      </c>
      <c r="F59" s="133">
        <v>0.2911899</v>
      </c>
      <c r="G59" s="133">
        <v>0.41065800000000002</v>
      </c>
      <c r="H59" s="133" t="s">
        <v>205</v>
      </c>
      <c r="I59" s="133">
        <v>2</v>
      </c>
      <c r="J59" s="133" t="s">
        <v>651</v>
      </c>
      <c r="K59" s="133">
        <v>84</v>
      </c>
      <c r="L59" s="133">
        <v>157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0.29411764705882354</v>
      </c>
      <c r="F60" s="133">
        <v>0.18708730000000001</v>
      </c>
      <c r="G60" s="133">
        <v>0.42999080000000001</v>
      </c>
      <c r="H60" s="133" t="s">
        <v>205</v>
      </c>
      <c r="I60" s="133">
        <v>2</v>
      </c>
      <c r="J60" s="133" t="s">
        <v>648</v>
      </c>
      <c r="K60" s="133">
        <v>15</v>
      </c>
      <c r="L60" s="133">
        <v>36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0.26470588235294118</v>
      </c>
      <c r="F61" s="133">
        <v>0.2343499</v>
      </c>
      <c r="G61" s="133">
        <v>0.29746630000000002</v>
      </c>
      <c r="H61" s="133" t="s">
        <v>205</v>
      </c>
      <c r="I61" s="133">
        <v>2</v>
      </c>
      <c r="J61" s="133" t="s">
        <v>649</v>
      </c>
      <c r="K61" s="133">
        <v>198</v>
      </c>
      <c r="L61" s="133">
        <v>550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0.33333333333333331</v>
      </c>
      <c r="F62" s="133">
        <v>0.192305</v>
      </c>
      <c r="G62" s="133">
        <v>0.51219950000000003</v>
      </c>
      <c r="H62" s="133" t="s">
        <v>205</v>
      </c>
      <c r="I62" s="133">
        <v>2</v>
      </c>
      <c r="J62" s="133" t="s">
        <v>650</v>
      </c>
      <c r="K62" s="133">
        <v>10</v>
      </c>
      <c r="L62" s="133">
        <v>20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0.34854771784232363</v>
      </c>
      <c r="F63" s="133">
        <v>0.2911899</v>
      </c>
      <c r="G63" s="133">
        <v>0.41065800000000002</v>
      </c>
      <c r="H63" s="133" t="s">
        <v>205</v>
      </c>
      <c r="I63" s="133">
        <v>2</v>
      </c>
      <c r="J63" s="133" t="s">
        <v>651</v>
      </c>
      <c r="K63" s="133">
        <v>84</v>
      </c>
      <c r="L63" s="133">
        <v>157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0.29411764705882354</v>
      </c>
      <c r="F64" s="133">
        <v>0.18708730000000001</v>
      </c>
      <c r="G64" s="133">
        <v>0.42999080000000001</v>
      </c>
      <c r="H64" s="133" t="s">
        <v>205</v>
      </c>
      <c r="I64" s="133">
        <v>2</v>
      </c>
      <c r="J64" s="133" t="s">
        <v>648</v>
      </c>
      <c r="K64" s="133">
        <v>15</v>
      </c>
      <c r="L64" s="133">
        <v>36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0.26470588235294118</v>
      </c>
      <c r="F65" s="133">
        <v>0.2343499</v>
      </c>
      <c r="G65" s="133">
        <v>0.29746630000000002</v>
      </c>
      <c r="H65" s="133" t="s">
        <v>205</v>
      </c>
      <c r="I65" s="133">
        <v>2</v>
      </c>
      <c r="J65" s="133" t="s">
        <v>649</v>
      </c>
      <c r="K65" s="133">
        <v>198</v>
      </c>
      <c r="L65" s="133">
        <v>550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0.33333333333333331</v>
      </c>
      <c r="F66" s="133">
        <v>0.192305</v>
      </c>
      <c r="G66" s="133">
        <v>0.51219950000000003</v>
      </c>
      <c r="H66" s="133" t="s">
        <v>205</v>
      </c>
      <c r="I66" s="133">
        <v>2</v>
      </c>
      <c r="J66" s="133" t="s">
        <v>650</v>
      </c>
      <c r="K66" s="133">
        <v>10</v>
      </c>
      <c r="L66" s="133">
        <v>20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0.34854771784232363</v>
      </c>
      <c r="F67" s="133">
        <v>0.2911899</v>
      </c>
      <c r="G67" s="133">
        <v>0.41065800000000002</v>
      </c>
      <c r="H67" s="133" t="s">
        <v>205</v>
      </c>
      <c r="I67" s="133">
        <v>2</v>
      </c>
      <c r="J67" s="133" t="s">
        <v>651</v>
      </c>
      <c r="K67" s="133">
        <v>84</v>
      </c>
      <c r="L67" s="133">
        <v>157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0.29411764705882354</v>
      </c>
      <c r="F68" s="133">
        <v>0.18708730000000001</v>
      </c>
      <c r="G68" s="133">
        <v>0.42999080000000001</v>
      </c>
      <c r="H68" s="133" t="s">
        <v>205</v>
      </c>
      <c r="I68" s="133">
        <v>2</v>
      </c>
      <c r="J68" s="133" t="s">
        <v>648</v>
      </c>
      <c r="K68" s="133">
        <v>15</v>
      </c>
      <c r="L68" s="133">
        <v>36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0.29520295202952029</v>
      </c>
      <c r="F69" s="133">
        <v>0.24406330000000001</v>
      </c>
      <c r="G69" s="133">
        <v>0.35206749999999998</v>
      </c>
      <c r="H69" s="133" t="s">
        <v>205</v>
      </c>
      <c r="I69" s="133">
        <v>2</v>
      </c>
      <c r="J69" s="133" t="s">
        <v>652</v>
      </c>
      <c r="K69" s="133">
        <v>80</v>
      </c>
      <c r="L69" s="133">
        <v>191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0.29411764705882354</v>
      </c>
      <c r="F70" s="133">
        <v>0.18708730000000001</v>
      </c>
      <c r="G70" s="133">
        <v>0.42999080000000001</v>
      </c>
      <c r="H70" s="133" t="s">
        <v>205</v>
      </c>
      <c r="I70" s="133">
        <v>2</v>
      </c>
      <c r="J70" s="133" t="s">
        <v>648</v>
      </c>
      <c r="K70" s="133">
        <v>15</v>
      </c>
      <c r="L70" s="133">
        <v>36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0.29520295202952029</v>
      </c>
      <c r="F71" s="133">
        <v>0.24406330000000001</v>
      </c>
      <c r="G71" s="133">
        <v>0.35206749999999998</v>
      </c>
      <c r="H71" s="133" t="s">
        <v>205</v>
      </c>
      <c r="I71" s="133">
        <v>2</v>
      </c>
      <c r="J71" s="133" t="s">
        <v>652</v>
      </c>
      <c r="K71" s="133">
        <v>80</v>
      </c>
      <c r="L71" s="133">
        <v>191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0.29411764705882354</v>
      </c>
      <c r="F72" s="133">
        <v>0.18708730000000001</v>
      </c>
      <c r="G72" s="133">
        <v>0.42999080000000001</v>
      </c>
      <c r="H72" s="133" t="s">
        <v>205</v>
      </c>
      <c r="I72" s="133">
        <v>2</v>
      </c>
      <c r="J72" s="133" t="s">
        <v>648</v>
      </c>
      <c r="K72" s="133">
        <v>15</v>
      </c>
      <c r="L72" s="133">
        <v>36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0.29520295202952029</v>
      </c>
      <c r="F73" s="87">
        <v>0.24406330000000001</v>
      </c>
      <c r="G73" s="87">
        <v>0.35206749999999998</v>
      </c>
      <c r="H73" s="87" t="s">
        <v>205</v>
      </c>
      <c r="I73" s="87">
        <v>2</v>
      </c>
      <c r="J73" s="87" t="s">
        <v>652</v>
      </c>
      <c r="K73" s="87">
        <v>80</v>
      </c>
      <c r="L73" s="87">
        <v>191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65">
        <v>0.29411764705882354</v>
      </c>
      <c r="F74" s="133">
        <v>0.18708730000000001</v>
      </c>
      <c r="G74" s="133">
        <v>0.42999080000000001</v>
      </c>
      <c r="H74" s="133" t="s">
        <v>205</v>
      </c>
      <c r="I74" s="133">
        <v>2</v>
      </c>
      <c r="J74" s="133" t="s">
        <v>648</v>
      </c>
      <c r="K74" s="133">
        <v>15</v>
      </c>
      <c r="L74" s="133">
        <v>36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65">
        <v>0.43486238532110094</v>
      </c>
      <c r="F75" s="133">
        <v>0.39384160000000001</v>
      </c>
      <c r="G75" s="133">
        <v>0.47679500000000002</v>
      </c>
      <c r="H75" s="133" t="s">
        <v>205</v>
      </c>
      <c r="I75" s="133">
        <v>2</v>
      </c>
      <c r="J75" s="133" t="s">
        <v>653</v>
      </c>
      <c r="K75" s="133">
        <v>237</v>
      </c>
      <c r="L75" s="133">
        <v>308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65">
        <v>0.33333333333333331</v>
      </c>
      <c r="F76" s="133">
        <v>0.192305</v>
      </c>
      <c r="G76" s="133">
        <v>0.51219950000000003</v>
      </c>
      <c r="H76" s="133" t="s">
        <v>205</v>
      </c>
      <c r="I76" s="133">
        <v>2</v>
      </c>
      <c r="J76" s="133" t="s">
        <v>650</v>
      </c>
      <c r="K76" s="133">
        <v>10</v>
      </c>
      <c r="L76" s="133">
        <v>20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65">
        <v>0.29661016949152541</v>
      </c>
      <c r="F77" s="133">
        <v>0.22166569999999999</v>
      </c>
      <c r="G77" s="133">
        <v>0.38437969999999999</v>
      </c>
      <c r="H77" s="133" t="s">
        <v>205</v>
      </c>
      <c r="I77" s="133">
        <v>2</v>
      </c>
      <c r="J77" s="133" t="s">
        <v>654</v>
      </c>
      <c r="K77" s="133">
        <v>35</v>
      </c>
      <c r="L77" s="133">
        <v>83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65">
        <v>0.29411764705882354</v>
      </c>
      <c r="F78" s="133">
        <v>0.18708730000000001</v>
      </c>
      <c r="G78" s="133">
        <v>0.42999080000000001</v>
      </c>
      <c r="H78" s="133" t="s">
        <v>205</v>
      </c>
      <c r="I78" s="133">
        <v>2</v>
      </c>
      <c r="J78" s="133" t="s">
        <v>648</v>
      </c>
      <c r="K78" s="133">
        <v>15</v>
      </c>
      <c r="L78" s="133">
        <v>36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65">
        <v>0.43486238532110094</v>
      </c>
      <c r="F79" s="133">
        <v>0.39384160000000001</v>
      </c>
      <c r="G79" s="133">
        <v>0.47679500000000002</v>
      </c>
      <c r="H79" s="133" t="s">
        <v>205</v>
      </c>
      <c r="I79" s="133">
        <v>2</v>
      </c>
      <c r="J79" s="133" t="s">
        <v>653</v>
      </c>
      <c r="K79" s="133">
        <v>237</v>
      </c>
      <c r="L79" s="133">
        <v>308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65">
        <v>0.33333333333333331</v>
      </c>
      <c r="F80" s="133">
        <v>0.192305</v>
      </c>
      <c r="G80" s="133">
        <v>0.51219950000000003</v>
      </c>
      <c r="H80" s="133" t="s">
        <v>205</v>
      </c>
      <c r="I80" s="133">
        <v>2</v>
      </c>
      <c r="J80" s="133" t="s">
        <v>650</v>
      </c>
      <c r="K80" s="133">
        <v>10</v>
      </c>
      <c r="L80" s="133">
        <v>20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65">
        <v>0.29661016949152541</v>
      </c>
      <c r="F81" s="133">
        <v>0.22166569999999999</v>
      </c>
      <c r="G81" s="133">
        <v>0.38437969999999999</v>
      </c>
      <c r="H81" s="133" t="s">
        <v>205</v>
      </c>
      <c r="I81" s="133">
        <v>2</v>
      </c>
      <c r="J81" s="133" t="s">
        <v>654</v>
      </c>
      <c r="K81" s="133">
        <v>35</v>
      </c>
      <c r="L81" s="133">
        <v>83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65">
        <v>0.29411764705882354</v>
      </c>
      <c r="F82" s="133">
        <v>0.18708730000000001</v>
      </c>
      <c r="G82" s="133">
        <v>0.42999080000000001</v>
      </c>
      <c r="H82" s="133" t="s">
        <v>205</v>
      </c>
      <c r="I82" s="133">
        <v>2</v>
      </c>
      <c r="J82" s="133" t="s">
        <v>648</v>
      </c>
      <c r="K82" s="133">
        <v>15</v>
      </c>
      <c r="L82" s="133">
        <v>36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65">
        <v>0.43486238532110094</v>
      </c>
      <c r="F83" s="133">
        <v>0.39384160000000001</v>
      </c>
      <c r="G83" s="133">
        <v>0.47679500000000002</v>
      </c>
      <c r="H83" s="133" t="s">
        <v>205</v>
      </c>
      <c r="I83" s="133">
        <v>2</v>
      </c>
      <c r="J83" s="133" t="s">
        <v>653</v>
      </c>
      <c r="K83" s="133">
        <v>237</v>
      </c>
      <c r="L83" s="133">
        <v>308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65">
        <v>0.33333333333333331</v>
      </c>
      <c r="F84" s="133">
        <v>0.192305</v>
      </c>
      <c r="G84" s="133">
        <v>0.51219950000000003</v>
      </c>
      <c r="H84" s="133" t="s">
        <v>205</v>
      </c>
      <c r="I84" s="133">
        <v>2</v>
      </c>
      <c r="J84" s="133" t="s">
        <v>650</v>
      </c>
      <c r="K84" s="133">
        <v>10</v>
      </c>
      <c r="L84" s="133">
        <v>20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65">
        <v>0.29661016949152541</v>
      </c>
      <c r="F85" s="133">
        <v>0.22166569999999999</v>
      </c>
      <c r="G85" s="133">
        <v>0.38437969999999999</v>
      </c>
      <c r="H85" s="133" t="s">
        <v>205</v>
      </c>
      <c r="I85" s="133">
        <v>2</v>
      </c>
      <c r="J85" s="133" t="s">
        <v>654</v>
      </c>
      <c r="K85" s="133">
        <v>35</v>
      </c>
      <c r="L85" s="133">
        <v>83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65">
        <v>0.29411764705882354</v>
      </c>
      <c r="F86" s="133">
        <v>0.18708730000000001</v>
      </c>
      <c r="G86" s="133">
        <v>0.42999080000000001</v>
      </c>
      <c r="H86" s="133" t="s">
        <v>205</v>
      </c>
      <c r="I86" s="133">
        <v>2</v>
      </c>
      <c r="J86" s="133" t="s">
        <v>648</v>
      </c>
      <c r="K86" s="133">
        <v>15</v>
      </c>
      <c r="L86" s="133">
        <v>36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65">
        <v>0.42391304347826086</v>
      </c>
      <c r="F87" s="133">
        <v>0.32797979999999999</v>
      </c>
      <c r="G87" s="133">
        <v>0.52594560000000001</v>
      </c>
      <c r="H87" s="133" t="s">
        <v>205</v>
      </c>
      <c r="I87" s="133">
        <v>2</v>
      </c>
      <c r="J87" s="133" t="s">
        <v>655</v>
      </c>
      <c r="K87" s="133">
        <v>39</v>
      </c>
      <c r="L87" s="133">
        <v>53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65">
        <v>0.29411764705882354</v>
      </c>
      <c r="F88" s="133">
        <v>0.18708730000000001</v>
      </c>
      <c r="G88" s="133">
        <v>0.42999080000000001</v>
      </c>
      <c r="H88" s="133" t="s">
        <v>205</v>
      </c>
      <c r="I88" s="133">
        <v>2</v>
      </c>
      <c r="J88" s="133" t="s">
        <v>648</v>
      </c>
      <c r="K88" s="133">
        <v>15</v>
      </c>
      <c r="L88" s="133">
        <v>36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65">
        <v>0.42391304347826086</v>
      </c>
      <c r="F89" s="133">
        <v>0.32797979999999999</v>
      </c>
      <c r="G89" s="133">
        <v>0.52594560000000001</v>
      </c>
      <c r="H89" s="133" t="s">
        <v>205</v>
      </c>
      <c r="I89" s="133">
        <v>2</v>
      </c>
      <c r="J89" s="133" t="s">
        <v>655</v>
      </c>
      <c r="K89" s="133">
        <v>39</v>
      </c>
      <c r="L89" s="133">
        <v>53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65">
        <v>0.29411764705882354</v>
      </c>
      <c r="F90" s="133">
        <v>0.18708730000000001</v>
      </c>
      <c r="G90" s="133">
        <v>0.42999080000000001</v>
      </c>
      <c r="H90" s="133" t="s">
        <v>205</v>
      </c>
      <c r="I90" s="133">
        <v>2</v>
      </c>
      <c r="J90" s="133" t="s">
        <v>648</v>
      </c>
      <c r="K90" s="133">
        <v>15</v>
      </c>
      <c r="L90" s="133">
        <v>36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66">
        <v>0.42391304347826086</v>
      </c>
      <c r="F91" s="87">
        <v>0.32797979999999999</v>
      </c>
      <c r="G91" s="87">
        <v>0.52594560000000001</v>
      </c>
      <c r="H91" s="87" t="s">
        <v>205</v>
      </c>
      <c r="I91" s="87">
        <v>2</v>
      </c>
      <c r="J91" s="87" t="s">
        <v>655</v>
      </c>
      <c r="K91" s="87">
        <v>39</v>
      </c>
      <c r="L91" s="87">
        <v>53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0.29411764705882354</v>
      </c>
      <c r="F92" s="133">
        <v>0.18708730000000001</v>
      </c>
      <c r="G92" s="133">
        <v>0.42999080000000001</v>
      </c>
      <c r="H92" s="133" t="s">
        <v>205</v>
      </c>
      <c r="I92" s="133">
        <v>2</v>
      </c>
      <c r="J92" s="133" t="s">
        <v>648</v>
      </c>
      <c r="K92" s="133">
        <v>15</v>
      </c>
      <c r="L92" s="133">
        <v>36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'3.2.2-DiagOnART500'!E93</f>
        <v>0.5</v>
      </c>
      <c r="F93" s="348">
        <v>0.26214290000000001</v>
      </c>
      <c r="G93" s="348">
        <v>0.38600420000000002</v>
      </c>
      <c r="H93" s="133" t="s">
        <v>205</v>
      </c>
      <c r="I93" s="133">
        <v>2</v>
      </c>
      <c r="J93" s="133" t="s">
        <v>656</v>
      </c>
      <c r="K93" s="133">
        <v>69</v>
      </c>
      <c r="L93" s="133">
        <v>146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0.33333333333333331</v>
      </c>
      <c r="F94" s="133">
        <v>0.192305</v>
      </c>
      <c r="G94" s="133">
        <v>0.51219950000000003</v>
      </c>
      <c r="H94" s="133" t="s">
        <v>205</v>
      </c>
      <c r="I94" s="133">
        <v>2</v>
      </c>
      <c r="J94" s="133" t="s">
        <v>650</v>
      </c>
      <c r="K94" s="133">
        <v>10</v>
      </c>
      <c r="L94" s="133">
        <v>20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'3.2.2-DiagOnART500'!E95</f>
        <v>0.6</v>
      </c>
      <c r="F95" s="348">
        <v>0.1550666</v>
      </c>
      <c r="G95" s="348">
        <v>0.36684420000000001</v>
      </c>
      <c r="H95" s="133" t="s">
        <v>205</v>
      </c>
      <c r="I95" s="133">
        <v>2</v>
      </c>
      <c r="J95" s="133" t="s">
        <v>657</v>
      </c>
      <c r="K95" s="133">
        <v>15</v>
      </c>
      <c r="L95" s="133">
        <v>46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0.29411764705882354</v>
      </c>
      <c r="F96" s="133">
        <v>0.18708730000000001</v>
      </c>
      <c r="G96" s="133">
        <v>0.42999080000000001</v>
      </c>
      <c r="H96" s="133" t="s">
        <v>205</v>
      </c>
      <c r="I96" s="133">
        <v>2</v>
      </c>
      <c r="J96" s="133" t="s">
        <v>648</v>
      </c>
      <c r="K96" s="133">
        <v>15</v>
      </c>
      <c r="L96" s="133">
        <v>36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'3.2.2-DiagOnART500'!E97</f>
        <v>0.15314973883548111</v>
      </c>
      <c r="F97" s="348">
        <v>0.26214290000000001</v>
      </c>
      <c r="G97" s="348">
        <v>0.38600420000000002</v>
      </c>
      <c r="H97" s="133" t="s">
        <v>205</v>
      </c>
      <c r="I97" s="133">
        <v>2</v>
      </c>
      <c r="J97" s="133" t="s">
        <v>656</v>
      </c>
      <c r="K97" s="133">
        <v>69</v>
      </c>
      <c r="L97" s="133">
        <v>146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0.33333333333333331</v>
      </c>
      <c r="F98" s="133">
        <v>0.192305</v>
      </c>
      <c r="G98" s="133">
        <v>0.51219950000000003</v>
      </c>
      <c r="H98" s="133" t="s">
        <v>205</v>
      </c>
      <c r="I98" s="133">
        <v>2</v>
      </c>
      <c r="J98" s="133" t="s">
        <v>650</v>
      </c>
      <c r="K98" s="133">
        <v>10</v>
      </c>
      <c r="L98" s="133">
        <v>20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'3.2.2-DiagOnART500'!E99</f>
        <v>0.6</v>
      </c>
      <c r="F99" s="348">
        <v>0.1550666</v>
      </c>
      <c r="G99" s="348">
        <v>0.36684420000000001</v>
      </c>
      <c r="H99" s="133" t="s">
        <v>205</v>
      </c>
      <c r="I99" s="133">
        <v>2</v>
      </c>
      <c r="J99" s="133" t="s">
        <v>657</v>
      </c>
      <c r="K99" s="133">
        <v>15</v>
      </c>
      <c r="L99" s="133">
        <v>46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0.29411764705882354</v>
      </c>
      <c r="F100" s="133">
        <v>0.18708730000000001</v>
      </c>
      <c r="G100" s="133">
        <v>0.42999080000000001</v>
      </c>
      <c r="H100" s="133" t="s">
        <v>205</v>
      </c>
      <c r="I100" s="133">
        <v>2</v>
      </c>
      <c r="J100" s="133" t="s">
        <v>648</v>
      </c>
      <c r="K100" s="133">
        <v>15</v>
      </c>
      <c r="L100" s="133">
        <v>36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'3.2.2-DiagOnART500'!E101</f>
        <v>0.5</v>
      </c>
      <c r="F101" s="348">
        <v>0.26214290000000001</v>
      </c>
      <c r="G101" s="348">
        <v>0.38600420000000002</v>
      </c>
      <c r="H101" s="133" t="s">
        <v>205</v>
      </c>
      <c r="I101" s="133">
        <v>2</v>
      </c>
      <c r="J101" s="133" t="s">
        <v>656</v>
      </c>
      <c r="K101" s="133">
        <v>69</v>
      </c>
      <c r="L101" s="133">
        <v>146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0.33333333333333331</v>
      </c>
      <c r="F102" s="133">
        <v>0.192305</v>
      </c>
      <c r="G102" s="133">
        <v>0.51219950000000003</v>
      </c>
      <c r="H102" s="133" t="s">
        <v>205</v>
      </c>
      <c r="I102" s="133">
        <v>2</v>
      </c>
      <c r="J102" s="133" t="s">
        <v>650</v>
      </c>
      <c r="K102" s="133">
        <v>10</v>
      </c>
      <c r="L102" s="133">
        <v>20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'3.2.2-DiagOnART500'!E103</f>
        <v>0.6</v>
      </c>
      <c r="F103" s="348">
        <v>0.1550666</v>
      </c>
      <c r="G103" s="348">
        <v>0.36684420000000001</v>
      </c>
      <c r="H103" s="133" t="s">
        <v>205</v>
      </c>
      <c r="I103" s="133">
        <v>2</v>
      </c>
      <c r="J103" s="133" t="s">
        <v>657</v>
      </c>
      <c r="K103" s="133">
        <v>15</v>
      </c>
      <c r="L103" s="133">
        <v>46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0.29411764705882354</v>
      </c>
      <c r="F104" s="133">
        <v>0.18708730000000001</v>
      </c>
      <c r="G104" s="133">
        <v>0.42999080000000001</v>
      </c>
      <c r="H104" s="133" t="s">
        <v>205</v>
      </c>
      <c r="I104" s="133">
        <v>2</v>
      </c>
      <c r="J104" s="133" t="s">
        <v>648</v>
      </c>
      <c r="K104" s="133">
        <v>15</v>
      </c>
      <c r="L104" s="133">
        <v>36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'3.2.2-DiagOnART500'!E105</f>
        <v>0.6</v>
      </c>
      <c r="F105" s="348">
        <v>0.28509390000000001</v>
      </c>
      <c r="G105" s="348">
        <v>0.57804929999999999</v>
      </c>
      <c r="H105" s="133" t="s">
        <v>205</v>
      </c>
      <c r="I105" s="133">
        <v>2</v>
      </c>
      <c r="J105" s="133" t="s">
        <v>658</v>
      </c>
      <c r="K105" s="133">
        <v>17</v>
      </c>
      <c r="L105" s="133">
        <v>23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0.29411764705882354</v>
      </c>
      <c r="F106" s="133">
        <v>0.18708730000000001</v>
      </c>
      <c r="G106" s="133">
        <v>0.42999080000000001</v>
      </c>
      <c r="H106" s="133" t="s">
        <v>205</v>
      </c>
      <c r="I106" s="133">
        <v>2</v>
      </c>
      <c r="J106" s="133" t="s">
        <v>648</v>
      </c>
      <c r="K106" s="133">
        <v>15</v>
      </c>
      <c r="L106" s="133">
        <v>36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'3.2.2-DiagOnART500'!E107</f>
        <v>0.59999015954315305</v>
      </c>
      <c r="F107" s="348">
        <v>0.28509390000000001</v>
      </c>
      <c r="G107" s="348">
        <v>0.57804929999999999</v>
      </c>
      <c r="H107" s="133" t="s">
        <v>205</v>
      </c>
      <c r="I107" s="133">
        <v>2</v>
      </c>
      <c r="J107" s="133" t="s">
        <v>658</v>
      </c>
      <c r="K107" s="133">
        <v>17</v>
      </c>
      <c r="L107" s="133">
        <v>23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0.29411764705882354</v>
      </c>
      <c r="F108" s="133">
        <v>0.18708730000000001</v>
      </c>
      <c r="G108" s="133">
        <v>0.42999080000000001</v>
      </c>
      <c r="H108" s="133" t="s">
        <v>205</v>
      </c>
      <c r="I108" s="133">
        <v>2</v>
      </c>
      <c r="J108" s="133" t="s">
        <v>648</v>
      </c>
      <c r="K108" s="133">
        <v>15</v>
      </c>
      <c r="L108" s="133">
        <v>36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'3.2.2-DiagOnART500'!E109</f>
        <v>0.6</v>
      </c>
      <c r="F109" s="348">
        <v>0.28509390000000001</v>
      </c>
      <c r="G109" s="348">
        <v>0.57804929999999999</v>
      </c>
      <c r="H109" s="133" t="s">
        <v>205</v>
      </c>
      <c r="I109" s="133">
        <v>2</v>
      </c>
      <c r="J109" s="133" t="s">
        <v>658</v>
      </c>
      <c r="K109" s="133">
        <v>17</v>
      </c>
      <c r="L109" s="133">
        <v>23</v>
      </c>
      <c r="M109" s="133" t="s">
        <v>17</v>
      </c>
    </row>
    <row r="111" spans="1:13" x14ac:dyDescent="0.25">
      <c r="D111" s="133"/>
      <c r="E111" s="133"/>
      <c r="F111" s="133"/>
      <c r="G111" s="133"/>
    </row>
    <row r="112" spans="1:13" x14ac:dyDescent="0.25">
      <c r="D112" s="133"/>
      <c r="E112" s="133"/>
      <c r="F112" s="133"/>
      <c r="G112" s="13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68" activePane="bottomLeft" state="frozen"/>
      <selection activeCell="K36" sqref="K36"/>
      <selection pane="bottomLeft" activeCell="N96" sqref="N96"/>
    </sheetView>
  </sheetViews>
  <sheetFormatPr defaultRowHeight="15" x14ac:dyDescent="0.25"/>
  <cols>
    <col min="1" max="1" width="6.140625" customWidth="1"/>
    <col min="4" max="4" width="8" customWidth="1"/>
    <col min="5" max="7" width="8.7109375" customWidth="1"/>
    <col min="8" max="8" width="6" customWidth="1"/>
    <col min="9" max="9" width="6.140625" style="79" customWidth="1"/>
    <col min="10" max="10" width="14.140625" style="79" customWidth="1"/>
    <col min="11" max="13" width="6.7109375" style="79" customWidth="1"/>
    <col min="14" max="14" width="9.140625" style="79"/>
    <col min="15" max="15" width="12" customWidth="1"/>
    <col min="16" max="16" width="82.5703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0.51515151515151514</v>
      </c>
      <c r="F2" s="133">
        <v>0.39710590000000001</v>
      </c>
      <c r="G2" s="133">
        <v>0.63153040000000005</v>
      </c>
      <c r="H2" s="133" t="s">
        <v>205</v>
      </c>
      <c r="I2" s="133">
        <v>2</v>
      </c>
      <c r="J2" s="133" t="s">
        <v>659</v>
      </c>
      <c r="K2" s="133">
        <v>34</v>
      </c>
      <c r="L2" s="133">
        <v>32</v>
      </c>
      <c r="M2" s="133" t="s">
        <v>17</v>
      </c>
      <c r="O2" t="s">
        <v>24</v>
      </c>
      <c r="P2" s="26" t="s">
        <v>27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0.52608695652173909</v>
      </c>
      <c r="F3" s="133">
        <v>0.48043010000000003</v>
      </c>
      <c r="G3" s="133">
        <v>0.57131169999999998</v>
      </c>
      <c r="H3" s="133" t="s">
        <v>205</v>
      </c>
      <c r="I3" s="133">
        <v>2</v>
      </c>
      <c r="J3" s="133" t="s">
        <v>660</v>
      </c>
      <c r="K3" s="133">
        <v>242</v>
      </c>
      <c r="L3" s="133">
        <v>218</v>
      </c>
      <c r="M3" s="133" t="s">
        <v>17</v>
      </c>
      <c r="P3" s="82" t="s">
        <v>192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0.54545454545454541</v>
      </c>
      <c r="F4" s="133">
        <v>0.34659800000000002</v>
      </c>
      <c r="G4" s="133">
        <v>0.73079709999999998</v>
      </c>
      <c r="H4" s="133" t="s">
        <v>205</v>
      </c>
      <c r="I4" s="133">
        <v>2</v>
      </c>
      <c r="J4" s="133" t="s">
        <v>661</v>
      </c>
      <c r="K4" s="133">
        <v>12</v>
      </c>
      <c r="L4" s="133">
        <v>10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0.45953757225433528</v>
      </c>
      <c r="F5" s="133">
        <v>0.4077577</v>
      </c>
      <c r="G5" s="133">
        <v>0.51220600000000005</v>
      </c>
      <c r="H5" s="133" t="s">
        <v>205</v>
      </c>
      <c r="I5" s="133">
        <v>2</v>
      </c>
      <c r="J5" s="133" t="s">
        <v>662</v>
      </c>
      <c r="K5" s="133">
        <v>159</v>
      </c>
      <c r="L5" s="133">
        <v>187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0.51515151515151514</v>
      </c>
      <c r="F6" s="133">
        <v>0.39710590000000001</v>
      </c>
      <c r="G6" s="133">
        <v>0.63153040000000005</v>
      </c>
      <c r="H6" s="133" t="s">
        <v>205</v>
      </c>
      <c r="I6" s="133">
        <v>2</v>
      </c>
      <c r="J6" s="133" t="s">
        <v>659</v>
      </c>
      <c r="K6" s="133">
        <v>34</v>
      </c>
      <c r="L6" s="133">
        <v>32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0.52608695652173909</v>
      </c>
      <c r="F7" s="133">
        <v>0.48043010000000003</v>
      </c>
      <c r="G7" s="133">
        <v>0.57131169999999998</v>
      </c>
      <c r="H7" s="133" t="s">
        <v>205</v>
      </c>
      <c r="I7" s="133">
        <v>2</v>
      </c>
      <c r="J7" s="133" t="s">
        <v>660</v>
      </c>
      <c r="K7" s="133">
        <v>242</v>
      </c>
      <c r="L7" s="133">
        <v>218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0.54545454545454541</v>
      </c>
      <c r="F8" s="133">
        <v>0.34659800000000002</v>
      </c>
      <c r="G8" s="133">
        <v>0.73079709999999998</v>
      </c>
      <c r="H8" s="133" t="s">
        <v>205</v>
      </c>
      <c r="I8" s="133">
        <v>2</v>
      </c>
      <c r="J8" s="133" t="s">
        <v>661</v>
      </c>
      <c r="K8" s="133">
        <v>12</v>
      </c>
      <c r="L8" s="133">
        <v>10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0.45953757225433528</v>
      </c>
      <c r="F9" s="133">
        <v>0.4077577</v>
      </c>
      <c r="G9" s="133">
        <v>0.51220600000000005</v>
      </c>
      <c r="H9" s="133" t="s">
        <v>205</v>
      </c>
      <c r="I9" s="133">
        <v>2</v>
      </c>
      <c r="J9" s="133" t="s">
        <v>662</v>
      </c>
      <c r="K9" s="133">
        <v>159</v>
      </c>
      <c r="L9" s="133">
        <v>187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0.51515151515151514</v>
      </c>
      <c r="F10" s="133">
        <v>0.39710590000000001</v>
      </c>
      <c r="G10" s="133">
        <v>0.63153040000000005</v>
      </c>
      <c r="H10" s="133" t="s">
        <v>205</v>
      </c>
      <c r="I10" s="133">
        <v>2</v>
      </c>
      <c r="J10" s="133" t="s">
        <v>659</v>
      </c>
      <c r="K10" s="133">
        <v>34</v>
      </c>
      <c r="L10" s="133">
        <v>32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0.52608695652173909</v>
      </c>
      <c r="F11" s="133">
        <v>0.48043010000000003</v>
      </c>
      <c r="G11" s="133">
        <v>0.57131169999999998</v>
      </c>
      <c r="H11" s="133" t="s">
        <v>205</v>
      </c>
      <c r="I11" s="133">
        <v>2</v>
      </c>
      <c r="J11" s="133" t="s">
        <v>660</v>
      </c>
      <c r="K11" s="133">
        <v>242</v>
      </c>
      <c r="L11" s="133">
        <v>218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0.54545454545454541</v>
      </c>
      <c r="F12" s="133">
        <v>0.34659800000000002</v>
      </c>
      <c r="G12" s="133">
        <v>0.73079709999999998</v>
      </c>
      <c r="H12" s="133" t="s">
        <v>205</v>
      </c>
      <c r="I12" s="133">
        <v>2</v>
      </c>
      <c r="J12" s="133" t="s">
        <v>661</v>
      </c>
      <c r="K12" s="133">
        <v>12</v>
      </c>
      <c r="L12" s="133">
        <v>10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0.45953757225433528</v>
      </c>
      <c r="F13" s="133">
        <v>0.4077577</v>
      </c>
      <c r="G13" s="133">
        <v>0.51220600000000005</v>
      </c>
      <c r="H13" s="133" t="s">
        <v>205</v>
      </c>
      <c r="I13" s="133">
        <v>2</v>
      </c>
      <c r="J13" s="133" t="s">
        <v>662</v>
      </c>
      <c r="K13" s="133">
        <v>159</v>
      </c>
      <c r="L13" s="133">
        <v>187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0.51515151515151514</v>
      </c>
      <c r="F14" s="133">
        <v>0.39710590000000001</v>
      </c>
      <c r="G14" s="133">
        <v>0.63153040000000005</v>
      </c>
      <c r="H14" s="133" t="s">
        <v>205</v>
      </c>
      <c r="I14" s="133">
        <v>2</v>
      </c>
      <c r="J14" s="133" t="s">
        <v>659</v>
      </c>
      <c r="K14" s="133">
        <v>34</v>
      </c>
      <c r="L14" s="133">
        <v>32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0.45662100456621002</v>
      </c>
      <c r="F15" s="133">
        <v>0.39196429999999999</v>
      </c>
      <c r="G15" s="133">
        <v>0.5227733</v>
      </c>
      <c r="H15" s="133" t="s">
        <v>205</v>
      </c>
      <c r="I15" s="133">
        <v>2</v>
      </c>
      <c r="J15" s="133" t="s">
        <v>663</v>
      </c>
      <c r="K15" s="133">
        <v>100</v>
      </c>
      <c r="L15" s="133">
        <v>119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0.51515151515151514</v>
      </c>
      <c r="F16" s="133">
        <v>0.39710590000000001</v>
      </c>
      <c r="G16" s="133">
        <v>0.63153040000000005</v>
      </c>
      <c r="H16" s="133" t="s">
        <v>205</v>
      </c>
      <c r="I16" s="133">
        <v>2</v>
      </c>
      <c r="J16" s="133" t="s">
        <v>659</v>
      </c>
      <c r="K16" s="133">
        <v>34</v>
      </c>
      <c r="L16" s="133">
        <v>32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0.45662100456621002</v>
      </c>
      <c r="F17" s="133">
        <v>0.39196429999999999</v>
      </c>
      <c r="G17" s="133">
        <v>0.5227733</v>
      </c>
      <c r="H17" s="133" t="s">
        <v>205</v>
      </c>
      <c r="I17" s="133">
        <v>2</v>
      </c>
      <c r="J17" s="133" t="s">
        <v>663</v>
      </c>
      <c r="K17" s="133">
        <v>100</v>
      </c>
      <c r="L17" s="133">
        <v>119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0.51515151515151514</v>
      </c>
      <c r="F18" s="133">
        <v>0.39710590000000001</v>
      </c>
      <c r="G18" s="133">
        <v>0.63153040000000005</v>
      </c>
      <c r="H18" s="133" t="s">
        <v>205</v>
      </c>
      <c r="I18" s="133">
        <v>2</v>
      </c>
      <c r="J18" s="133" t="s">
        <v>659</v>
      </c>
      <c r="K18" s="133">
        <v>34</v>
      </c>
      <c r="L18" s="133">
        <v>32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0.45662100456621002</v>
      </c>
      <c r="F19" s="87">
        <v>0.39196429999999999</v>
      </c>
      <c r="G19" s="87">
        <v>0.5227733</v>
      </c>
      <c r="H19" s="87" t="s">
        <v>205</v>
      </c>
      <c r="I19" s="87">
        <v>2</v>
      </c>
      <c r="J19" s="87" t="s">
        <v>663</v>
      </c>
      <c r="K19" s="87">
        <v>100</v>
      </c>
      <c r="L19" s="87">
        <v>119</v>
      </c>
      <c r="M19" s="87" t="s">
        <v>17</v>
      </c>
      <c r="N19" s="87"/>
      <c r="O19" s="34"/>
      <c r="P19" s="34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0.51515151515151514</v>
      </c>
      <c r="F20" s="133">
        <v>0.39710590000000001</v>
      </c>
      <c r="G20" s="133">
        <v>0.63153040000000005</v>
      </c>
      <c r="H20" s="133" t="s">
        <v>205</v>
      </c>
      <c r="I20" s="133">
        <v>2</v>
      </c>
      <c r="J20" s="133" t="s">
        <v>659</v>
      </c>
      <c r="K20" s="133">
        <v>34</v>
      </c>
      <c r="L20" s="133">
        <v>32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0.59585492227979275</v>
      </c>
      <c r="F21" s="133">
        <v>0.52540540000000002</v>
      </c>
      <c r="G21" s="133">
        <v>0.66256309999999996</v>
      </c>
      <c r="H21" s="133" t="s">
        <v>205</v>
      </c>
      <c r="I21" s="133">
        <v>2</v>
      </c>
      <c r="J21" s="133" t="s">
        <v>664</v>
      </c>
      <c r="K21" s="133">
        <v>115</v>
      </c>
      <c r="L21" s="133">
        <v>78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0.54545454545454541</v>
      </c>
      <c r="F22" s="133">
        <v>0.34659800000000002</v>
      </c>
      <c r="G22" s="133">
        <v>0.73079709999999998</v>
      </c>
      <c r="H22" s="133" t="s">
        <v>205</v>
      </c>
      <c r="I22" s="133">
        <v>2</v>
      </c>
      <c r="J22" s="133" t="s">
        <v>661</v>
      </c>
      <c r="K22" s="133">
        <v>12</v>
      </c>
      <c r="L22" s="133">
        <v>10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0.57692307692307687</v>
      </c>
      <c r="F23" s="133">
        <v>0.46621560000000001</v>
      </c>
      <c r="G23" s="133">
        <v>0.68040940000000005</v>
      </c>
      <c r="H23" s="133" t="s">
        <v>205</v>
      </c>
      <c r="I23" s="133">
        <v>2</v>
      </c>
      <c r="J23" s="133" t="s">
        <v>665</v>
      </c>
      <c r="K23" s="133">
        <v>45</v>
      </c>
      <c r="L23" s="133">
        <v>33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0.51515151515151514</v>
      </c>
      <c r="F24" s="133">
        <v>0.39710590000000001</v>
      </c>
      <c r="G24" s="133">
        <v>0.63153040000000005</v>
      </c>
      <c r="H24" s="133" t="s">
        <v>205</v>
      </c>
      <c r="I24" s="133">
        <v>2</v>
      </c>
      <c r="J24" s="133" t="s">
        <v>659</v>
      </c>
      <c r="K24" s="133">
        <v>34</v>
      </c>
      <c r="L24" s="133">
        <v>32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0.59585492227979275</v>
      </c>
      <c r="F25" s="133">
        <v>0.52540540000000002</v>
      </c>
      <c r="G25" s="133">
        <v>0.66256309999999996</v>
      </c>
      <c r="H25" s="133" t="s">
        <v>205</v>
      </c>
      <c r="I25" s="133">
        <v>2</v>
      </c>
      <c r="J25" s="133" t="s">
        <v>664</v>
      </c>
      <c r="K25" s="133">
        <v>115</v>
      </c>
      <c r="L25" s="133">
        <v>78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0.54545454545454541</v>
      </c>
      <c r="F26" s="133">
        <v>0.34659800000000002</v>
      </c>
      <c r="G26" s="133">
        <v>0.73079709999999998</v>
      </c>
      <c r="H26" s="133" t="s">
        <v>205</v>
      </c>
      <c r="I26" s="133">
        <v>2</v>
      </c>
      <c r="J26" s="133" t="s">
        <v>661</v>
      </c>
      <c r="K26" s="133">
        <v>12</v>
      </c>
      <c r="L26" s="133">
        <v>10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0.57692307692307687</v>
      </c>
      <c r="F27" s="133">
        <v>0.46621560000000001</v>
      </c>
      <c r="G27" s="133">
        <v>0.68040940000000005</v>
      </c>
      <c r="H27" s="133" t="s">
        <v>205</v>
      </c>
      <c r="I27" s="133">
        <v>2</v>
      </c>
      <c r="J27" s="133" t="s">
        <v>665</v>
      </c>
      <c r="K27" s="133">
        <v>45</v>
      </c>
      <c r="L27" s="133">
        <v>33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0.51515151515151514</v>
      </c>
      <c r="F28" s="133">
        <v>0.39710590000000001</v>
      </c>
      <c r="G28" s="133">
        <v>0.63153040000000005</v>
      </c>
      <c r="H28" s="133" t="s">
        <v>205</v>
      </c>
      <c r="I28" s="133">
        <v>2</v>
      </c>
      <c r="J28" s="133" t="s">
        <v>659</v>
      </c>
      <c r="K28" s="133">
        <v>34</v>
      </c>
      <c r="L28" s="133">
        <v>32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0.59585492227979275</v>
      </c>
      <c r="F29" s="133">
        <v>0.52540540000000002</v>
      </c>
      <c r="G29" s="133">
        <v>0.66256309999999996</v>
      </c>
      <c r="H29" s="133" t="s">
        <v>205</v>
      </c>
      <c r="I29" s="133">
        <v>2</v>
      </c>
      <c r="J29" s="133" t="s">
        <v>664</v>
      </c>
      <c r="K29" s="133">
        <v>115</v>
      </c>
      <c r="L29" s="133">
        <v>78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0.54545454545454541</v>
      </c>
      <c r="F30" s="133">
        <v>0.34659800000000002</v>
      </c>
      <c r="G30" s="133">
        <v>0.73079709999999998</v>
      </c>
      <c r="H30" s="133" t="s">
        <v>205</v>
      </c>
      <c r="I30" s="133">
        <v>2</v>
      </c>
      <c r="J30" s="133" t="s">
        <v>661</v>
      </c>
      <c r="K30" s="133">
        <v>12</v>
      </c>
      <c r="L30" s="133">
        <v>10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0.57692307692307687</v>
      </c>
      <c r="F31" s="133">
        <v>0.46621560000000001</v>
      </c>
      <c r="G31" s="133">
        <v>0.68040940000000005</v>
      </c>
      <c r="H31" s="133" t="s">
        <v>205</v>
      </c>
      <c r="I31" s="133">
        <v>2</v>
      </c>
      <c r="J31" s="133" t="s">
        <v>665</v>
      </c>
      <c r="K31" s="133">
        <v>45</v>
      </c>
      <c r="L31" s="133">
        <v>33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0.51515151515151514</v>
      </c>
      <c r="F32" s="133">
        <v>0.39710590000000001</v>
      </c>
      <c r="G32" s="133">
        <v>0.63153040000000005</v>
      </c>
      <c r="H32" s="133" t="s">
        <v>205</v>
      </c>
      <c r="I32" s="133">
        <v>2</v>
      </c>
      <c r="J32" s="133" t="s">
        <v>659</v>
      </c>
      <c r="K32" s="133">
        <v>34</v>
      </c>
      <c r="L32" s="133">
        <v>32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0.47457627118644069</v>
      </c>
      <c r="F33" s="133">
        <v>0.35265879999999999</v>
      </c>
      <c r="G33" s="133">
        <v>0.59960199999999997</v>
      </c>
      <c r="H33" s="133" t="s">
        <v>205</v>
      </c>
      <c r="I33" s="133">
        <v>2</v>
      </c>
      <c r="J33" s="133" t="s">
        <v>666</v>
      </c>
      <c r="K33" s="133">
        <v>28</v>
      </c>
      <c r="L33" s="133">
        <v>31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0.51515151515151514</v>
      </c>
      <c r="F34" s="133">
        <v>0.39710590000000001</v>
      </c>
      <c r="G34" s="133">
        <v>0.63153040000000005</v>
      </c>
      <c r="H34" s="133" t="s">
        <v>205</v>
      </c>
      <c r="I34" s="133">
        <v>2</v>
      </c>
      <c r="J34" s="133" t="s">
        <v>659</v>
      </c>
      <c r="K34" s="133">
        <v>34</v>
      </c>
      <c r="L34" s="133">
        <v>32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0.47457627118644069</v>
      </c>
      <c r="F35" s="133">
        <v>0.35265879999999999</v>
      </c>
      <c r="G35" s="133">
        <v>0.59960199999999997</v>
      </c>
      <c r="H35" s="133" t="s">
        <v>205</v>
      </c>
      <c r="I35" s="133">
        <v>2</v>
      </c>
      <c r="J35" s="133" t="s">
        <v>666</v>
      </c>
      <c r="K35" s="133">
        <v>28</v>
      </c>
      <c r="L35" s="133">
        <v>31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0.51515151515151514</v>
      </c>
      <c r="F36" s="133">
        <v>0.39710590000000001</v>
      </c>
      <c r="G36" s="133">
        <v>0.63153040000000005</v>
      </c>
      <c r="H36" s="133" t="s">
        <v>205</v>
      </c>
      <c r="I36" s="133">
        <v>2</v>
      </c>
      <c r="J36" s="133" t="s">
        <v>659</v>
      </c>
      <c r="K36" s="133">
        <v>34</v>
      </c>
      <c r="L36" s="133">
        <v>32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0.47457627118644069</v>
      </c>
      <c r="F37" s="87">
        <v>0.35265879999999999</v>
      </c>
      <c r="G37" s="87">
        <v>0.59960199999999997</v>
      </c>
      <c r="H37" s="87" t="s">
        <v>205</v>
      </c>
      <c r="I37" s="87">
        <v>2</v>
      </c>
      <c r="J37" s="87" t="s">
        <v>666</v>
      </c>
      <c r="K37" s="87">
        <v>28</v>
      </c>
      <c r="L37" s="87">
        <v>31</v>
      </c>
      <c r="M37" s="87" t="s">
        <v>17</v>
      </c>
      <c r="N37" s="87"/>
      <c r="O37" s="34"/>
      <c r="P37" s="34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0.51515151515151514</v>
      </c>
      <c r="F38" s="133">
        <v>0.39710590000000001</v>
      </c>
      <c r="G38" s="133">
        <v>0.63153040000000005</v>
      </c>
      <c r="H38" s="133" t="s">
        <v>205</v>
      </c>
      <c r="I38" s="133">
        <v>2</v>
      </c>
      <c r="J38" s="133" t="s">
        <v>659</v>
      </c>
      <c r="K38" s="133">
        <v>34</v>
      </c>
      <c r="L38" s="133">
        <v>32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0.64444444444444449</v>
      </c>
      <c r="F39" s="133">
        <v>0.56072540000000004</v>
      </c>
      <c r="G39" s="133">
        <v>0.72017050000000005</v>
      </c>
      <c r="H39" s="133" t="s">
        <v>205</v>
      </c>
      <c r="I39" s="133">
        <v>2</v>
      </c>
      <c r="J39" s="133" t="s">
        <v>667</v>
      </c>
      <c r="K39" s="133">
        <v>87</v>
      </c>
      <c r="L39" s="133">
        <v>48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0.54545454545454541</v>
      </c>
      <c r="F40" s="133">
        <v>0.34659800000000002</v>
      </c>
      <c r="G40" s="133">
        <v>0.73079709999999998</v>
      </c>
      <c r="H40" s="133" t="s">
        <v>205</v>
      </c>
      <c r="I40" s="133">
        <v>2</v>
      </c>
      <c r="J40" s="133" t="s">
        <v>661</v>
      </c>
      <c r="K40" s="133">
        <v>12</v>
      </c>
      <c r="L40" s="133">
        <v>10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0.70149253731343286</v>
      </c>
      <c r="F41" s="133">
        <v>0.58344790000000002</v>
      </c>
      <c r="G41" s="133">
        <v>0.79768490000000003</v>
      </c>
      <c r="H41" s="133" t="s">
        <v>205</v>
      </c>
      <c r="I41" s="133">
        <v>2</v>
      </c>
      <c r="J41" s="133" t="s">
        <v>668</v>
      </c>
      <c r="K41" s="133">
        <v>47</v>
      </c>
      <c r="L41" s="133">
        <v>20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0.51515151515151514</v>
      </c>
      <c r="F42" s="133">
        <v>0.39710590000000001</v>
      </c>
      <c r="G42" s="133">
        <v>0.63153040000000005</v>
      </c>
      <c r="H42" s="133" t="s">
        <v>205</v>
      </c>
      <c r="I42" s="133">
        <v>2</v>
      </c>
      <c r="J42" s="133" t="s">
        <v>659</v>
      </c>
      <c r="K42" s="133">
        <v>34</v>
      </c>
      <c r="L42" s="133">
        <v>32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0.64444444444444449</v>
      </c>
      <c r="F43" s="133">
        <v>0.56072540000000004</v>
      </c>
      <c r="G43" s="133">
        <v>0.72017050000000005</v>
      </c>
      <c r="H43" s="133" t="s">
        <v>205</v>
      </c>
      <c r="I43" s="133">
        <v>2</v>
      </c>
      <c r="J43" s="133" t="s">
        <v>667</v>
      </c>
      <c r="K43" s="133">
        <v>87</v>
      </c>
      <c r="L43" s="133">
        <v>48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0.54545454545454541</v>
      </c>
      <c r="F44" s="133">
        <v>0.34659800000000002</v>
      </c>
      <c r="G44" s="133">
        <v>0.73079709999999998</v>
      </c>
      <c r="H44" s="133" t="s">
        <v>205</v>
      </c>
      <c r="I44" s="133">
        <v>2</v>
      </c>
      <c r="J44" s="133" t="s">
        <v>661</v>
      </c>
      <c r="K44" s="133">
        <v>12</v>
      </c>
      <c r="L44" s="133">
        <v>10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0.70149253731343286</v>
      </c>
      <c r="F45" s="133">
        <v>0.58344790000000002</v>
      </c>
      <c r="G45" s="133">
        <v>0.79768490000000003</v>
      </c>
      <c r="H45" s="133" t="s">
        <v>205</v>
      </c>
      <c r="I45" s="133">
        <v>2</v>
      </c>
      <c r="J45" s="133" t="s">
        <v>668</v>
      </c>
      <c r="K45" s="133">
        <v>47</v>
      </c>
      <c r="L45" s="133">
        <v>20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0.51515151515151514</v>
      </c>
      <c r="F46" s="133">
        <v>0.39710590000000001</v>
      </c>
      <c r="G46" s="133">
        <v>0.63153040000000005</v>
      </c>
      <c r="H46" s="133" t="s">
        <v>205</v>
      </c>
      <c r="I46" s="133">
        <v>2</v>
      </c>
      <c r="J46" s="133" t="s">
        <v>659</v>
      </c>
      <c r="K46" s="133">
        <v>34</v>
      </c>
      <c r="L46" s="133">
        <v>32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0.64444444444444449</v>
      </c>
      <c r="F47" s="133">
        <v>0.56072540000000004</v>
      </c>
      <c r="G47" s="133">
        <v>0.72017050000000005</v>
      </c>
      <c r="H47" s="133" t="s">
        <v>205</v>
      </c>
      <c r="I47" s="133">
        <v>2</v>
      </c>
      <c r="J47" s="133" t="s">
        <v>667</v>
      </c>
      <c r="K47" s="133">
        <v>87</v>
      </c>
      <c r="L47" s="133">
        <v>48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0.54545454545454541</v>
      </c>
      <c r="F48" s="133">
        <v>0.34659800000000002</v>
      </c>
      <c r="G48" s="133">
        <v>0.73079709999999998</v>
      </c>
      <c r="H48" s="133" t="s">
        <v>205</v>
      </c>
      <c r="I48" s="133">
        <v>2</v>
      </c>
      <c r="J48" s="133" t="s">
        <v>661</v>
      </c>
      <c r="K48" s="133">
        <v>12</v>
      </c>
      <c r="L48" s="133">
        <v>10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0.70149253731343286</v>
      </c>
      <c r="F49" s="133">
        <v>0.58344790000000002</v>
      </c>
      <c r="G49" s="133">
        <v>0.79768490000000003</v>
      </c>
      <c r="H49" s="133" t="s">
        <v>205</v>
      </c>
      <c r="I49" s="133">
        <v>2</v>
      </c>
      <c r="J49" s="133" t="s">
        <v>668</v>
      </c>
      <c r="K49" s="133">
        <v>47</v>
      </c>
      <c r="L49" s="133">
        <v>20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0.51515151515151514</v>
      </c>
      <c r="F50" s="133">
        <v>0.39710590000000001</v>
      </c>
      <c r="G50" s="133">
        <v>0.63153040000000005</v>
      </c>
      <c r="H50" s="133" t="s">
        <v>205</v>
      </c>
      <c r="I50" s="133">
        <v>2</v>
      </c>
      <c r="J50" s="133" t="s">
        <v>659</v>
      </c>
      <c r="K50" s="133">
        <v>34</v>
      </c>
      <c r="L50" s="133">
        <v>32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0.48648648648648651</v>
      </c>
      <c r="F51" s="133">
        <v>0.33446399999999998</v>
      </c>
      <c r="G51" s="133">
        <v>0.64105100000000004</v>
      </c>
      <c r="H51" s="133" t="s">
        <v>205</v>
      </c>
      <c r="I51" s="133">
        <v>2</v>
      </c>
      <c r="J51" s="133" t="s">
        <v>669</v>
      </c>
      <c r="K51" s="133">
        <v>18</v>
      </c>
      <c r="L51" s="133">
        <v>19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0.51515151515151514</v>
      </c>
      <c r="F52" s="133">
        <v>0.39710590000000001</v>
      </c>
      <c r="G52" s="133">
        <v>0.63153040000000005</v>
      </c>
      <c r="H52" s="133" t="s">
        <v>205</v>
      </c>
      <c r="I52" s="133">
        <v>2</v>
      </c>
      <c r="J52" s="133" t="s">
        <v>659</v>
      </c>
      <c r="K52" s="133">
        <v>34</v>
      </c>
      <c r="L52" s="133">
        <v>32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0.48648648648648651</v>
      </c>
      <c r="F53" s="133">
        <v>0.33446399999999998</v>
      </c>
      <c r="G53" s="133">
        <v>0.64105100000000004</v>
      </c>
      <c r="H53" s="133" t="s">
        <v>205</v>
      </c>
      <c r="I53" s="133">
        <v>2</v>
      </c>
      <c r="J53" s="133" t="s">
        <v>669</v>
      </c>
      <c r="K53" s="133">
        <v>18</v>
      </c>
      <c r="L53" s="133">
        <v>19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0.51515151515151514</v>
      </c>
      <c r="F54" s="133">
        <v>0.39710590000000001</v>
      </c>
      <c r="G54" s="133">
        <v>0.63153040000000005</v>
      </c>
      <c r="H54" s="133" t="s">
        <v>205</v>
      </c>
      <c r="I54" s="133">
        <v>2</v>
      </c>
      <c r="J54" s="133" t="s">
        <v>659</v>
      </c>
      <c r="K54" s="133">
        <v>34</v>
      </c>
      <c r="L54" s="133">
        <v>32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0.48648648648648651</v>
      </c>
      <c r="F55" s="87">
        <v>0.33446399999999998</v>
      </c>
      <c r="G55" s="87">
        <v>0.64105100000000004</v>
      </c>
      <c r="H55" s="87" t="s">
        <v>205</v>
      </c>
      <c r="I55" s="87">
        <v>2</v>
      </c>
      <c r="J55" s="87" t="s">
        <v>669</v>
      </c>
      <c r="K55" s="87">
        <v>18</v>
      </c>
      <c r="L55" s="87">
        <v>19</v>
      </c>
      <c r="M55" s="87" t="s">
        <v>17</v>
      </c>
      <c r="N55" s="87"/>
      <c r="O55" s="34"/>
      <c r="P55" s="34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0.51515151515151514</v>
      </c>
      <c r="F56" s="133">
        <v>0.39710590000000001</v>
      </c>
      <c r="G56" s="133">
        <v>0.63153040000000005</v>
      </c>
      <c r="H56" s="133" t="s">
        <v>205</v>
      </c>
      <c r="I56" s="133">
        <v>2</v>
      </c>
      <c r="J56" s="133" t="s">
        <v>659</v>
      </c>
      <c r="K56" s="133">
        <v>34</v>
      </c>
      <c r="L56" s="133">
        <v>32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0.52608695652173909</v>
      </c>
      <c r="F57" s="133">
        <v>0.48043010000000003</v>
      </c>
      <c r="G57" s="133">
        <v>0.57131169999999998</v>
      </c>
      <c r="H57" s="133" t="s">
        <v>205</v>
      </c>
      <c r="I57" s="133">
        <v>2</v>
      </c>
      <c r="J57" s="133" t="s">
        <v>660</v>
      </c>
      <c r="K57" s="133">
        <v>242</v>
      </c>
      <c r="L57" s="133">
        <v>218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0.54545454545454541</v>
      </c>
      <c r="F58" s="133">
        <v>0.34659800000000002</v>
      </c>
      <c r="G58" s="133">
        <v>0.73079709999999998</v>
      </c>
      <c r="H58" s="133" t="s">
        <v>205</v>
      </c>
      <c r="I58" s="133">
        <v>2</v>
      </c>
      <c r="J58" s="133" t="s">
        <v>661</v>
      </c>
      <c r="K58" s="133">
        <v>12</v>
      </c>
      <c r="L58" s="133">
        <v>10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0.45953757225433528</v>
      </c>
      <c r="F59" s="133">
        <v>0.4077577</v>
      </c>
      <c r="G59" s="133">
        <v>0.51220600000000005</v>
      </c>
      <c r="H59" s="133" t="s">
        <v>205</v>
      </c>
      <c r="I59" s="133">
        <v>2</v>
      </c>
      <c r="J59" s="133" t="s">
        <v>662</v>
      </c>
      <c r="K59" s="133">
        <v>159</v>
      </c>
      <c r="L59" s="133">
        <v>187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0.51515151515151514</v>
      </c>
      <c r="F60" s="133">
        <v>0.39710590000000001</v>
      </c>
      <c r="G60" s="133">
        <v>0.63153040000000005</v>
      </c>
      <c r="H60" s="133" t="s">
        <v>205</v>
      </c>
      <c r="I60" s="133">
        <v>2</v>
      </c>
      <c r="J60" s="133" t="s">
        <v>659</v>
      </c>
      <c r="K60" s="133">
        <v>34</v>
      </c>
      <c r="L60" s="133">
        <v>32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0.52608695652173909</v>
      </c>
      <c r="F61" s="133">
        <v>0.48043010000000003</v>
      </c>
      <c r="G61" s="133">
        <v>0.57131169999999998</v>
      </c>
      <c r="H61" s="133" t="s">
        <v>205</v>
      </c>
      <c r="I61" s="133">
        <v>2</v>
      </c>
      <c r="J61" s="133" t="s">
        <v>660</v>
      </c>
      <c r="K61" s="133">
        <v>242</v>
      </c>
      <c r="L61" s="133">
        <v>218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0.54545454545454541</v>
      </c>
      <c r="F62" s="133">
        <v>0.34659800000000002</v>
      </c>
      <c r="G62" s="133">
        <v>0.73079709999999998</v>
      </c>
      <c r="H62" s="133" t="s">
        <v>205</v>
      </c>
      <c r="I62" s="133">
        <v>2</v>
      </c>
      <c r="J62" s="133" t="s">
        <v>661</v>
      </c>
      <c r="K62" s="133">
        <v>12</v>
      </c>
      <c r="L62" s="133">
        <v>10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0.45953757225433528</v>
      </c>
      <c r="F63" s="133">
        <v>0.4077577</v>
      </c>
      <c r="G63" s="133">
        <v>0.51220600000000005</v>
      </c>
      <c r="H63" s="133" t="s">
        <v>205</v>
      </c>
      <c r="I63" s="133">
        <v>2</v>
      </c>
      <c r="J63" s="133" t="s">
        <v>662</v>
      </c>
      <c r="K63" s="133">
        <v>159</v>
      </c>
      <c r="L63" s="133">
        <v>187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0.51515151515151514</v>
      </c>
      <c r="F64" s="133">
        <v>0.39710590000000001</v>
      </c>
      <c r="G64" s="133">
        <v>0.63153040000000005</v>
      </c>
      <c r="H64" s="133" t="s">
        <v>205</v>
      </c>
      <c r="I64" s="133">
        <v>2</v>
      </c>
      <c r="J64" s="133" t="s">
        <v>659</v>
      </c>
      <c r="K64" s="133">
        <v>34</v>
      </c>
      <c r="L64" s="133">
        <v>32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0.52608695652173909</v>
      </c>
      <c r="F65" s="133">
        <v>0.48043010000000003</v>
      </c>
      <c r="G65" s="133">
        <v>0.57131169999999998</v>
      </c>
      <c r="H65" s="133" t="s">
        <v>205</v>
      </c>
      <c r="I65" s="133">
        <v>2</v>
      </c>
      <c r="J65" s="133" t="s">
        <v>660</v>
      </c>
      <c r="K65" s="133">
        <v>242</v>
      </c>
      <c r="L65" s="133">
        <v>218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0.54545454545454541</v>
      </c>
      <c r="F66" s="133">
        <v>0.34659800000000002</v>
      </c>
      <c r="G66" s="133">
        <v>0.73079709999999998</v>
      </c>
      <c r="H66" s="133" t="s">
        <v>205</v>
      </c>
      <c r="I66" s="133">
        <v>2</v>
      </c>
      <c r="J66" s="133" t="s">
        <v>661</v>
      </c>
      <c r="K66" s="133">
        <v>12</v>
      </c>
      <c r="L66" s="133">
        <v>10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0.45953757225433528</v>
      </c>
      <c r="F67" s="133">
        <v>0.4077577</v>
      </c>
      <c r="G67" s="133">
        <v>0.51220600000000005</v>
      </c>
      <c r="H67" s="133" t="s">
        <v>205</v>
      </c>
      <c r="I67" s="133">
        <v>2</v>
      </c>
      <c r="J67" s="133" t="s">
        <v>662</v>
      </c>
      <c r="K67" s="133">
        <v>159</v>
      </c>
      <c r="L67" s="133">
        <v>187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0.51515151515151514</v>
      </c>
      <c r="F68" s="133">
        <v>0.39710590000000001</v>
      </c>
      <c r="G68" s="133">
        <v>0.63153040000000005</v>
      </c>
      <c r="H68" s="133" t="s">
        <v>205</v>
      </c>
      <c r="I68" s="133">
        <v>2</v>
      </c>
      <c r="J68" s="133" t="s">
        <v>659</v>
      </c>
      <c r="K68" s="133">
        <v>34</v>
      </c>
      <c r="L68" s="133">
        <v>32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0.45662100456621002</v>
      </c>
      <c r="F69" s="133">
        <v>0.39196429999999999</v>
      </c>
      <c r="G69" s="133">
        <v>0.5227733</v>
      </c>
      <c r="H69" s="133" t="s">
        <v>205</v>
      </c>
      <c r="I69" s="133">
        <v>2</v>
      </c>
      <c r="J69" s="133" t="s">
        <v>663</v>
      </c>
      <c r="K69" s="133">
        <v>100</v>
      </c>
      <c r="L69" s="133">
        <v>119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0.51515151515151514</v>
      </c>
      <c r="F70" s="133">
        <v>0.39710590000000001</v>
      </c>
      <c r="G70" s="133">
        <v>0.63153040000000005</v>
      </c>
      <c r="H70" s="133" t="s">
        <v>205</v>
      </c>
      <c r="I70" s="133">
        <v>2</v>
      </c>
      <c r="J70" s="133" t="s">
        <v>659</v>
      </c>
      <c r="K70" s="133">
        <v>34</v>
      </c>
      <c r="L70" s="133">
        <v>32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0.45662100456621002</v>
      </c>
      <c r="F71" s="133">
        <v>0.39196429999999999</v>
      </c>
      <c r="G71" s="133">
        <v>0.5227733</v>
      </c>
      <c r="H71" s="133" t="s">
        <v>205</v>
      </c>
      <c r="I71" s="133">
        <v>2</v>
      </c>
      <c r="J71" s="133" t="s">
        <v>663</v>
      </c>
      <c r="K71" s="133">
        <v>100</v>
      </c>
      <c r="L71" s="133">
        <v>119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0.51515151515151514</v>
      </c>
      <c r="F72" s="133">
        <v>0.39710590000000001</v>
      </c>
      <c r="G72" s="133">
        <v>0.63153040000000005</v>
      </c>
      <c r="H72" s="133" t="s">
        <v>205</v>
      </c>
      <c r="I72" s="133">
        <v>2</v>
      </c>
      <c r="J72" s="133" t="s">
        <v>659</v>
      </c>
      <c r="K72" s="133">
        <v>34</v>
      </c>
      <c r="L72" s="133">
        <v>32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0.45662100456621002</v>
      </c>
      <c r="F73" s="87">
        <v>0.39196429999999999</v>
      </c>
      <c r="G73" s="87">
        <v>0.5227733</v>
      </c>
      <c r="H73" s="87" t="s">
        <v>205</v>
      </c>
      <c r="I73" s="87">
        <v>2</v>
      </c>
      <c r="J73" s="87" t="s">
        <v>663</v>
      </c>
      <c r="K73" s="87">
        <v>100</v>
      </c>
      <c r="L73" s="87">
        <v>119</v>
      </c>
      <c r="M73" s="87" t="s">
        <v>17</v>
      </c>
      <c r="N73" s="87"/>
      <c r="O73" s="34"/>
      <c r="P73" s="34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0.51515151515151514</v>
      </c>
      <c r="F74" s="133">
        <v>0.39710590000000001</v>
      </c>
      <c r="G74" s="133">
        <v>0.63153040000000005</v>
      </c>
      <c r="H74" s="133" t="s">
        <v>205</v>
      </c>
      <c r="I74" s="133">
        <v>2</v>
      </c>
      <c r="J74" s="133" t="s">
        <v>659</v>
      </c>
      <c r="K74" s="133">
        <v>34</v>
      </c>
      <c r="L74" s="133">
        <v>32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0.59585492227979275</v>
      </c>
      <c r="F75" s="133">
        <v>0.52540540000000002</v>
      </c>
      <c r="G75" s="133">
        <v>0.66256309999999996</v>
      </c>
      <c r="H75" s="133" t="s">
        <v>205</v>
      </c>
      <c r="I75" s="133">
        <v>2</v>
      </c>
      <c r="J75" s="133" t="s">
        <v>664</v>
      </c>
      <c r="K75" s="133">
        <v>115</v>
      </c>
      <c r="L75" s="133">
        <v>78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0.54545454545454541</v>
      </c>
      <c r="F76" s="133">
        <v>0.34659800000000002</v>
      </c>
      <c r="G76" s="133">
        <v>0.73079709999999998</v>
      </c>
      <c r="H76" s="133" t="s">
        <v>205</v>
      </c>
      <c r="I76" s="133">
        <v>2</v>
      </c>
      <c r="J76" s="133" t="s">
        <v>661</v>
      </c>
      <c r="K76" s="133">
        <v>12</v>
      </c>
      <c r="L76" s="133">
        <v>10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0.57692307692307687</v>
      </c>
      <c r="F77" s="133">
        <v>0.46621560000000001</v>
      </c>
      <c r="G77" s="133">
        <v>0.68040940000000005</v>
      </c>
      <c r="H77" s="133" t="s">
        <v>205</v>
      </c>
      <c r="I77" s="133">
        <v>2</v>
      </c>
      <c r="J77" s="133" t="s">
        <v>665</v>
      </c>
      <c r="K77" s="133">
        <v>45</v>
      </c>
      <c r="L77" s="133">
        <v>33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0.51515151515151514</v>
      </c>
      <c r="F78" s="133">
        <v>0.39710590000000001</v>
      </c>
      <c r="G78" s="133">
        <v>0.63153040000000005</v>
      </c>
      <c r="H78" s="133" t="s">
        <v>205</v>
      </c>
      <c r="I78" s="133">
        <v>2</v>
      </c>
      <c r="J78" s="133" t="s">
        <v>659</v>
      </c>
      <c r="K78" s="133">
        <v>34</v>
      </c>
      <c r="L78" s="133">
        <v>32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0.59585492227979275</v>
      </c>
      <c r="F79" s="133">
        <v>0.52540540000000002</v>
      </c>
      <c r="G79" s="133">
        <v>0.66256309999999996</v>
      </c>
      <c r="H79" s="133" t="s">
        <v>205</v>
      </c>
      <c r="I79" s="133">
        <v>2</v>
      </c>
      <c r="J79" s="133" t="s">
        <v>664</v>
      </c>
      <c r="K79" s="133">
        <v>115</v>
      </c>
      <c r="L79" s="133">
        <v>78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0.54545454545454541</v>
      </c>
      <c r="F80" s="133">
        <v>0.34659800000000002</v>
      </c>
      <c r="G80" s="133">
        <v>0.73079709999999998</v>
      </c>
      <c r="H80" s="133" t="s">
        <v>205</v>
      </c>
      <c r="I80" s="133">
        <v>2</v>
      </c>
      <c r="J80" s="133" t="s">
        <v>661</v>
      </c>
      <c r="K80" s="133">
        <v>12</v>
      </c>
      <c r="L80" s="133">
        <v>10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0.57692307692307687</v>
      </c>
      <c r="F81" s="133">
        <v>0.46621560000000001</v>
      </c>
      <c r="G81" s="133">
        <v>0.68040940000000005</v>
      </c>
      <c r="H81" s="133" t="s">
        <v>205</v>
      </c>
      <c r="I81" s="133">
        <v>2</v>
      </c>
      <c r="J81" s="133" t="s">
        <v>665</v>
      </c>
      <c r="K81" s="133">
        <v>45</v>
      </c>
      <c r="L81" s="133">
        <v>33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0.51515151515151514</v>
      </c>
      <c r="F82" s="133">
        <v>0.39710590000000001</v>
      </c>
      <c r="G82" s="133">
        <v>0.63153040000000005</v>
      </c>
      <c r="H82" s="133" t="s">
        <v>205</v>
      </c>
      <c r="I82" s="133">
        <v>2</v>
      </c>
      <c r="J82" s="133" t="s">
        <v>659</v>
      </c>
      <c r="K82" s="133">
        <v>34</v>
      </c>
      <c r="L82" s="133">
        <v>32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133">
        <v>0.59585492227979275</v>
      </c>
      <c r="F83" s="133">
        <v>0.52540540000000002</v>
      </c>
      <c r="G83" s="133">
        <v>0.66256309999999996</v>
      </c>
      <c r="H83" s="133" t="s">
        <v>205</v>
      </c>
      <c r="I83" s="133">
        <v>2</v>
      </c>
      <c r="J83" s="133" t="s">
        <v>664</v>
      </c>
      <c r="K83" s="133">
        <v>115</v>
      </c>
      <c r="L83" s="133">
        <v>78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0.54545454545454541</v>
      </c>
      <c r="F84" s="133">
        <v>0.34659800000000002</v>
      </c>
      <c r="G84" s="133">
        <v>0.73079709999999998</v>
      </c>
      <c r="H84" s="133" t="s">
        <v>205</v>
      </c>
      <c r="I84" s="133">
        <v>2</v>
      </c>
      <c r="J84" s="133" t="s">
        <v>661</v>
      </c>
      <c r="K84" s="133">
        <v>12</v>
      </c>
      <c r="L84" s="133">
        <v>10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0.57692307692307687</v>
      </c>
      <c r="F85" s="133">
        <v>0.46621560000000001</v>
      </c>
      <c r="G85" s="133">
        <v>0.68040940000000005</v>
      </c>
      <c r="H85" s="133" t="s">
        <v>205</v>
      </c>
      <c r="I85" s="133">
        <v>2</v>
      </c>
      <c r="J85" s="133" t="s">
        <v>665</v>
      </c>
      <c r="K85" s="133">
        <v>45</v>
      </c>
      <c r="L85" s="133">
        <v>33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133">
        <v>0.51515151515151514</v>
      </c>
      <c r="F86" s="133">
        <v>0.39710590000000001</v>
      </c>
      <c r="G86" s="133">
        <v>0.63153040000000005</v>
      </c>
      <c r="H86" s="133" t="s">
        <v>205</v>
      </c>
      <c r="I86" s="133">
        <v>2</v>
      </c>
      <c r="J86" s="133" t="s">
        <v>659</v>
      </c>
      <c r="K86" s="133">
        <v>34</v>
      </c>
      <c r="L86" s="133">
        <v>32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0.47457627118644069</v>
      </c>
      <c r="F87" s="133">
        <v>0.35265879999999999</v>
      </c>
      <c r="G87" s="133">
        <v>0.59960199999999997</v>
      </c>
      <c r="H87" s="133" t="s">
        <v>205</v>
      </c>
      <c r="I87" s="133">
        <v>2</v>
      </c>
      <c r="J87" s="133" t="s">
        <v>666</v>
      </c>
      <c r="K87" s="133">
        <v>28</v>
      </c>
      <c r="L87" s="133">
        <v>31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0.51515151515151514</v>
      </c>
      <c r="F88" s="133">
        <v>0.39710590000000001</v>
      </c>
      <c r="G88" s="133">
        <v>0.63153040000000005</v>
      </c>
      <c r="H88" s="133" t="s">
        <v>205</v>
      </c>
      <c r="I88" s="133">
        <v>2</v>
      </c>
      <c r="J88" s="133" t="s">
        <v>659</v>
      </c>
      <c r="K88" s="133">
        <v>34</v>
      </c>
      <c r="L88" s="133">
        <v>32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133">
        <v>0.47457627118644069</v>
      </c>
      <c r="F89" s="133">
        <v>0.35265879999999999</v>
      </c>
      <c r="G89" s="133">
        <v>0.59960199999999997</v>
      </c>
      <c r="H89" s="133" t="s">
        <v>205</v>
      </c>
      <c r="I89" s="133">
        <v>2</v>
      </c>
      <c r="J89" s="133" t="s">
        <v>666</v>
      </c>
      <c r="K89" s="133">
        <v>28</v>
      </c>
      <c r="L89" s="133">
        <v>31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0.51515151515151514</v>
      </c>
      <c r="F90" s="133">
        <v>0.39710590000000001</v>
      </c>
      <c r="G90" s="133">
        <v>0.63153040000000005</v>
      </c>
      <c r="H90" s="133" t="s">
        <v>205</v>
      </c>
      <c r="I90" s="133">
        <v>2</v>
      </c>
      <c r="J90" s="133" t="s">
        <v>659</v>
      </c>
      <c r="K90" s="133">
        <v>34</v>
      </c>
      <c r="L90" s="133">
        <v>32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0.47457627118644069</v>
      </c>
      <c r="F91" s="87">
        <v>0.35265879999999999</v>
      </c>
      <c r="G91" s="87">
        <v>0.59960199999999997</v>
      </c>
      <c r="H91" s="87" t="s">
        <v>205</v>
      </c>
      <c r="I91" s="87">
        <v>2</v>
      </c>
      <c r="J91" s="87" t="s">
        <v>666</v>
      </c>
      <c r="K91" s="87">
        <v>28</v>
      </c>
      <c r="L91" s="87">
        <v>31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0.51515151515151514</v>
      </c>
      <c r="F92" s="133">
        <v>0.39710590000000001</v>
      </c>
      <c r="G92" s="133">
        <v>0.63153040000000005</v>
      </c>
      <c r="H92" s="133" t="s">
        <v>205</v>
      </c>
      <c r="I92" s="133">
        <v>2</v>
      </c>
      <c r="J92" s="133" t="s">
        <v>659</v>
      </c>
      <c r="K92" s="133">
        <v>34</v>
      </c>
      <c r="L92" s="133">
        <v>32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'3.2.2-DiagOnART500'!E93</f>
        <v>0.5</v>
      </c>
      <c r="F93" s="348">
        <v>0.56072540000000004</v>
      </c>
      <c r="G93" s="348">
        <v>0.72017050000000005</v>
      </c>
      <c r="H93" s="133" t="s">
        <v>205</v>
      </c>
      <c r="I93" s="133">
        <v>2</v>
      </c>
      <c r="J93" s="133" t="s">
        <v>667</v>
      </c>
      <c r="K93" s="133">
        <v>87</v>
      </c>
      <c r="L93" s="133">
        <v>48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0.54545454545454541</v>
      </c>
      <c r="F94" s="133">
        <v>0.34659800000000002</v>
      </c>
      <c r="G94" s="133">
        <v>0.73079709999999998</v>
      </c>
      <c r="H94" s="133" t="s">
        <v>205</v>
      </c>
      <c r="I94" s="133">
        <v>2</v>
      </c>
      <c r="J94" s="133" t="s">
        <v>661</v>
      </c>
      <c r="K94" s="133">
        <v>12</v>
      </c>
      <c r="L94" s="133">
        <v>10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'3.2.2-DiagOnART500'!E95</f>
        <v>0.6</v>
      </c>
      <c r="F95" s="348">
        <v>0.58344790000000002</v>
      </c>
      <c r="G95" s="348">
        <v>0.79768490000000003</v>
      </c>
      <c r="H95" s="133" t="s">
        <v>205</v>
      </c>
      <c r="I95" s="133">
        <v>2</v>
      </c>
      <c r="J95" s="133" t="s">
        <v>668</v>
      </c>
      <c r="K95" s="133">
        <v>47</v>
      </c>
      <c r="L95" s="133">
        <v>20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0.51515151515151514</v>
      </c>
      <c r="F96" s="133">
        <v>0.39710590000000001</v>
      </c>
      <c r="G96" s="133">
        <v>0.63153040000000005</v>
      </c>
      <c r="H96" s="133" t="s">
        <v>205</v>
      </c>
      <c r="I96" s="133">
        <v>2</v>
      </c>
      <c r="J96" s="133" t="s">
        <v>659</v>
      </c>
      <c r="K96" s="133">
        <v>34</v>
      </c>
      <c r="L96" s="133">
        <v>32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'3.2.2-DiagOnART500'!E97</f>
        <v>0.15314973883548111</v>
      </c>
      <c r="F97" s="348">
        <v>0.56072540000000004</v>
      </c>
      <c r="G97" s="348">
        <v>0.72017050000000005</v>
      </c>
      <c r="H97" s="133" t="s">
        <v>205</v>
      </c>
      <c r="I97" s="133">
        <v>2</v>
      </c>
      <c r="J97" s="133" t="s">
        <v>667</v>
      </c>
      <c r="K97" s="133">
        <v>87</v>
      </c>
      <c r="L97" s="133">
        <v>48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0.54545454545454541</v>
      </c>
      <c r="F98" s="133">
        <v>0.34659800000000002</v>
      </c>
      <c r="G98" s="133">
        <v>0.73079709999999998</v>
      </c>
      <c r="H98" s="133" t="s">
        <v>205</v>
      </c>
      <c r="I98" s="133">
        <v>2</v>
      </c>
      <c r="J98" s="133" t="s">
        <v>661</v>
      </c>
      <c r="K98" s="133">
        <v>12</v>
      </c>
      <c r="L98" s="133">
        <v>10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'3.2.2-DiagOnART500'!E99</f>
        <v>0.6</v>
      </c>
      <c r="F99" s="348">
        <v>0.58344790000000002</v>
      </c>
      <c r="G99" s="348">
        <v>0.79768490000000003</v>
      </c>
      <c r="H99" s="133" t="s">
        <v>205</v>
      </c>
      <c r="I99" s="133">
        <v>2</v>
      </c>
      <c r="J99" s="133" t="s">
        <v>668</v>
      </c>
      <c r="K99" s="133">
        <v>47</v>
      </c>
      <c r="L99" s="133">
        <v>20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0.51515151515151514</v>
      </c>
      <c r="F100" s="133">
        <v>0.39710590000000001</v>
      </c>
      <c r="G100" s="133">
        <v>0.63153040000000005</v>
      </c>
      <c r="H100" s="133" t="s">
        <v>205</v>
      </c>
      <c r="I100" s="133">
        <v>2</v>
      </c>
      <c r="J100" s="133" t="s">
        <v>659</v>
      </c>
      <c r="K100" s="133">
        <v>34</v>
      </c>
      <c r="L100" s="133">
        <v>32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'3.2.2-DiagOnART500'!E101</f>
        <v>0.5</v>
      </c>
      <c r="F101" s="348">
        <v>0.56072540000000004</v>
      </c>
      <c r="G101" s="348">
        <v>0.72017050000000005</v>
      </c>
      <c r="H101" s="133" t="s">
        <v>205</v>
      </c>
      <c r="I101" s="133">
        <v>2</v>
      </c>
      <c r="J101" s="133" t="s">
        <v>667</v>
      </c>
      <c r="K101" s="133">
        <v>87</v>
      </c>
      <c r="L101" s="133">
        <v>48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0.54545454545454541</v>
      </c>
      <c r="F102" s="133">
        <v>0.34659800000000002</v>
      </c>
      <c r="G102" s="133">
        <v>0.73079709999999998</v>
      </c>
      <c r="H102" s="133" t="s">
        <v>205</v>
      </c>
      <c r="I102" s="133">
        <v>2</v>
      </c>
      <c r="J102" s="133" t="s">
        <v>661</v>
      </c>
      <c r="K102" s="133">
        <v>12</v>
      </c>
      <c r="L102" s="133">
        <v>10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'3.2.2-DiagOnART500'!E103</f>
        <v>0.6</v>
      </c>
      <c r="F103" s="348">
        <v>0.58344790000000002</v>
      </c>
      <c r="G103" s="348">
        <v>0.79768490000000003</v>
      </c>
      <c r="H103" s="133" t="s">
        <v>205</v>
      </c>
      <c r="I103" s="133">
        <v>2</v>
      </c>
      <c r="J103" s="133" t="s">
        <v>668</v>
      </c>
      <c r="K103" s="133">
        <v>47</v>
      </c>
      <c r="L103" s="133">
        <v>20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0.51515151515151514</v>
      </c>
      <c r="F104" s="133">
        <v>0.39710590000000001</v>
      </c>
      <c r="G104" s="133">
        <v>0.63153040000000005</v>
      </c>
      <c r="H104" s="133" t="s">
        <v>205</v>
      </c>
      <c r="I104" s="133">
        <v>2</v>
      </c>
      <c r="J104" s="133" t="s">
        <v>659</v>
      </c>
      <c r="K104" s="133">
        <v>34</v>
      </c>
      <c r="L104" s="133">
        <v>32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'3.2.2-DiagOnART500'!E105</f>
        <v>0.6</v>
      </c>
      <c r="F105" s="348">
        <v>0.33446399999999998</v>
      </c>
      <c r="G105" s="348">
        <v>0.64105100000000004</v>
      </c>
      <c r="H105" s="133" t="s">
        <v>205</v>
      </c>
      <c r="I105" s="133">
        <v>2</v>
      </c>
      <c r="J105" s="133" t="s">
        <v>669</v>
      </c>
      <c r="K105" s="133">
        <v>18</v>
      </c>
      <c r="L105" s="133">
        <v>19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0.51515151515151514</v>
      </c>
      <c r="F106" s="133">
        <v>0.39710590000000001</v>
      </c>
      <c r="G106" s="133">
        <v>0.63153040000000005</v>
      </c>
      <c r="H106" s="133" t="s">
        <v>205</v>
      </c>
      <c r="I106" s="133">
        <v>2</v>
      </c>
      <c r="J106" s="133" t="s">
        <v>659</v>
      </c>
      <c r="K106" s="133">
        <v>34</v>
      </c>
      <c r="L106" s="133">
        <v>32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'3.2.2-DiagOnART500'!E107</f>
        <v>0.59999015954315305</v>
      </c>
      <c r="F107" s="348">
        <v>0.33446399999999998</v>
      </c>
      <c r="G107" s="348">
        <v>0.64105100000000004</v>
      </c>
      <c r="H107" s="133" t="s">
        <v>205</v>
      </c>
      <c r="I107" s="133">
        <v>2</v>
      </c>
      <c r="J107" s="133" t="s">
        <v>669</v>
      </c>
      <c r="K107" s="133">
        <v>18</v>
      </c>
      <c r="L107" s="133">
        <v>19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0.51515151515151514</v>
      </c>
      <c r="F108" s="133">
        <v>0.39710590000000001</v>
      </c>
      <c r="G108" s="133">
        <v>0.63153040000000005</v>
      </c>
      <c r="H108" s="133" t="s">
        <v>205</v>
      </c>
      <c r="I108" s="133">
        <v>2</v>
      </c>
      <c r="J108" s="133" t="s">
        <v>659</v>
      </c>
      <c r="K108" s="133">
        <v>34</v>
      </c>
      <c r="L108" s="133">
        <v>32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'3.2.2-DiagOnART500'!E109</f>
        <v>0.6</v>
      </c>
      <c r="F109" s="348">
        <v>0.33446399999999998</v>
      </c>
      <c r="G109" s="348">
        <v>0.64105100000000004</v>
      </c>
      <c r="H109" s="133" t="s">
        <v>205</v>
      </c>
      <c r="I109" s="133">
        <v>2</v>
      </c>
      <c r="J109" s="133" t="s">
        <v>669</v>
      </c>
      <c r="K109" s="133">
        <v>18</v>
      </c>
      <c r="L109" s="133">
        <v>19</v>
      </c>
      <c r="M109" s="133" t="s">
        <v>17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27"/>
  <sheetViews>
    <sheetView zoomScale="80" zoomScaleNormal="80" workbookViewId="0">
      <pane ySplit="1" topLeftCell="A75" activePane="bottomLeft" state="frozen"/>
      <selection activeCell="K36" sqref="K36"/>
      <selection pane="bottomLeft" activeCell="E93" sqref="E93:G93"/>
    </sheetView>
  </sheetViews>
  <sheetFormatPr defaultRowHeight="15" x14ac:dyDescent="0.25"/>
  <cols>
    <col min="1" max="4" width="9.140625" style="79"/>
    <col min="5" max="8" width="8.85546875" style="79" customWidth="1"/>
    <col min="9" max="9" width="7.42578125" style="79" customWidth="1"/>
    <col min="10" max="10" width="23" style="79" customWidth="1"/>
    <col min="11" max="13" width="8.85546875" style="79" customWidth="1"/>
    <col min="14" max="14" width="9.42578125" style="79" customWidth="1"/>
    <col min="15" max="15" width="12.5703125" style="79" customWidth="1"/>
    <col min="16" max="16" width="84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2.9150454366864805E-2</v>
      </c>
      <c r="F2" s="133">
        <v>1.8478890000000001E-2</v>
      </c>
      <c r="G2" s="133">
        <v>4.3739989999999999E-2</v>
      </c>
      <c r="H2" s="133" t="s">
        <v>670</v>
      </c>
      <c r="I2" s="133">
        <v>2</v>
      </c>
      <c r="J2" s="133" t="s">
        <v>671</v>
      </c>
      <c r="K2" s="133">
        <v>23</v>
      </c>
      <c r="L2" s="133">
        <v>789.01</v>
      </c>
      <c r="M2" s="133" t="s">
        <v>17</v>
      </c>
      <c r="O2" s="79" t="s">
        <v>24</v>
      </c>
      <c r="P2" s="82" t="s">
        <v>39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5.5564154769984241E-2</v>
      </c>
      <c r="F3" s="133">
        <v>4.9245860000000002E-2</v>
      </c>
      <c r="G3" s="133">
        <v>6.2468330000000002E-2</v>
      </c>
      <c r="H3" s="133" t="s">
        <v>670</v>
      </c>
      <c r="I3" s="133">
        <v>2</v>
      </c>
      <c r="J3" s="133" t="s">
        <v>672</v>
      </c>
      <c r="K3" s="133">
        <v>280</v>
      </c>
      <c r="L3" s="133">
        <v>5039.22</v>
      </c>
      <c r="M3" s="133" t="s">
        <v>17</v>
      </c>
      <c r="P3" s="82" t="s">
        <v>28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56">
        <v>6.896758523493958E-2</v>
      </c>
      <c r="F4" s="133">
        <v>4.371953E-2</v>
      </c>
      <c r="G4" s="133">
        <v>0.10348524000000001</v>
      </c>
      <c r="H4" s="133" t="s">
        <v>670</v>
      </c>
      <c r="I4" s="133">
        <v>2</v>
      </c>
      <c r="J4" s="133" t="s">
        <v>673</v>
      </c>
      <c r="K4" s="133">
        <v>23</v>
      </c>
      <c r="L4" s="133">
        <v>333.49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4.2486714731124454E-2</v>
      </c>
      <c r="F5" s="133">
        <v>3.2790350000000003E-2</v>
      </c>
      <c r="G5" s="133">
        <v>5.4152810000000003E-2</v>
      </c>
      <c r="H5" s="133" t="s">
        <v>670</v>
      </c>
      <c r="I5" s="133">
        <v>2</v>
      </c>
      <c r="J5" s="133" t="s">
        <v>674</v>
      </c>
      <c r="K5" s="133">
        <v>65</v>
      </c>
      <c r="L5" s="133">
        <v>1529.89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2.9150454366864805E-2</v>
      </c>
      <c r="F6" s="133">
        <v>1.8478890000000001E-2</v>
      </c>
      <c r="G6" s="133">
        <v>4.3739989999999999E-2</v>
      </c>
      <c r="H6" s="133" t="s">
        <v>670</v>
      </c>
      <c r="I6" s="133">
        <v>2</v>
      </c>
      <c r="J6" s="133" t="s">
        <v>671</v>
      </c>
      <c r="K6" s="133">
        <v>23</v>
      </c>
      <c r="L6" s="133">
        <v>789.01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5.5564154769984241E-2</v>
      </c>
      <c r="F7" s="133">
        <v>4.9245860000000002E-2</v>
      </c>
      <c r="G7" s="133">
        <v>6.2468330000000002E-2</v>
      </c>
      <c r="H7" s="133" t="s">
        <v>670</v>
      </c>
      <c r="I7" s="133">
        <v>2</v>
      </c>
      <c r="J7" s="133" t="s">
        <v>672</v>
      </c>
      <c r="K7" s="133">
        <v>280</v>
      </c>
      <c r="L7" s="133">
        <v>5039.22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56">
        <v>6.896758523493958E-2</v>
      </c>
      <c r="F8" s="133">
        <v>4.371953E-2</v>
      </c>
      <c r="G8" s="133">
        <v>0.10348524000000001</v>
      </c>
      <c r="H8" s="133" t="s">
        <v>670</v>
      </c>
      <c r="I8" s="133">
        <v>2</v>
      </c>
      <c r="J8" s="133" t="s">
        <v>673</v>
      </c>
      <c r="K8" s="133">
        <v>23</v>
      </c>
      <c r="L8" s="133">
        <v>333.49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4.2486714731124454E-2</v>
      </c>
      <c r="F9" s="133">
        <v>3.2790350000000003E-2</v>
      </c>
      <c r="G9" s="133">
        <v>5.4152810000000003E-2</v>
      </c>
      <c r="H9" s="133" t="s">
        <v>670</v>
      </c>
      <c r="I9" s="133">
        <v>2</v>
      </c>
      <c r="J9" s="133" t="s">
        <v>674</v>
      </c>
      <c r="K9" s="133">
        <v>65</v>
      </c>
      <c r="L9" s="133">
        <v>1529.89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2.9150454366864805E-2</v>
      </c>
      <c r="F10" s="133">
        <v>1.8478890000000001E-2</v>
      </c>
      <c r="G10" s="133">
        <v>4.3739989999999999E-2</v>
      </c>
      <c r="H10" s="133" t="s">
        <v>670</v>
      </c>
      <c r="I10" s="133">
        <v>2</v>
      </c>
      <c r="J10" s="133" t="s">
        <v>671</v>
      </c>
      <c r="K10" s="133">
        <v>23</v>
      </c>
      <c r="L10" s="133">
        <v>789.01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5.5564154769984241E-2</v>
      </c>
      <c r="F11" s="133">
        <v>4.9245860000000002E-2</v>
      </c>
      <c r="G11" s="133">
        <v>6.2468330000000002E-2</v>
      </c>
      <c r="H11" s="133" t="s">
        <v>670</v>
      </c>
      <c r="I11" s="133">
        <v>2</v>
      </c>
      <c r="J11" s="133" t="s">
        <v>672</v>
      </c>
      <c r="K11" s="133">
        <v>280</v>
      </c>
      <c r="L11" s="133">
        <v>5039.22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56">
        <v>6.896758523493958E-2</v>
      </c>
      <c r="F12" s="133">
        <v>4.371953E-2</v>
      </c>
      <c r="G12" s="133">
        <v>0.10348524000000001</v>
      </c>
      <c r="H12" s="133" t="s">
        <v>670</v>
      </c>
      <c r="I12" s="133">
        <v>2</v>
      </c>
      <c r="J12" s="133" t="s">
        <v>673</v>
      </c>
      <c r="K12" s="133">
        <v>23</v>
      </c>
      <c r="L12" s="133">
        <v>333.49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4.2486714731124454E-2</v>
      </c>
      <c r="F13" s="133">
        <v>3.2790350000000003E-2</v>
      </c>
      <c r="G13" s="133">
        <v>5.4152810000000003E-2</v>
      </c>
      <c r="H13" s="133" t="s">
        <v>670</v>
      </c>
      <c r="I13" s="133">
        <v>2</v>
      </c>
      <c r="J13" s="133" t="s">
        <v>674</v>
      </c>
      <c r="K13" s="133">
        <v>65</v>
      </c>
      <c r="L13" s="133">
        <v>1529.89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2.9150454366864805E-2</v>
      </c>
      <c r="F14" s="133">
        <v>1.8478890000000001E-2</v>
      </c>
      <c r="G14" s="133">
        <v>4.3739989999999999E-2</v>
      </c>
      <c r="H14" s="133" t="s">
        <v>670</v>
      </c>
      <c r="I14" s="133">
        <v>2</v>
      </c>
      <c r="J14" s="133" t="s">
        <v>671</v>
      </c>
      <c r="K14" s="133">
        <v>23</v>
      </c>
      <c r="L14" s="133">
        <v>789.01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3.9847516835575865E-2</v>
      </c>
      <c r="F15" s="133">
        <v>3.3037549999999999E-2</v>
      </c>
      <c r="G15" s="133">
        <v>4.764786E-2</v>
      </c>
      <c r="H15" s="133" t="s">
        <v>670</v>
      </c>
      <c r="I15" s="133">
        <v>2</v>
      </c>
      <c r="J15" s="133" t="s">
        <v>675</v>
      </c>
      <c r="K15" s="133">
        <v>120</v>
      </c>
      <c r="L15" s="133">
        <v>3011.48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2.9150454366864805E-2</v>
      </c>
      <c r="F16" s="133">
        <v>1.8478890000000001E-2</v>
      </c>
      <c r="G16" s="133">
        <v>4.3739989999999999E-2</v>
      </c>
      <c r="H16" s="133" t="s">
        <v>670</v>
      </c>
      <c r="I16" s="133">
        <v>2</v>
      </c>
      <c r="J16" s="133" t="s">
        <v>671</v>
      </c>
      <c r="K16" s="133">
        <v>23</v>
      </c>
      <c r="L16" s="133">
        <v>789.01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3.9847516835575865E-2</v>
      </c>
      <c r="F17" s="133">
        <v>3.3037549999999999E-2</v>
      </c>
      <c r="G17" s="133">
        <v>4.764786E-2</v>
      </c>
      <c r="H17" s="133" t="s">
        <v>670</v>
      </c>
      <c r="I17" s="133">
        <v>2</v>
      </c>
      <c r="J17" s="133" t="s">
        <v>675</v>
      </c>
      <c r="K17" s="133">
        <v>120</v>
      </c>
      <c r="L17" s="133">
        <v>3011.48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2.9150454366864805E-2</v>
      </c>
      <c r="F18" s="133">
        <v>1.8478890000000001E-2</v>
      </c>
      <c r="G18" s="133">
        <v>4.3739989999999999E-2</v>
      </c>
      <c r="H18" s="133" t="s">
        <v>670</v>
      </c>
      <c r="I18" s="133">
        <v>2</v>
      </c>
      <c r="J18" s="133" t="s">
        <v>671</v>
      </c>
      <c r="K18" s="133">
        <v>23</v>
      </c>
      <c r="L18" s="133">
        <v>789.01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3.9847516835575865E-2</v>
      </c>
      <c r="F19" s="87">
        <v>3.3037549999999999E-2</v>
      </c>
      <c r="G19" s="87">
        <v>4.764786E-2</v>
      </c>
      <c r="H19" s="87" t="s">
        <v>670</v>
      </c>
      <c r="I19" s="87">
        <v>2</v>
      </c>
      <c r="J19" s="87" t="s">
        <v>675</v>
      </c>
      <c r="K19" s="87">
        <v>120</v>
      </c>
      <c r="L19" s="87">
        <v>3011.48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2.9150454366864805E-2</v>
      </c>
      <c r="F20" s="133">
        <v>1.8478890000000001E-2</v>
      </c>
      <c r="G20" s="133">
        <v>4.3739989999999999E-2</v>
      </c>
      <c r="H20" s="133" t="s">
        <v>670</v>
      </c>
      <c r="I20" s="133">
        <v>2</v>
      </c>
      <c r="J20" s="133" t="s">
        <v>671</v>
      </c>
      <c r="K20" s="133">
        <v>23</v>
      </c>
      <c r="L20" s="133">
        <v>789.01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6.6162570888468802E-2</v>
      </c>
      <c r="F21" s="133">
        <v>5.8349489999999997E-2</v>
      </c>
      <c r="G21" s="133">
        <v>7.4730420000000006E-2</v>
      </c>
      <c r="H21" s="133" t="s">
        <v>670</v>
      </c>
      <c r="I21" s="133">
        <v>2</v>
      </c>
      <c r="J21" s="133" t="s">
        <v>676</v>
      </c>
      <c r="K21" s="133">
        <v>259</v>
      </c>
      <c r="L21" s="133">
        <v>3914.6000000000004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56">
        <v>6.896758523493958E-2</v>
      </c>
      <c r="F22" s="133">
        <v>4.371953E-2</v>
      </c>
      <c r="G22" s="133">
        <v>0.10348524000000001</v>
      </c>
      <c r="H22" s="133" t="s">
        <v>670</v>
      </c>
      <c r="I22" s="133">
        <v>2</v>
      </c>
      <c r="J22" s="133" t="s">
        <v>673</v>
      </c>
      <c r="K22" s="133">
        <v>23</v>
      </c>
      <c r="L22" s="133">
        <v>333.49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7.8165175357399988E-2</v>
      </c>
      <c r="F23" s="133">
        <v>5.5314330000000002E-2</v>
      </c>
      <c r="G23" s="133">
        <v>0.10728781</v>
      </c>
      <c r="H23" s="133" t="s">
        <v>670</v>
      </c>
      <c r="I23" s="133">
        <v>2</v>
      </c>
      <c r="J23" s="133" t="s">
        <v>677</v>
      </c>
      <c r="K23" s="133">
        <v>38</v>
      </c>
      <c r="L23" s="133">
        <v>486.15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2.9150454366864805E-2</v>
      </c>
      <c r="F24" s="133">
        <v>1.8478890000000001E-2</v>
      </c>
      <c r="G24" s="133">
        <v>4.3739989999999999E-2</v>
      </c>
      <c r="H24" s="133" t="s">
        <v>670</v>
      </c>
      <c r="I24" s="133">
        <v>2</v>
      </c>
      <c r="J24" s="133" t="s">
        <v>671</v>
      </c>
      <c r="K24" s="133">
        <v>23</v>
      </c>
      <c r="L24" s="133">
        <v>789.01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6.6162570888468802E-2</v>
      </c>
      <c r="F25" s="133">
        <v>5.8349489999999997E-2</v>
      </c>
      <c r="G25" s="133">
        <v>7.4730420000000006E-2</v>
      </c>
      <c r="H25" s="133" t="s">
        <v>670</v>
      </c>
      <c r="I25" s="133">
        <v>2</v>
      </c>
      <c r="J25" s="133" t="s">
        <v>676</v>
      </c>
      <c r="K25" s="133">
        <v>259</v>
      </c>
      <c r="L25" s="133">
        <v>3914.6000000000004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56">
        <v>6.896758523493958E-2</v>
      </c>
      <c r="F26" s="133">
        <v>4.371953E-2</v>
      </c>
      <c r="G26" s="133">
        <v>0.10348524000000001</v>
      </c>
      <c r="H26" s="133" t="s">
        <v>670</v>
      </c>
      <c r="I26" s="133">
        <v>2</v>
      </c>
      <c r="J26" s="133" t="s">
        <v>673</v>
      </c>
      <c r="K26" s="133">
        <v>23</v>
      </c>
      <c r="L26" s="133">
        <v>333.49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7.8165175357399988E-2</v>
      </c>
      <c r="F27" s="133">
        <v>5.5314330000000002E-2</v>
      </c>
      <c r="G27" s="133">
        <v>0.10728781</v>
      </c>
      <c r="H27" s="133" t="s">
        <v>670</v>
      </c>
      <c r="I27" s="133">
        <v>2</v>
      </c>
      <c r="J27" s="133" t="s">
        <v>677</v>
      </c>
      <c r="K27" s="133">
        <v>38</v>
      </c>
      <c r="L27" s="133">
        <v>486.15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2.9150454366864805E-2</v>
      </c>
      <c r="F28" s="133">
        <v>1.8478890000000001E-2</v>
      </c>
      <c r="G28" s="133">
        <v>4.3739989999999999E-2</v>
      </c>
      <c r="H28" s="133" t="s">
        <v>670</v>
      </c>
      <c r="I28" s="133">
        <v>2</v>
      </c>
      <c r="J28" s="133" t="s">
        <v>671</v>
      </c>
      <c r="K28" s="133">
        <v>23</v>
      </c>
      <c r="L28" s="133">
        <v>789.01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6.6162570888468802E-2</v>
      </c>
      <c r="F29" s="133">
        <v>5.8349489999999997E-2</v>
      </c>
      <c r="G29" s="133">
        <v>7.4730420000000006E-2</v>
      </c>
      <c r="H29" s="133" t="s">
        <v>670</v>
      </c>
      <c r="I29" s="133">
        <v>2</v>
      </c>
      <c r="J29" s="133" t="s">
        <v>676</v>
      </c>
      <c r="K29" s="133">
        <v>259</v>
      </c>
      <c r="L29" s="133">
        <v>3914.6000000000004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56">
        <v>6.896758523493958E-2</v>
      </c>
      <c r="F30" s="133">
        <v>4.371953E-2</v>
      </c>
      <c r="G30" s="133">
        <v>0.10348524000000001</v>
      </c>
      <c r="H30" s="133" t="s">
        <v>670</v>
      </c>
      <c r="I30" s="133">
        <v>2</v>
      </c>
      <c r="J30" s="133" t="s">
        <v>673</v>
      </c>
      <c r="K30" s="133">
        <v>23</v>
      </c>
      <c r="L30" s="133">
        <v>333.49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7.8165175357399988E-2</v>
      </c>
      <c r="F31" s="133">
        <v>5.5314330000000002E-2</v>
      </c>
      <c r="G31" s="133">
        <v>0.10728781</v>
      </c>
      <c r="H31" s="133" t="s">
        <v>670</v>
      </c>
      <c r="I31" s="133">
        <v>2</v>
      </c>
      <c r="J31" s="133" t="s">
        <v>677</v>
      </c>
      <c r="K31" s="133">
        <v>38</v>
      </c>
      <c r="L31" s="133">
        <v>486.15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2.9150454366864805E-2</v>
      </c>
      <c r="F32" s="133">
        <v>1.8478890000000001E-2</v>
      </c>
      <c r="G32" s="133">
        <v>4.3739989999999999E-2</v>
      </c>
      <c r="H32" s="133" t="s">
        <v>670</v>
      </c>
      <c r="I32" s="133">
        <v>2</v>
      </c>
      <c r="J32" s="133" t="s">
        <v>671</v>
      </c>
      <c r="K32" s="133">
        <v>23</v>
      </c>
      <c r="L32" s="133">
        <v>789.01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5.5135381333077639E-2</v>
      </c>
      <c r="F33" s="133">
        <v>4.0366029999999997E-2</v>
      </c>
      <c r="G33" s="133">
        <v>7.3542869999999996E-2</v>
      </c>
      <c r="H33" s="133" t="s">
        <v>670</v>
      </c>
      <c r="I33" s="133">
        <v>2</v>
      </c>
      <c r="J33" s="133" t="s">
        <v>678</v>
      </c>
      <c r="K33" s="133">
        <v>46</v>
      </c>
      <c r="L33" s="133">
        <v>834.31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2.9150454366864805E-2</v>
      </c>
      <c r="F34" s="133">
        <v>1.8478890000000001E-2</v>
      </c>
      <c r="G34" s="133">
        <v>4.3739989999999999E-2</v>
      </c>
      <c r="H34" s="133" t="s">
        <v>670</v>
      </c>
      <c r="I34" s="133">
        <v>2</v>
      </c>
      <c r="J34" s="133" t="s">
        <v>671</v>
      </c>
      <c r="K34" s="133">
        <v>23</v>
      </c>
      <c r="L34" s="133">
        <v>789.01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5.5135381333077639E-2</v>
      </c>
      <c r="F35" s="133">
        <v>4.0366029999999997E-2</v>
      </c>
      <c r="G35" s="133">
        <v>7.3542869999999996E-2</v>
      </c>
      <c r="H35" s="133" t="s">
        <v>670</v>
      </c>
      <c r="I35" s="133">
        <v>2</v>
      </c>
      <c r="J35" s="133" t="s">
        <v>678</v>
      </c>
      <c r="K35" s="133">
        <v>46</v>
      </c>
      <c r="L35" s="133">
        <v>834.31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2.9150454366864805E-2</v>
      </c>
      <c r="F36" s="133">
        <v>1.8478890000000001E-2</v>
      </c>
      <c r="G36" s="133">
        <v>4.3739989999999999E-2</v>
      </c>
      <c r="H36" s="133" t="s">
        <v>670</v>
      </c>
      <c r="I36" s="133">
        <v>2</v>
      </c>
      <c r="J36" s="133" t="s">
        <v>671</v>
      </c>
      <c r="K36" s="133">
        <v>23</v>
      </c>
      <c r="L36" s="133">
        <v>789.01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5.5135381333077639E-2</v>
      </c>
      <c r="F37" s="87">
        <v>4.0366029999999997E-2</v>
      </c>
      <c r="G37" s="87">
        <v>7.3542869999999996E-2</v>
      </c>
      <c r="H37" s="87" t="s">
        <v>670</v>
      </c>
      <c r="I37" s="87">
        <v>2</v>
      </c>
      <c r="J37" s="87" t="s">
        <v>678</v>
      </c>
      <c r="K37" s="87">
        <v>46</v>
      </c>
      <c r="L37" s="87">
        <v>834.31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2.9150454366864805E-2</v>
      </c>
      <c r="F38" s="133">
        <v>1.8478890000000001E-2</v>
      </c>
      <c r="G38" s="133">
        <v>4.3739989999999999E-2</v>
      </c>
      <c r="H38" s="133" t="s">
        <v>670</v>
      </c>
      <c r="I38" s="133">
        <v>2</v>
      </c>
      <c r="J38" s="133" t="s">
        <v>671</v>
      </c>
      <c r="K38" s="133">
        <v>23</v>
      </c>
      <c r="L38" s="133">
        <v>789.01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8.5326273315204829E-2</v>
      </c>
      <c r="F39" s="133">
        <v>6.9926940000000007E-2</v>
      </c>
      <c r="G39" s="133">
        <v>0.10310807</v>
      </c>
      <c r="H39" s="133" t="s">
        <v>670</v>
      </c>
      <c r="I39" s="133">
        <v>2</v>
      </c>
      <c r="J39" s="133" t="s">
        <v>679</v>
      </c>
      <c r="K39" s="133">
        <v>107</v>
      </c>
      <c r="L39" s="133">
        <v>1254.01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6.896758523493958E-2</v>
      </c>
      <c r="F40" s="133">
        <v>4.371953E-2</v>
      </c>
      <c r="G40" s="133">
        <v>0.10348524000000001</v>
      </c>
      <c r="H40" s="133" t="s">
        <v>670</v>
      </c>
      <c r="I40" s="133">
        <v>2</v>
      </c>
      <c r="J40" s="133" t="s">
        <v>673</v>
      </c>
      <c r="K40" s="133">
        <v>23</v>
      </c>
      <c r="L40" s="133">
        <v>333.49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8.0004571689810844E-2</v>
      </c>
      <c r="F41" s="133">
        <v>4.3739239999999999E-2</v>
      </c>
      <c r="G41" s="133">
        <v>0.13423408000000001</v>
      </c>
      <c r="H41" s="133" t="s">
        <v>670</v>
      </c>
      <c r="I41" s="133">
        <v>2</v>
      </c>
      <c r="J41" s="133" t="s">
        <v>680</v>
      </c>
      <c r="K41" s="133">
        <v>14</v>
      </c>
      <c r="L41" s="133">
        <v>174.99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2.9150454366864805E-2</v>
      </c>
      <c r="F42" s="133">
        <v>1.8478890000000001E-2</v>
      </c>
      <c r="G42" s="133">
        <v>4.3739989999999999E-2</v>
      </c>
      <c r="H42" s="133" t="s">
        <v>670</v>
      </c>
      <c r="I42" s="133">
        <v>2</v>
      </c>
      <c r="J42" s="133" t="s">
        <v>671</v>
      </c>
      <c r="K42" s="133">
        <v>23</v>
      </c>
      <c r="L42" s="133">
        <v>789.01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8.5326273315204829E-2</v>
      </c>
      <c r="F43" s="133">
        <v>6.9926940000000007E-2</v>
      </c>
      <c r="G43" s="133">
        <v>0.10310807</v>
      </c>
      <c r="H43" s="133" t="s">
        <v>670</v>
      </c>
      <c r="I43" s="133">
        <v>2</v>
      </c>
      <c r="J43" s="133" t="s">
        <v>679</v>
      </c>
      <c r="K43" s="133">
        <v>107</v>
      </c>
      <c r="L43" s="133">
        <v>1254.01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6.896758523493958E-2</v>
      </c>
      <c r="F44" s="133">
        <v>4.371953E-2</v>
      </c>
      <c r="G44" s="133">
        <v>0.10348524000000001</v>
      </c>
      <c r="H44" s="133" t="s">
        <v>670</v>
      </c>
      <c r="I44" s="133">
        <v>2</v>
      </c>
      <c r="J44" s="133" t="s">
        <v>673</v>
      </c>
      <c r="K44" s="133">
        <v>23</v>
      </c>
      <c r="L44" s="133">
        <v>333.49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8.0004571689810844E-2</v>
      </c>
      <c r="F45" s="133">
        <v>4.3739239999999999E-2</v>
      </c>
      <c r="G45" s="133">
        <v>0.13423408000000001</v>
      </c>
      <c r="H45" s="133" t="s">
        <v>670</v>
      </c>
      <c r="I45" s="133">
        <v>2</v>
      </c>
      <c r="J45" s="133" t="s">
        <v>680</v>
      </c>
      <c r="K45" s="133">
        <v>14</v>
      </c>
      <c r="L45" s="133">
        <v>174.99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2.9150454366864805E-2</v>
      </c>
      <c r="F46" s="133">
        <v>1.8478890000000001E-2</v>
      </c>
      <c r="G46" s="133">
        <v>4.3739989999999999E-2</v>
      </c>
      <c r="H46" s="133" t="s">
        <v>670</v>
      </c>
      <c r="I46" s="133">
        <v>2</v>
      </c>
      <c r="J46" s="133" t="s">
        <v>671</v>
      </c>
      <c r="K46" s="133">
        <v>23</v>
      </c>
      <c r="L46" s="133">
        <v>789.01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8.5326273315204829E-2</v>
      </c>
      <c r="F47" s="133">
        <v>6.9926940000000007E-2</v>
      </c>
      <c r="G47" s="133">
        <v>0.10310807</v>
      </c>
      <c r="H47" s="133" t="s">
        <v>670</v>
      </c>
      <c r="I47" s="133">
        <v>2</v>
      </c>
      <c r="J47" s="133" t="s">
        <v>679</v>
      </c>
      <c r="K47" s="133">
        <v>107</v>
      </c>
      <c r="L47" s="133">
        <v>1254.01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6.896758523493958E-2</v>
      </c>
      <c r="F48" s="133">
        <v>4.371953E-2</v>
      </c>
      <c r="G48" s="133">
        <v>0.10348524000000001</v>
      </c>
      <c r="H48" s="133" t="s">
        <v>670</v>
      </c>
      <c r="I48" s="133">
        <v>2</v>
      </c>
      <c r="J48" s="133" t="s">
        <v>673</v>
      </c>
      <c r="K48" s="133">
        <v>23</v>
      </c>
      <c r="L48" s="133">
        <v>333.49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8.0004571689810844E-2</v>
      </c>
      <c r="F49" s="133">
        <v>4.3739239999999999E-2</v>
      </c>
      <c r="G49" s="133">
        <v>0.13423408000000001</v>
      </c>
      <c r="H49" s="133" t="s">
        <v>670</v>
      </c>
      <c r="I49" s="133">
        <v>2</v>
      </c>
      <c r="J49" s="133" t="s">
        <v>680</v>
      </c>
      <c r="K49" s="133">
        <v>14</v>
      </c>
      <c r="L49" s="133">
        <v>174.99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2.9150454366864805E-2</v>
      </c>
      <c r="F50" s="133">
        <v>1.8478890000000001E-2</v>
      </c>
      <c r="G50" s="133">
        <v>4.3739989999999999E-2</v>
      </c>
      <c r="H50" s="133" t="s">
        <v>670</v>
      </c>
      <c r="I50" s="133">
        <v>2</v>
      </c>
      <c r="J50" s="133" t="s">
        <v>671</v>
      </c>
      <c r="K50" s="133">
        <v>23</v>
      </c>
      <c r="L50" s="133">
        <v>789.01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8.6571268523705253E-2</v>
      </c>
      <c r="F51" s="133">
        <v>5.0430950000000002E-2</v>
      </c>
      <c r="G51" s="133">
        <v>0.13860898999999999</v>
      </c>
      <c r="H51" s="133" t="s">
        <v>670</v>
      </c>
      <c r="I51" s="133">
        <v>2</v>
      </c>
      <c r="J51" s="133" t="s">
        <v>681</v>
      </c>
      <c r="K51" s="133">
        <v>17</v>
      </c>
      <c r="L51" s="133">
        <v>196.37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2.9150454366864805E-2</v>
      </c>
      <c r="F52" s="133">
        <v>1.8478890000000001E-2</v>
      </c>
      <c r="G52" s="133">
        <v>4.3739989999999999E-2</v>
      </c>
      <c r="H52" s="133" t="s">
        <v>670</v>
      </c>
      <c r="I52" s="133">
        <v>2</v>
      </c>
      <c r="J52" s="133" t="s">
        <v>671</v>
      </c>
      <c r="K52" s="133">
        <v>23</v>
      </c>
      <c r="L52" s="133">
        <v>789.01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8.6571268523705253E-2</v>
      </c>
      <c r="F53" s="133">
        <v>5.0430950000000002E-2</v>
      </c>
      <c r="G53" s="133">
        <v>0.13860898999999999</v>
      </c>
      <c r="H53" s="133" t="s">
        <v>670</v>
      </c>
      <c r="I53" s="133">
        <v>2</v>
      </c>
      <c r="J53" s="133" t="s">
        <v>681</v>
      </c>
      <c r="K53" s="133">
        <v>17</v>
      </c>
      <c r="L53" s="133">
        <v>196.37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2.9150454366864805E-2</v>
      </c>
      <c r="F54" s="133">
        <v>1.8478890000000001E-2</v>
      </c>
      <c r="G54" s="133">
        <v>4.3739989999999999E-2</v>
      </c>
      <c r="H54" s="133" t="s">
        <v>670</v>
      </c>
      <c r="I54" s="133">
        <v>2</v>
      </c>
      <c r="J54" s="133" t="s">
        <v>671</v>
      </c>
      <c r="K54" s="133">
        <v>23</v>
      </c>
      <c r="L54" s="133">
        <v>789.01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8.6571268523705253E-2</v>
      </c>
      <c r="F55" s="87">
        <v>5.0430950000000002E-2</v>
      </c>
      <c r="G55" s="87">
        <v>0.13860898999999999</v>
      </c>
      <c r="H55" s="87" t="s">
        <v>670</v>
      </c>
      <c r="I55" s="87">
        <v>2</v>
      </c>
      <c r="J55" s="87" t="s">
        <v>681</v>
      </c>
      <c r="K55" s="87">
        <v>17</v>
      </c>
      <c r="L55" s="87">
        <v>196.37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2.9150454366864805E-2</v>
      </c>
      <c r="F56" s="133">
        <v>1.8478890000000001E-2</v>
      </c>
      <c r="G56" s="133">
        <v>4.3739989999999999E-2</v>
      </c>
      <c r="H56" s="133" t="s">
        <v>670</v>
      </c>
      <c r="I56" s="133">
        <v>2</v>
      </c>
      <c r="J56" s="133" t="s">
        <v>671</v>
      </c>
      <c r="K56" s="133">
        <v>23</v>
      </c>
      <c r="L56" s="133">
        <v>789.01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5.5564154769984241E-2</v>
      </c>
      <c r="F57" s="133">
        <v>4.9245860000000002E-2</v>
      </c>
      <c r="G57" s="133">
        <v>6.2468330000000002E-2</v>
      </c>
      <c r="H57" s="133" t="s">
        <v>670</v>
      </c>
      <c r="I57" s="133">
        <v>2</v>
      </c>
      <c r="J57" s="133" t="s">
        <v>672</v>
      </c>
      <c r="K57" s="133">
        <v>280</v>
      </c>
      <c r="L57" s="133">
        <v>5039.22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6.896758523493958E-2</v>
      </c>
      <c r="F58" s="133">
        <v>4.371953E-2</v>
      </c>
      <c r="G58" s="133">
        <v>0.10348524000000001</v>
      </c>
      <c r="H58" s="133" t="s">
        <v>670</v>
      </c>
      <c r="I58" s="133">
        <v>2</v>
      </c>
      <c r="J58" s="133" t="s">
        <v>673</v>
      </c>
      <c r="K58" s="133">
        <v>23</v>
      </c>
      <c r="L58" s="133">
        <v>333.49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4.2486714731124454E-2</v>
      </c>
      <c r="F59" s="133">
        <v>3.2790350000000003E-2</v>
      </c>
      <c r="G59" s="133">
        <v>5.4152810000000003E-2</v>
      </c>
      <c r="H59" s="133" t="s">
        <v>670</v>
      </c>
      <c r="I59" s="133">
        <v>2</v>
      </c>
      <c r="J59" s="133" t="s">
        <v>674</v>
      </c>
      <c r="K59" s="133">
        <v>65</v>
      </c>
      <c r="L59" s="133">
        <v>1529.89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2.9150454366864805E-2</v>
      </c>
      <c r="F60" s="133">
        <v>1.8478890000000001E-2</v>
      </c>
      <c r="G60" s="133">
        <v>4.3739989999999999E-2</v>
      </c>
      <c r="H60" s="133" t="s">
        <v>670</v>
      </c>
      <c r="I60" s="133">
        <v>2</v>
      </c>
      <c r="J60" s="133" t="s">
        <v>671</v>
      </c>
      <c r="K60" s="133">
        <v>23</v>
      </c>
      <c r="L60" s="133">
        <v>789.01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5.5564154769984241E-2</v>
      </c>
      <c r="F61" s="133">
        <v>4.9245860000000002E-2</v>
      </c>
      <c r="G61" s="133">
        <v>6.2468330000000002E-2</v>
      </c>
      <c r="H61" s="133" t="s">
        <v>670</v>
      </c>
      <c r="I61" s="133">
        <v>2</v>
      </c>
      <c r="J61" s="133" t="s">
        <v>672</v>
      </c>
      <c r="K61" s="133">
        <v>280</v>
      </c>
      <c r="L61" s="133">
        <v>5039.22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6.896758523493958E-2</v>
      </c>
      <c r="F62" s="133">
        <v>4.371953E-2</v>
      </c>
      <c r="G62" s="133">
        <v>0.10348524000000001</v>
      </c>
      <c r="H62" s="133" t="s">
        <v>670</v>
      </c>
      <c r="I62" s="133">
        <v>2</v>
      </c>
      <c r="J62" s="133" t="s">
        <v>673</v>
      </c>
      <c r="K62" s="133">
        <v>23</v>
      </c>
      <c r="L62" s="133">
        <v>333.49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4.2486714731124454E-2</v>
      </c>
      <c r="F63" s="133">
        <v>3.2790350000000003E-2</v>
      </c>
      <c r="G63" s="133">
        <v>5.4152810000000003E-2</v>
      </c>
      <c r="H63" s="133" t="s">
        <v>670</v>
      </c>
      <c r="I63" s="133">
        <v>2</v>
      </c>
      <c r="J63" s="133" t="s">
        <v>674</v>
      </c>
      <c r="K63" s="133">
        <v>65</v>
      </c>
      <c r="L63" s="133">
        <v>1529.89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2.9150454366864805E-2</v>
      </c>
      <c r="F64" s="133">
        <v>1.8478890000000001E-2</v>
      </c>
      <c r="G64" s="133">
        <v>4.3739989999999999E-2</v>
      </c>
      <c r="H64" s="133" t="s">
        <v>670</v>
      </c>
      <c r="I64" s="133">
        <v>2</v>
      </c>
      <c r="J64" s="133" t="s">
        <v>671</v>
      </c>
      <c r="K64" s="133">
        <v>23</v>
      </c>
      <c r="L64" s="133">
        <v>789.01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5.5564154769984241E-2</v>
      </c>
      <c r="F65" s="133">
        <v>4.9245860000000002E-2</v>
      </c>
      <c r="G65" s="133">
        <v>6.2468330000000002E-2</v>
      </c>
      <c r="H65" s="133" t="s">
        <v>670</v>
      </c>
      <c r="I65" s="133">
        <v>2</v>
      </c>
      <c r="J65" s="133" t="s">
        <v>672</v>
      </c>
      <c r="K65" s="133">
        <v>280</v>
      </c>
      <c r="L65" s="133">
        <v>5039.22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6.896758523493958E-2</v>
      </c>
      <c r="F66" s="133">
        <v>4.371953E-2</v>
      </c>
      <c r="G66" s="133">
        <v>0.10348524000000001</v>
      </c>
      <c r="H66" s="133" t="s">
        <v>670</v>
      </c>
      <c r="I66" s="133">
        <v>2</v>
      </c>
      <c r="J66" s="133" t="s">
        <v>673</v>
      </c>
      <c r="K66" s="133">
        <v>23</v>
      </c>
      <c r="L66" s="133">
        <v>333.49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4.2486714731124454E-2</v>
      </c>
      <c r="F67" s="133">
        <v>3.2790350000000003E-2</v>
      </c>
      <c r="G67" s="133">
        <v>5.4152810000000003E-2</v>
      </c>
      <c r="H67" s="133" t="s">
        <v>670</v>
      </c>
      <c r="I67" s="133">
        <v>2</v>
      </c>
      <c r="J67" s="133" t="s">
        <v>674</v>
      </c>
      <c r="K67" s="133">
        <v>65</v>
      </c>
      <c r="L67" s="133">
        <v>1529.89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2.9150454366864805E-2</v>
      </c>
      <c r="F68" s="133">
        <v>1.8478890000000001E-2</v>
      </c>
      <c r="G68" s="133">
        <v>4.3739989999999999E-2</v>
      </c>
      <c r="H68" s="133" t="s">
        <v>670</v>
      </c>
      <c r="I68" s="133">
        <v>2</v>
      </c>
      <c r="J68" s="133" t="s">
        <v>671</v>
      </c>
      <c r="K68" s="133">
        <v>23</v>
      </c>
      <c r="L68" s="133">
        <v>789.01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3.9847516835575865E-2</v>
      </c>
      <c r="F69" s="133">
        <v>3.3037549999999999E-2</v>
      </c>
      <c r="G69" s="133">
        <v>4.764786E-2</v>
      </c>
      <c r="H69" s="133" t="s">
        <v>670</v>
      </c>
      <c r="I69" s="133">
        <v>2</v>
      </c>
      <c r="J69" s="133" t="s">
        <v>675</v>
      </c>
      <c r="K69" s="133">
        <v>120</v>
      </c>
      <c r="L69" s="133">
        <v>3011.48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2.9150454366864805E-2</v>
      </c>
      <c r="F70" s="133">
        <v>1.8478890000000001E-2</v>
      </c>
      <c r="G70" s="133">
        <v>4.3739989999999999E-2</v>
      </c>
      <c r="H70" s="133" t="s">
        <v>670</v>
      </c>
      <c r="I70" s="133">
        <v>2</v>
      </c>
      <c r="J70" s="133" t="s">
        <v>671</v>
      </c>
      <c r="K70" s="133">
        <v>23</v>
      </c>
      <c r="L70" s="133">
        <v>789.01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3.9847516835575865E-2</v>
      </c>
      <c r="F71" s="133">
        <v>3.3037549999999999E-2</v>
      </c>
      <c r="G71" s="133">
        <v>4.764786E-2</v>
      </c>
      <c r="H71" s="133" t="s">
        <v>670</v>
      </c>
      <c r="I71" s="133">
        <v>2</v>
      </c>
      <c r="J71" s="133" t="s">
        <v>675</v>
      </c>
      <c r="K71" s="133">
        <v>120</v>
      </c>
      <c r="L71" s="133">
        <v>3011.48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2.9150454366864805E-2</v>
      </c>
      <c r="F72" s="133">
        <v>1.8478890000000001E-2</v>
      </c>
      <c r="G72" s="133">
        <v>4.3739989999999999E-2</v>
      </c>
      <c r="H72" s="133" t="s">
        <v>670</v>
      </c>
      <c r="I72" s="133">
        <v>2</v>
      </c>
      <c r="J72" s="133" t="s">
        <v>671</v>
      </c>
      <c r="K72" s="133">
        <v>23</v>
      </c>
      <c r="L72" s="133">
        <v>789.01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3.9847516835575865E-2</v>
      </c>
      <c r="F73" s="87">
        <v>3.3037549999999999E-2</v>
      </c>
      <c r="G73" s="87">
        <v>4.764786E-2</v>
      </c>
      <c r="H73" s="87" t="s">
        <v>670</v>
      </c>
      <c r="I73" s="87">
        <v>2</v>
      </c>
      <c r="J73" s="87" t="s">
        <v>675</v>
      </c>
      <c r="K73" s="87">
        <v>120</v>
      </c>
      <c r="L73" s="87">
        <v>3011.48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63">
        <v>2.9150454366864805E-2</v>
      </c>
      <c r="F74" s="133">
        <v>1.8478890000000001E-2</v>
      </c>
      <c r="G74" s="133">
        <v>4.3739989999999999E-2</v>
      </c>
      <c r="H74" s="133" t="s">
        <v>670</v>
      </c>
      <c r="I74" s="133">
        <v>2</v>
      </c>
      <c r="J74" s="133" t="s">
        <v>671</v>
      </c>
      <c r="K74" s="133">
        <v>23</v>
      </c>
      <c r="L74" s="133">
        <v>789.01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63">
        <v>6.6162570888468802E-2</v>
      </c>
      <c r="F75" s="133">
        <v>5.8349489999999997E-2</v>
      </c>
      <c r="G75" s="133">
        <v>7.4730420000000006E-2</v>
      </c>
      <c r="H75" s="133" t="s">
        <v>670</v>
      </c>
      <c r="I75" s="133">
        <v>2</v>
      </c>
      <c r="J75" s="133" t="s">
        <v>676</v>
      </c>
      <c r="K75" s="133">
        <v>259</v>
      </c>
      <c r="L75" s="133">
        <v>3914.6000000000004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63">
        <v>6.896758523493958E-2</v>
      </c>
      <c r="F76" s="133">
        <v>4.371953E-2</v>
      </c>
      <c r="G76" s="133">
        <v>0.10348524000000001</v>
      </c>
      <c r="H76" s="133" t="s">
        <v>670</v>
      </c>
      <c r="I76" s="133">
        <v>2</v>
      </c>
      <c r="J76" s="133" t="s">
        <v>673</v>
      </c>
      <c r="K76" s="133">
        <v>23</v>
      </c>
      <c r="L76" s="133">
        <v>333.49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63">
        <v>7.8165175357399988E-2</v>
      </c>
      <c r="F77" s="133">
        <v>5.5314330000000002E-2</v>
      </c>
      <c r="G77" s="133">
        <v>0.10728781</v>
      </c>
      <c r="H77" s="133" t="s">
        <v>670</v>
      </c>
      <c r="I77" s="133">
        <v>2</v>
      </c>
      <c r="J77" s="133" t="s">
        <v>677</v>
      </c>
      <c r="K77" s="133">
        <v>38</v>
      </c>
      <c r="L77" s="133">
        <v>486.15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63">
        <v>2.9150454366864805E-2</v>
      </c>
      <c r="F78" s="133">
        <v>1.8478890000000001E-2</v>
      </c>
      <c r="G78" s="133">
        <v>4.3739989999999999E-2</v>
      </c>
      <c r="H78" s="133" t="s">
        <v>670</v>
      </c>
      <c r="I78" s="133">
        <v>2</v>
      </c>
      <c r="J78" s="133" t="s">
        <v>671</v>
      </c>
      <c r="K78" s="133">
        <v>23</v>
      </c>
      <c r="L78" s="133">
        <v>789.01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63">
        <v>6.6162570888468802E-2</v>
      </c>
      <c r="F79" s="133">
        <v>5.8349489999999997E-2</v>
      </c>
      <c r="G79" s="133">
        <v>7.4730420000000006E-2</v>
      </c>
      <c r="H79" s="133" t="s">
        <v>670</v>
      </c>
      <c r="I79" s="133">
        <v>2</v>
      </c>
      <c r="J79" s="133" t="s">
        <v>676</v>
      </c>
      <c r="K79" s="133">
        <v>259</v>
      </c>
      <c r="L79" s="133">
        <v>3914.6000000000004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63">
        <v>6.896758523493958E-2</v>
      </c>
      <c r="F80" s="133">
        <v>4.371953E-2</v>
      </c>
      <c r="G80" s="133">
        <v>0.10348524000000001</v>
      </c>
      <c r="H80" s="133" t="s">
        <v>670</v>
      </c>
      <c r="I80" s="133">
        <v>2</v>
      </c>
      <c r="J80" s="133" t="s">
        <v>673</v>
      </c>
      <c r="K80" s="133">
        <v>23</v>
      </c>
      <c r="L80" s="133">
        <v>333.49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63">
        <v>7.8165175357399988E-2</v>
      </c>
      <c r="F81" s="133">
        <v>5.5314330000000002E-2</v>
      </c>
      <c r="G81" s="133">
        <v>0.10728781</v>
      </c>
      <c r="H81" s="133" t="s">
        <v>670</v>
      </c>
      <c r="I81" s="133">
        <v>2</v>
      </c>
      <c r="J81" s="133" t="s">
        <v>677</v>
      </c>
      <c r="K81" s="133">
        <v>38</v>
      </c>
      <c r="L81" s="133">
        <v>486.15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63">
        <v>2.9150454366864805E-2</v>
      </c>
      <c r="F82" s="133">
        <v>1.8478890000000001E-2</v>
      </c>
      <c r="G82" s="133">
        <v>4.3739989999999999E-2</v>
      </c>
      <c r="H82" s="133" t="s">
        <v>670</v>
      </c>
      <c r="I82" s="133">
        <v>2</v>
      </c>
      <c r="J82" s="133" t="s">
        <v>671</v>
      </c>
      <c r="K82" s="133">
        <v>23</v>
      </c>
      <c r="L82" s="133">
        <v>789.01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63">
        <v>6.6162570888468802E-2</v>
      </c>
      <c r="F83" s="133">
        <v>5.8349489999999997E-2</v>
      </c>
      <c r="G83" s="133">
        <v>7.4730420000000006E-2</v>
      </c>
      <c r="H83" s="133" t="s">
        <v>670</v>
      </c>
      <c r="I83" s="133">
        <v>2</v>
      </c>
      <c r="J83" s="133" t="s">
        <v>676</v>
      </c>
      <c r="K83" s="133">
        <v>259</v>
      </c>
      <c r="L83" s="133">
        <v>3914.6000000000004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63">
        <v>6.896758523493958E-2</v>
      </c>
      <c r="F84" s="133">
        <v>4.371953E-2</v>
      </c>
      <c r="G84" s="133">
        <v>0.10348524000000001</v>
      </c>
      <c r="H84" s="133" t="s">
        <v>670</v>
      </c>
      <c r="I84" s="133">
        <v>2</v>
      </c>
      <c r="J84" s="133" t="s">
        <v>673</v>
      </c>
      <c r="K84" s="133">
        <v>23</v>
      </c>
      <c r="L84" s="133">
        <v>333.49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63">
        <v>7.8165175357399988E-2</v>
      </c>
      <c r="F85" s="133">
        <v>5.5314330000000002E-2</v>
      </c>
      <c r="G85" s="133">
        <v>0.10728781</v>
      </c>
      <c r="H85" s="133" t="s">
        <v>670</v>
      </c>
      <c r="I85" s="133">
        <v>2</v>
      </c>
      <c r="J85" s="133" t="s">
        <v>677</v>
      </c>
      <c r="K85" s="133">
        <v>38</v>
      </c>
      <c r="L85" s="133">
        <v>486.15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63">
        <v>2.9150454366864805E-2</v>
      </c>
      <c r="F86" s="133">
        <v>1.8478890000000001E-2</v>
      </c>
      <c r="G86" s="133">
        <v>4.3739989999999999E-2</v>
      </c>
      <c r="H86" s="133" t="s">
        <v>670</v>
      </c>
      <c r="I86" s="133">
        <v>2</v>
      </c>
      <c r="J86" s="133" t="s">
        <v>671</v>
      </c>
      <c r="K86" s="133">
        <v>23</v>
      </c>
      <c r="L86" s="133">
        <v>789.01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63">
        <v>5.5135381333077639E-2</v>
      </c>
      <c r="F87" s="133">
        <v>4.0366029999999997E-2</v>
      </c>
      <c r="G87" s="133">
        <v>7.3542869999999996E-2</v>
      </c>
      <c r="H87" s="133" t="s">
        <v>670</v>
      </c>
      <c r="I87" s="133">
        <v>2</v>
      </c>
      <c r="J87" s="133" t="s">
        <v>678</v>
      </c>
      <c r="K87" s="133">
        <v>46</v>
      </c>
      <c r="L87" s="133">
        <v>834.31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63">
        <v>2.9150454366864805E-2</v>
      </c>
      <c r="F88" s="133">
        <v>1.8478890000000001E-2</v>
      </c>
      <c r="G88" s="133">
        <v>4.3739989999999999E-2</v>
      </c>
      <c r="H88" s="133" t="s">
        <v>670</v>
      </c>
      <c r="I88" s="133">
        <v>2</v>
      </c>
      <c r="J88" s="133" t="s">
        <v>671</v>
      </c>
      <c r="K88" s="133">
        <v>23</v>
      </c>
      <c r="L88" s="133">
        <v>789.01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63">
        <v>5.5135381333077639E-2</v>
      </c>
      <c r="F89" s="133">
        <v>4.0366029999999997E-2</v>
      </c>
      <c r="G89" s="133">
        <v>7.3542869999999996E-2</v>
      </c>
      <c r="H89" s="133" t="s">
        <v>670</v>
      </c>
      <c r="I89" s="133">
        <v>2</v>
      </c>
      <c r="J89" s="133" t="s">
        <v>678</v>
      </c>
      <c r="K89" s="133">
        <v>46</v>
      </c>
      <c r="L89" s="133">
        <v>834.31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63">
        <v>2.9150454366864805E-2</v>
      </c>
      <c r="F90" s="133">
        <v>1.8478890000000001E-2</v>
      </c>
      <c r="G90" s="133">
        <v>4.3739989999999999E-2</v>
      </c>
      <c r="H90" s="133" t="s">
        <v>670</v>
      </c>
      <c r="I90" s="133">
        <v>2</v>
      </c>
      <c r="J90" s="133" t="s">
        <v>671</v>
      </c>
      <c r="K90" s="133">
        <v>23</v>
      </c>
      <c r="L90" s="133">
        <v>789.01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64">
        <v>5.5135381333077639E-2</v>
      </c>
      <c r="F91" s="87">
        <v>4.0366029999999997E-2</v>
      </c>
      <c r="G91" s="87">
        <v>7.3542869999999996E-2</v>
      </c>
      <c r="H91" s="87" t="s">
        <v>670</v>
      </c>
      <c r="I91" s="87">
        <v>2</v>
      </c>
      <c r="J91" s="87" t="s">
        <v>678</v>
      </c>
      <c r="K91" s="87">
        <v>46</v>
      </c>
      <c r="L91" s="87">
        <v>834.31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2.9150454366864805E-2</v>
      </c>
      <c r="F92" s="133">
        <v>1.8478890000000001E-2</v>
      </c>
      <c r="G92" s="133">
        <v>4.3739989999999999E-2</v>
      </c>
      <c r="H92" s="133" t="s">
        <v>670</v>
      </c>
      <c r="I92" s="133">
        <v>2</v>
      </c>
      <c r="J92" s="133" t="s">
        <v>671</v>
      </c>
      <c r="K92" s="133">
        <v>23</v>
      </c>
      <c r="L92" s="133">
        <v>789.01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v>0.19188209108283716</v>
      </c>
      <c r="F93" s="348">
        <v>6.9926940000000007E-2</v>
      </c>
      <c r="G93" s="348">
        <v>0.10310807</v>
      </c>
      <c r="H93" s="133" t="s">
        <v>670</v>
      </c>
      <c r="I93" s="133">
        <v>2</v>
      </c>
      <c r="J93" s="133" t="s">
        <v>679</v>
      </c>
      <c r="K93" s="133">
        <v>107</v>
      </c>
      <c r="L93" s="133">
        <v>1254.01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6.896758523493958E-2</v>
      </c>
      <c r="F94" s="133">
        <v>4.371953E-2</v>
      </c>
      <c r="G94" s="133">
        <v>0.10348524000000001</v>
      </c>
      <c r="H94" s="133" t="s">
        <v>670</v>
      </c>
      <c r="I94" s="133">
        <v>2</v>
      </c>
      <c r="J94" s="133" t="s">
        <v>673</v>
      </c>
      <c r="K94" s="133">
        <v>23</v>
      </c>
      <c r="L94" s="133">
        <v>333.49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v>0.19188209108283716</v>
      </c>
      <c r="F95" s="348">
        <v>4.3739239999999999E-2</v>
      </c>
      <c r="G95" s="348">
        <v>0.13423408000000001</v>
      </c>
      <c r="H95" s="133" t="s">
        <v>670</v>
      </c>
      <c r="I95" s="133">
        <v>2</v>
      </c>
      <c r="J95" s="133" t="s">
        <v>680</v>
      </c>
      <c r="K95" s="133">
        <v>14</v>
      </c>
      <c r="L95" s="133">
        <v>174.99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2.9150454366864805E-2</v>
      </c>
      <c r="F96" s="133">
        <v>1.8478890000000001E-2</v>
      </c>
      <c r="G96" s="133">
        <v>4.3739989999999999E-2</v>
      </c>
      <c r="H96" s="133" t="s">
        <v>670</v>
      </c>
      <c r="I96" s="133">
        <v>2</v>
      </c>
      <c r="J96" s="133" t="s">
        <v>671</v>
      </c>
      <c r="K96" s="133">
        <v>23</v>
      </c>
      <c r="L96" s="133">
        <v>789.01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v>0.18601127393343345</v>
      </c>
      <c r="F97" s="348">
        <v>6.9926940000000007E-2</v>
      </c>
      <c r="G97" s="348">
        <v>0.10310807</v>
      </c>
      <c r="H97" s="133" t="s">
        <v>670</v>
      </c>
      <c r="I97" s="133">
        <v>2</v>
      </c>
      <c r="J97" s="133" t="s">
        <v>679</v>
      </c>
      <c r="K97" s="133">
        <v>107</v>
      </c>
      <c r="L97" s="133">
        <v>1254.01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6.896758523493958E-2</v>
      </c>
      <c r="F98" s="133">
        <v>4.371953E-2</v>
      </c>
      <c r="G98" s="133">
        <v>0.10348524000000001</v>
      </c>
      <c r="H98" s="133" t="s">
        <v>670</v>
      </c>
      <c r="I98" s="133">
        <v>2</v>
      </c>
      <c r="J98" s="133" t="s">
        <v>673</v>
      </c>
      <c r="K98" s="133">
        <v>23</v>
      </c>
      <c r="L98" s="133">
        <v>333.49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v>0.19188209108283716</v>
      </c>
      <c r="F99" s="348">
        <v>4.3739239999999999E-2</v>
      </c>
      <c r="G99" s="348">
        <v>0.13423408000000001</v>
      </c>
      <c r="H99" s="133" t="s">
        <v>670</v>
      </c>
      <c r="I99" s="133">
        <v>2</v>
      </c>
      <c r="J99" s="133" t="s">
        <v>680</v>
      </c>
      <c r="K99" s="133">
        <v>14</v>
      </c>
      <c r="L99" s="133">
        <v>174.99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2.9150454366864805E-2</v>
      </c>
      <c r="F100" s="133">
        <v>1.8478890000000001E-2</v>
      </c>
      <c r="G100" s="133">
        <v>4.3739989999999999E-2</v>
      </c>
      <c r="H100" s="133" t="s">
        <v>670</v>
      </c>
      <c r="I100" s="133">
        <v>2</v>
      </c>
      <c r="J100" s="133" t="s">
        <v>671</v>
      </c>
      <c r="K100" s="133">
        <v>23</v>
      </c>
      <c r="L100" s="133">
        <v>789.01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v>0.19188209108283716</v>
      </c>
      <c r="F101" s="348">
        <v>6.9926940000000007E-2</v>
      </c>
      <c r="G101" s="348">
        <v>0.10310807</v>
      </c>
      <c r="H101" s="133" t="s">
        <v>670</v>
      </c>
      <c r="I101" s="133">
        <v>2</v>
      </c>
      <c r="J101" s="133" t="s">
        <v>679</v>
      </c>
      <c r="K101" s="133">
        <v>107</v>
      </c>
      <c r="L101" s="133">
        <v>1254.01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6.896758523493958E-2</v>
      </c>
      <c r="F102" s="133">
        <v>4.371953E-2</v>
      </c>
      <c r="G102" s="133">
        <v>0.10348524000000001</v>
      </c>
      <c r="H102" s="133" t="s">
        <v>670</v>
      </c>
      <c r="I102" s="133">
        <v>2</v>
      </c>
      <c r="J102" s="133" t="s">
        <v>673</v>
      </c>
      <c r="K102" s="133">
        <v>23</v>
      </c>
      <c r="L102" s="133">
        <v>333.49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v>0.19188209108283716</v>
      </c>
      <c r="F103" s="348">
        <v>4.3739239999999999E-2</v>
      </c>
      <c r="G103" s="348">
        <v>0.13423408000000001</v>
      </c>
      <c r="H103" s="133" t="s">
        <v>670</v>
      </c>
      <c r="I103" s="133">
        <v>2</v>
      </c>
      <c r="J103" s="133" t="s">
        <v>680</v>
      </c>
      <c r="K103" s="133">
        <v>14</v>
      </c>
      <c r="L103" s="133">
        <v>174.99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2.9150454366864805E-2</v>
      </c>
      <c r="F104" s="133">
        <v>1.8478890000000001E-2</v>
      </c>
      <c r="G104" s="133">
        <v>4.3739989999999999E-2</v>
      </c>
      <c r="H104" s="133" t="s">
        <v>670</v>
      </c>
      <c r="I104" s="133">
        <v>2</v>
      </c>
      <c r="J104" s="133" t="s">
        <v>671</v>
      </c>
      <c r="K104" s="133">
        <v>23</v>
      </c>
      <c r="L104" s="133">
        <v>789.01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v>0.19188209108283716</v>
      </c>
      <c r="F105" s="348">
        <v>5.0430950000000002E-2</v>
      </c>
      <c r="G105" s="348">
        <v>0.13860898999999999</v>
      </c>
      <c r="H105" s="133" t="s">
        <v>670</v>
      </c>
      <c r="I105" s="133">
        <v>2</v>
      </c>
      <c r="J105" s="133" t="s">
        <v>681</v>
      </c>
      <c r="K105" s="133">
        <v>17</v>
      </c>
      <c r="L105" s="133">
        <v>196.37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2.9150454366864805E-2</v>
      </c>
      <c r="F106" s="133">
        <v>1.8478890000000001E-2</v>
      </c>
      <c r="G106" s="133">
        <v>4.3739989999999999E-2</v>
      </c>
      <c r="H106" s="133" t="s">
        <v>670</v>
      </c>
      <c r="I106" s="133">
        <v>2</v>
      </c>
      <c r="J106" s="133" t="s">
        <v>671</v>
      </c>
      <c r="K106" s="133">
        <v>23</v>
      </c>
      <c r="L106" s="133">
        <v>789.01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v>0.14240964430266689</v>
      </c>
      <c r="F107" s="348">
        <v>5.0430950000000002E-2</v>
      </c>
      <c r="G107" s="348">
        <v>0.13860898999999999</v>
      </c>
      <c r="H107" s="133" t="s">
        <v>670</v>
      </c>
      <c r="I107" s="133">
        <v>2</v>
      </c>
      <c r="J107" s="133" t="s">
        <v>681</v>
      </c>
      <c r="K107" s="133">
        <v>17</v>
      </c>
      <c r="L107" s="133">
        <v>196.37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2.9150454366864805E-2</v>
      </c>
      <c r="F108" s="133">
        <v>1.8478890000000001E-2</v>
      </c>
      <c r="G108" s="133">
        <v>4.3739989999999999E-2</v>
      </c>
      <c r="H108" s="133" t="s">
        <v>670</v>
      </c>
      <c r="I108" s="133">
        <v>2</v>
      </c>
      <c r="J108" s="133" t="s">
        <v>671</v>
      </c>
      <c r="K108" s="133">
        <v>23</v>
      </c>
      <c r="L108" s="133">
        <v>789.01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v>0.19188209108283716</v>
      </c>
      <c r="F109" s="348">
        <v>5.0430950000000002E-2</v>
      </c>
      <c r="G109" s="348">
        <v>0.13860898999999999</v>
      </c>
      <c r="H109" s="133" t="s">
        <v>670</v>
      </c>
      <c r="I109" s="133">
        <v>2</v>
      </c>
      <c r="J109" s="133" t="s">
        <v>681</v>
      </c>
      <c r="K109" s="133">
        <v>17</v>
      </c>
      <c r="L109" s="133">
        <v>196.37</v>
      </c>
      <c r="M109" s="133" t="s">
        <v>17</v>
      </c>
    </row>
    <row r="111" spans="1:13" x14ac:dyDescent="0.25">
      <c r="G111" s="133"/>
    </row>
    <row r="112" spans="1:13" x14ac:dyDescent="0.25">
      <c r="G112" s="133"/>
    </row>
    <row r="113" spans="4:7" x14ac:dyDescent="0.25">
      <c r="G113" s="133"/>
    </row>
    <row r="114" spans="4:7" x14ac:dyDescent="0.25">
      <c r="G114" s="133"/>
    </row>
    <row r="115" spans="4:7" x14ac:dyDescent="0.25">
      <c r="D115" s="133"/>
      <c r="G115" s="133"/>
    </row>
    <row r="116" spans="4:7" x14ac:dyDescent="0.25">
      <c r="D116" s="133"/>
      <c r="F116" s="133"/>
      <c r="G116" s="133"/>
    </row>
    <row r="117" spans="4:7" x14ac:dyDescent="0.25">
      <c r="D117" s="133"/>
      <c r="F117" s="352"/>
      <c r="G117" s="352"/>
    </row>
    <row r="118" spans="4:7" x14ac:dyDescent="0.25">
      <c r="D118" s="133"/>
      <c r="F118" s="352"/>
      <c r="G118" s="352"/>
    </row>
    <row r="119" spans="4:7" x14ac:dyDescent="0.25">
      <c r="G119" s="133"/>
    </row>
    <row r="120" spans="4:7" x14ac:dyDescent="0.25">
      <c r="G120" s="133"/>
    </row>
    <row r="121" spans="4:7" x14ac:dyDescent="0.25">
      <c r="G121" s="133"/>
    </row>
    <row r="122" spans="4:7" x14ac:dyDescent="0.25">
      <c r="G122" s="133"/>
    </row>
    <row r="123" spans="4:7" x14ac:dyDescent="0.25">
      <c r="G123" s="133"/>
    </row>
    <row r="124" spans="4:7" x14ac:dyDescent="0.25">
      <c r="G124" s="133"/>
    </row>
    <row r="125" spans="4:7" x14ac:dyDescent="0.25">
      <c r="G125" s="133"/>
    </row>
    <row r="126" spans="4:7" x14ac:dyDescent="0.25">
      <c r="G126" s="133"/>
    </row>
    <row r="127" spans="4:7" x14ac:dyDescent="0.25">
      <c r="G127" s="13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7"/>
  <sheetViews>
    <sheetView zoomScale="80" zoomScaleNormal="80" workbookViewId="0">
      <pane ySplit="1" topLeftCell="A74" activePane="bottomLeft" state="frozen"/>
      <selection activeCell="K36" sqref="K36"/>
      <selection pane="bottomLeft" activeCell="J111" sqref="J111"/>
    </sheetView>
  </sheetViews>
  <sheetFormatPr defaultRowHeight="15" x14ac:dyDescent="0.25"/>
  <cols>
    <col min="1" max="4" width="9.140625" style="79"/>
    <col min="5" max="5" width="9.5703125" style="79" customWidth="1"/>
    <col min="6" max="8" width="8.7109375" style="79" customWidth="1"/>
    <col min="9" max="9" width="6.85546875" style="79" customWidth="1"/>
    <col min="10" max="10" width="24.28515625" style="79" customWidth="1"/>
    <col min="11" max="13" width="8.7109375" style="79" customWidth="1"/>
    <col min="14" max="14" width="9.42578125" style="79" customWidth="1"/>
    <col min="15" max="15" width="12.5703125" style="79" customWidth="1"/>
    <col min="16" max="16" width="84.140625" style="79" customWidth="1"/>
    <col min="17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0.10820949357957005</v>
      </c>
      <c r="F2" s="133">
        <v>7.3008489999999995E-2</v>
      </c>
      <c r="G2" s="133">
        <v>0.15447578000000001</v>
      </c>
      <c r="H2" s="133" t="s">
        <v>670</v>
      </c>
      <c r="I2" s="133">
        <v>2</v>
      </c>
      <c r="J2" s="133" t="s">
        <v>682</v>
      </c>
      <c r="K2" s="133">
        <v>30</v>
      </c>
      <c r="L2" s="133">
        <v>277.24</v>
      </c>
      <c r="M2" s="133" t="s">
        <v>17</v>
      </c>
      <c r="O2" s="79" t="s">
        <v>24</v>
      </c>
      <c r="P2" s="82" t="s">
        <v>39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0.14517314119124933</v>
      </c>
      <c r="F3" s="133">
        <v>0.1326021</v>
      </c>
      <c r="G3" s="133">
        <v>0.1586147</v>
      </c>
      <c r="H3" s="133" t="s">
        <v>670</v>
      </c>
      <c r="I3" s="133">
        <v>2</v>
      </c>
      <c r="J3" s="133" t="s">
        <v>683</v>
      </c>
      <c r="K3" s="133">
        <v>490</v>
      </c>
      <c r="L3" s="133">
        <v>3375.2799999999997</v>
      </c>
      <c r="M3" s="133" t="s">
        <v>17</v>
      </c>
      <c r="P3" s="82" t="s">
        <v>28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5.7273768613974797E-2</v>
      </c>
      <c r="F4" s="133">
        <v>3.1312100000000002E-2</v>
      </c>
      <c r="G4" s="133">
        <v>9.6095650000000005E-2</v>
      </c>
      <c r="H4" s="133" t="s">
        <v>670</v>
      </c>
      <c r="I4" s="133">
        <v>2</v>
      </c>
      <c r="J4" s="133" t="s">
        <v>684</v>
      </c>
      <c r="K4" s="133">
        <v>14</v>
      </c>
      <c r="L4" s="133">
        <v>244.44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0.11797332394242198</v>
      </c>
      <c r="F5" s="133">
        <v>9.8845139999999998E-2</v>
      </c>
      <c r="G5" s="133">
        <v>0.13972319999999999</v>
      </c>
      <c r="H5" s="133" t="s">
        <v>670</v>
      </c>
      <c r="I5" s="133">
        <v>2</v>
      </c>
      <c r="J5" s="133" t="s">
        <v>685</v>
      </c>
      <c r="K5" s="133">
        <v>134</v>
      </c>
      <c r="L5" s="133">
        <v>1135.8499999999999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0.10820949357957005</v>
      </c>
      <c r="F6" s="133">
        <v>7.3008489999999995E-2</v>
      </c>
      <c r="G6" s="133">
        <v>0.15447578000000001</v>
      </c>
      <c r="H6" s="133" t="s">
        <v>670</v>
      </c>
      <c r="I6" s="133">
        <v>2</v>
      </c>
      <c r="J6" s="133" t="s">
        <v>682</v>
      </c>
      <c r="K6" s="133">
        <v>30</v>
      </c>
      <c r="L6" s="133">
        <v>277.24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0.14517314119124933</v>
      </c>
      <c r="F7" s="133">
        <v>0.1326021</v>
      </c>
      <c r="G7" s="133">
        <v>0.1586147</v>
      </c>
      <c r="H7" s="133" t="s">
        <v>670</v>
      </c>
      <c r="I7" s="133">
        <v>2</v>
      </c>
      <c r="J7" s="133" t="s">
        <v>683</v>
      </c>
      <c r="K7" s="133">
        <v>490</v>
      </c>
      <c r="L7" s="133">
        <v>3375.2799999999997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5.7273768613974797E-2</v>
      </c>
      <c r="F8" s="133">
        <v>3.1312100000000002E-2</v>
      </c>
      <c r="G8" s="133">
        <v>9.6095650000000005E-2</v>
      </c>
      <c r="H8" s="133" t="s">
        <v>670</v>
      </c>
      <c r="I8" s="133">
        <v>2</v>
      </c>
      <c r="J8" s="133" t="s">
        <v>684</v>
      </c>
      <c r="K8" s="133">
        <v>14</v>
      </c>
      <c r="L8" s="133">
        <v>244.44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0.11797332394242198</v>
      </c>
      <c r="F9" s="133">
        <v>9.8845139999999998E-2</v>
      </c>
      <c r="G9" s="133">
        <v>0.13972319999999999</v>
      </c>
      <c r="H9" s="133" t="s">
        <v>670</v>
      </c>
      <c r="I9" s="133">
        <v>2</v>
      </c>
      <c r="J9" s="133" t="s">
        <v>685</v>
      </c>
      <c r="K9" s="133">
        <v>134</v>
      </c>
      <c r="L9" s="133">
        <v>1135.8499999999999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0.10820949357957005</v>
      </c>
      <c r="F10" s="133">
        <v>7.3008489999999995E-2</v>
      </c>
      <c r="G10" s="133">
        <v>0.15447578000000001</v>
      </c>
      <c r="H10" s="133" t="s">
        <v>670</v>
      </c>
      <c r="I10" s="133">
        <v>2</v>
      </c>
      <c r="J10" s="133" t="s">
        <v>682</v>
      </c>
      <c r="K10" s="133">
        <v>30</v>
      </c>
      <c r="L10" s="133">
        <v>277.24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0.14517314119124933</v>
      </c>
      <c r="F11" s="133">
        <v>0.1326021</v>
      </c>
      <c r="G11" s="133">
        <v>0.1586147</v>
      </c>
      <c r="H11" s="133" t="s">
        <v>670</v>
      </c>
      <c r="I11" s="133">
        <v>2</v>
      </c>
      <c r="J11" s="133" t="s">
        <v>683</v>
      </c>
      <c r="K11" s="133">
        <v>490</v>
      </c>
      <c r="L11" s="133">
        <v>3375.2799999999997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5.7273768613974797E-2</v>
      </c>
      <c r="F12" s="133">
        <v>3.1312100000000002E-2</v>
      </c>
      <c r="G12" s="133">
        <v>9.6095650000000005E-2</v>
      </c>
      <c r="H12" s="133" t="s">
        <v>670</v>
      </c>
      <c r="I12" s="133">
        <v>2</v>
      </c>
      <c r="J12" s="133" t="s">
        <v>684</v>
      </c>
      <c r="K12" s="133">
        <v>14</v>
      </c>
      <c r="L12" s="133">
        <v>244.44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0.11797332394242198</v>
      </c>
      <c r="F13" s="133">
        <v>9.8845139999999998E-2</v>
      </c>
      <c r="G13" s="133">
        <v>0.13972319999999999</v>
      </c>
      <c r="H13" s="133" t="s">
        <v>670</v>
      </c>
      <c r="I13" s="133">
        <v>2</v>
      </c>
      <c r="J13" s="133" t="s">
        <v>685</v>
      </c>
      <c r="K13" s="133">
        <v>134</v>
      </c>
      <c r="L13" s="133">
        <v>1135.8499999999999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0.10820949357957005</v>
      </c>
      <c r="F14" s="133">
        <v>7.3008489999999995E-2</v>
      </c>
      <c r="G14" s="133">
        <v>0.15447578000000001</v>
      </c>
      <c r="H14" s="133" t="s">
        <v>670</v>
      </c>
      <c r="I14" s="133">
        <v>2</v>
      </c>
      <c r="J14" s="133" t="s">
        <v>682</v>
      </c>
      <c r="K14" s="133">
        <v>30</v>
      </c>
      <c r="L14" s="133">
        <v>277.24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0.14208351262919452</v>
      </c>
      <c r="F15" s="133">
        <v>0.12181169999999999</v>
      </c>
      <c r="G15" s="133">
        <v>0.16476469999999999</v>
      </c>
      <c r="H15" s="133" t="s">
        <v>670</v>
      </c>
      <c r="I15" s="133">
        <v>2</v>
      </c>
      <c r="J15" s="133" t="s">
        <v>686</v>
      </c>
      <c r="K15" s="133">
        <v>175</v>
      </c>
      <c r="L15" s="133">
        <v>1231.6699999999998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0.10820949357957005</v>
      </c>
      <c r="F16" s="133">
        <v>7.3008489999999995E-2</v>
      </c>
      <c r="G16" s="133">
        <v>0.15447578000000001</v>
      </c>
      <c r="H16" s="133" t="s">
        <v>670</v>
      </c>
      <c r="I16" s="133">
        <v>2</v>
      </c>
      <c r="J16" s="133" t="s">
        <v>682</v>
      </c>
      <c r="K16" s="133">
        <v>30</v>
      </c>
      <c r="L16" s="133">
        <v>277.24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0.14208351262919452</v>
      </c>
      <c r="F17" s="133">
        <v>0.12181169999999999</v>
      </c>
      <c r="G17" s="133">
        <v>0.16476469999999999</v>
      </c>
      <c r="H17" s="133" t="s">
        <v>670</v>
      </c>
      <c r="I17" s="133">
        <v>2</v>
      </c>
      <c r="J17" s="133" t="s">
        <v>686</v>
      </c>
      <c r="K17" s="133">
        <v>175</v>
      </c>
      <c r="L17" s="133">
        <v>1231.6699999999998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0.10820949357957005</v>
      </c>
      <c r="F18" s="133">
        <v>7.3008489999999995E-2</v>
      </c>
      <c r="G18" s="133">
        <v>0.15447578000000001</v>
      </c>
      <c r="H18" s="133" t="s">
        <v>670</v>
      </c>
      <c r="I18" s="133">
        <v>2</v>
      </c>
      <c r="J18" s="133" t="s">
        <v>682</v>
      </c>
      <c r="K18" s="133">
        <v>30</v>
      </c>
      <c r="L18" s="133">
        <v>277.24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0.14208351262919452</v>
      </c>
      <c r="F19" s="87">
        <v>0.12181169999999999</v>
      </c>
      <c r="G19" s="87">
        <v>0.16476469999999999</v>
      </c>
      <c r="H19" s="87" t="s">
        <v>670</v>
      </c>
      <c r="I19" s="87">
        <v>2</v>
      </c>
      <c r="J19" s="87" t="s">
        <v>686</v>
      </c>
      <c r="K19" s="87">
        <v>175</v>
      </c>
      <c r="L19" s="87">
        <v>1231.6699999999998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0.10820949357957005</v>
      </c>
      <c r="F20" s="133">
        <v>7.3008489999999995E-2</v>
      </c>
      <c r="G20" s="133">
        <v>0.15447578000000001</v>
      </c>
      <c r="H20" s="133" t="s">
        <v>670</v>
      </c>
      <c r="I20" s="133">
        <v>2</v>
      </c>
      <c r="J20" s="133" t="s">
        <v>682</v>
      </c>
      <c r="K20" s="133">
        <v>30</v>
      </c>
      <c r="L20" s="133">
        <v>277.24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0.1486185603193928</v>
      </c>
      <c r="F21" s="133">
        <v>0.13144910000000001</v>
      </c>
      <c r="G21" s="133">
        <v>0.16740759999999999</v>
      </c>
      <c r="H21" s="133" t="s">
        <v>670</v>
      </c>
      <c r="I21" s="133">
        <v>2</v>
      </c>
      <c r="J21" s="133" t="s">
        <v>687</v>
      </c>
      <c r="K21" s="133">
        <v>271</v>
      </c>
      <c r="L21" s="133">
        <v>1823.46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5.7273768613974797E-2</v>
      </c>
      <c r="F22" s="133">
        <v>3.1312100000000002E-2</v>
      </c>
      <c r="G22" s="133">
        <v>9.6095650000000005E-2</v>
      </c>
      <c r="H22" s="133" t="s">
        <v>670</v>
      </c>
      <c r="I22" s="133">
        <v>2</v>
      </c>
      <c r="J22" s="133" t="s">
        <v>684</v>
      </c>
      <c r="K22" s="133">
        <v>14</v>
      </c>
      <c r="L22" s="133">
        <v>244.44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0.18934063403525828</v>
      </c>
      <c r="F23" s="133">
        <v>0.1486731</v>
      </c>
      <c r="G23" s="133">
        <v>0.23769979999999999</v>
      </c>
      <c r="H23" s="133" t="s">
        <v>670</v>
      </c>
      <c r="I23" s="133">
        <v>2</v>
      </c>
      <c r="J23" s="133" t="s">
        <v>688</v>
      </c>
      <c r="K23" s="133">
        <v>74</v>
      </c>
      <c r="L23" s="133">
        <v>390.83000000000004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0.10820949357957005</v>
      </c>
      <c r="F24" s="133">
        <v>7.3008489999999995E-2</v>
      </c>
      <c r="G24" s="133">
        <v>0.15447578000000001</v>
      </c>
      <c r="H24" s="133" t="s">
        <v>670</v>
      </c>
      <c r="I24" s="133">
        <v>2</v>
      </c>
      <c r="J24" s="133" t="s">
        <v>682</v>
      </c>
      <c r="K24" s="133">
        <v>30</v>
      </c>
      <c r="L24" s="133">
        <v>277.24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0.1486185603193928</v>
      </c>
      <c r="F25" s="133">
        <v>0.13144910000000001</v>
      </c>
      <c r="G25" s="133">
        <v>0.16740759999999999</v>
      </c>
      <c r="H25" s="133" t="s">
        <v>670</v>
      </c>
      <c r="I25" s="133">
        <v>2</v>
      </c>
      <c r="J25" s="133" t="s">
        <v>687</v>
      </c>
      <c r="K25" s="133">
        <v>271</v>
      </c>
      <c r="L25" s="133">
        <v>1823.46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5.7273768613974797E-2</v>
      </c>
      <c r="F26" s="133">
        <v>3.1312100000000002E-2</v>
      </c>
      <c r="G26" s="133">
        <v>9.6095650000000005E-2</v>
      </c>
      <c r="H26" s="133" t="s">
        <v>670</v>
      </c>
      <c r="I26" s="133">
        <v>2</v>
      </c>
      <c r="J26" s="133" t="s">
        <v>684</v>
      </c>
      <c r="K26" s="133">
        <v>14</v>
      </c>
      <c r="L26" s="133">
        <v>244.44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0.18934063403525828</v>
      </c>
      <c r="F27" s="133">
        <v>0.1486731</v>
      </c>
      <c r="G27" s="133">
        <v>0.23769979999999999</v>
      </c>
      <c r="H27" s="133" t="s">
        <v>670</v>
      </c>
      <c r="I27" s="133">
        <v>2</v>
      </c>
      <c r="J27" s="133" t="s">
        <v>688</v>
      </c>
      <c r="K27" s="133">
        <v>74</v>
      </c>
      <c r="L27" s="133">
        <v>390.83000000000004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0.10820949357957005</v>
      </c>
      <c r="F28" s="133">
        <v>7.3008489999999995E-2</v>
      </c>
      <c r="G28" s="133">
        <v>0.15447578000000001</v>
      </c>
      <c r="H28" s="133" t="s">
        <v>670</v>
      </c>
      <c r="I28" s="133">
        <v>2</v>
      </c>
      <c r="J28" s="133" t="s">
        <v>682</v>
      </c>
      <c r="K28" s="133">
        <v>30</v>
      </c>
      <c r="L28" s="133">
        <v>277.24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0.1486185603193928</v>
      </c>
      <c r="F29" s="133">
        <v>0.13144910000000001</v>
      </c>
      <c r="G29" s="133">
        <v>0.16740759999999999</v>
      </c>
      <c r="H29" s="133" t="s">
        <v>670</v>
      </c>
      <c r="I29" s="133">
        <v>2</v>
      </c>
      <c r="J29" s="133" t="s">
        <v>687</v>
      </c>
      <c r="K29" s="133">
        <v>271</v>
      </c>
      <c r="L29" s="133">
        <v>1823.46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5.7273768613974797E-2</v>
      </c>
      <c r="F30" s="133">
        <v>3.1312100000000002E-2</v>
      </c>
      <c r="G30" s="133">
        <v>9.6095650000000005E-2</v>
      </c>
      <c r="H30" s="133" t="s">
        <v>670</v>
      </c>
      <c r="I30" s="133">
        <v>2</v>
      </c>
      <c r="J30" s="133" t="s">
        <v>684</v>
      </c>
      <c r="K30" s="133">
        <v>14</v>
      </c>
      <c r="L30" s="133">
        <v>244.44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0.18934063403525828</v>
      </c>
      <c r="F31" s="133">
        <v>0.1486731</v>
      </c>
      <c r="G31" s="133">
        <v>0.23769979999999999</v>
      </c>
      <c r="H31" s="133" t="s">
        <v>670</v>
      </c>
      <c r="I31" s="133">
        <v>2</v>
      </c>
      <c r="J31" s="133" t="s">
        <v>688</v>
      </c>
      <c r="K31" s="133">
        <v>74</v>
      </c>
      <c r="L31" s="133">
        <v>390.83000000000004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0.10820949357957005</v>
      </c>
      <c r="F32" s="133">
        <v>7.3008489999999995E-2</v>
      </c>
      <c r="G32" s="133">
        <v>0.15447578000000001</v>
      </c>
      <c r="H32" s="133" t="s">
        <v>670</v>
      </c>
      <c r="I32" s="133">
        <v>2</v>
      </c>
      <c r="J32" s="133" t="s">
        <v>682</v>
      </c>
      <c r="K32" s="133">
        <v>30</v>
      </c>
      <c r="L32" s="133">
        <v>277.24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0.1248202317314737</v>
      </c>
      <c r="F33" s="133">
        <v>9.1384099999999996E-2</v>
      </c>
      <c r="G33" s="133">
        <v>0.16649269999999999</v>
      </c>
      <c r="H33" s="133" t="s">
        <v>670</v>
      </c>
      <c r="I33" s="133">
        <v>2</v>
      </c>
      <c r="J33" s="133" t="s">
        <v>689</v>
      </c>
      <c r="K33" s="133">
        <v>46</v>
      </c>
      <c r="L33" s="133">
        <v>368.53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0.10820949357957005</v>
      </c>
      <c r="F34" s="133">
        <v>7.3008489999999995E-2</v>
      </c>
      <c r="G34" s="133">
        <v>0.15447578000000001</v>
      </c>
      <c r="H34" s="133" t="s">
        <v>670</v>
      </c>
      <c r="I34" s="133">
        <v>2</v>
      </c>
      <c r="J34" s="133" t="s">
        <v>682</v>
      </c>
      <c r="K34" s="133">
        <v>30</v>
      </c>
      <c r="L34" s="133">
        <v>277.24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0.1248202317314737</v>
      </c>
      <c r="F35" s="133">
        <v>9.1384099999999996E-2</v>
      </c>
      <c r="G35" s="133">
        <v>0.16649269999999999</v>
      </c>
      <c r="H35" s="133" t="s">
        <v>670</v>
      </c>
      <c r="I35" s="133">
        <v>2</v>
      </c>
      <c r="J35" s="133" t="s">
        <v>689</v>
      </c>
      <c r="K35" s="133">
        <v>46</v>
      </c>
      <c r="L35" s="133">
        <v>368.53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0.10820949357957005</v>
      </c>
      <c r="F36" s="133">
        <v>7.3008489999999995E-2</v>
      </c>
      <c r="G36" s="133">
        <v>0.15447578000000001</v>
      </c>
      <c r="H36" s="133" t="s">
        <v>670</v>
      </c>
      <c r="I36" s="133">
        <v>2</v>
      </c>
      <c r="J36" s="133" t="s">
        <v>682</v>
      </c>
      <c r="K36" s="133">
        <v>30</v>
      </c>
      <c r="L36" s="133">
        <v>277.24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0.1248202317314737</v>
      </c>
      <c r="F37" s="87">
        <v>9.1384099999999996E-2</v>
      </c>
      <c r="G37" s="87">
        <v>0.16649269999999999</v>
      </c>
      <c r="H37" s="87" t="s">
        <v>670</v>
      </c>
      <c r="I37" s="87">
        <v>2</v>
      </c>
      <c r="J37" s="87" t="s">
        <v>689</v>
      </c>
      <c r="K37" s="87">
        <v>46</v>
      </c>
      <c r="L37" s="87">
        <v>368.53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0.10820949357957005</v>
      </c>
      <c r="F38" s="133">
        <v>7.3008489999999995E-2</v>
      </c>
      <c r="G38" s="133">
        <v>0.15447578000000001</v>
      </c>
      <c r="H38" s="133" t="s">
        <v>670</v>
      </c>
      <c r="I38" s="133">
        <v>2</v>
      </c>
      <c r="J38" s="133" t="s">
        <v>682</v>
      </c>
      <c r="K38" s="133">
        <v>30</v>
      </c>
      <c r="L38" s="133">
        <v>277.24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0.18434606400045031</v>
      </c>
      <c r="F39" s="133">
        <v>0.1541313</v>
      </c>
      <c r="G39" s="133">
        <v>0.21875259999999999</v>
      </c>
      <c r="H39" s="133" t="s">
        <v>670</v>
      </c>
      <c r="I39" s="133">
        <v>2</v>
      </c>
      <c r="J39" s="133" t="s">
        <v>690</v>
      </c>
      <c r="K39" s="133">
        <v>131</v>
      </c>
      <c r="L39" s="133">
        <v>710.62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5.7273768613974797E-2</v>
      </c>
      <c r="F40" s="133">
        <v>3.1312100000000002E-2</v>
      </c>
      <c r="G40" s="133">
        <v>9.6095650000000005E-2</v>
      </c>
      <c r="H40" s="133" t="s">
        <v>670</v>
      </c>
      <c r="I40" s="133">
        <v>2</v>
      </c>
      <c r="J40" s="133" t="s">
        <v>684</v>
      </c>
      <c r="K40" s="133">
        <v>14</v>
      </c>
      <c r="L40" s="133">
        <v>244.44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0.13421960884571135</v>
      </c>
      <c r="F41" s="133">
        <v>9.6733689999999997E-2</v>
      </c>
      <c r="G41" s="133">
        <v>0.18142591999999999</v>
      </c>
      <c r="H41" s="133" t="s">
        <v>670</v>
      </c>
      <c r="I41" s="133">
        <v>2</v>
      </c>
      <c r="J41" s="133" t="s">
        <v>691</v>
      </c>
      <c r="K41" s="133">
        <v>42</v>
      </c>
      <c r="L41" s="133">
        <v>312.92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0.10820949357957005</v>
      </c>
      <c r="F42" s="133">
        <v>7.3008489999999995E-2</v>
      </c>
      <c r="G42" s="133">
        <v>0.15447578000000001</v>
      </c>
      <c r="H42" s="133" t="s">
        <v>670</v>
      </c>
      <c r="I42" s="133">
        <v>2</v>
      </c>
      <c r="J42" s="133" t="s">
        <v>682</v>
      </c>
      <c r="K42" s="133">
        <v>30</v>
      </c>
      <c r="L42" s="133">
        <v>277.24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0.18434606400045031</v>
      </c>
      <c r="F43" s="133">
        <v>0.1541313</v>
      </c>
      <c r="G43" s="133">
        <v>0.21875259999999999</v>
      </c>
      <c r="H43" s="133" t="s">
        <v>670</v>
      </c>
      <c r="I43" s="133">
        <v>2</v>
      </c>
      <c r="J43" s="133" t="s">
        <v>690</v>
      </c>
      <c r="K43" s="133">
        <v>131</v>
      </c>
      <c r="L43" s="133">
        <v>710.62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5.7273768613974797E-2</v>
      </c>
      <c r="F44" s="133">
        <v>3.1312100000000002E-2</v>
      </c>
      <c r="G44" s="133">
        <v>9.6095650000000005E-2</v>
      </c>
      <c r="H44" s="133" t="s">
        <v>670</v>
      </c>
      <c r="I44" s="133">
        <v>2</v>
      </c>
      <c r="J44" s="133" t="s">
        <v>684</v>
      </c>
      <c r="K44" s="133">
        <v>14</v>
      </c>
      <c r="L44" s="133">
        <v>244.44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0.13421960884571135</v>
      </c>
      <c r="F45" s="133">
        <v>9.6733689999999997E-2</v>
      </c>
      <c r="G45" s="133">
        <v>0.18142591999999999</v>
      </c>
      <c r="H45" s="133" t="s">
        <v>670</v>
      </c>
      <c r="I45" s="133">
        <v>2</v>
      </c>
      <c r="J45" s="133" t="s">
        <v>691</v>
      </c>
      <c r="K45" s="133">
        <v>42</v>
      </c>
      <c r="L45" s="133">
        <v>312.92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0.10820949357957005</v>
      </c>
      <c r="F46" s="133">
        <v>7.3008489999999995E-2</v>
      </c>
      <c r="G46" s="133">
        <v>0.15447578000000001</v>
      </c>
      <c r="H46" s="133" t="s">
        <v>670</v>
      </c>
      <c r="I46" s="133">
        <v>2</v>
      </c>
      <c r="J46" s="133" t="s">
        <v>682</v>
      </c>
      <c r="K46" s="133">
        <v>30</v>
      </c>
      <c r="L46" s="133">
        <v>277.24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0.18434606400045031</v>
      </c>
      <c r="F47" s="133">
        <v>0.1541313</v>
      </c>
      <c r="G47" s="133">
        <v>0.21875259999999999</v>
      </c>
      <c r="H47" s="133" t="s">
        <v>670</v>
      </c>
      <c r="I47" s="133">
        <v>2</v>
      </c>
      <c r="J47" s="133" t="s">
        <v>690</v>
      </c>
      <c r="K47" s="133">
        <v>131</v>
      </c>
      <c r="L47" s="133">
        <v>710.62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5.7273768613974797E-2</v>
      </c>
      <c r="F48" s="133">
        <v>3.1312100000000002E-2</v>
      </c>
      <c r="G48" s="133">
        <v>9.6095650000000005E-2</v>
      </c>
      <c r="H48" s="133" t="s">
        <v>670</v>
      </c>
      <c r="I48" s="133">
        <v>2</v>
      </c>
      <c r="J48" s="133" t="s">
        <v>684</v>
      </c>
      <c r="K48" s="133">
        <v>14</v>
      </c>
      <c r="L48" s="133">
        <v>244.44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0.13421960884571135</v>
      </c>
      <c r="F49" s="133">
        <v>9.6733689999999997E-2</v>
      </c>
      <c r="G49" s="133">
        <v>0.18142591999999999</v>
      </c>
      <c r="H49" s="133" t="s">
        <v>670</v>
      </c>
      <c r="I49" s="133">
        <v>2</v>
      </c>
      <c r="J49" s="133" t="s">
        <v>691</v>
      </c>
      <c r="K49" s="133">
        <v>42</v>
      </c>
      <c r="L49" s="133">
        <v>312.92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0.10820949357957005</v>
      </c>
      <c r="F50" s="133">
        <v>7.3008489999999995E-2</v>
      </c>
      <c r="G50" s="133">
        <v>0.15447578000000001</v>
      </c>
      <c r="H50" s="133" t="s">
        <v>670</v>
      </c>
      <c r="I50" s="133">
        <v>2</v>
      </c>
      <c r="J50" s="133" t="s">
        <v>682</v>
      </c>
      <c r="K50" s="133">
        <v>30</v>
      </c>
      <c r="L50" s="133">
        <v>277.24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0.14857789726899673</v>
      </c>
      <c r="F51" s="133">
        <v>9.1972059999999994E-2</v>
      </c>
      <c r="G51" s="133">
        <v>0.22711709999999999</v>
      </c>
      <c r="H51" s="133" t="s">
        <v>670</v>
      </c>
      <c r="I51" s="133">
        <v>2</v>
      </c>
      <c r="J51" s="133" t="s">
        <v>692</v>
      </c>
      <c r="K51" s="133">
        <v>21</v>
      </c>
      <c r="L51" s="133">
        <v>141.34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0.10820949357957005</v>
      </c>
      <c r="F52" s="133">
        <v>7.3008489999999995E-2</v>
      </c>
      <c r="G52" s="133">
        <v>0.15447578000000001</v>
      </c>
      <c r="H52" s="133" t="s">
        <v>670</v>
      </c>
      <c r="I52" s="133">
        <v>2</v>
      </c>
      <c r="J52" s="133" t="s">
        <v>682</v>
      </c>
      <c r="K52" s="133">
        <v>30</v>
      </c>
      <c r="L52" s="133">
        <v>277.24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0.14857789726899673</v>
      </c>
      <c r="F53" s="133">
        <v>9.1972059999999994E-2</v>
      </c>
      <c r="G53" s="133">
        <v>0.22711709999999999</v>
      </c>
      <c r="H53" s="133" t="s">
        <v>670</v>
      </c>
      <c r="I53" s="133">
        <v>2</v>
      </c>
      <c r="J53" s="133" t="s">
        <v>692</v>
      </c>
      <c r="K53" s="133">
        <v>21</v>
      </c>
      <c r="L53" s="133">
        <v>141.34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0.10820949357957005</v>
      </c>
      <c r="F54" s="133">
        <v>7.3008489999999995E-2</v>
      </c>
      <c r="G54" s="133">
        <v>0.15447578000000001</v>
      </c>
      <c r="H54" s="133" t="s">
        <v>670</v>
      </c>
      <c r="I54" s="133">
        <v>2</v>
      </c>
      <c r="J54" s="133" t="s">
        <v>682</v>
      </c>
      <c r="K54" s="133">
        <v>30</v>
      </c>
      <c r="L54" s="133">
        <v>277.24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0.14857789726899673</v>
      </c>
      <c r="F55" s="87">
        <v>9.1972059999999994E-2</v>
      </c>
      <c r="G55" s="87">
        <v>0.22711709999999999</v>
      </c>
      <c r="H55" s="87" t="s">
        <v>670</v>
      </c>
      <c r="I55" s="87">
        <v>2</v>
      </c>
      <c r="J55" s="87" t="s">
        <v>692</v>
      </c>
      <c r="K55" s="87">
        <v>21</v>
      </c>
      <c r="L55" s="87">
        <v>141.34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0.10820949357957005</v>
      </c>
      <c r="F56" s="133">
        <v>7.3008489999999995E-2</v>
      </c>
      <c r="G56" s="133">
        <v>0.15447578000000001</v>
      </c>
      <c r="H56" s="133" t="s">
        <v>670</v>
      </c>
      <c r="I56" s="133">
        <v>2</v>
      </c>
      <c r="J56" s="133" t="s">
        <v>682</v>
      </c>
      <c r="K56" s="133">
        <v>30</v>
      </c>
      <c r="L56" s="133">
        <v>277.24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0.14517314119124933</v>
      </c>
      <c r="F57" s="133">
        <v>0.1326021</v>
      </c>
      <c r="G57" s="133">
        <v>0.1586147</v>
      </c>
      <c r="H57" s="133" t="s">
        <v>670</v>
      </c>
      <c r="I57" s="133">
        <v>2</v>
      </c>
      <c r="J57" s="133" t="s">
        <v>683</v>
      </c>
      <c r="K57" s="133">
        <v>490</v>
      </c>
      <c r="L57" s="133">
        <v>3375.2799999999997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5.7273768613974797E-2</v>
      </c>
      <c r="F58" s="133">
        <v>3.1312100000000002E-2</v>
      </c>
      <c r="G58" s="133">
        <v>9.6095650000000005E-2</v>
      </c>
      <c r="H58" s="133" t="s">
        <v>670</v>
      </c>
      <c r="I58" s="133">
        <v>2</v>
      </c>
      <c r="J58" s="133" t="s">
        <v>684</v>
      </c>
      <c r="K58" s="133">
        <v>14</v>
      </c>
      <c r="L58" s="133">
        <v>244.44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0.11797332394242198</v>
      </c>
      <c r="F59" s="133">
        <v>9.8845139999999998E-2</v>
      </c>
      <c r="G59" s="133">
        <v>0.13972319999999999</v>
      </c>
      <c r="H59" s="133" t="s">
        <v>670</v>
      </c>
      <c r="I59" s="133">
        <v>2</v>
      </c>
      <c r="J59" s="133" t="s">
        <v>685</v>
      </c>
      <c r="K59" s="133">
        <v>134</v>
      </c>
      <c r="L59" s="133">
        <v>1135.8499999999999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0.10820949357957005</v>
      </c>
      <c r="F60" s="133">
        <v>7.3008489999999995E-2</v>
      </c>
      <c r="G60" s="133">
        <v>0.15447578000000001</v>
      </c>
      <c r="H60" s="133" t="s">
        <v>670</v>
      </c>
      <c r="I60" s="133">
        <v>2</v>
      </c>
      <c r="J60" s="133" t="s">
        <v>682</v>
      </c>
      <c r="K60" s="133">
        <v>30</v>
      </c>
      <c r="L60" s="133">
        <v>277.24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0.14517314119124933</v>
      </c>
      <c r="F61" s="133">
        <v>0.1326021</v>
      </c>
      <c r="G61" s="133">
        <v>0.1586147</v>
      </c>
      <c r="H61" s="133" t="s">
        <v>670</v>
      </c>
      <c r="I61" s="133">
        <v>2</v>
      </c>
      <c r="J61" s="133" t="s">
        <v>683</v>
      </c>
      <c r="K61" s="133">
        <v>490</v>
      </c>
      <c r="L61" s="133">
        <v>3375.2799999999997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5.7273768613974797E-2</v>
      </c>
      <c r="F62" s="133">
        <v>3.1312100000000002E-2</v>
      </c>
      <c r="G62" s="133">
        <v>9.6095650000000005E-2</v>
      </c>
      <c r="H62" s="133" t="s">
        <v>670</v>
      </c>
      <c r="I62" s="133">
        <v>2</v>
      </c>
      <c r="J62" s="133" t="s">
        <v>684</v>
      </c>
      <c r="K62" s="133">
        <v>14</v>
      </c>
      <c r="L62" s="133">
        <v>244.44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0.11797332394242198</v>
      </c>
      <c r="F63" s="133">
        <v>9.8845139999999998E-2</v>
      </c>
      <c r="G63" s="133">
        <v>0.13972319999999999</v>
      </c>
      <c r="H63" s="133" t="s">
        <v>670</v>
      </c>
      <c r="I63" s="133">
        <v>2</v>
      </c>
      <c r="J63" s="133" t="s">
        <v>685</v>
      </c>
      <c r="K63" s="133">
        <v>134</v>
      </c>
      <c r="L63" s="133">
        <v>1135.8499999999999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0.10820949357957005</v>
      </c>
      <c r="F64" s="133">
        <v>7.3008489999999995E-2</v>
      </c>
      <c r="G64" s="133">
        <v>0.15447578000000001</v>
      </c>
      <c r="H64" s="133" t="s">
        <v>670</v>
      </c>
      <c r="I64" s="133">
        <v>2</v>
      </c>
      <c r="J64" s="133" t="s">
        <v>682</v>
      </c>
      <c r="K64" s="133">
        <v>30</v>
      </c>
      <c r="L64" s="133">
        <v>277.24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0.14517314119124933</v>
      </c>
      <c r="F65" s="133">
        <v>0.1326021</v>
      </c>
      <c r="G65" s="133">
        <v>0.1586147</v>
      </c>
      <c r="H65" s="133" t="s">
        <v>670</v>
      </c>
      <c r="I65" s="133">
        <v>2</v>
      </c>
      <c r="J65" s="133" t="s">
        <v>683</v>
      </c>
      <c r="K65" s="133">
        <v>490</v>
      </c>
      <c r="L65" s="133">
        <v>3375.2799999999997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5.7273768613974797E-2</v>
      </c>
      <c r="F66" s="133">
        <v>3.1312100000000002E-2</v>
      </c>
      <c r="G66" s="133">
        <v>9.6095650000000005E-2</v>
      </c>
      <c r="H66" s="133" t="s">
        <v>670</v>
      </c>
      <c r="I66" s="133">
        <v>2</v>
      </c>
      <c r="J66" s="133" t="s">
        <v>684</v>
      </c>
      <c r="K66" s="133">
        <v>14</v>
      </c>
      <c r="L66" s="133">
        <v>244.44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0.11797332394242198</v>
      </c>
      <c r="F67" s="133">
        <v>9.8845139999999998E-2</v>
      </c>
      <c r="G67" s="133">
        <v>0.13972319999999999</v>
      </c>
      <c r="H67" s="133" t="s">
        <v>670</v>
      </c>
      <c r="I67" s="133">
        <v>2</v>
      </c>
      <c r="J67" s="133" t="s">
        <v>685</v>
      </c>
      <c r="K67" s="133">
        <v>134</v>
      </c>
      <c r="L67" s="133">
        <v>1135.8499999999999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0.10820949357957005</v>
      </c>
      <c r="F68" s="133">
        <v>7.3008489999999995E-2</v>
      </c>
      <c r="G68" s="133">
        <v>0.15447578000000001</v>
      </c>
      <c r="H68" s="133" t="s">
        <v>670</v>
      </c>
      <c r="I68" s="133">
        <v>2</v>
      </c>
      <c r="J68" s="133" t="s">
        <v>682</v>
      </c>
      <c r="K68" s="133">
        <v>30</v>
      </c>
      <c r="L68" s="133">
        <v>277.24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0.14208351262919452</v>
      </c>
      <c r="F69" s="133">
        <v>0.12181169999999999</v>
      </c>
      <c r="G69" s="133">
        <v>0.16476469999999999</v>
      </c>
      <c r="H69" s="133" t="s">
        <v>670</v>
      </c>
      <c r="I69" s="133">
        <v>2</v>
      </c>
      <c r="J69" s="133" t="s">
        <v>686</v>
      </c>
      <c r="K69" s="133">
        <v>175</v>
      </c>
      <c r="L69" s="133">
        <v>1231.6699999999998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0.10820949357957005</v>
      </c>
      <c r="F70" s="133">
        <v>7.3008489999999995E-2</v>
      </c>
      <c r="G70" s="133">
        <v>0.15447578000000001</v>
      </c>
      <c r="H70" s="133" t="s">
        <v>670</v>
      </c>
      <c r="I70" s="133">
        <v>2</v>
      </c>
      <c r="J70" s="133" t="s">
        <v>682</v>
      </c>
      <c r="K70" s="133">
        <v>30</v>
      </c>
      <c r="L70" s="133">
        <v>277.24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0.14208351262919452</v>
      </c>
      <c r="F71" s="133">
        <v>0.12181169999999999</v>
      </c>
      <c r="G71" s="133">
        <v>0.16476469999999999</v>
      </c>
      <c r="H71" s="133" t="s">
        <v>670</v>
      </c>
      <c r="I71" s="133">
        <v>2</v>
      </c>
      <c r="J71" s="133" t="s">
        <v>686</v>
      </c>
      <c r="K71" s="133">
        <v>175</v>
      </c>
      <c r="L71" s="133">
        <v>1231.6699999999998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0.10820949357957005</v>
      </c>
      <c r="F72" s="133">
        <v>7.3008489999999995E-2</v>
      </c>
      <c r="G72" s="133">
        <v>0.15447578000000001</v>
      </c>
      <c r="H72" s="133" t="s">
        <v>670</v>
      </c>
      <c r="I72" s="133">
        <v>2</v>
      </c>
      <c r="J72" s="133" t="s">
        <v>682</v>
      </c>
      <c r="K72" s="133">
        <v>30</v>
      </c>
      <c r="L72" s="133">
        <v>277.24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0.14208351262919452</v>
      </c>
      <c r="F73" s="87">
        <v>0.12181169999999999</v>
      </c>
      <c r="G73" s="87">
        <v>0.16476469999999999</v>
      </c>
      <c r="H73" s="87" t="s">
        <v>670</v>
      </c>
      <c r="I73" s="87">
        <v>2</v>
      </c>
      <c r="J73" s="87" t="s">
        <v>686</v>
      </c>
      <c r="K73" s="87">
        <v>175</v>
      </c>
      <c r="L73" s="87">
        <v>1231.6699999999998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0.10820949357957005</v>
      </c>
      <c r="F74" s="133">
        <v>7.3008489999999995E-2</v>
      </c>
      <c r="G74" s="133">
        <v>0.15447578000000001</v>
      </c>
      <c r="H74" s="133" t="s">
        <v>670</v>
      </c>
      <c r="I74" s="133">
        <v>2</v>
      </c>
      <c r="J74" s="133" t="s">
        <v>682</v>
      </c>
      <c r="K74" s="133">
        <v>30</v>
      </c>
      <c r="L74" s="133">
        <v>277.24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0.1486185603193928</v>
      </c>
      <c r="F75" s="133">
        <v>0.13144910000000001</v>
      </c>
      <c r="G75" s="133">
        <v>0.16740759999999999</v>
      </c>
      <c r="H75" s="133" t="s">
        <v>670</v>
      </c>
      <c r="I75" s="133">
        <v>2</v>
      </c>
      <c r="J75" s="133" t="s">
        <v>687</v>
      </c>
      <c r="K75" s="133">
        <v>271</v>
      </c>
      <c r="L75" s="133">
        <v>1823.46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5.7273768613974797E-2</v>
      </c>
      <c r="F76" s="133">
        <v>3.1312100000000002E-2</v>
      </c>
      <c r="G76" s="133">
        <v>9.6095650000000005E-2</v>
      </c>
      <c r="H76" s="133" t="s">
        <v>670</v>
      </c>
      <c r="I76" s="133">
        <v>2</v>
      </c>
      <c r="J76" s="133" t="s">
        <v>684</v>
      </c>
      <c r="K76" s="133">
        <v>14</v>
      </c>
      <c r="L76" s="133">
        <v>244.44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0.18934063403525828</v>
      </c>
      <c r="F77" s="133">
        <v>0.1486731</v>
      </c>
      <c r="G77" s="133">
        <v>0.23769979999999999</v>
      </c>
      <c r="H77" s="133" t="s">
        <v>670</v>
      </c>
      <c r="I77" s="133">
        <v>2</v>
      </c>
      <c r="J77" s="133" t="s">
        <v>688</v>
      </c>
      <c r="K77" s="133">
        <v>74</v>
      </c>
      <c r="L77" s="133">
        <v>390.83000000000004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0.10820949357957005</v>
      </c>
      <c r="F78" s="133">
        <v>7.3008489999999995E-2</v>
      </c>
      <c r="G78" s="133">
        <v>0.15447578000000001</v>
      </c>
      <c r="H78" s="133" t="s">
        <v>670</v>
      </c>
      <c r="I78" s="133">
        <v>2</v>
      </c>
      <c r="J78" s="133" t="s">
        <v>682</v>
      </c>
      <c r="K78" s="133">
        <v>30</v>
      </c>
      <c r="L78" s="133">
        <v>277.24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0.1486185603193928</v>
      </c>
      <c r="F79" s="133">
        <v>0.13144910000000001</v>
      </c>
      <c r="G79" s="133">
        <v>0.16740759999999999</v>
      </c>
      <c r="H79" s="133" t="s">
        <v>670</v>
      </c>
      <c r="I79" s="133">
        <v>2</v>
      </c>
      <c r="J79" s="133" t="s">
        <v>687</v>
      </c>
      <c r="K79" s="133">
        <v>271</v>
      </c>
      <c r="L79" s="133">
        <v>1823.46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5.7273768613974797E-2</v>
      </c>
      <c r="F80" s="133">
        <v>3.1312100000000002E-2</v>
      </c>
      <c r="G80" s="133">
        <v>9.6095650000000005E-2</v>
      </c>
      <c r="H80" s="133" t="s">
        <v>670</v>
      </c>
      <c r="I80" s="133">
        <v>2</v>
      </c>
      <c r="J80" s="133" t="s">
        <v>684</v>
      </c>
      <c r="K80" s="133">
        <v>14</v>
      </c>
      <c r="L80" s="133">
        <v>244.44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0.18934063403525828</v>
      </c>
      <c r="F81" s="133">
        <v>0.1486731</v>
      </c>
      <c r="G81" s="133">
        <v>0.23769979999999999</v>
      </c>
      <c r="H81" s="133" t="s">
        <v>670</v>
      </c>
      <c r="I81" s="133">
        <v>2</v>
      </c>
      <c r="J81" s="133" t="s">
        <v>688</v>
      </c>
      <c r="K81" s="133">
        <v>74</v>
      </c>
      <c r="L81" s="133">
        <v>390.83000000000004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0.10820949357957005</v>
      </c>
      <c r="F82" s="133">
        <v>7.3008489999999995E-2</v>
      </c>
      <c r="G82" s="133">
        <v>0.15447578000000001</v>
      </c>
      <c r="H82" s="133" t="s">
        <v>670</v>
      </c>
      <c r="I82" s="133">
        <v>2</v>
      </c>
      <c r="J82" s="133" t="s">
        <v>682</v>
      </c>
      <c r="K82" s="133">
        <v>30</v>
      </c>
      <c r="L82" s="133">
        <v>277.24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133">
        <v>0.1486185603193928</v>
      </c>
      <c r="F83" s="133">
        <v>0.13144910000000001</v>
      </c>
      <c r="G83" s="133">
        <v>0.16740759999999999</v>
      </c>
      <c r="H83" s="133" t="s">
        <v>670</v>
      </c>
      <c r="I83" s="133">
        <v>2</v>
      </c>
      <c r="J83" s="133" t="s">
        <v>687</v>
      </c>
      <c r="K83" s="133">
        <v>271</v>
      </c>
      <c r="L83" s="133">
        <v>1823.46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5.7273768613974797E-2</v>
      </c>
      <c r="F84" s="133">
        <v>3.1312100000000002E-2</v>
      </c>
      <c r="G84" s="133">
        <v>9.6095650000000005E-2</v>
      </c>
      <c r="H84" s="133" t="s">
        <v>670</v>
      </c>
      <c r="I84" s="133">
        <v>2</v>
      </c>
      <c r="J84" s="133" t="s">
        <v>684</v>
      </c>
      <c r="K84" s="133">
        <v>14</v>
      </c>
      <c r="L84" s="133">
        <v>244.44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0.18934063403525828</v>
      </c>
      <c r="F85" s="133">
        <v>0.1486731</v>
      </c>
      <c r="G85" s="133">
        <v>0.23769979999999999</v>
      </c>
      <c r="H85" s="133" t="s">
        <v>670</v>
      </c>
      <c r="I85" s="133">
        <v>2</v>
      </c>
      <c r="J85" s="133" t="s">
        <v>688</v>
      </c>
      <c r="K85" s="133">
        <v>74</v>
      </c>
      <c r="L85" s="133">
        <v>390.83000000000004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133">
        <v>0.10820949357957005</v>
      </c>
      <c r="F86" s="133">
        <v>7.3008489999999995E-2</v>
      </c>
      <c r="G86" s="133">
        <v>0.15447578000000001</v>
      </c>
      <c r="H86" s="133" t="s">
        <v>670</v>
      </c>
      <c r="I86" s="133">
        <v>2</v>
      </c>
      <c r="J86" s="133" t="s">
        <v>682</v>
      </c>
      <c r="K86" s="133">
        <v>30</v>
      </c>
      <c r="L86" s="133">
        <v>277.24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0.1248202317314737</v>
      </c>
      <c r="F87" s="133">
        <v>9.1384099999999996E-2</v>
      </c>
      <c r="G87" s="133">
        <v>0.16649269999999999</v>
      </c>
      <c r="H87" s="133" t="s">
        <v>670</v>
      </c>
      <c r="I87" s="133">
        <v>2</v>
      </c>
      <c r="J87" s="133" t="s">
        <v>689</v>
      </c>
      <c r="K87" s="133">
        <v>46</v>
      </c>
      <c r="L87" s="133">
        <v>368.53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0.10820949357957005</v>
      </c>
      <c r="F88" s="133">
        <v>7.3008489999999995E-2</v>
      </c>
      <c r="G88" s="133">
        <v>0.15447578000000001</v>
      </c>
      <c r="H88" s="133" t="s">
        <v>670</v>
      </c>
      <c r="I88" s="133">
        <v>2</v>
      </c>
      <c r="J88" s="133" t="s">
        <v>682</v>
      </c>
      <c r="K88" s="133">
        <v>30</v>
      </c>
      <c r="L88" s="133">
        <v>277.24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133">
        <v>0.1248202317314737</v>
      </c>
      <c r="F89" s="133">
        <v>9.1384099999999996E-2</v>
      </c>
      <c r="G89" s="133">
        <v>0.16649269999999999</v>
      </c>
      <c r="H89" s="133" t="s">
        <v>670</v>
      </c>
      <c r="I89" s="133">
        <v>2</v>
      </c>
      <c r="J89" s="133" t="s">
        <v>689</v>
      </c>
      <c r="K89" s="133">
        <v>46</v>
      </c>
      <c r="L89" s="133">
        <v>368.53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0.10820949357957005</v>
      </c>
      <c r="F90" s="133">
        <v>7.3008489999999995E-2</v>
      </c>
      <c r="G90" s="133">
        <v>0.15447578000000001</v>
      </c>
      <c r="H90" s="133" t="s">
        <v>670</v>
      </c>
      <c r="I90" s="133">
        <v>2</v>
      </c>
      <c r="J90" s="133" t="s">
        <v>682</v>
      </c>
      <c r="K90" s="133">
        <v>30</v>
      </c>
      <c r="L90" s="133">
        <v>277.24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0.1248202317314737</v>
      </c>
      <c r="F91" s="87">
        <v>9.1384099999999996E-2</v>
      </c>
      <c r="G91" s="87">
        <v>0.16649269999999999</v>
      </c>
      <c r="H91" s="87" t="s">
        <v>670</v>
      </c>
      <c r="I91" s="87">
        <v>2</v>
      </c>
      <c r="J91" s="87" t="s">
        <v>689</v>
      </c>
      <c r="K91" s="87">
        <v>46</v>
      </c>
      <c r="L91" s="87">
        <v>368.53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0.10820949357957005</v>
      </c>
      <c r="F92" s="133">
        <v>7.3008489999999995E-2</v>
      </c>
      <c r="G92" s="133">
        <v>0.15447578000000001</v>
      </c>
      <c r="H92" s="133" t="s">
        <v>670</v>
      </c>
      <c r="I92" s="133">
        <v>2</v>
      </c>
      <c r="J92" s="133" t="s">
        <v>682</v>
      </c>
      <c r="K92" s="133">
        <v>30</v>
      </c>
      <c r="L92" s="133">
        <v>277.24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'3.2.3-ARTInitiationRate500'!E93</f>
        <v>0.19188209108283716</v>
      </c>
      <c r="F93" s="348">
        <v>0.1541313</v>
      </c>
      <c r="G93" s="348">
        <v>0.21875259999999999</v>
      </c>
      <c r="H93" s="133" t="s">
        <v>670</v>
      </c>
      <c r="I93" s="133">
        <v>2</v>
      </c>
      <c r="J93" s="133" t="s">
        <v>690</v>
      </c>
      <c r="K93" s="133">
        <v>131</v>
      </c>
      <c r="L93" s="133">
        <v>710.62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5.7273768613974797E-2</v>
      </c>
      <c r="F94" s="133">
        <v>3.1312100000000002E-2</v>
      </c>
      <c r="G94" s="133">
        <v>9.6095650000000005E-2</v>
      </c>
      <c r="H94" s="133" t="s">
        <v>670</v>
      </c>
      <c r="I94" s="133">
        <v>2</v>
      </c>
      <c r="J94" s="133" t="s">
        <v>684</v>
      </c>
      <c r="K94" s="133">
        <v>14</v>
      </c>
      <c r="L94" s="133">
        <v>244.44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'3.2.3-ARTInitiationRate500'!E95</f>
        <v>0.19188209108283716</v>
      </c>
      <c r="F95" s="348">
        <v>9.6733689999999997E-2</v>
      </c>
      <c r="G95" s="348">
        <v>0.18142591999999999</v>
      </c>
      <c r="H95" s="133" t="s">
        <v>670</v>
      </c>
      <c r="I95" s="133">
        <v>2</v>
      </c>
      <c r="J95" s="133" t="s">
        <v>691</v>
      </c>
      <c r="K95" s="133">
        <v>42</v>
      </c>
      <c r="L95" s="133">
        <v>312.92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0.10820949357957005</v>
      </c>
      <c r="F96" s="133">
        <v>7.3008489999999995E-2</v>
      </c>
      <c r="G96" s="133">
        <v>0.15447578000000001</v>
      </c>
      <c r="H96" s="133" t="s">
        <v>670</v>
      </c>
      <c r="I96" s="133">
        <v>2</v>
      </c>
      <c r="J96" s="133" t="s">
        <v>682</v>
      </c>
      <c r="K96" s="133">
        <v>30</v>
      </c>
      <c r="L96" s="133">
        <v>277.24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'3.2.3-ARTInitiationRate500'!E97</f>
        <v>0.18601127393343345</v>
      </c>
      <c r="F97" s="348">
        <v>0.1541313</v>
      </c>
      <c r="G97" s="348">
        <v>0.21875259999999999</v>
      </c>
      <c r="H97" s="133" t="s">
        <v>670</v>
      </c>
      <c r="I97" s="133">
        <v>2</v>
      </c>
      <c r="J97" s="133" t="s">
        <v>690</v>
      </c>
      <c r="K97" s="133">
        <v>131</v>
      </c>
      <c r="L97" s="133">
        <v>710.62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5.7273768613974797E-2</v>
      </c>
      <c r="F98" s="133">
        <v>3.1312100000000002E-2</v>
      </c>
      <c r="G98" s="133">
        <v>9.6095650000000005E-2</v>
      </c>
      <c r="H98" s="133" t="s">
        <v>670</v>
      </c>
      <c r="I98" s="133">
        <v>2</v>
      </c>
      <c r="J98" s="133" t="s">
        <v>684</v>
      </c>
      <c r="K98" s="133">
        <v>14</v>
      </c>
      <c r="L98" s="133">
        <v>244.44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'3.2.3-ARTInitiationRate500'!E99</f>
        <v>0.19188209108283716</v>
      </c>
      <c r="F99" s="348">
        <v>9.6733689999999997E-2</v>
      </c>
      <c r="G99" s="348">
        <v>0.18142591999999999</v>
      </c>
      <c r="H99" s="133" t="s">
        <v>670</v>
      </c>
      <c r="I99" s="133">
        <v>2</v>
      </c>
      <c r="J99" s="133" t="s">
        <v>691</v>
      </c>
      <c r="K99" s="133">
        <v>42</v>
      </c>
      <c r="L99" s="133">
        <v>312.92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0.10820949357957005</v>
      </c>
      <c r="F100" s="133">
        <v>7.3008489999999995E-2</v>
      </c>
      <c r="G100" s="133">
        <v>0.15447578000000001</v>
      </c>
      <c r="H100" s="133" t="s">
        <v>670</v>
      </c>
      <c r="I100" s="133">
        <v>2</v>
      </c>
      <c r="J100" s="133" t="s">
        <v>682</v>
      </c>
      <c r="K100" s="133">
        <v>30</v>
      </c>
      <c r="L100" s="133">
        <v>277.24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'3.2.3-ARTInitiationRate500'!E101</f>
        <v>0.19188209108283716</v>
      </c>
      <c r="F101" s="348">
        <v>0.1541313</v>
      </c>
      <c r="G101" s="348">
        <v>0.21875259999999999</v>
      </c>
      <c r="H101" s="133" t="s">
        <v>670</v>
      </c>
      <c r="I101" s="133">
        <v>2</v>
      </c>
      <c r="J101" s="133" t="s">
        <v>690</v>
      </c>
      <c r="K101" s="133">
        <v>131</v>
      </c>
      <c r="L101" s="133">
        <v>710.62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5.7273768613974797E-2</v>
      </c>
      <c r="F102" s="133">
        <v>3.1312100000000002E-2</v>
      </c>
      <c r="G102" s="133">
        <v>9.6095650000000005E-2</v>
      </c>
      <c r="H102" s="133" t="s">
        <v>670</v>
      </c>
      <c r="I102" s="133">
        <v>2</v>
      </c>
      <c r="J102" s="133" t="s">
        <v>684</v>
      </c>
      <c r="K102" s="133">
        <v>14</v>
      </c>
      <c r="L102" s="133">
        <v>244.44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'3.2.3-ARTInitiationRate500'!E103</f>
        <v>0.19188209108283716</v>
      </c>
      <c r="F103" s="348">
        <v>9.6733689999999997E-2</v>
      </c>
      <c r="G103" s="348">
        <v>0.18142591999999999</v>
      </c>
      <c r="H103" s="133" t="s">
        <v>670</v>
      </c>
      <c r="I103" s="133">
        <v>2</v>
      </c>
      <c r="J103" s="133" t="s">
        <v>691</v>
      </c>
      <c r="K103" s="133">
        <v>42</v>
      </c>
      <c r="L103" s="133">
        <v>312.92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0.10820949357957005</v>
      </c>
      <c r="F104" s="133">
        <v>7.3008489999999995E-2</v>
      </c>
      <c r="G104" s="133">
        <v>0.15447578000000001</v>
      </c>
      <c r="H104" s="133" t="s">
        <v>670</v>
      </c>
      <c r="I104" s="133">
        <v>2</v>
      </c>
      <c r="J104" s="133" t="s">
        <v>682</v>
      </c>
      <c r="K104" s="133">
        <v>30</v>
      </c>
      <c r="L104" s="133">
        <v>277.24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'3.2.3-ARTInitiationRate500'!E105</f>
        <v>0.19188209108283716</v>
      </c>
      <c r="F105" s="348">
        <v>9.1972059999999994E-2</v>
      </c>
      <c r="G105" s="348">
        <v>0.22711709999999999</v>
      </c>
      <c r="H105" s="133" t="s">
        <v>670</v>
      </c>
      <c r="I105" s="133">
        <v>2</v>
      </c>
      <c r="J105" s="133" t="s">
        <v>692</v>
      </c>
      <c r="K105" s="133">
        <v>21</v>
      </c>
      <c r="L105" s="133">
        <v>141.34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0.10820949357957005</v>
      </c>
      <c r="F106" s="133">
        <v>7.3008489999999995E-2</v>
      </c>
      <c r="G106" s="133">
        <v>0.15447578000000001</v>
      </c>
      <c r="H106" s="133" t="s">
        <v>670</v>
      </c>
      <c r="I106" s="133">
        <v>2</v>
      </c>
      <c r="J106" s="133" t="s">
        <v>682</v>
      </c>
      <c r="K106" s="133">
        <v>30</v>
      </c>
      <c r="L106" s="133">
        <v>277.24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'3.2.3-ARTInitiationRate500'!E107</f>
        <v>0.14240964430266689</v>
      </c>
      <c r="F107" s="348">
        <v>9.1972059999999994E-2</v>
      </c>
      <c r="G107" s="348">
        <v>0.22711709999999999</v>
      </c>
      <c r="H107" s="133" t="s">
        <v>670</v>
      </c>
      <c r="I107" s="133">
        <v>2</v>
      </c>
      <c r="J107" s="133" t="s">
        <v>692</v>
      </c>
      <c r="K107" s="133">
        <v>21</v>
      </c>
      <c r="L107" s="133">
        <v>141.34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0.10820949357957005</v>
      </c>
      <c r="F108" s="133">
        <v>7.3008489999999995E-2</v>
      </c>
      <c r="G108" s="133">
        <v>0.15447578000000001</v>
      </c>
      <c r="H108" s="133" t="s">
        <v>670</v>
      </c>
      <c r="I108" s="133">
        <v>2</v>
      </c>
      <c r="J108" s="133" t="s">
        <v>682</v>
      </c>
      <c r="K108" s="133">
        <v>30</v>
      </c>
      <c r="L108" s="133">
        <v>277.24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'3.2.3-ARTInitiationRate500'!E109</f>
        <v>0.19188209108283716</v>
      </c>
      <c r="F109" s="348">
        <v>9.1972059999999994E-2</v>
      </c>
      <c r="G109" s="348">
        <v>0.22711709999999999</v>
      </c>
      <c r="H109" s="133" t="s">
        <v>670</v>
      </c>
      <c r="I109" s="133">
        <v>2</v>
      </c>
      <c r="J109" s="133" t="s">
        <v>692</v>
      </c>
      <c r="K109" s="133">
        <v>21</v>
      </c>
      <c r="L109" s="133">
        <v>141.34</v>
      </c>
      <c r="M109" s="133" t="s">
        <v>17</v>
      </c>
    </row>
    <row r="111" spans="1:13" x14ac:dyDescent="0.25">
      <c r="D111" s="133"/>
      <c r="E111" s="133"/>
      <c r="F111" s="133"/>
      <c r="G111" s="133"/>
    </row>
    <row r="112" spans="1:13" x14ac:dyDescent="0.25">
      <c r="D112" s="133"/>
      <c r="E112" s="133"/>
      <c r="F112" s="133"/>
      <c r="G112" s="133"/>
    </row>
    <row r="116" spans="6:7" x14ac:dyDescent="0.25">
      <c r="F116" s="133"/>
    </row>
    <row r="117" spans="6:7" x14ac:dyDescent="0.25">
      <c r="F117" s="133"/>
      <c r="G117" s="13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77" activePane="bottomLeft" state="frozen"/>
      <selection activeCell="K36" sqref="K36"/>
      <selection pane="bottomLeft" activeCell="M102" sqref="M102"/>
    </sheetView>
  </sheetViews>
  <sheetFormatPr defaultRowHeight="15" x14ac:dyDescent="0.25"/>
  <cols>
    <col min="5" max="7" width="8.85546875" customWidth="1"/>
    <col min="8" max="8" width="9.7109375" customWidth="1"/>
    <col min="9" max="9" width="7.42578125" style="79" customWidth="1"/>
    <col min="10" max="10" width="22.140625" style="79" customWidth="1"/>
    <col min="11" max="13" width="8.85546875" style="79" customWidth="1"/>
    <col min="14" max="14" width="9.42578125" style="79" customWidth="1"/>
    <col min="15" max="15" width="12.5703125" customWidth="1"/>
    <col min="16" max="16" width="84.1406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19</v>
      </c>
    </row>
    <row r="2" spans="1:16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133">
        <v>0.31363820315661672</v>
      </c>
      <c r="F2" s="133">
        <v>0.21310190000000001</v>
      </c>
      <c r="G2" s="133">
        <v>0.44518439999999998</v>
      </c>
      <c r="H2" s="133" t="s">
        <v>670</v>
      </c>
      <c r="I2" s="133">
        <v>2</v>
      </c>
      <c r="J2" s="133" t="s">
        <v>693</v>
      </c>
      <c r="K2" s="133">
        <v>31</v>
      </c>
      <c r="L2" s="133">
        <v>98.84</v>
      </c>
      <c r="M2" s="133" t="s">
        <v>17</v>
      </c>
      <c r="O2" t="s">
        <v>24</v>
      </c>
      <c r="P2" s="26" t="s">
        <v>39</v>
      </c>
    </row>
    <row r="3" spans="1:16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133">
        <v>0.2818982976627073</v>
      </c>
      <c r="F3" s="133">
        <v>0.24471509999999999</v>
      </c>
      <c r="G3" s="133">
        <v>0.32313459999999999</v>
      </c>
      <c r="H3" s="133" t="s">
        <v>670</v>
      </c>
      <c r="I3" s="133">
        <v>2</v>
      </c>
      <c r="J3" s="133" t="s">
        <v>694</v>
      </c>
      <c r="K3" s="133">
        <v>206</v>
      </c>
      <c r="L3" s="133">
        <v>730.7600000000001</v>
      </c>
      <c r="M3" s="133" t="s">
        <v>17</v>
      </c>
      <c r="P3" s="26" t="s">
        <v>28</v>
      </c>
    </row>
    <row r="4" spans="1:16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133">
        <v>0.24032042723631511</v>
      </c>
      <c r="F4" s="133">
        <v>0.1098898</v>
      </c>
      <c r="G4" s="133">
        <v>0.45620300000000003</v>
      </c>
      <c r="H4" s="133" t="s">
        <v>670</v>
      </c>
      <c r="I4" s="133">
        <v>2</v>
      </c>
      <c r="J4" s="133" t="s">
        <v>695</v>
      </c>
      <c r="K4" s="133">
        <v>9</v>
      </c>
      <c r="L4" s="133">
        <v>37.449999999999996</v>
      </c>
      <c r="M4" s="133" t="s">
        <v>17</v>
      </c>
    </row>
    <row r="5" spans="1:16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133">
        <v>0.26230272649111813</v>
      </c>
      <c r="F5" s="133">
        <v>0.225382</v>
      </c>
      <c r="G5" s="133">
        <v>0.30354639999999999</v>
      </c>
      <c r="H5" s="133" t="s">
        <v>670</v>
      </c>
      <c r="I5" s="133">
        <v>2</v>
      </c>
      <c r="J5" s="133" t="s">
        <v>696</v>
      </c>
      <c r="K5" s="133">
        <v>180</v>
      </c>
      <c r="L5" s="133">
        <v>686.23</v>
      </c>
      <c r="M5" s="133" t="s">
        <v>17</v>
      </c>
    </row>
    <row r="6" spans="1:16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133">
        <v>0.31363820315661672</v>
      </c>
      <c r="F6" s="133">
        <v>0.21310190000000001</v>
      </c>
      <c r="G6" s="133">
        <v>0.44518439999999998</v>
      </c>
      <c r="H6" s="133" t="s">
        <v>670</v>
      </c>
      <c r="I6" s="133">
        <v>2</v>
      </c>
      <c r="J6" s="133" t="s">
        <v>693</v>
      </c>
      <c r="K6" s="133">
        <v>31</v>
      </c>
      <c r="L6" s="133">
        <v>98.84</v>
      </c>
      <c r="M6" s="133" t="s">
        <v>17</v>
      </c>
    </row>
    <row r="7" spans="1:16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133">
        <v>0.2818982976627073</v>
      </c>
      <c r="F7" s="133">
        <v>0.24471509999999999</v>
      </c>
      <c r="G7" s="133">
        <v>0.32313459999999999</v>
      </c>
      <c r="H7" s="133" t="s">
        <v>670</v>
      </c>
      <c r="I7" s="133">
        <v>2</v>
      </c>
      <c r="J7" s="133" t="s">
        <v>694</v>
      </c>
      <c r="K7" s="133">
        <v>206</v>
      </c>
      <c r="L7" s="133">
        <v>730.7600000000001</v>
      </c>
      <c r="M7" s="133" t="s">
        <v>17</v>
      </c>
    </row>
    <row r="8" spans="1:16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133">
        <v>0.24032042723631511</v>
      </c>
      <c r="F8" s="133">
        <v>0.1098898</v>
      </c>
      <c r="G8" s="133">
        <v>0.45620300000000003</v>
      </c>
      <c r="H8" s="133" t="s">
        <v>670</v>
      </c>
      <c r="I8" s="133">
        <v>2</v>
      </c>
      <c r="J8" s="133" t="s">
        <v>695</v>
      </c>
      <c r="K8" s="133">
        <v>9</v>
      </c>
      <c r="L8" s="133">
        <v>37.449999999999996</v>
      </c>
      <c r="M8" s="133" t="s">
        <v>17</v>
      </c>
    </row>
    <row r="9" spans="1:16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133">
        <v>0.26230272649111813</v>
      </c>
      <c r="F9" s="133">
        <v>0.225382</v>
      </c>
      <c r="G9" s="133">
        <v>0.30354639999999999</v>
      </c>
      <c r="H9" s="133" t="s">
        <v>670</v>
      </c>
      <c r="I9" s="133">
        <v>2</v>
      </c>
      <c r="J9" s="133" t="s">
        <v>696</v>
      </c>
      <c r="K9" s="133">
        <v>180</v>
      </c>
      <c r="L9" s="133">
        <v>686.23</v>
      </c>
      <c r="M9" s="133" t="s">
        <v>17</v>
      </c>
    </row>
    <row r="10" spans="1:16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133">
        <v>0.31363820315661672</v>
      </c>
      <c r="F10" s="133">
        <v>0.21310190000000001</v>
      </c>
      <c r="G10" s="133">
        <v>0.44518439999999998</v>
      </c>
      <c r="H10" s="133" t="s">
        <v>670</v>
      </c>
      <c r="I10" s="133">
        <v>2</v>
      </c>
      <c r="J10" s="133" t="s">
        <v>693</v>
      </c>
      <c r="K10" s="133">
        <v>31</v>
      </c>
      <c r="L10" s="133">
        <v>98.84</v>
      </c>
      <c r="M10" s="133" t="s">
        <v>17</v>
      </c>
    </row>
    <row r="11" spans="1:16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133">
        <v>0.2818982976627073</v>
      </c>
      <c r="F11" s="133">
        <v>0.24471509999999999</v>
      </c>
      <c r="G11" s="133">
        <v>0.32313459999999999</v>
      </c>
      <c r="H11" s="133" t="s">
        <v>670</v>
      </c>
      <c r="I11" s="133">
        <v>2</v>
      </c>
      <c r="J11" s="133" t="s">
        <v>694</v>
      </c>
      <c r="K11" s="133">
        <v>206</v>
      </c>
      <c r="L11" s="133">
        <v>730.7600000000001</v>
      </c>
      <c r="M11" s="133" t="s">
        <v>17</v>
      </c>
    </row>
    <row r="12" spans="1:16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133">
        <v>0.24032042723631511</v>
      </c>
      <c r="F12" s="133">
        <v>0.1098898</v>
      </c>
      <c r="G12" s="133">
        <v>0.45620300000000003</v>
      </c>
      <c r="H12" s="133" t="s">
        <v>670</v>
      </c>
      <c r="I12" s="133">
        <v>2</v>
      </c>
      <c r="J12" s="133" t="s">
        <v>695</v>
      </c>
      <c r="K12" s="133">
        <v>9</v>
      </c>
      <c r="L12" s="133">
        <v>37.449999999999996</v>
      </c>
      <c r="M12" s="133" t="s">
        <v>17</v>
      </c>
    </row>
    <row r="13" spans="1:16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133">
        <v>0.26230272649111813</v>
      </c>
      <c r="F13" s="133">
        <v>0.225382</v>
      </c>
      <c r="G13" s="133">
        <v>0.30354639999999999</v>
      </c>
      <c r="H13" s="133" t="s">
        <v>670</v>
      </c>
      <c r="I13" s="133">
        <v>2</v>
      </c>
      <c r="J13" s="133" t="s">
        <v>696</v>
      </c>
      <c r="K13" s="133">
        <v>180</v>
      </c>
      <c r="L13" s="133">
        <v>686.23</v>
      </c>
      <c r="M13" s="133" t="s">
        <v>17</v>
      </c>
    </row>
    <row r="14" spans="1:16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133">
        <v>0.31363820315661672</v>
      </c>
      <c r="F14" s="133">
        <v>0.21310190000000001</v>
      </c>
      <c r="G14" s="133">
        <v>0.44518439999999998</v>
      </c>
      <c r="H14" s="133" t="s">
        <v>670</v>
      </c>
      <c r="I14" s="133">
        <v>2</v>
      </c>
      <c r="J14" s="133" t="s">
        <v>693</v>
      </c>
      <c r="K14" s="133">
        <v>31</v>
      </c>
      <c r="L14" s="133">
        <v>98.84</v>
      </c>
      <c r="M14" s="133" t="s">
        <v>17</v>
      </c>
    </row>
    <row r="15" spans="1:16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133">
        <v>0.29553790537509561</v>
      </c>
      <c r="F15" s="133">
        <v>0.24334500000000001</v>
      </c>
      <c r="G15" s="133">
        <v>0.35560890000000001</v>
      </c>
      <c r="H15" s="133" t="s">
        <v>670</v>
      </c>
      <c r="I15" s="133">
        <v>2</v>
      </c>
      <c r="J15" s="133" t="s">
        <v>697</v>
      </c>
      <c r="K15" s="133">
        <v>112</v>
      </c>
      <c r="L15" s="133">
        <v>378.97</v>
      </c>
      <c r="M15" s="133" t="s">
        <v>17</v>
      </c>
    </row>
    <row r="16" spans="1:16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133">
        <v>0.31363820315661672</v>
      </c>
      <c r="F16" s="133">
        <v>0.21310190000000001</v>
      </c>
      <c r="G16" s="133">
        <v>0.44518439999999998</v>
      </c>
      <c r="H16" s="133" t="s">
        <v>670</v>
      </c>
      <c r="I16" s="133">
        <v>2</v>
      </c>
      <c r="J16" s="133" t="s">
        <v>693</v>
      </c>
      <c r="K16" s="133">
        <v>31</v>
      </c>
      <c r="L16" s="133">
        <v>98.84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133">
        <v>0.29553790537509561</v>
      </c>
      <c r="F17" s="133">
        <v>0.24334500000000001</v>
      </c>
      <c r="G17" s="133">
        <v>0.35560890000000001</v>
      </c>
      <c r="H17" s="133" t="s">
        <v>670</v>
      </c>
      <c r="I17" s="133">
        <v>2</v>
      </c>
      <c r="J17" s="133" t="s">
        <v>697</v>
      </c>
      <c r="K17" s="133">
        <v>112</v>
      </c>
      <c r="L17" s="133">
        <v>378.97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133">
        <v>0.31363820315661672</v>
      </c>
      <c r="F18" s="133">
        <v>0.21310190000000001</v>
      </c>
      <c r="G18" s="133">
        <v>0.44518439999999998</v>
      </c>
      <c r="H18" s="133" t="s">
        <v>670</v>
      </c>
      <c r="I18" s="133">
        <v>2</v>
      </c>
      <c r="J18" s="133" t="s">
        <v>693</v>
      </c>
      <c r="K18" s="133">
        <v>31</v>
      </c>
      <c r="L18" s="133">
        <v>98.84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0.29553790537509561</v>
      </c>
      <c r="F19" s="87">
        <v>0.24334500000000001</v>
      </c>
      <c r="G19" s="87">
        <v>0.35560890000000001</v>
      </c>
      <c r="H19" s="87" t="s">
        <v>670</v>
      </c>
      <c r="I19" s="87">
        <v>2</v>
      </c>
      <c r="J19" s="87" t="s">
        <v>697</v>
      </c>
      <c r="K19" s="87">
        <v>112</v>
      </c>
      <c r="L19" s="87">
        <v>378.97</v>
      </c>
      <c r="M19" s="87" t="s">
        <v>17</v>
      </c>
      <c r="N19" s="87"/>
      <c r="O19" s="34"/>
      <c r="P19" s="34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133">
        <v>0.31363820315661672</v>
      </c>
      <c r="F20" s="133">
        <v>0.21310190000000001</v>
      </c>
      <c r="G20" s="133">
        <v>0.44518439999999998</v>
      </c>
      <c r="H20" s="133" t="s">
        <v>670</v>
      </c>
      <c r="I20" s="133">
        <v>2</v>
      </c>
      <c r="J20" s="133" t="s">
        <v>693</v>
      </c>
      <c r="K20" s="133">
        <v>31</v>
      </c>
      <c r="L20" s="133">
        <v>98.84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133">
        <v>0.25729286186154859</v>
      </c>
      <c r="F21" s="133">
        <v>0.20203019999999999</v>
      </c>
      <c r="G21" s="133">
        <v>0.32300760000000001</v>
      </c>
      <c r="H21" s="133" t="s">
        <v>670</v>
      </c>
      <c r="I21" s="133">
        <v>2</v>
      </c>
      <c r="J21" s="133" t="s">
        <v>698</v>
      </c>
      <c r="K21" s="133">
        <v>74</v>
      </c>
      <c r="L21" s="133">
        <v>287.61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133">
        <v>0.24032042723631511</v>
      </c>
      <c r="F22" s="133">
        <v>0.1098898</v>
      </c>
      <c r="G22" s="133">
        <v>0.45620300000000003</v>
      </c>
      <c r="H22" s="133" t="s">
        <v>670</v>
      </c>
      <c r="I22" s="133">
        <v>2</v>
      </c>
      <c r="J22" s="133" t="s">
        <v>695</v>
      </c>
      <c r="K22" s="133">
        <v>9</v>
      </c>
      <c r="L22" s="133">
        <v>37.449999999999996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133">
        <v>0.22969647251845773</v>
      </c>
      <c r="F23" s="133">
        <v>0.15263160000000001</v>
      </c>
      <c r="G23" s="133">
        <v>0.33197539999999998</v>
      </c>
      <c r="H23" s="133" t="s">
        <v>670</v>
      </c>
      <c r="I23" s="133">
        <v>2</v>
      </c>
      <c r="J23" s="133" t="s">
        <v>699</v>
      </c>
      <c r="K23" s="133">
        <v>28</v>
      </c>
      <c r="L23" s="133">
        <v>121.9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133">
        <v>0.31363820315661672</v>
      </c>
      <c r="F24" s="133">
        <v>0.21310190000000001</v>
      </c>
      <c r="G24" s="133">
        <v>0.44518439999999998</v>
      </c>
      <c r="H24" s="133" t="s">
        <v>670</v>
      </c>
      <c r="I24" s="133">
        <v>2</v>
      </c>
      <c r="J24" s="133" t="s">
        <v>693</v>
      </c>
      <c r="K24" s="133">
        <v>31</v>
      </c>
      <c r="L24" s="133">
        <v>98.84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133">
        <v>0.25729286186154859</v>
      </c>
      <c r="F25" s="133">
        <v>0.20203019999999999</v>
      </c>
      <c r="G25" s="133">
        <v>0.32300760000000001</v>
      </c>
      <c r="H25" s="133" t="s">
        <v>670</v>
      </c>
      <c r="I25" s="133">
        <v>2</v>
      </c>
      <c r="J25" s="133" t="s">
        <v>698</v>
      </c>
      <c r="K25" s="133">
        <v>74</v>
      </c>
      <c r="L25" s="133">
        <v>287.61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133">
        <v>0.24032042723631511</v>
      </c>
      <c r="F26" s="133">
        <v>0.1098898</v>
      </c>
      <c r="G26" s="133">
        <v>0.45620300000000003</v>
      </c>
      <c r="H26" s="133" t="s">
        <v>670</v>
      </c>
      <c r="I26" s="133">
        <v>2</v>
      </c>
      <c r="J26" s="133" t="s">
        <v>695</v>
      </c>
      <c r="K26" s="133">
        <v>9</v>
      </c>
      <c r="L26" s="133">
        <v>37.449999999999996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133">
        <v>0.22969647251845773</v>
      </c>
      <c r="F27" s="133">
        <v>0.15263160000000001</v>
      </c>
      <c r="G27" s="133">
        <v>0.33197539999999998</v>
      </c>
      <c r="H27" s="133" t="s">
        <v>670</v>
      </c>
      <c r="I27" s="133">
        <v>2</v>
      </c>
      <c r="J27" s="133" t="s">
        <v>699</v>
      </c>
      <c r="K27" s="133">
        <v>28</v>
      </c>
      <c r="L27" s="133">
        <v>121.9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133">
        <v>0.31363820315661672</v>
      </c>
      <c r="F28" s="133">
        <v>0.21310190000000001</v>
      </c>
      <c r="G28" s="133">
        <v>0.44518439999999998</v>
      </c>
      <c r="H28" s="133" t="s">
        <v>670</v>
      </c>
      <c r="I28" s="133">
        <v>2</v>
      </c>
      <c r="J28" s="133" t="s">
        <v>693</v>
      </c>
      <c r="K28" s="133">
        <v>31</v>
      </c>
      <c r="L28" s="133">
        <v>98.84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133">
        <v>0.25729286186154859</v>
      </c>
      <c r="F29" s="133">
        <v>0.20203019999999999</v>
      </c>
      <c r="G29" s="133">
        <v>0.32300760000000001</v>
      </c>
      <c r="H29" s="133" t="s">
        <v>670</v>
      </c>
      <c r="I29" s="133">
        <v>2</v>
      </c>
      <c r="J29" s="133" t="s">
        <v>698</v>
      </c>
      <c r="K29" s="133">
        <v>74</v>
      </c>
      <c r="L29" s="133">
        <v>287.61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133">
        <v>0.24032042723631511</v>
      </c>
      <c r="F30" s="133">
        <v>0.1098898</v>
      </c>
      <c r="G30" s="133">
        <v>0.45620300000000003</v>
      </c>
      <c r="H30" s="133" t="s">
        <v>670</v>
      </c>
      <c r="I30" s="133">
        <v>2</v>
      </c>
      <c r="J30" s="133" t="s">
        <v>695</v>
      </c>
      <c r="K30" s="133">
        <v>9</v>
      </c>
      <c r="L30" s="133">
        <v>37.449999999999996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133">
        <v>0.22969647251845773</v>
      </c>
      <c r="F31" s="133">
        <v>0.15263160000000001</v>
      </c>
      <c r="G31" s="133">
        <v>0.33197539999999998</v>
      </c>
      <c r="H31" s="133" t="s">
        <v>670</v>
      </c>
      <c r="I31" s="133">
        <v>2</v>
      </c>
      <c r="J31" s="133" t="s">
        <v>699</v>
      </c>
      <c r="K31" s="133">
        <v>28</v>
      </c>
      <c r="L31" s="133">
        <v>121.9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133">
        <v>0.31363820315661672</v>
      </c>
      <c r="F32" s="133">
        <v>0.21310190000000001</v>
      </c>
      <c r="G32" s="133">
        <v>0.44518439999999998</v>
      </c>
      <c r="H32" s="133" t="s">
        <v>670</v>
      </c>
      <c r="I32" s="133">
        <v>2</v>
      </c>
      <c r="J32" s="133" t="s">
        <v>693</v>
      </c>
      <c r="K32" s="133">
        <v>31</v>
      </c>
      <c r="L32" s="133">
        <v>98.84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133">
        <v>0.11299435028248589</v>
      </c>
      <c r="F33" s="133">
        <v>7.2397610000000001E-2</v>
      </c>
      <c r="G33" s="133">
        <v>0.16812663999999999</v>
      </c>
      <c r="H33" s="133" t="s">
        <v>670</v>
      </c>
      <c r="I33" s="133">
        <v>2</v>
      </c>
      <c r="J33" s="133" t="s">
        <v>700</v>
      </c>
      <c r="K33" s="133">
        <v>24</v>
      </c>
      <c r="L33" s="133">
        <v>212.39999999999998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133">
        <v>0.31363820315661672</v>
      </c>
      <c r="F34" s="133">
        <v>0.21310190000000001</v>
      </c>
      <c r="G34" s="133">
        <v>0.44518439999999998</v>
      </c>
      <c r="H34" s="133" t="s">
        <v>670</v>
      </c>
      <c r="I34" s="133">
        <v>2</v>
      </c>
      <c r="J34" s="133" t="s">
        <v>693</v>
      </c>
      <c r="K34" s="133">
        <v>31</v>
      </c>
      <c r="L34" s="133">
        <v>98.84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133">
        <v>0.11299435028248589</v>
      </c>
      <c r="F35" s="133">
        <v>7.2397610000000001E-2</v>
      </c>
      <c r="G35" s="133">
        <v>0.16812663999999999</v>
      </c>
      <c r="H35" s="133" t="s">
        <v>670</v>
      </c>
      <c r="I35" s="133">
        <v>2</v>
      </c>
      <c r="J35" s="133" t="s">
        <v>700</v>
      </c>
      <c r="K35" s="133">
        <v>24</v>
      </c>
      <c r="L35" s="133">
        <v>212.39999999999998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133">
        <v>0.31363820315661672</v>
      </c>
      <c r="F36" s="133">
        <v>0.21310190000000001</v>
      </c>
      <c r="G36" s="133">
        <v>0.44518439999999998</v>
      </c>
      <c r="H36" s="133" t="s">
        <v>670</v>
      </c>
      <c r="I36" s="133">
        <v>2</v>
      </c>
      <c r="J36" s="133" t="s">
        <v>693</v>
      </c>
      <c r="K36" s="133">
        <v>31</v>
      </c>
      <c r="L36" s="133">
        <v>98.84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0.11299435028248589</v>
      </c>
      <c r="F37" s="87">
        <v>7.2397610000000001E-2</v>
      </c>
      <c r="G37" s="87">
        <v>0.16812663999999999</v>
      </c>
      <c r="H37" s="87" t="s">
        <v>670</v>
      </c>
      <c r="I37" s="87">
        <v>2</v>
      </c>
      <c r="J37" s="87" t="s">
        <v>700</v>
      </c>
      <c r="K37" s="87">
        <v>24</v>
      </c>
      <c r="L37" s="87">
        <v>212.39999999999998</v>
      </c>
      <c r="M37" s="87" t="s">
        <v>17</v>
      </c>
      <c r="N37" s="87"/>
      <c r="O37" s="34"/>
      <c r="P37" s="34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133">
        <v>0.31363820315661672</v>
      </c>
      <c r="F38" s="133">
        <v>0.21310190000000001</v>
      </c>
      <c r="G38" s="133">
        <v>0.44518439999999998</v>
      </c>
      <c r="H38" s="133" t="s">
        <v>670</v>
      </c>
      <c r="I38" s="133">
        <v>2</v>
      </c>
      <c r="J38" s="133" t="s">
        <v>693</v>
      </c>
      <c r="K38" s="133">
        <v>31</v>
      </c>
      <c r="L38" s="133">
        <v>98.84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133">
        <v>0.18967798853109838</v>
      </c>
      <c r="F39" s="133">
        <v>0.1372709</v>
      </c>
      <c r="G39" s="133">
        <v>0.25549500000000003</v>
      </c>
      <c r="H39" s="133" t="s">
        <v>670</v>
      </c>
      <c r="I39" s="133">
        <v>2</v>
      </c>
      <c r="J39" s="133" t="s">
        <v>701</v>
      </c>
      <c r="K39" s="133">
        <v>43</v>
      </c>
      <c r="L39" s="133">
        <v>226.7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133">
        <v>0.24032042723631511</v>
      </c>
      <c r="F40" s="133">
        <v>0.1098898</v>
      </c>
      <c r="G40" s="133">
        <v>0.45620300000000003</v>
      </c>
      <c r="H40" s="133" t="s">
        <v>670</v>
      </c>
      <c r="I40" s="133">
        <v>2</v>
      </c>
      <c r="J40" s="133" t="s">
        <v>695</v>
      </c>
      <c r="K40" s="133">
        <v>9</v>
      </c>
      <c r="L40" s="133">
        <v>37.449999999999996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133">
        <v>0.18196522442377677</v>
      </c>
      <c r="F41" s="133">
        <v>0.1078441</v>
      </c>
      <c r="G41" s="133">
        <v>0.28758349999999999</v>
      </c>
      <c r="H41" s="133" t="s">
        <v>670</v>
      </c>
      <c r="I41" s="133">
        <v>2</v>
      </c>
      <c r="J41" s="133" t="s">
        <v>702</v>
      </c>
      <c r="K41" s="133">
        <v>18</v>
      </c>
      <c r="L41" s="133">
        <v>98.92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133">
        <v>0.31363820315661672</v>
      </c>
      <c r="F42" s="133">
        <v>0.21310190000000001</v>
      </c>
      <c r="G42" s="133">
        <v>0.44518439999999998</v>
      </c>
      <c r="H42" s="133" t="s">
        <v>670</v>
      </c>
      <c r="I42" s="133">
        <v>2</v>
      </c>
      <c r="J42" s="133" t="s">
        <v>693</v>
      </c>
      <c r="K42" s="133">
        <v>31</v>
      </c>
      <c r="L42" s="133">
        <v>98.84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133">
        <v>0.18967798853109838</v>
      </c>
      <c r="F43" s="133">
        <v>0.1372709</v>
      </c>
      <c r="G43" s="133">
        <v>0.25549500000000003</v>
      </c>
      <c r="H43" s="133" t="s">
        <v>670</v>
      </c>
      <c r="I43" s="133">
        <v>2</v>
      </c>
      <c r="J43" s="133" t="s">
        <v>701</v>
      </c>
      <c r="K43" s="133">
        <v>43</v>
      </c>
      <c r="L43" s="133">
        <v>226.7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133">
        <v>0.24032042723631511</v>
      </c>
      <c r="F44" s="133">
        <v>0.1098898</v>
      </c>
      <c r="G44" s="133">
        <v>0.45620300000000003</v>
      </c>
      <c r="H44" s="133" t="s">
        <v>670</v>
      </c>
      <c r="I44" s="133">
        <v>2</v>
      </c>
      <c r="J44" s="133" t="s">
        <v>695</v>
      </c>
      <c r="K44" s="133">
        <v>9</v>
      </c>
      <c r="L44" s="133">
        <v>37.449999999999996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133">
        <v>0.18196522442377677</v>
      </c>
      <c r="F45" s="133">
        <v>0.1078441</v>
      </c>
      <c r="G45" s="133">
        <v>0.28758349999999999</v>
      </c>
      <c r="H45" s="133" t="s">
        <v>670</v>
      </c>
      <c r="I45" s="133">
        <v>2</v>
      </c>
      <c r="J45" s="133" t="s">
        <v>702</v>
      </c>
      <c r="K45" s="133">
        <v>18</v>
      </c>
      <c r="L45" s="133">
        <v>98.92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133">
        <v>0.31363820315661672</v>
      </c>
      <c r="F46" s="133">
        <v>0.21310190000000001</v>
      </c>
      <c r="G46" s="133">
        <v>0.44518439999999998</v>
      </c>
      <c r="H46" s="133" t="s">
        <v>670</v>
      </c>
      <c r="I46" s="133">
        <v>2</v>
      </c>
      <c r="J46" s="133" t="s">
        <v>693</v>
      </c>
      <c r="K46" s="133">
        <v>31</v>
      </c>
      <c r="L46" s="133">
        <v>98.84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133">
        <v>0.18967798853109838</v>
      </c>
      <c r="F47" s="133">
        <v>0.1372709</v>
      </c>
      <c r="G47" s="133">
        <v>0.25549500000000003</v>
      </c>
      <c r="H47" s="133" t="s">
        <v>670</v>
      </c>
      <c r="I47" s="133">
        <v>2</v>
      </c>
      <c r="J47" s="133" t="s">
        <v>701</v>
      </c>
      <c r="K47" s="133">
        <v>43</v>
      </c>
      <c r="L47" s="133">
        <v>226.7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133">
        <v>0.24032042723631511</v>
      </c>
      <c r="F48" s="133">
        <v>0.1098898</v>
      </c>
      <c r="G48" s="133">
        <v>0.45620300000000003</v>
      </c>
      <c r="H48" s="133" t="s">
        <v>670</v>
      </c>
      <c r="I48" s="133">
        <v>2</v>
      </c>
      <c r="J48" s="133" t="s">
        <v>695</v>
      </c>
      <c r="K48" s="133">
        <v>9</v>
      </c>
      <c r="L48" s="133">
        <v>37.449999999999996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133">
        <v>0.18196522442377677</v>
      </c>
      <c r="F49" s="133">
        <v>0.1078441</v>
      </c>
      <c r="G49" s="133">
        <v>0.28758349999999999</v>
      </c>
      <c r="H49" s="133" t="s">
        <v>670</v>
      </c>
      <c r="I49" s="133">
        <v>2</v>
      </c>
      <c r="J49" s="133" t="s">
        <v>702</v>
      </c>
      <c r="K49" s="133">
        <v>18</v>
      </c>
      <c r="L49" s="133">
        <v>98.92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133">
        <v>0.31363820315661672</v>
      </c>
      <c r="F50" s="133">
        <v>0.21310190000000001</v>
      </c>
      <c r="G50" s="133">
        <v>0.44518439999999998</v>
      </c>
      <c r="H50" s="133" t="s">
        <v>670</v>
      </c>
      <c r="I50" s="133">
        <v>2</v>
      </c>
      <c r="J50" s="133" t="s">
        <v>693</v>
      </c>
      <c r="K50" s="133">
        <v>31</v>
      </c>
      <c r="L50" s="133">
        <v>98.84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133">
        <v>0.2935723114956737</v>
      </c>
      <c r="F51" s="133">
        <v>0.17674970000000001</v>
      </c>
      <c r="G51" s="133">
        <v>0.45844950000000001</v>
      </c>
      <c r="H51" s="133" t="s">
        <v>670</v>
      </c>
      <c r="I51" s="133">
        <v>2</v>
      </c>
      <c r="J51" s="133" t="s">
        <v>703</v>
      </c>
      <c r="K51" s="133">
        <v>19</v>
      </c>
      <c r="L51" s="133">
        <v>64.72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133">
        <v>0.31363820315661672</v>
      </c>
      <c r="F52" s="133">
        <v>0.21310190000000001</v>
      </c>
      <c r="G52" s="133">
        <v>0.44518439999999998</v>
      </c>
      <c r="H52" s="133" t="s">
        <v>670</v>
      </c>
      <c r="I52" s="133">
        <v>2</v>
      </c>
      <c r="J52" s="133" t="s">
        <v>693</v>
      </c>
      <c r="K52" s="133">
        <v>31</v>
      </c>
      <c r="L52" s="133">
        <v>98.84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133">
        <v>0.2935723114956737</v>
      </c>
      <c r="F53" s="133">
        <v>0.17674970000000001</v>
      </c>
      <c r="G53" s="133">
        <v>0.45844950000000001</v>
      </c>
      <c r="H53" s="133" t="s">
        <v>670</v>
      </c>
      <c r="I53" s="133">
        <v>2</v>
      </c>
      <c r="J53" s="133" t="s">
        <v>703</v>
      </c>
      <c r="K53" s="133">
        <v>19</v>
      </c>
      <c r="L53" s="133">
        <v>64.72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133">
        <v>0.31363820315661672</v>
      </c>
      <c r="F54" s="133">
        <v>0.21310190000000001</v>
      </c>
      <c r="G54" s="133">
        <v>0.44518439999999998</v>
      </c>
      <c r="H54" s="133" t="s">
        <v>670</v>
      </c>
      <c r="I54" s="133">
        <v>2</v>
      </c>
      <c r="J54" s="133" t="s">
        <v>693</v>
      </c>
      <c r="K54" s="133">
        <v>31</v>
      </c>
      <c r="L54" s="133">
        <v>98.84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0.2935723114956737</v>
      </c>
      <c r="F55" s="87">
        <v>0.17674970000000001</v>
      </c>
      <c r="G55" s="87">
        <v>0.45844950000000001</v>
      </c>
      <c r="H55" s="87" t="s">
        <v>670</v>
      </c>
      <c r="I55" s="87">
        <v>2</v>
      </c>
      <c r="J55" s="87" t="s">
        <v>703</v>
      </c>
      <c r="K55" s="87">
        <v>19</v>
      </c>
      <c r="L55" s="87">
        <v>64.72</v>
      </c>
      <c r="M55" s="87" t="s">
        <v>17</v>
      </c>
      <c r="N55" s="87"/>
      <c r="O55" s="34"/>
      <c r="P55" s="34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133">
        <v>0.31363820315661672</v>
      </c>
      <c r="F56" s="133">
        <v>0.21310190000000001</v>
      </c>
      <c r="G56" s="133">
        <v>0.44518439999999998</v>
      </c>
      <c r="H56" s="133" t="s">
        <v>670</v>
      </c>
      <c r="I56" s="133">
        <v>2</v>
      </c>
      <c r="J56" s="133" t="s">
        <v>693</v>
      </c>
      <c r="K56" s="133">
        <v>31</v>
      </c>
      <c r="L56" s="133">
        <v>98.84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133">
        <v>0.2818982976627073</v>
      </c>
      <c r="F57" s="133">
        <v>0.24471509999999999</v>
      </c>
      <c r="G57" s="133">
        <v>0.32313459999999999</v>
      </c>
      <c r="H57" s="133" t="s">
        <v>670</v>
      </c>
      <c r="I57" s="133">
        <v>2</v>
      </c>
      <c r="J57" s="133" t="s">
        <v>694</v>
      </c>
      <c r="K57" s="133">
        <v>206</v>
      </c>
      <c r="L57" s="133">
        <v>730.7600000000001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133">
        <v>0.24032042723631511</v>
      </c>
      <c r="F58" s="133">
        <v>0.1098898</v>
      </c>
      <c r="G58" s="133">
        <v>0.45620300000000003</v>
      </c>
      <c r="H58" s="133" t="s">
        <v>670</v>
      </c>
      <c r="I58" s="133">
        <v>2</v>
      </c>
      <c r="J58" s="133" t="s">
        <v>695</v>
      </c>
      <c r="K58" s="133">
        <v>9</v>
      </c>
      <c r="L58" s="133">
        <v>37.449999999999996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133">
        <v>0.26230272649111813</v>
      </c>
      <c r="F59" s="133">
        <v>0.225382</v>
      </c>
      <c r="G59" s="133">
        <v>0.30354639999999999</v>
      </c>
      <c r="H59" s="133" t="s">
        <v>670</v>
      </c>
      <c r="I59" s="133">
        <v>2</v>
      </c>
      <c r="J59" s="133" t="s">
        <v>696</v>
      </c>
      <c r="K59" s="133">
        <v>180</v>
      </c>
      <c r="L59" s="133">
        <v>686.23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133">
        <v>0.31363820315661672</v>
      </c>
      <c r="F60" s="133">
        <v>0.21310190000000001</v>
      </c>
      <c r="G60" s="133">
        <v>0.44518439999999998</v>
      </c>
      <c r="H60" s="133" t="s">
        <v>670</v>
      </c>
      <c r="I60" s="133">
        <v>2</v>
      </c>
      <c r="J60" s="133" t="s">
        <v>693</v>
      </c>
      <c r="K60" s="133">
        <v>31</v>
      </c>
      <c r="L60" s="133">
        <v>98.84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133">
        <v>0.2818982976627073</v>
      </c>
      <c r="F61" s="133">
        <v>0.24471509999999999</v>
      </c>
      <c r="G61" s="133">
        <v>0.32313459999999999</v>
      </c>
      <c r="H61" s="133" t="s">
        <v>670</v>
      </c>
      <c r="I61" s="133">
        <v>2</v>
      </c>
      <c r="J61" s="133" t="s">
        <v>694</v>
      </c>
      <c r="K61" s="133">
        <v>206</v>
      </c>
      <c r="L61" s="133">
        <v>730.7600000000001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133">
        <v>0.24032042723631511</v>
      </c>
      <c r="F62" s="133">
        <v>0.1098898</v>
      </c>
      <c r="G62" s="133">
        <v>0.45620300000000003</v>
      </c>
      <c r="H62" s="133" t="s">
        <v>670</v>
      </c>
      <c r="I62" s="133">
        <v>2</v>
      </c>
      <c r="J62" s="133" t="s">
        <v>695</v>
      </c>
      <c r="K62" s="133">
        <v>9</v>
      </c>
      <c r="L62" s="133">
        <v>37.449999999999996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133">
        <v>0.26230272649111813</v>
      </c>
      <c r="F63" s="133">
        <v>0.225382</v>
      </c>
      <c r="G63" s="133">
        <v>0.30354639999999999</v>
      </c>
      <c r="H63" s="133" t="s">
        <v>670</v>
      </c>
      <c r="I63" s="133">
        <v>2</v>
      </c>
      <c r="J63" s="133" t="s">
        <v>696</v>
      </c>
      <c r="K63" s="133">
        <v>180</v>
      </c>
      <c r="L63" s="133">
        <v>686.23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133">
        <v>0.31363820315661672</v>
      </c>
      <c r="F64" s="133">
        <v>0.21310190000000001</v>
      </c>
      <c r="G64" s="133">
        <v>0.44518439999999998</v>
      </c>
      <c r="H64" s="133" t="s">
        <v>670</v>
      </c>
      <c r="I64" s="133">
        <v>2</v>
      </c>
      <c r="J64" s="133" t="s">
        <v>693</v>
      </c>
      <c r="K64" s="133">
        <v>31</v>
      </c>
      <c r="L64" s="133">
        <v>98.84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133">
        <v>0.2818982976627073</v>
      </c>
      <c r="F65" s="133">
        <v>0.24471509999999999</v>
      </c>
      <c r="G65" s="133">
        <v>0.32313459999999999</v>
      </c>
      <c r="H65" s="133" t="s">
        <v>670</v>
      </c>
      <c r="I65" s="133">
        <v>2</v>
      </c>
      <c r="J65" s="133" t="s">
        <v>694</v>
      </c>
      <c r="K65" s="133">
        <v>206</v>
      </c>
      <c r="L65" s="133">
        <v>730.7600000000001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133">
        <v>0.24032042723631511</v>
      </c>
      <c r="F66" s="133">
        <v>0.1098898</v>
      </c>
      <c r="G66" s="133">
        <v>0.45620300000000003</v>
      </c>
      <c r="H66" s="133" t="s">
        <v>670</v>
      </c>
      <c r="I66" s="133">
        <v>2</v>
      </c>
      <c r="J66" s="133" t="s">
        <v>695</v>
      </c>
      <c r="K66" s="133">
        <v>9</v>
      </c>
      <c r="L66" s="133">
        <v>37.449999999999996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133">
        <v>0.26230272649111813</v>
      </c>
      <c r="F67" s="133">
        <v>0.225382</v>
      </c>
      <c r="G67" s="133">
        <v>0.30354639999999999</v>
      </c>
      <c r="H67" s="133" t="s">
        <v>670</v>
      </c>
      <c r="I67" s="133">
        <v>2</v>
      </c>
      <c r="J67" s="133" t="s">
        <v>696</v>
      </c>
      <c r="K67" s="133">
        <v>180</v>
      </c>
      <c r="L67" s="133">
        <v>686.23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133">
        <v>0.31363820315661672</v>
      </c>
      <c r="F68" s="133">
        <v>0.21310190000000001</v>
      </c>
      <c r="G68" s="133">
        <v>0.44518439999999998</v>
      </c>
      <c r="H68" s="133" t="s">
        <v>670</v>
      </c>
      <c r="I68" s="133">
        <v>2</v>
      </c>
      <c r="J68" s="133" t="s">
        <v>693</v>
      </c>
      <c r="K68" s="133">
        <v>31</v>
      </c>
      <c r="L68" s="133">
        <v>98.84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133">
        <v>0.29553790537509561</v>
      </c>
      <c r="F69" s="133">
        <v>0.24334500000000001</v>
      </c>
      <c r="G69" s="133">
        <v>0.35560890000000001</v>
      </c>
      <c r="H69" s="133" t="s">
        <v>670</v>
      </c>
      <c r="I69" s="133">
        <v>2</v>
      </c>
      <c r="J69" s="133" t="s">
        <v>697</v>
      </c>
      <c r="K69" s="133">
        <v>112</v>
      </c>
      <c r="L69" s="133">
        <v>378.97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133">
        <v>0.31363820315661672</v>
      </c>
      <c r="F70" s="133">
        <v>0.21310190000000001</v>
      </c>
      <c r="G70" s="133">
        <v>0.44518439999999998</v>
      </c>
      <c r="H70" s="133" t="s">
        <v>670</v>
      </c>
      <c r="I70" s="133">
        <v>2</v>
      </c>
      <c r="J70" s="133" t="s">
        <v>693</v>
      </c>
      <c r="K70" s="133">
        <v>31</v>
      </c>
      <c r="L70" s="133">
        <v>98.84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133">
        <v>0.29553790537509561</v>
      </c>
      <c r="F71" s="133">
        <v>0.24334500000000001</v>
      </c>
      <c r="G71" s="133">
        <v>0.35560890000000001</v>
      </c>
      <c r="H71" s="133" t="s">
        <v>670</v>
      </c>
      <c r="I71" s="133">
        <v>2</v>
      </c>
      <c r="J71" s="133" t="s">
        <v>697</v>
      </c>
      <c r="K71" s="133">
        <v>112</v>
      </c>
      <c r="L71" s="133">
        <v>378.97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133">
        <v>0.31363820315661672</v>
      </c>
      <c r="F72" s="133">
        <v>0.21310190000000001</v>
      </c>
      <c r="G72" s="133">
        <v>0.44518439999999998</v>
      </c>
      <c r="H72" s="133" t="s">
        <v>670</v>
      </c>
      <c r="I72" s="133">
        <v>2</v>
      </c>
      <c r="J72" s="133" t="s">
        <v>693</v>
      </c>
      <c r="K72" s="133">
        <v>31</v>
      </c>
      <c r="L72" s="133">
        <v>98.84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0.29553790537509561</v>
      </c>
      <c r="F73" s="87">
        <v>0.24334500000000001</v>
      </c>
      <c r="G73" s="87">
        <v>0.35560890000000001</v>
      </c>
      <c r="H73" s="87" t="s">
        <v>670</v>
      </c>
      <c r="I73" s="87">
        <v>2</v>
      </c>
      <c r="J73" s="87" t="s">
        <v>697</v>
      </c>
      <c r="K73" s="87">
        <v>112</v>
      </c>
      <c r="L73" s="87">
        <v>378.97</v>
      </c>
      <c r="M73" s="87" t="s">
        <v>17</v>
      </c>
      <c r="N73" s="87"/>
      <c r="O73" s="34"/>
      <c r="P73" s="34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133">
        <v>0.31363820315661672</v>
      </c>
      <c r="F74" s="133">
        <v>0.21310190000000001</v>
      </c>
      <c r="G74" s="133">
        <v>0.44518439999999998</v>
      </c>
      <c r="H74" s="133" t="s">
        <v>670</v>
      </c>
      <c r="I74" s="133">
        <v>2</v>
      </c>
      <c r="J74" s="133" t="s">
        <v>693</v>
      </c>
      <c r="K74" s="133">
        <v>31</v>
      </c>
      <c r="L74" s="133">
        <v>98.84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133">
        <v>0.25729286186154859</v>
      </c>
      <c r="F75" s="133">
        <v>0.20203019999999999</v>
      </c>
      <c r="G75" s="133">
        <v>0.32300760000000001</v>
      </c>
      <c r="H75" s="133" t="s">
        <v>670</v>
      </c>
      <c r="I75" s="133">
        <v>2</v>
      </c>
      <c r="J75" s="133" t="s">
        <v>698</v>
      </c>
      <c r="K75" s="133">
        <v>74</v>
      </c>
      <c r="L75" s="133">
        <v>287.61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133">
        <v>0.24032042723631511</v>
      </c>
      <c r="F76" s="133">
        <v>0.1098898</v>
      </c>
      <c r="G76" s="133">
        <v>0.45620300000000003</v>
      </c>
      <c r="H76" s="133" t="s">
        <v>670</v>
      </c>
      <c r="I76" s="133">
        <v>2</v>
      </c>
      <c r="J76" s="133" t="s">
        <v>695</v>
      </c>
      <c r="K76" s="133">
        <v>9</v>
      </c>
      <c r="L76" s="133">
        <v>37.449999999999996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133">
        <v>0.22969647251845773</v>
      </c>
      <c r="F77" s="133">
        <v>0.15263160000000001</v>
      </c>
      <c r="G77" s="133">
        <v>0.33197539999999998</v>
      </c>
      <c r="H77" s="133" t="s">
        <v>670</v>
      </c>
      <c r="I77" s="133">
        <v>2</v>
      </c>
      <c r="J77" s="133" t="s">
        <v>699</v>
      </c>
      <c r="K77" s="133">
        <v>28</v>
      </c>
      <c r="L77" s="133">
        <v>121.9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133">
        <v>0.31363820315661672</v>
      </c>
      <c r="F78" s="133">
        <v>0.21310190000000001</v>
      </c>
      <c r="G78" s="133">
        <v>0.44518439999999998</v>
      </c>
      <c r="H78" s="133" t="s">
        <v>670</v>
      </c>
      <c r="I78" s="133">
        <v>2</v>
      </c>
      <c r="J78" s="133" t="s">
        <v>693</v>
      </c>
      <c r="K78" s="133">
        <v>31</v>
      </c>
      <c r="L78" s="133">
        <v>98.84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133">
        <v>0.25729286186154859</v>
      </c>
      <c r="F79" s="133">
        <v>0.20203019999999999</v>
      </c>
      <c r="G79" s="133">
        <v>0.32300760000000001</v>
      </c>
      <c r="H79" s="133" t="s">
        <v>670</v>
      </c>
      <c r="I79" s="133">
        <v>2</v>
      </c>
      <c r="J79" s="133" t="s">
        <v>698</v>
      </c>
      <c r="K79" s="133">
        <v>74</v>
      </c>
      <c r="L79" s="133">
        <v>287.61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133">
        <v>0.24032042723631511</v>
      </c>
      <c r="F80" s="133">
        <v>0.1098898</v>
      </c>
      <c r="G80" s="133">
        <v>0.45620300000000003</v>
      </c>
      <c r="H80" s="133" t="s">
        <v>670</v>
      </c>
      <c r="I80" s="133">
        <v>2</v>
      </c>
      <c r="J80" s="133" t="s">
        <v>695</v>
      </c>
      <c r="K80" s="133">
        <v>9</v>
      </c>
      <c r="L80" s="133">
        <v>37.449999999999996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133">
        <v>0.22969647251845773</v>
      </c>
      <c r="F81" s="133">
        <v>0.15263160000000001</v>
      </c>
      <c r="G81" s="133">
        <v>0.33197539999999998</v>
      </c>
      <c r="H81" s="133" t="s">
        <v>670</v>
      </c>
      <c r="I81" s="133">
        <v>2</v>
      </c>
      <c r="J81" s="133" t="s">
        <v>699</v>
      </c>
      <c r="K81" s="133">
        <v>28</v>
      </c>
      <c r="L81" s="133">
        <v>121.9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133">
        <v>0.31363820315661672</v>
      </c>
      <c r="F82" s="133">
        <v>0.21310190000000001</v>
      </c>
      <c r="G82" s="133">
        <v>0.44518439999999998</v>
      </c>
      <c r="H82" s="133" t="s">
        <v>670</v>
      </c>
      <c r="I82" s="133">
        <v>2</v>
      </c>
      <c r="J82" s="133" t="s">
        <v>693</v>
      </c>
      <c r="K82" s="133">
        <v>31</v>
      </c>
      <c r="L82" s="133">
        <v>98.84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133">
        <v>0.25729286186154859</v>
      </c>
      <c r="F83" s="133">
        <v>0.20203019999999999</v>
      </c>
      <c r="G83" s="133">
        <v>0.32300760000000001</v>
      </c>
      <c r="H83" s="133" t="s">
        <v>670</v>
      </c>
      <c r="I83" s="133">
        <v>2</v>
      </c>
      <c r="J83" s="133" t="s">
        <v>698</v>
      </c>
      <c r="K83" s="133">
        <v>74</v>
      </c>
      <c r="L83" s="133">
        <v>287.61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133">
        <v>0.24032042723631511</v>
      </c>
      <c r="F84" s="133">
        <v>0.1098898</v>
      </c>
      <c r="G84" s="133">
        <v>0.45620300000000003</v>
      </c>
      <c r="H84" s="133" t="s">
        <v>670</v>
      </c>
      <c r="I84" s="133">
        <v>2</v>
      </c>
      <c r="J84" s="133" t="s">
        <v>695</v>
      </c>
      <c r="K84" s="133">
        <v>9</v>
      </c>
      <c r="L84" s="133">
        <v>37.449999999999996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133">
        <v>0.22969647251845773</v>
      </c>
      <c r="F85" s="133">
        <v>0.15263160000000001</v>
      </c>
      <c r="G85" s="133">
        <v>0.33197539999999998</v>
      </c>
      <c r="H85" s="133" t="s">
        <v>670</v>
      </c>
      <c r="I85" s="133">
        <v>2</v>
      </c>
      <c r="J85" s="133" t="s">
        <v>699</v>
      </c>
      <c r="K85" s="133">
        <v>28</v>
      </c>
      <c r="L85" s="133">
        <v>121.9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133">
        <v>0.31363820315661672</v>
      </c>
      <c r="F86" s="133">
        <v>0.21310190000000001</v>
      </c>
      <c r="G86" s="133">
        <v>0.44518439999999998</v>
      </c>
      <c r="H86" s="133" t="s">
        <v>670</v>
      </c>
      <c r="I86" s="133">
        <v>2</v>
      </c>
      <c r="J86" s="133" t="s">
        <v>693</v>
      </c>
      <c r="K86" s="133">
        <v>31</v>
      </c>
      <c r="L86" s="133">
        <v>98.84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133">
        <v>0.11299435028248589</v>
      </c>
      <c r="F87" s="133">
        <v>7.2397610000000001E-2</v>
      </c>
      <c r="G87" s="133">
        <v>0.16812663999999999</v>
      </c>
      <c r="H87" s="133" t="s">
        <v>670</v>
      </c>
      <c r="I87" s="133">
        <v>2</v>
      </c>
      <c r="J87" s="133" t="s">
        <v>700</v>
      </c>
      <c r="K87" s="133">
        <v>24</v>
      </c>
      <c r="L87" s="133">
        <v>212.39999999999998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133">
        <v>0.31363820315661672</v>
      </c>
      <c r="F88" s="133">
        <v>0.21310190000000001</v>
      </c>
      <c r="G88" s="133">
        <v>0.44518439999999998</v>
      </c>
      <c r="H88" s="133" t="s">
        <v>670</v>
      </c>
      <c r="I88" s="133">
        <v>2</v>
      </c>
      <c r="J88" s="133" t="s">
        <v>693</v>
      </c>
      <c r="K88" s="133">
        <v>31</v>
      </c>
      <c r="L88" s="133">
        <v>98.84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133">
        <v>0.11299435028248589</v>
      </c>
      <c r="F89" s="133">
        <v>7.2397610000000001E-2</v>
      </c>
      <c r="G89" s="133">
        <v>0.16812663999999999</v>
      </c>
      <c r="H89" s="133" t="s">
        <v>670</v>
      </c>
      <c r="I89" s="133">
        <v>2</v>
      </c>
      <c r="J89" s="133" t="s">
        <v>700</v>
      </c>
      <c r="K89" s="133">
        <v>24</v>
      </c>
      <c r="L89" s="133">
        <v>212.39999999999998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133">
        <v>0.31363820315661672</v>
      </c>
      <c r="F90" s="133">
        <v>0.21310190000000001</v>
      </c>
      <c r="G90" s="133">
        <v>0.44518439999999998</v>
      </c>
      <c r="H90" s="133" t="s">
        <v>670</v>
      </c>
      <c r="I90" s="133">
        <v>2</v>
      </c>
      <c r="J90" s="133" t="s">
        <v>693</v>
      </c>
      <c r="K90" s="133">
        <v>31</v>
      </c>
      <c r="L90" s="133">
        <v>98.84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0.11299435028248589</v>
      </c>
      <c r="F91" s="87">
        <v>7.2397610000000001E-2</v>
      </c>
      <c r="G91" s="87">
        <v>0.16812663999999999</v>
      </c>
      <c r="H91" s="87" t="s">
        <v>670</v>
      </c>
      <c r="I91" s="87">
        <v>2</v>
      </c>
      <c r="J91" s="87" t="s">
        <v>700</v>
      </c>
      <c r="K91" s="87">
        <v>24</v>
      </c>
      <c r="L91" s="87">
        <v>212.39999999999998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133">
        <v>0.31363820315661672</v>
      </c>
      <c r="F92" s="133">
        <v>0.21310190000000001</v>
      </c>
      <c r="G92" s="133">
        <v>0.44518439999999998</v>
      </c>
      <c r="H92" s="133" t="s">
        <v>670</v>
      </c>
      <c r="I92" s="133">
        <v>2</v>
      </c>
      <c r="J92" s="133" t="s">
        <v>693</v>
      </c>
      <c r="K92" s="133">
        <v>31</v>
      </c>
      <c r="L92" s="133">
        <v>98.84</v>
      </c>
      <c r="M92" s="13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153">
        <f>'3.2.3-ARTInitiationRate500'!E93</f>
        <v>0.19188209108283716</v>
      </c>
      <c r="F93" s="348">
        <v>0.1372709</v>
      </c>
      <c r="G93" s="348">
        <v>0.25549500000000003</v>
      </c>
      <c r="H93" s="133" t="s">
        <v>670</v>
      </c>
      <c r="I93" s="133">
        <v>2</v>
      </c>
      <c r="J93" s="133" t="s">
        <v>701</v>
      </c>
      <c r="K93" s="133">
        <v>43</v>
      </c>
      <c r="L93" s="133">
        <v>226.7</v>
      </c>
      <c r="M93" s="13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133">
        <v>0.24032042723631511</v>
      </c>
      <c r="F94" s="133">
        <v>0.1098898</v>
      </c>
      <c r="G94" s="133">
        <v>0.45620300000000003</v>
      </c>
      <c r="H94" s="133" t="s">
        <v>670</v>
      </c>
      <c r="I94" s="133">
        <v>2</v>
      </c>
      <c r="J94" s="133" t="s">
        <v>695</v>
      </c>
      <c r="K94" s="133">
        <v>9</v>
      </c>
      <c r="L94" s="133">
        <v>37.449999999999996</v>
      </c>
      <c r="M94" s="13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153">
        <f>'3.2.3-ARTInitiationRate500'!E95</f>
        <v>0.19188209108283716</v>
      </c>
      <c r="F95" s="348">
        <v>0.1078441</v>
      </c>
      <c r="G95" s="348">
        <v>0.28758349999999999</v>
      </c>
      <c r="H95" s="133" t="s">
        <v>670</v>
      </c>
      <c r="I95" s="133">
        <v>2</v>
      </c>
      <c r="J95" s="133" t="s">
        <v>702</v>
      </c>
      <c r="K95" s="133">
        <v>18</v>
      </c>
      <c r="L95" s="133">
        <v>98.92</v>
      </c>
      <c r="M95" s="13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133">
        <v>0.31363820315661672</v>
      </c>
      <c r="F96" s="133">
        <v>0.21310190000000001</v>
      </c>
      <c r="G96" s="133">
        <v>0.44518439999999998</v>
      </c>
      <c r="H96" s="133" t="s">
        <v>670</v>
      </c>
      <c r="I96" s="133">
        <v>2</v>
      </c>
      <c r="J96" s="133" t="s">
        <v>693</v>
      </c>
      <c r="K96" s="133">
        <v>31</v>
      </c>
      <c r="L96" s="133">
        <v>98.84</v>
      </c>
      <c r="M96" s="13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153">
        <f>'3.2.3-ARTInitiationRate500'!E97</f>
        <v>0.18601127393343345</v>
      </c>
      <c r="F97" s="348">
        <v>0.1372709</v>
      </c>
      <c r="G97" s="348">
        <v>0.25549500000000003</v>
      </c>
      <c r="H97" s="133" t="s">
        <v>670</v>
      </c>
      <c r="I97" s="133">
        <v>2</v>
      </c>
      <c r="J97" s="133" t="s">
        <v>701</v>
      </c>
      <c r="K97" s="133">
        <v>43</v>
      </c>
      <c r="L97" s="133">
        <v>226.7</v>
      </c>
      <c r="M97" s="13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133">
        <v>0.24032042723631511</v>
      </c>
      <c r="F98" s="133">
        <v>0.1098898</v>
      </c>
      <c r="G98" s="133">
        <v>0.45620300000000003</v>
      </c>
      <c r="H98" s="133" t="s">
        <v>670</v>
      </c>
      <c r="I98" s="133">
        <v>2</v>
      </c>
      <c r="J98" s="133" t="s">
        <v>695</v>
      </c>
      <c r="K98" s="133">
        <v>9</v>
      </c>
      <c r="L98" s="133">
        <v>37.449999999999996</v>
      </c>
      <c r="M98" s="13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153">
        <f>'3.2.3-ARTInitiationRate500'!E99</f>
        <v>0.19188209108283716</v>
      </c>
      <c r="F99" s="348">
        <v>0.1078441</v>
      </c>
      <c r="G99" s="348">
        <v>0.28758349999999999</v>
      </c>
      <c r="H99" s="133" t="s">
        <v>670</v>
      </c>
      <c r="I99" s="133">
        <v>2</v>
      </c>
      <c r="J99" s="133" t="s">
        <v>702</v>
      </c>
      <c r="K99" s="133">
        <v>18</v>
      </c>
      <c r="L99" s="133">
        <v>98.92</v>
      </c>
      <c r="M99" s="13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133">
        <v>0.31363820315661672</v>
      </c>
      <c r="F100" s="133">
        <v>0.21310190000000001</v>
      </c>
      <c r="G100" s="133">
        <v>0.44518439999999998</v>
      </c>
      <c r="H100" s="133" t="s">
        <v>670</v>
      </c>
      <c r="I100" s="133">
        <v>2</v>
      </c>
      <c r="J100" s="133" t="s">
        <v>693</v>
      </c>
      <c r="K100" s="133">
        <v>31</v>
      </c>
      <c r="L100" s="133">
        <v>98.84</v>
      </c>
      <c r="M100" s="13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153">
        <f>'3.2.3-ARTInitiationRate500'!E101</f>
        <v>0.19188209108283716</v>
      </c>
      <c r="F101" s="348">
        <v>0.1372709</v>
      </c>
      <c r="G101" s="348">
        <v>0.25549500000000003</v>
      </c>
      <c r="H101" s="133" t="s">
        <v>670</v>
      </c>
      <c r="I101" s="133">
        <v>2</v>
      </c>
      <c r="J101" s="133" t="s">
        <v>701</v>
      </c>
      <c r="K101" s="133">
        <v>43</v>
      </c>
      <c r="L101" s="133">
        <v>226.7</v>
      </c>
      <c r="M101" s="13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133">
        <v>0.24032042723631511</v>
      </c>
      <c r="F102" s="133">
        <v>0.1098898</v>
      </c>
      <c r="G102" s="133">
        <v>0.45620300000000003</v>
      </c>
      <c r="H102" s="133" t="s">
        <v>670</v>
      </c>
      <c r="I102" s="133">
        <v>2</v>
      </c>
      <c r="J102" s="133" t="s">
        <v>695</v>
      </c>
      <c r="K102" s="133">
        <v>9</v>
      </c>
      <c r="L102" s="133">
        <v>37.449999999999996</v>
      </c>
      <c r="M102" s="13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153">
        <f>'3.2.3-ARTInitiationRate500'!E103</f>
        <v>0.19188209108283716</v>
      </c>
      <c r="F103" s="348">
        <v>0.1078441</v>
      </c>
      <c r="G103" s="348">
        <v>0.28758349999999999</v>
      </c>
      <c r="H103" s="133" t="s">
        <v>670</v>
      </c>
      <c r="I103" s="133">
        <v>2</v>
      </c>
      <c r="J103" s="133" t="s">
        <v>702</v>
      </c>
      <c r="K103" s="133">
        <v>18</v>
      </c>
      <c r="L103" s="133">
        <v>98.92</v>
      </c>
      <c r="M103" s="13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133">
        <v>0.31363820315661672</v>
      </c>
      <c r="F104" s="133">
        <v>0.21310190000000001</v>
      </c>
      <c r="G104" s="133">
        <v>0.44518439999999998</v>
      </c>
      <c r="H104" s="133" t="s">
        <v>670</v>
      </c>
      <c r="I104" s="133">
        <v>2</v>
      </c>
      <c r="J104" s="133" t="s">
        <v>693</v>
      </c>
      <c r="K104" s="133">
        <v>31</v>
      </c>
      <c r="L104" s="133">
        <v>98.84</v>
      </c>
      <c r="M104" s="13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153">
        <f>'3.2.3-ARTInitiationRate500'!E105</f>
        <v>0.19188209108283716</v>
      </c>
      <c r="F105" s="348">
        <v>0.17674970000000001</v>
      </c>
      <c r="G105" s="348">
        <v>0.45844950000000001</v>
      </c>
      <c r="H105" s="133" t="s">
        <v>670</v>
      </c>
      <c r="I105" s="133">
        <v>2</v>
      </c>
      <c r="J105" s="133" t="s">
        <v>703</v>
      </c>
      <c r="K105" s="133">
        <v>19</v>
      </c>
      <c r="L105" s="133">
        <v>64.72</v>
      </c>
      <c r="M105" s="13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133">
        <v>0.31363820315661672</v>
      </c>
      <c r="F106" s="133">
        <v>0.21310190000000001</v>
      </c>
      <c r="G106" s="133">
        <v>0.44518439999999998</v>
      </c>
      <c r="H106" s="133" t="s">
        <v>670</v>
      </c>
      <c r="I106" s="133">
        <v>2</v>
      </c>
      <c r="J106" s="133" t="s">
        <v>693</v>
      </c>
      <c r="K106" s="133">
        <v>31</v>
      </c>
      <c r="L106" s="133">
        <v>98.84</v>
      </c>
      <c r="M106" s="13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153">
        <f>'3.2.3-ARTInitiationRate500'!E107</f>
        <v>0.14240964430266689</v>
      </c>
      <c r="F107" s="348">
        <v>0.17674970000000001</v>
      </c>
      <c r="G107" s="348">
        <v>0.45844950000000001</v>
      </c>
      <c r="H107" s="133" t="s">
        <v>670</v>
      </c>
      <c r="I107" s="133">
        <v>2</v>
      </c>
      <c r="J107" s="133" t="s">
        <v>703</v>
      </c>
      <c r="K107" s="133">
        <v>19</v>
      </c>
      <c r="L107" s="133">
        <v>64.72</v>
      </c>
      <c r="M107" s="13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133">
        <v>0.31363820315661672</v>
      </c>
      <c r="F108" s="133">
        <v>0.21310190000000001</v>
      </c>
      <c r="G108" s="133">
        <v>0.44518439999999998</v>
      </c>
      <c r="H108" s="133" t="s">
        <v>670</v>
      </c>
      <c r="I108" s="133">
        <v>2</v>
      </c>
      <c r="J108" s="133" t="s">
        <v>693</v>
      </c>
      <c r="K108" s="133">
        <v>31</v>
      </c>
      <c r="L108" s="133">
        <v>98.84</v>
      </c>
      <c r="M108" s="13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153">
        <f>'3.2.3-ARTInitiationRate500'!E109</f>
        <v>0.19188209108283716</v>
      </c>
      <c r="F109" s="348">
        <v>0.17674970000000001</v>
      </c>
      <c r="G109" s="348">
        <v>0.45844950000000001</v>
      </c>
      <c r="H109" s="133" t="s">
        <v>670</v>
      </c>
      <c r="I109" s="133">
        <v>2</v>
      </c>
      <c r="J109" s="133" t="s">
        <v>703</v>
      </c>
      <c r="K109" s="133">
        <v>19</v>
      </c>
      <c r="L109" s="133">
        <v>64.72</v>
      </c>
      <c r="M109" s="133" t="s">
        <v>17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126"/>
  <sheetViews>
    <sheetView zoomScale="80" zoomScaleNormal="80" workbookViewId="0">
      <pane ySplit="1" topLeftCell="A2" activePane="bottomLeft" state="frozen"/>
      <selection activeCell="P110" sqref="P110"/>
      <selection pane="bottomLeft" activeCell="O76" sqref="O76"/>
    </sheetView>
  </sheetViews>
  <sheetFormatPr defaultRowHeight="15" x14ac:dyDescent="0.25"/>
  <cols>
    <col min="1" max="1" width="7.28515625" style="79" customWidth="1"/>
    <col min="2" max="2" width="8.28515625" style="79" customWidth="1"/>
    <col min="3" max="3" width="8.5703125" style="79" customWidth="1"/>
    <col min="4" max="4" width="8" style="79" customWidth="1"/>
    <col min="5" max="7" width="9.140625" style="95" customWidth="1"/>
    <col min="8" max="8" width="7.85546875" style="79" customWidth="1"/>
    <col min="9" max="9" width="8" style="79" customWidth="1"/>
    <col min="10" max="10" width="30.28515625" style="79" customWidth="1"/>
    <col min="11" max="13" width="9.140625" style="79" customWidth="1"/>
    <col min="14" max="14" width="9.85546875" style="79" customWidth="1"/>
    <col min="15" max="15" width="12.5703125" style="79" customWidth="1"/>
    <col min="16" max="16" width="23.28515625" style="79" customWidth="1"/>
    <col min="17" max="16384" width="9.140625" style="79"/>
  </cols>
  <sheetData>
    <row r="1" spans="1:23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  <c r="Q1" s="81"/>
      <c r="R1" s="81"/>
      <c r="S1" s="81"/>
      <c r="T1" s="81"/>
      <c r="U1" s="81"/>
      <c r="V1" s="81"/>
      <c r="W1" s="81"/>
    </row>
    <row r="2" spans="1:23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95">
        <v>1.9121132571606018E-2</v>
      </c>
      <c r="F2" s="95">
        <v>1.6691604117133798E-2</v>
      </c>
      <c r="G2" s="95">
        <v>2.186672471608692E-2</v>
      </c>
      <c r="H2" s="79" t="s">
        <v>202</v>
      </c>
      <c r="I2" s="79">
        <v>2</v>
      </c>
      <c r="J2" s="79" t="s">
        <v>1185</v>
      </c>
      <c r="K2" s="79">
        <v>-3.9569611381965673</v>
      </c>
      <c r="L2" s="79">
        <v>6.8892912360127914E-2</v>
      </c>
      <c r="M2" s="79" t="s">
        <v>17</v>
      </c>
      <c r="O2" s="79" t="s">
        <v>24</v>
      </c>
      <c r="P2" s="79" t="s">
        <v>67</v>
      </c>
    </row>
    <row r="3" spans="1:23" x14ac:dyDescent="0.25">
      <c r="A3" s="81" t="s">
        <v>2</v>
      </c>
      <c r="B3" s="79" t="s">
        <v>12</v>
      </c>
      <c r="C3" s="79" t="s">
        <v>11</v>
      </c>
      <c r="D3" s="79" t="s">
        <v>8</v>
      </c>
      <c r="E3" s="95">
        <v>1.3164680409681955E-2</v>
      </c>
      <c r="F3" s="95">
        <v>1.215232577644083E-2</v>
      </c>
      <c r="G3" s="95">
        <v>1.4369411099807996E-2</v>
      </c>
      <c r="H3" s="79" t="s">
        <v>202</v>
      </c>
      <c r="I3" s="79">
        <v>2</v>
      </c>
      <c r="J3" s="79" t="s">
        <v>1186</v>
      </c>
      <c r="K3" s="79">
        <v>-4.3302177620837892</v>
      </c>
      <c r="L3" s="79">
        <v>4.2750291997438267E-2</v>
      </c>
      <c r="M3" s="79" t="s">
        <v>17</v>
      </c>
    </row>
    <row r="4" spans="1:23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95">
        <v>1.8893177913512815E-2</v>
      </c>
      <c r="F4" s="95">
        <v>1.6638683094275741E-2</v>
      </c>
      <c r="G4" s="95">
        <v>2.1419678333384991E-2</v>
      </c>
      <c r="H4" s="79" t="s">
        <v>202</v>
      </c>
      <c r="I4" s="79">
        <v>2</v>
      </c>
      <c r="J4" s="79" t="s">
        <v>1187</v>
      </c>
      <c r="K4" s="79">
        <v>-3.9689543790341775</v>
      </c>
      <c r="L4" s="79">
        <v>6.4433611351799369E-2</v>
      </c>
      <c r="M4" s="79" t="s">
        <v>17</v>
      </c>
    </row>
    <row r="5" spans="1:23" x14ac:dyDescent="0.25">
      <c r="A5" s="81" t="s">
        <v>2</v>
      </c>
      <c r="B5" s="79" t="s">
        <v>12</v>
      </c>
      <c r="C5" s="79" t="s">
        <v>11</v>
      </c>
      <c r="D5" s="79" t="s">
        <v>7</v>
      </c>
      <c r="E5" s="95">
        <v>1.3318967397278919E-2</v>
      </c>
      <c r="F5" s="95">
        <v>1.187594062995498E-2</v>
      </c>
      <c r="G5" s="95">
        <v>1.4946607413812697E-2</v>
      </c>
      <c r="H5" s="79" t="s">
        <v>202</v>
      </c>
      <c r="I5" s="79">
        <v>2</v>
      </c>
      <c r="J5" s="79" t="s">
        <v>1188</v>
      </c>
      <c r="K5" s="79">
        <v>-4.3185661396017441</v>
      </c>
      <c r="L5" s="79">
        <v>5.8665762121231806E-2</v>
      </c>
      <c r="M5" s="79" t="s">
        <v>17</v>
      </c>
    </row>
    <row r="6" spans="1:23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95">
        <v>1.8231635159708305E-2</v>
      </c>
      <c r="F6" s="95">
        <v>1.62103930221222E-2</v>
      </c>
      <c r="G6" s="95">
        <v>2.0564518315668794E-2</v>
      </c>
      <c r="H6" s="79" t="s">
        <v>202</v>
      </c>
      <c r="I6" s="79">
        <v>2</v>
      </c>
      <c r="J6" s="79" t="s">
        <v>1189</v>
      </c>
      <c r="K6" s="79">
        <v>-4.0045969982246987</v>
      </c>
      <c r="L6" s="79">
        <v>6.0692499430090655E-2</v>
      </c>
      <c r="M6" s="79" t="s">
        <v>17</v>
      </c>
    </row>
    <row r="7" spans="1:23" x14ac:dyDescent="0.25">
      <c r="A7" s="81" t="s">
        <v>2</v>
      </c>
      <c r="B7" s="79" t="s">
        <v>12</v>
      </c>
      <c r="C7" s="79" t="s">
        <v>13</v>
      </c>
      <c r="D7" s="79" t="s">
        <v>8</v>
      </c>
      <c r="E7" s="95">
        <v>1.2541089875910941E-2</v>
      </c>
      <c r="F7" s="95">
        <v>1.1558870938038764E-2</v>
      </c>
      <c r="G7" s="95">
        <v>1.3540348850741452E-2</v>
      </c>
      <c r="H7" s="79" t="s">
        <v>202</v>
      </c>
      <c r="I7" s="79">
        <v>2</v>
      </c>
      <c r="J7" s="79" t="s">
        <v>1190</v>
      </c>
      <c r="K7" s="79">
        <v>-4.3787448355993668</v>
      </c>
      <c r="L7" s="79">
        <v>4.0362459911826444E-2</v>
      </c>
      <c r="M7" s="79" t="s">
        <v>17</v>
      </c>
    </row>
    <row r="8" spans="1:23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95">
        <v>1.8008842058240809E-2</v>
      </c>
      <c r="F8" s="95">
        <v>1.5888723746742932E-2</v>
      </c>
      <c r="G8" s="95">
        <v>2.0278293453975346E-2</v>
      </c>
      <c r="H8" s="79" t="s">
        <v>202</v>
      </c>
      <c r="I8" s="79">
        <v>2</v>
      </c>
      <c r="J8" s="79" t="s">
        <v>1191</v>
      </c>
      <c r="K8" s="79">
        <v>-4.0168924162398785</v>
      </c>
      <c r="L8" s="79">
        <v>6.2229940474983869E-2</v>
      </c>
      <c r="M8" s="79" t="s">
        <v>17</v>
      </c>
    </row>
    <row r="9" spans="1:23" x14ac:dyDescent="0.25">
      <c r="A9" s="81" t="s">
        <v>2</v>
      </c>
      <c r="B9" s="79" t="s">
        <v>12</v>
      </c>
      <c r="C9" s="79" t="s">
        <v>13</v>
      </c>
      <c r="D9" s="79" t="s">
        <v>7</v>
      </c>
      <c r="E9" s="95">
        <v>1.2689793520634852E-2</v>
      </c>
      <c r="F9" s="95">
        <v>1.1642240975129357E-2</v>
      </c>
      <c r="G9" s="95">
        <v>1.390662376215402E-2</v>
      </c>
      <c r="H9" s="79" t="s">
        <v>202</v>
      </c>
      <c r="I9" s="79">
        <v>2</v>
      </c>
      <c r="J9" s="79" t="s">
        <v>1192</v>
      </c>
      <c r="K9" s="79">
        <v>-4.366957268417778</v>
      </c>
      <c r="L9" s="79">
        <v>4.533808899854095E-2</v>
      </c>
      <c r="M9" s="79" t="s">
        <v>17</v>
      </c>
    </row>
    <row r="10" spans="1:23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95">
        <v>1.0876696850804867E-2</v>
      </c>
      <c r="F10" s="95">
        <v>9.2517898344476428E-3</v>
      </c>
      <c r="G10" s="95">
        <v>1.2671448089016405E-2</v>
      </c>
      <c r="H10" s="79" t="s">
        <v>202</v>
      </c>
      <c r="I10" s="79">
        <v>2</v>
      </c>
      <c r="J10" s="79" t="s">
        <v>1193</v>
      </c>
      <c r="K10" s="79">
        <v>-4.5211326819212374</v>
      </c>
      <c r="L10" s="79">
        <v>8.0238329622383864E-2</v>
      </c>
      <c r="M10" s="79" t="s">
        <v>17</v>
      </c>
    </row>
    <row r="11" spans="1:23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95">
        <v>7.4597810526311221E-3</v>
      </c>
      <c r="F11" s="95">
        <v>6.5952676836905678E-3</v>
      </c>
      <c r="G11" s="95">
        <v>8.4255140495736285E-3</v>
      </c>
      <c r="H11" s="79" t="s">
        <v>202</v>
      </c>
      <c r="I11" s="79">
        <v>2</v>
      </c>
      <c r="J11" s="79" t="s">
        <v>1194</v>
      </c>
      <c r="K11" s="79">
        <v>-4.8982292147104269</v>
      </c>
      <c r="L11" s="79">
        <v>6.2477580340210823E-2</v>
      </c>
      <c r="M11" s="79" t="s">
        <v>17</v>
      </c>
    </row>
    <row r="12" spans="1:23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95">
        <v>1.0733877711055981E-2</v>
      </c>
      <c r="F12" s="95">
        <v>9.0778301013502722E-3</v>
      </c>
      <c r="G12" s="95">
        <v>1.2577328559011043E-2</v>
      </c>
      <c r="H12" s="79" t="s">
        <v>202</v>
      </c>
      <c r="I12" s="79">
        <v>2</v>
      </c>
      <c r="J12" s="79" t="s">
        <v>1195</v>
      </c>
      <c r="K12" s="79">
        <v>-4.5343503979646549</v>
      </c>
      <c r="L12" s="79">
        <v>8.3178745941408727E-2</v>
      </c>
      <c r="M12" s="79" t="s">
        <v>17</v>
      </c>
    </row>
    <row r="13" spans="1:23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95">
        <v>7.5530560122873775E-3</v>
      </c>
      <c r="F13" s="95">
        <v>6.6117205683896008E-3</v>
      </c>
      <c r="G13" s="95">
        <v>8.6869170694775042E-3</v>
      </c>
      <c r="H13" s="79" t="s">
        <v>202</v>
      </c>
      <c r="I13" s="79">
        <v>2</v>
      </c>
      <c r="J13" s="79" t="s">
        <v>1196</v>
      </c>
      <c r="K13" s="79">
        <v>-4.8858030277790281</v>
      </c>
      <c r="L13" s="79">
        <v>6.963627319941243E-2</v>
      </c>
      <c r="M13" s="79" t="s">
        <v>17</v>
      </c>
    </row>
    <row r="14" spans="1:23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95">
        <v>1.9121132571606018E-2</v>
      </c>
      <c r="F14" s="95">
        <v>1.6534959228982647E-2</v>
      </c>
      <c r="G14" s="95">
        <v>2.1712525112685708E-2</v>
      </c>
      <c r="H14" s="79" t="s">
        <v>202</v>
      </c>
      <c r="I14" s="79">
        <v>2</v>
      </c>
      <c r="J14" s="79" t="s">
        <v>1185</v>
      </c>
      <c r="K14" s="79">
        <v>-3.9569611381965673</v>
      </c>
      <c r="L14" s="79">
        <v>6.9492961090971112E-2</v>
      </c>
      <c r="M14" s="79" t="s">
        <v>17</v>
      </c>
    </row>
    <row r="15" spans="1:23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95">
        <v>1.3318967397278919E-2</v>
      </c>
      <c r="F15" s="95">
        <v>1.1894126447520746E-2</v>
      </c>
      <c r="G15" s="95">
        <v>1.5053515444444247E-2</v>
      </c>
      <c r="H15" s="79" t="s">
        <v>202</v>
      </c>
      <c r="I15" s="79">
        <v>2</v>
      </c>
      <c r="J15" s="79" t="s">
        <v>1197</v>
      </c>
      <c r="K15" s="79">
        <v>-4.3185661396017441</v>
      </c>
      <c r="L15" s="79">
        <v>6.0093583121561989E-2</v>
      </c>
      <c r="M15" s="79" t="s">
        <v>17</v>
      </c>
    </row>
    <row r="16" spans="1:23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95">
        <v>1.8231635159708305E-2</v>
      </c>
      <c r="F16" s="95">
        <v>1.6389933300714234E-2</v>
      </c>
      <c r="G16" s="95">
        <v>2.0331299007031432E-2</v>
      </c>
      <c r="H16" s="79" t="s">
        <v>202</v>
      </c>
      <c r="I16" s="79">
        <v>2</v>
      </c>
      <c r="J16" s="79" t="s">
        <v>1198</v>
      </c>
      <c r="K16" s="79">
        <v>-4.0045969982246987</v>
      </c>
      <c r="L16" s="79">
        <v>5.4973009803325042E-2</v>
      </c>
      <c r="M16" s="79" t="s">
        <v>17</v>
      </c>
    </row>
    <row r="17" spans="1:16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95">
        <v>1.2689793520634852E-2</v>
      </c>
      <c r="F17" s="95">
        <v>1.1644642837712665E-2</v>
      </c>
      <c r="G17" s="95">
        <v>1.3859602973959006E-2</v>
      </c>
      <c r="H17" s="79" t="s">
        <v>202</v>
      </c>
      <c r="I17" s="79">
        <v>2</v>
      </c>
      <c r="J17" s="79" t="s">
        <v>1199</v>
      </c>
      <c r="K17" s="79">
        <v>-4.366957268417778</v>
      </c>
      <c r="L17" s="79">
        <v>4.4421458137386009E-2</v>
      </c>
      <c r="M17" s="79" t="s">
        <v>17</v>
      </c>
    </row>
    <row r="18" spans="1:16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95">
        <v>1.0876696850804867E-2</v>
      </c>
      <c r="F18" s="95">
        <v>9.3924915882365456E-3</v>
      </c>
      <c r="G18" s="95">
        <v>1.2799280778748215E-2</v>
      </c>
      <c r="H18" s="79" t="s">
        <v>202</v>
      </c>
      <c r="I18" s="79">
        <v>2</v>
      </c>
      <c r="J18" s="79" t="s">
        <v>1200</v>
      </c>
      <c r="K18" s="79">
        <v>-4.5211326819212374</v>
      </c>
      <c r="L18" s="79">
        <v>7.8948565638783885E-2</v>
      </c>
      <c r="M18" s="79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100">
        <v>7.5530560122873775E-3</v>
      </c>
      <c r="F19" s="100">
        <v>6.6067821007316377E-3</v>
      </c>
      <c r="G19" s="100">
        <v>8.5644372966703786E-3</v>
      </c>
      <c r="H19" s="87" t="s">
        <v>202</v>
      </c>
      <c r="I19" s="87">
        <v>2</v>
      </c>
      <c r="J19" s="87" t="s">
        <v>1201</v>
      </c>
      <c r="K19" s="87">
        <v>-4.8858030277790281</v>
      </c>
      <c r="L19" s="87">
        <v>6.6204520199107914E-2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95">
        <v>7.2517111221263985E-3</v>
      </c>
      <c r="F20" s="95">
        <v>6.0260198964993319E-3</v>
      </c>
      <c r="G20" s="95">
        <v>8.8477420857190989E-3</v>
      </c>
      <c r="H20" s="79" t="s">
        <v>202</v>
      </c>
      <c r="I20" s="79">
        <v>2</v>
      </c>
      <c r="J20" s="79" t="s">
        <v>1168</v>
      </c>
      <c r="K20" s="79">
        <v>-4.9265178211181269</v>
      </c>
      <c r="L20" s="79">
        <v>9.7978457253289575E-2</v>
      </c>
      <c r="M20" s="79" t="s">
        <v>17</v>
      </c>
    </row>
    <row r="21" spans="1:16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95">
        <v>3.9837163559902425E-3</v>
      </c>
      <c r="F21" s="95">
        <v>3.5710270641951796E-3</v>
      </c>
      <c r="G21" s="95">
        <v>4.4323562025050294E-3</v>
      </c>
      <c r="H21" s="79" t="s">
        <v>202</v>
      </c>
      <c r="I21" s="79">
        <v>2</v>
      </c>
      <c r="J21" s="79" t="s">
        <v>1169</v>
      </c>
      <c r="K21" s="79">
        <v>-5.5255401375799069</v>
      </c>
      <c r="L21" s="79">
        <v>5.5121956466593382E-2</v>
      </c>
      <c r="M21" s="79" t="s">
        <v>17</v>
      </c>
    </row>
    <row r="22" spans="1:16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95">
        <v>4.4185357971709008E-3</v>
      </c>
      <c r="F22" s="95">
        <v>3.6432510514567374E-3</v>
      </c>
      <c r="G22" s="95">
        <v>5.3811489081740868E-3</v>
      </c>
      <c r="H22" s="79" t="s">
        <v>202</v>
      </c>
      <c r="I22" s="79">
        <v>2</v>
      </c>
      <c r="J22" s="79" t="s">
        <v>1170</v>
      </c>
      <c r="K22" s="79">
        <v>-5.4219469053821587</v>
      </c>
      <c r="L22" s="79">
        <v>9.9496294399058244E-2</v>
      </c>
      <c r="M22" s="79" t="s">
        <v>17</v>
      </c>
    </row>
    <row r="23" spans="1:16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95">
        <v>6.5422790809866139E-3</v>
      </c>
      <c r="F23" s="95">
        <v>5.4681310033828142E-3</v>
      </c>
      <c r="G23" s="95">
        <v>7.7954376119989486E-3</v>
      </c>
      <c r="H23" s="79" t="s">
        <v>202</v>
      </c>
      <c r="I23" s="79">
        <v>2</v>
      </c>
      <c r="J23" s="79" t="s">
        <v>1171</v>
      </c>
      <c r="K23" s="79">
        <v>-5.0294696908879564</v>
      </c>
      <c r="L23" s="79">
        <v>9.0459633739520151E-2</v>
      </c>
      <c r="M23" s="79" t="s">
        <v>17</v>
      </c>
    </row>
    <row r="24" spans="1:16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95">
        <v>7.2514840066464038E-3</v>
      </c>
      <c r="F24" s="95">
        <v>6.110665432955271E-3</v>
      </c>
      <c r="G24" s="95">
        <v>8.7003012432802819E-3</v>
      </c>
      <c r="H24" s="79" t="s">
        <v>202</v>
      </c>
      <c r="I24" s="79">
        <v>2</v>
      </c>
      <c r="J24" s="79" t="s">
        <v>1172</v>
      </c>
      <c r="K24" s="79">
        <v>-4.9265491404898931</v>
      </c>
      <c r="L24" s="79">
        <v>9.0133156796292455E-2</v>
      </c>
      <c r="M24" s="79" t="s">
        <v>17</v>
      </c>
    </row>
    <row r="25" spans="1:16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95">
        <v>3.9826921121199673E-3</v>
      </c>
      <c r="F25" s="95">
        <v>3.5396408531992701E-3</v>
      </c>
      <c r="G25" s="95">
        <v>4.4963372395427923E-3</v>
      </c>
      <c r="H25" s="79" t="s">
        <v>202</v>
      </c>
      <c r="I25" s="79">
        <v>2</v>
      </c>
      <c r="J25" s="79" t="s">
        <v>1173</v>
      </c>
      <c r="K25" s="79">
        <v>-5.5257972782675884</v>
      </c>
      <c r="L25" s="79">
        <v>6.1030063896198777E-2</v>
      </c>
      <c r="M25" s="79" t="s">
        <v>17</v>
      </c>
    </row>
    <row r="26" spans="1:16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95">
        <v>4.4200501189925094E-3</v>
      </c>
      <c r="F26" s="95">
        <v>3.6695621649821646E-3</v>
      </c>
      <c r="G26" s="95">
        <v>5.4477523336506047E-3</v>
      </c>
      <c r="H26" s="79" t="s">
        <v>202</v>
      </c>
      <c r="I26" s="79">
        <v>2</v>
      </c>
      <c r="J26" s="79" t="s">
        <v>1174</v>
      </c>
      <c r="K26" s="79">
        <v>-5.4216042438182415</v>
      </c>
      <c r="L26" s="79">
        <v>0.1007986617116491</v>
      </c>
      <c r="M26" s="79" t="s">
        <v>17</v>
      </c>
    </row>
    <row r="27" spans="1:16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95">
        <v>6.538029293411996E-3</v>
      </c>
      <c r="F27" s="95">
        <v>5.7209688053902466E-3</v>
      </c>
      <c r="G27" s="95">
        <v>7.4952603828795121E-3</v>
      </c>
      <c r="H27" s="79" t="s">
        <v>202</v>
      </c>
      <c r="I27" s="79">
        <v>2</v>
      </c>
      <c r="J27" s="79" t="s">
        <v>1175</v>
      </c>
      <c r="K27" s="79">
        <v>-5.0301194902049922</v>
      </c>
      <c r="L27" s="79">
        <v>6.8911405410020818E-2</v>
      </c>
      <c r="M27" s="79" t="s">
        <v>17</v>
      </c>
    </row>
    <row r="28" spans="1:16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95">
        <v>7.4367158099718864E-3</v>
      </c>
      <c r="F28" s="95">
        <v>6.1945701641131275E-3</v>
      </c>
      <c r="G28" s="95">
        <v>8.9121026282828631E-3</v>
      </c>
      <c r="H28" s="79" t="s">
        <v>202</v>
      </c>
      <c r="I28" s="79">
        <v>2</v>
      </c>
      <c r="J28" s="79" t="s">
        <v>1176</v>
      </c>
      <c r="K28" s="79">
        <v>-4.9013259509839973</v>
      </c>
      <c r="L28" s="79">
        <v>9.2790069007542497E-2</v>
      </c>
      <c r="M28" s="79" t="s">
        <v>17</v>
      </c>
    </row>
    <row r="29" spans="1:16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95">
        <v>4.0794858388025837E-3</v>
      </c>
      <c r="F29" s="95">
        <v>3.6162091041635567E-3</v>
      </c>
      <c r="G29" s="95">
        <v>4.6189332784556053E-3</v>
      </c>
      <c r="H29" s="79" t="s">
        <v>202</v>
      </c>
      <c r="I29" s="79">
        <v>2</v>
      </c>
      <c r="J29" s="79" t="s">
        <v>1177</v>
      </c>
      <c r="K29" s="79">
        <v>-5.5017843184085695</v>
      </c>
      <c r="L29" s="79">
        <v>6.2433040303045542E-2</v>
      </c>
      <c r="M29" s="79" t="s">
        <v>17</v>
      </c>
    </row>
    <row r="30" spans="1:16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95">
        <v>4.5307959675406385E-3</v>
      </c>
      <c r="F30" s="95">
        <v>3.6305664827364025E-3</v>
      </c>
      <c r="G30" s="95">
        <v>5.5128031351062076E-3</v>
      </c>
      <c r="H30" s="79" t="s">
        <v>202</v>
      </c>
      <c r="I30" s="79">
        <v>2</v>
      </c>
      <c r="J30" s="79" t="s">
        <v>1178</v>
      </c>
      <c r="K30" s="79">
        <v>-5.3968576446485645</v>
      </c>
      <c r="L30" s="79">
        <v>0.10655217801146397</v>
      </c>
      <c r="M30" s="79" t="s">
        <v>17</v>
      </c>
    </row>
    <row r="31" spans="1:16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95">
        <v>6.70039854495695E-3</v>
      </c>
      <c r="F31" s="95">
        <v>5.8178036982876567E-3</v>
      </c>
      <c r="G31" s="95">
        <v>7.7370113454280978E-3</v>
      </c>
      <c r="H31" s="79" t="s">
        <v>202</v>
      </c>
      <c r="I31" s="79">
        <v>2</v>
      </c>
      <c r="J31" s="79" t="s">
        <v>1179</v>
      </c>
      <c r="K31" s="79">
        <v>-5.0055882700324057</v>
      </c>
      <c r="L31" s="79">
        <v>7.2727720117244848E-2</v>
      </c>
      <c r="M31" s="79" t="s">
        <v>17</v>
      </c>
    </row>
    <row r="32" spans="1:16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95">
        <v>7.2517111221263985E-3</v>
      </c>
      <c r="F32" s="95">
        <v>6.0199656855076389E-3</v>
      </c>
      <c r="G32" s="95">
        <v>8.8832265644967958E-3</v>
      </c>
      <c r="H32" s="79" t="s">
        <v>202</v>
      </c>
      <c r="I32" s="79">
        <v>2</v>
      </c>
      <c r="J32" s="79" t="s">
        <v>1180</v>
      </c>
      <c r="K32" s="79">
        <v>-4.9265178211181269</v>
      </c>
      <c r="L32" s="79">
        <v>9.9255939704803453E-2</v>
      </c>
      <c r="M32" s="79" t="s">
        <v>17</v>
      </c>
    </row>
    <row r="33" spans="1:16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95">
        <v>6.5422790809866139E-3</v>
      </c>
      <c r="F33" s="95">
        <v>5.5031172293673741E-3</v>
      </c>
      <c r="G33" s="95">
        <v>7.7960158608171536E-3</v>
      </c>
      <c r="H33" s="79" t="s">
        <v>202</v>
      </c>
      <c r="I33" s="79">
        <v>2</v>
      </c>
      <c r="J33" s="79" t="s">
        <v>1181</v>
      </c>
      <c r="K33" s="79">
        <v>-5.0294696908879564</v>
      </c>
      <c r="L33" s="79">
        <v>8.8851560067150018E-2</v>
      </c>
      <c r="M33" s="79" t="s">
        <v>17</v>
      </c>
    </row>
    <row r="34" spans="1:16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95">
        <v>7.2514840066464038E-3</v>
      </c>
      <c r="F34" s="95">
        <v>6.0551470785739593E-3</v>
      </c>
      <c r="G34" s="95">
        <v>8.6966329257322887E-3</v>
      </c>
      <c r="H34" s="79" t="s">
        <v>202</v>
      </c>
      <c r="I34" s="79">
        <v>2</v>
      </c>
      <c r="J34" s="79" t="s">
        <v>1182</v>
      </c>
      <c r="K34" s="79">
        <v>-4.9265491404898931</v>
      </c>
      <c r="L34" s="79">
        <v>9.2353893769077461E-2</v>
      </c>
      <c r="M34" s="79" t="s">
        <v>17</v>
      </c>
    </row>
    <row r="35" spans="1:16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95">
        <v>6.538029293411996E-3</v>
      </c>
      <c r="F35" s="95">
        <v>5.7189830698846575E-3</v>
      </c>
      <c r="G35" s="95">
        <v>7.5635853043674629E-3</v>
      </c>
      <c r="H35" s="79" t="s">
        <v>202</v>
      </c>
      <c r="I35" s="79">
        <v>2</v>
      </c>
      <c r="J35" s="79" t="s">
        <v>1183</v>
      </c>
      <c r="K35" s="79">
        <v>-5.0301194902049922</v>
      </c>
      <c r="L35" s="79">
        <v>7.1314877495058576E-2</v>
      </c>
      <c r="M35" s="79" t="s">
        <v>17</v>
      </c>
    </row>
    <row r="36" spans="1:16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95">
        <v>7.4367158099718864E-3</v>
      </c>
      <c r="F36" s="95">
        <v>6.1980856655986872E-3</v>
      </c>
      <c r="G36" s="95">
        <v>8.9338366655181498E-3</v>
      </c>
      <c r="H36" s="79" t="s">
        <v>202</v>
      </c>
      <c r="I36" s="79">
        <v>2</v>
      </c>
      <c r="J36" s="79" t="s">
        <v>1176</v>
      </c>
      <c r="K36" s="79">
        <v>-4.9013259509839973</v>
      </c>
      <c r="L36" s="79">
        <v>9.3266698891803626E-2</v>
      </c>
      <c r="M36" s="79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100">
        <v>6.70039854495695E-3</v>
      </c>
      <c r="F37" s="100">
        <v>5.7825464128320042E-3</v>
      </c>
      <c r="G37" s="100">
        <v>7.7584644501715802E-3</v>
      </c>
      <c r="H37" s="87" t="s">
        <v>202</v>
      </c>
      <c r="I37" s="87">
        <v>2</v>
      </c>
      <c r="J37" s="87" t="s">
        <v>1184</v>
      </c>
      <c r="K37" s="87">
        <v>-5.0055882700324057</v>
      </c>
      <c r="L37" s="87">
        <v>7.4984768612348304E-2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95">
        <v>9.7042357117181743E-3</v>
      </c>
      <c r="F38" s="95">
        <v>7.4031919003559833E-3</v>
      </c>
      <c r="G38" s="95">
        <v>1.2661390595079387E-2</v>
      </c>
      <c r="H38" s="79" t="s">
        <v>202</v>
      </c>
      <c r="I38" s="79">
        <v>2</v>
      </c>
      <c r="J38" s="79" t="s">
        <v>1202</v>
      </c>
      <c r="K38" s="79">
        <v>-4.6351928174748185</v>
      </c>
      <c r="L38" s="79">
        <v>0.13689949163793338</v>
      </c>
      <c r="M38" s="79" t="s">
        <v>17</v>
      </c>
    </row>
    <row r="39" spans="1:16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95">
        <v>9.1952128033081591E-3</v>
      </c>
      <c r="F39" s="95">
        <v>8.3442844699283796E-3</v>
      </c>
      <c r="G39" s="95">
        <v>1.016445748621368E-2</v>
      </c>
      <c r="H39" s="79" t="s">
        <v>202</v>
      </c>
      <c r="I39" s="79">
        <v>2</v>
      </c>
      <c r="J39" s="79" t="s">
        <v>1203</v>
      </c>
      <c r="K39" s="79">
        <v>-4.6890722778213716</v>
      </c>
      <c r="L39" s="79">
        <v>5.0336802302284961E-2</v>
      </c>
      <c r="M39" s="79" t="s">
        <v>17</v>
      </c>
    </row>
    <row r="40" spans="1:16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95">
        <v>1.1383206908377155E-2</v>
      </c>
      <c r="F40" s="95">
        <v>9.4023142341522013E-3</v>
      </c>
      <c r="G40" s="95">
        <v>1.4012871488098285E-2</v>
      </c>
      <c r="H40" s="79" t="s">
        <v>202</v>
      </c>
      <c r="I40" s="79">
        <v>2</v>
      </c>
      <c r="J40" s="79" t="s">
        <v>1204</v>
      </c>
      <c r="K40" s="79">
        <v>-4.4756160878406126</v>
      </c>
      <c r="L40" s="79">
        <v>0.10179092988337531</v>
      </c>
      <c r="M40" s="79" t="s">
        <v>17</v>
      </c>
    </row>
    <row r="41" spans="1:16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95">
        <v>7.8399464937439715E-3</v>
      </c>
      <c r="F41" s="95">
        <v>6.2825818767110499E-3</v>
      </c>
      <c r="G41" s="95">
        <v>9.7543861892359293E-3</v>
      </c>
      <c r="H41" s="79" t="s">
        <v>202</v>
      </c>
      <c r="I41" s="79">
        <v>2</v>
      </c>
      <c r="J41" s="79" t="s">
        <v>1205</v>
      </c>
      <c r="K41" s="79">
        <v>-4.8485232694206637</v>
      </c>
      <c r="L41" s="79">
        <v>0.11222857820352286</v>
      </c>
      <c r="M41" s="79" t="s">
        <v>17</v>
      </c>
    </row>
    <row r="42" spans="1:16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95">
        <v>9.1933792206343509E-3</v>
      </c>
      <c r="F42" s="95">
        <v>6.9840416367447297E-3</v>
      </c>
      <c r="G42" s="95">
        <v>1.234743067869919E-2</v>
      </c>
      <c r="H42" s="79" t="s">
        <v>202</v>
      </c>
      <c r="I42" s="79">
        <v>2</v>
      </c>
      <c r="J42" s="79" t="s">
        <v>1206</v>
      </c>
      <c r="K42" s="79">
        <v>-4.6892717039305047</v>
      </c>
      <c r="L42" s="79">
        <v>0.14536230075685538</v>
      </c>
      <c r="M42" s="79" t="s">
        <v>17</v>
      </c>
    </row>
    <row r="43" spans="1:16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95">
        <v>8.7085139160437194E-3</v>
      </c>
      <c r="F43" s="95">
        <v>7.2383165916755279E-3</v>
      </c>
      <c r="G43" s="95">
        <v>1.0472522530505311E-2</v>
      </c>
      <c r="H43" s="79" t="s">
        <v>202</v>
      </c>
      <c r="I43" s="79">
        <v>2</v>
      </c>
      <c r="J43" s="79" t="s">
        <v>1207</v>
      </c>
      <c r="K43" s="79">
        <v>-4.7434541208097052</v>
      </c>
      <c r="L43" s="79">
        <v>9.4226086947416812E-2</v>
      </c>
      <c r="M43" s="79" t="s">
        <v>17</v>
      </c>
    </row>
    <row r="44" spans="1:16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95">
        <v>1.0780594759728057E-2</v>
      </c>
      <c r="F44" s="95">
        <v>8.2489561626333634E-3</v>
      </c>
      <c r="G44" s="95">
        <v>1.4122967048702598E-2</v>
      </c>
      <c r="H44" s="79" t="s">
        <v>202</v>
      </c>
      <c r="I44" s="79">
        <v>2</v>
      </c>
      <c r="J44" s="79" t="s">
        <v>1208</v>
      </c>
      <c r="K44" s="79">
        <v>-4.5300075425067154</v>
      </c>
      <c r="L44" s="79">
        <v>0.13717236589757884</v>
      </c>
      <c r="M44" s="79" t="s">
        <v>17</v>
      </c>
    </row>
    <row r="45" spans="1:16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95">
        <v>7.4264238888932018E-3</v>
      </c>
      <c r="F45" s="95">
        <v>5.7810598255992876E-3</v>
      </c>
      <c r="G45" s="95">
        <v>9.5330545971441718E-3</v>
      </c>
      <c r="H45" s="79" t="s">
        <v>202</v>
      </c>
      <c r="I45" s="79">
        <v>2</v>
      </c>
      <c r="J45" s="79" t="s">
        <v>1209</v>
      </c>
      <c r="K45" s="79">
        <v>-4.9027108431308974</v>
      </c>
      <c r="L45" s="79">
        <v>0.12759647039856784</v>
      </c>
      <c r="M45" s="79" t="s">
        <v>17</v>
      </c>
    </row>
    <row r="46" spans="1:16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95">
        <v>5.9516592916269975E-3</v>
      </c>
      <c r="F46" s="95">
        <v>4.4036053337720921E-3</v>
      </c>
      <c r="G46" s="95">
        <v>7.9491341041234495E-3</v>
      </c>
      <c r="H46" s="79" t="s">
        <v>202</v>
      </c>
      <c r="I46" s="79">
        <v>2</v>
      </c>
      <c r="J46" s="79" t="s">
        <v>1210</v>
      </c>
      <c r="K46" s="79">
        <v>-5.1240852257599654</v>
      </c>
      <c r="L46" s="79">
        <v>0.15067331774761555</v>
      </c>
      <c r="M46" s="79" t="s">
        <v>17</v>
      </c>
    </row>
    <row r="47" spans="1:16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95">
        <v>5.6376797702740308E-3</v>
      </c>
      <c r="F47" s="95">
        <v>4.7175143470339518E-3</v>
      </c>
      <c r="G47" s="95">
        <v>6.7447715690888855E-3</v>
      </c>
      <c r="H47" s="79" t="s">
        <v>202</v>
      </c>
      <c r="I47" s="79">
        <v>2</v>
      </c>
      <c r="J47" s="79" t="s">
        <v>1211</v>
      </c>
      <c r="K47" s="79">
        <v>-5.1782826863648159</v>
      </c>
      <c r="L47" s="79">
        <v>9.1195301757835648E-2</v>
      </c>
      <c r="M47" s="79" t="s">
        <v>17</v>
      </c>
    </row>
    <row r="48" spans="1:16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95">
        <v>6.9827859137624841E-3</v>
      </c>
      <c r="F48" s="95">
        <v>5.3575456651510471E-3</v>
      </c>
      <c r="G48" s="95">
        <v>8.9805303623608761E-3</v>
      </c>
      <c r="H48" s="79" t="s">
        <v>202</v>
      </c>
      <c r="I48" s="79">
        <v>2</v>
      </c>
      <c r="J48" s="79" t="s">
        <v>1212</v>
      </c>
      <c r="K48" s="79">
        <v>-4.9643073137920659</v>
      </c>
      <c r="L48" s="79">
        <v>0.13177371659287926</v>
      </c>
      <c r="M48" s="79" t="s">
        <v>17</v>
      </c>
    </row>
    <row r="49" spans="1:16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95">
        <v>4.8056860885000025E-3</v>
      </c>
      <c r="F49" s="95">
        <v>3.7002044518509615E-3</v>
      </c>
      <c r="G49" s="95">
        <v>6.1459959287770401E-3</v>
      </c>
      <c r="H49" s="79" t="s">
        <v>202</v>
      </c>
      <c r="I49" s="79">
        <v>2</v>
      </c>
      <c r="J49" s="79" t="s">
        <v>1213</v>
      </c>
      <c r="K49" s="79">
        <v>-5.3379554603845181</v>
      </c>
      <c r="L49" s="79">
        <v>0.12944202191560972</v>
      </c>
      <c r="M49" s="79" t="s">
        <v>17</v>
      </c>
    </row>
    <row r="50" spans="1:16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95">
        <v>9.7042357117181743E-3</v>
      </c>
      <c r="F50" s="95">
        <v>7.5378245815740687E-3</v>
      </c>
      <c r="G50" s="95">
        <v>1.2412674158364022E-2</v>
      </c>
      <c r="H50" s="79" t="s">
        <v>202</v>
      </c>
      <c r="I50" s="79">
        <v>2</v>
      </c>
      <c r="J50" s="79" t="s">
        <v>1214</v>
      </c>
      <c r="K50" s="79">
        <v>-4.6351928174748185</v>
      </c>
      <c r="L50" s="79">
        <v>0.12724092775509599</v>
      </c>
      <c r="M50" s="79" t="s">
        <v>17</v>
      </c>
    </row>
    <row r="51" spans="1:16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95">
        <v>7.8399464937439715E-3</v>
      </c>
      <c r="F51" s="95">
        <v>6.2542157952674288E-3</v>
      </c>
      <c r="G51" s="95">
        <v>9.890526684881969E-3</v>
      </c>
      <c r="H51" s="79" t="s">
        <v>202</v>
      </c>
      <c r="I51" s="79">
        <v>2</v>
      </c>
      <c r="J51" s="79" t="s">
        <v>1215</v>
      </c>
      <c r="K51" s="79">
        <v>-4.8485232694206637</v>
      </c>
      <c r="L51" s="79">
        <v>0.11691878441381381</v>
      </c>
      <c r="M51" s="79" t="s">
        <v>17</v>
      </c>
    </row>
    <row r="52" spans="1:16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95">
        <v>9.1933792206343509E-3</v>
      </c>
      <c r="F52" s="95">
        <v>6.9335952652279749E-3</v>
      </c>
      <c r="G52" s="95">
        <v>1.2180028697032885E-2</v>
      </c>
      <c r="H52" s="79" t="s">
        <v>202</v>
      </c>
      <c r="I52" s="79">
        <v>2</v>
      </c>
      <c r="J52" s="79" t="s">
        <v>1216</v>
      </c>
      <c r="K52" s="79">
        <v>-4.6892717039305047</v>
      </c>
      <c r="L52" s="79">
        <v>0.14372937305943656</v>
      </c>
      <c r="M52" s="79" t="s">
        <v>17</v>
      </c>
    </row>
    <row r="53" spans="1:16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95">
        <v>7.4264238888932018E-3</v>
      </c>
      <c r="F53" s="95">
        <v>5.7298437659128992E-3</v>
      </c>
      <c r="G53" s="95">
        <v>9.6641089560426906E-3</v>
      </c>
      <c r="H53" s="79" t="s">
        <v>202</v>
      </c>
      <c r="I53" s="79">
        <v>2</v>
      </c>
      <c r="J53" s="79" t="s">
        <v>1217</v>
      </c>
      <c r="K53" s="79">
        <v>-4.9027108431308974</v>
      </c>
      <c r="L53" s="79">
        <v>0.13334965591395745</v>
      </c>
      <c r="M53" s="79" t="s">
        <v>17</v>
      </c>
    </row>
    <row r="54" spans="1:16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95">
        <v>5.9516592916269975E-3</v>
      </c>
      <c r="F54" s="95">
        <v>4.4212114980282441E-3</v>
      </c>
      <c r="G54" s="95">
        <v>8.0160443378130448E-3</v>
      </c>
      <c r="H54" s="79" t="s">
        <v>202</v>
      </c>
      <c r="I54" s="79">
        <v>2</v>
      </c>
      <c r="J54" s="79" t="s">
        <v>1218</v>
      </c>
      <c r="K54" s="79">
        <v>-5.1240852257599654</v>
      </c>
      <c r="L54" s="79">
        <v>0.15179370468939737</v>
      </c>
      <c r="M54" s="79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100">
        <v>4.8056860885000025E-3</v>
      </c>
      <c r="F55" s="100">
        <v>3.7181999403759275E-3</v>
      </c>
      <c r="G55" s="100">
        <v>6.2121519359614246E-3</v>
      </c>
      <c r="H55" s="87" t="s">
        <v>202</v>
      </c>
      <c r="I55" s="87">
        <v>2</v>
      </c>
      <c r="J55" s="87" t="s">
        <v>1219</v>
      </c>
      <c r="K55" s="87">
        <v>-5.3379554603845181</v>
      </c>
      <c r="L55" s="87">
        <v>0.13093563756897092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95">
        <v>1.9121132571606018E-2</v>
      </c>
      <c r="F56" s="95">
        <v>1.6691604117133798E-2</v>
      </c>
      <c r="G56" s="95">
        <v>2.186672471608692E-2</v>
      </c>
      <c r="H56" s="79" t="s">
        <v>202</v>
      </c>
      <c r="I56" s="79">
        <v>2</v>
      </c>
      <c r="J56" s="79" t="s">
        <v>1185</v>
      </c>
      <c r="K56" s="79">
        <v>-3.9569611381965673</v>
      </c>
      <c r="L56" s="79">
        <v>6.8892912360127914E-2</v>
      </c>
      <c r="M56" s="79" t="s">
        <v>17</v>
      </c>
    </row>
    <row r="57" spans="1:16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95">
        <v>1.3164680409681955E-2</v>
      </c>
      <c r="F57" s="95">
        <v>1.215232577644083E-2</v>
      </c>
      <c r="G57" s="95">
        <v>1.4369411099807996E-2</v>
      </c>
      <c r="H57" s="79" t="s">
        <v>202</v>
      </c>
      <c r="I57" s="79">
        <v>2</v>
      </c>
      <c r="J57" s="79" t="s">
        <v>1186</v>
      </c>
      <c r="K57" s="79">
        <v>-4.3302177620837892</v>
      </c>
      <c r="L57" s="79">
        <v>4.2750291997438267E-2</v>
      </c>
      <c r="M57" s="79" t="s">
        <v>17</v>
      </c>
    </row>
    <row r="58" spans="1:16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95">
        <v>1.8893177913512815E-2</v>
      </c>
      <c r="F58" s="95">
        <v>1.6638683094275741E-2</v>
      </c>
      <c r="G58" s="95">
        <v>2.1419678333384991E-2</v>
      </c>
      <c r="H58" s="79" t="s">
        <v>202</v>
      </c>
      <c r="I58" s="79">
        <v>2</v>
      </c>
      <c r="J58" s="79" t="s">
        <v>1187</v>
      </c>
      <c r="K58" s="79">
        <v>-3.9689543790341775</v>
      </c>
      <c r="L58" s="79">
        <v>6.4433611351799369E-2</v>
      </c>
      <c r="M58" s="79" t="s">
        <v>17</v>
      </c>
    </row>
    <row r="59" spans="1:16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95">
        <v>1.3318967397278919E-2</v>
      </c>
      <c r="F59" s="95">
        <v>1.187594062995498E-2</v>
      </c>
      <c r="G59" s="95">
        <v>1.4946607413812697E-2</v>
      </c>
      <c r="H59" s="79" t="s">
        <v>202</v>
      </c>
      <c r="I59" s="79">
        <v>2</v>
      </c>
      <c r="J59" s="79" t="s">
        <v>1188</v>
      </c>
      <c r="K59" s="79">
        <v>-4.3185661396017441</v>
      </c>
      <c r="L59" s="79">
        <v>5.8665762121231806E-2</v>
      </c>
      <c r="M59" s="79" t="s">
        <v>17</v>
      </c>
    </row>
    <row r="60" spans="1:16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95">
        <v>1.8231635159708305E-2</v>
      </c>
      <c r="F60" s="95">
        <v>1.62103930221222E-2</v>
      </c>
      <c r="G60" s="95">
        <v>2.0564518315668794E-2</v>
      </c>
      <c r="H60" s="79" t="s">
        <v>202</v>
      </c>
      <c r="I60" s="79">
        <v>2</v>
      </c>
      <c r="J60" s="79" t="s">
        <v>1189</v>
      </c>
      <c r="K60" s="79">
        <v>-4.0045969982246987</v>
      </c>
      <c r="L60" s="79">
        <v>6.0692499430090655E-2</v>
      </c>
      <c r="M60" s="79" t="s">
        <v>17</v>
      </c>
    </row>
    <row r="61" spans="1:16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95">
        <v>1.2541089875910941E-2</v>
      </c>
      <c r="F61" s="95">
        <v>1.1558870938038764E-2</v>
      </c>
      <c r="G61" s="95">
        <v>1.3540348850741452E-2</v>
      </c>
      <c r="H61" s="79" t="s">
        <v>202</v>
      </c>
      <c r="I61" s="79">
        <v>2</v>
      </c>
      <c r="J61" s="79" t="s">
        <v>1190</v>
      </c>
      <c r="K61" s="79">
        <v>-4.3787448355993668</v>
      </c>
      <c r="L61" s="79">
        <v>4.0362459911826444E-2</v>
      </c>
      <c r="M61" s="79" t="s">
        <v>17</v>
      </c>
    </row>
    <row r="62" spans="1:16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95">
        <v>1.8008842058240809E-2</v>
      </c>
      <c r="F62" s="95">
        <v>1.5888723746742932E-2</v>
      </c>
      <c r="G62" s="95">
        <v>2.0278293453975346E-2</v>
      </c>
      <c r="H62" s="79" t="s">
        <v>202</v>
      </c>
      <c r="I62" s="79">
        <v>2</v>
      </c>
      <c r="J62" s="79" t="s">
        <v>1191</v>
      </c>
      <c r="K62" s="79">
        <v>-4.0168924162398785</v>
      </c>
      <c r="L62" s="79">
        <v>6.2229940474983869E-2</v>
      </c>
      <c r="M62" s="79" t="s">
        <v>17</v>
      </c>
    </row>
    <row r="63" spans="1:16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95">
        <v>1.2689793520634852E-2</v>
      </c>
      <c r="F63" s="95">
        <v>1.1642240975129357E-2</v>
      </c>
      <c r="G63" s="95">
        <v>1.390662376215402E-2</v>
      </c>
      <c r="H63" s="79" t="s">
        <v>202</v>
      </c>
      <c r="I63" s="79">
        <v>2</v>
      </c>
      <c r="J63" s="79" t="s">
        <v>1192</v>
      </c>
      <c r="K63" s="79">
        <v>-4.366957268417778</v>
      </c>
      <c r="L63" s="79">
        <v>4.533808899854095E-2</v>
      </c>
      <c r="M63" s="79" t="s">
        <v>17</v>
      </c>
    </row>
    <row r="64" spans="1:16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95">
        <v>1.0876696850804867E-2</v>
      </c>
      <c r="F64" s="95">
        <v>9.2517898344476428E-3</v>
      </c>
      <c r="G64" s="95">
        <v>1.2671448089016405E-2</v>
      </c>
      <c r="H64" s="79" t="s">
        <v>202</v>
      </c>
      <c r="I64" s="79">
        <v>2</v>
      </c>
      <c r="J64" s="79" t="s">
        <v>1193</v>
      </c>
      <c r="K64" s="79">
        <v>-4.5211326819212374</v>
      </c>
      <c r="L64" s="79">
        <v>8.0238329622383864E-2</v>
      </c>
      <c r="M64" s="79" t="s">
        <v>17</v>
      </c>
    </row>
    <row r="65" spans="1:16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95">
        <v>7.4597810526311221E-3</v>
      </c>
      <c r="F65" s="95">
        <v>6.5952676836905678E-3</v>
      </c>
      <c r="G65" s="95">
        <v>8.4255140495736285E-3</v>
      </c>
      <c r="H65" s="79" t="s">
        <v>202</v>
      </c>
      <c r="I65" s="79">
        <v>2</v>
      </c>
      <c r="J65" s="79" t="s">
        <v>1194</v>
      </c>
      <c r="K65" s="79">
        <v>-4.8982292147104269</v>
      </c>
      <c r="L65" s="79">
        <v>6.2477580340210823E-2</v>
      </c>
      <c r="M65" s="79" t="s">
        <v>17</v>
      </c>
    </row>
    <row r="66" spans="1:16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95">
        <v>1.0733877711055981E-2</v>
      </c>
      <c r="F66" s="95">
        <v>9.0778301013502722E-3</v>
      </c>
      <c r="G66" s="95">
        <v>1.2577328559011043E-2</v>
      </c>
      <c r="H66" s="79" t="s">
        <v>202</v>
      </c>
      <c r="I66" s="79">
        <v>2</v>
      </c>
      <c r="J66" s="79" t="s">
        <v>1195</v>
      </c>
      <c r="K66" s="79">
        <v>-4.5343503979646549</v>
      </c>
      <c r="L66" s="79">
        <v>8.3178745941408727E-2</v>
      </c>
      <c r="M66" s="79" t="s">
        <v>17</v>
      </c>
    </row>
    <row r="67" spans="1:16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95">
        <v>7.5530560122873775E-3</v>
      </c>
      <c r="F67" s="95">
        <v>6.6117205683896008E-3</v>
      </c>
      <c r="G67" s="95">
        <v>8.6869170694775042E-3</v>
      </c>
      <c r="H67" s="79" t="s">
        <v>202</v>
      </c>
      <c r="I67" s="79">
        <v>2</v>
      </c>
      <c r="J67" s="79" t="s">
        <v>1196</v>
      </c>
      <c r="K67" s="79">
        <v>-4.8858030277790281</v>
      </c>
      <c r="L67" s="79">
        <v>6.963627319941243E-2</v>
      </c>
      <c r="M67" s="79" t="s">
        <v>17</v>
      </c>
    </row>
    <row r="68" spans="1:16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95">
        <v>1.9121132571606018E-2</v>
      </c>
      <c r="F68" s="95">
        <v>1.6534959228982647E-2</v>
      </c>
      <c r="G68" s="95">
        <v>2.1712525112685708E-2</v>
      </c>
      <c r="H68" s="79" t="s">
        <v>202</v>
      </c>
      <c r="I68" s="79">
        <v>2</v>
      </c>
      <c r="J68" s="79" t="s">
        <v>1185</v>
      </c>
      <c r="K68" s="79">
        <v>-3.9569611381965673</v>
      </c>
      <c r="L68" s="79">
        <v>6.9492961090971112E-2</v>
      </c>
      <c r="M68" s="79" t="s">
        <v>17</v>
      </c>
    </row>
    <row r="69" spans="1:16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95">
        <v>1.3318967397278919E-2</v>
      </c>
      <c r="F69" s="95">
        <v>1.1894126447520746E-2</v>
      </c>
      <c r="G69" s="95">
        <v>1.5053515444444247E-2</v>
      </c>
      <c r="H69" s="79" t="s">
        <v>202</v>
      </c>
      <c r="I69" s="79">
        <v>2</v>
      </c>
      <c r="J69" s="79" t="s">
        <v>1197</v>
      </c>
      <c r="K69" s="79">
        <v>-4.3185661396017441</v>
      </c>
      <c r="L69" s="79">
        <v>6.0093583121561989E-2</v>
      </c>
      <c r="M69" s="79" t="s">
        <v>17</v>
      </c>
    </row>
    <row r="70" spans="1:16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95">
        <v>1.8231635159708305E-2</v>
      </c>
      <c r="F70" s="95">
        <v>1.6389933300714234E-2</v>
      </c>
      <c r="G70" s="95">
        <v>2.0331299007031432E-2</v>
      </c>
      <c r="H70" s="79" t="s">
        <v>202</v>
      </c>
      <c r="I70" s="79">
        <v>2</v>
      </c>
      <c r="J70" s="79" t="s">
        <v>1198</v>
      </c>
      <c r="K70" s="79">
        <v>-4.0045969982246987</v>
      </c>
      <c r="L70" s="79">
        <v>5.4973009803325042E-2</v>
      </c>
      <c r="M70" s="79" t="s">
        <v>17</v>
      </c>
    </row>
    <row r="71" spans="1:16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95">
        <v>1.2689793520634852E-2</v>
      </c>
      <c r="F71" s="95">
        <v>1.1644642837712665E-2</v>
      </c>
      <c r="G71" s="95">
        <v>1.3859602973959006E-2</v>
      </c>
      <c r="H71" s="79" t="s">
        <v>202</v>
      </c>
      <c r="I71" s="79">
        <v>2</v>
      </c>
      <c r="J71" s="79" t="s">
        <v>1199</v>
      </c>
      <c r="K71" s="79">
        <v>-4.366957268417778</v>
      </c>
      <c r="L71" s="79">
        <v>4.4421458137386009E-2</v>
      </c>
      <c r="M71" s="79" t="s">
        <v>17</v>
      </c>
    </row>
    <row r="72" spans="1:16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95">
        <v>1.0876696850804867E-2</v>
      </c>
      <c r="F72" s="95">
        <v>9.3924915882365456E-3</v>
      </c>
      <c r="G72" s="95">
        <v>1.2799280778748215E-2</v>
      </c>
      <c r="H72" s="79" t="s">
        <v>202</v>
      </c>
      <c r="I72" s="79">
        <v>2</v>
      </c>
      <c r="J72" s="79" t="s">
        <v>1200</v>
      </c>
      <c r="K72" s="79">
        <v>-4.5211326819212374</v>
      </c>
      <c r="L72" s="79">
        <v>7.8948565638783885E-2</v>
      </c>
      <c r="M72" s="79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100">
        <v>7.5530560122873775E-3</v>
      </c>
      <c r="F73" s="100">
        <v>6.6067821007316377E-3</v>
      </c>
      <c r="G73" s="100">
        <v>8.5644372966703786E-3</v>
      </c>
      <c r="H73" s="87" t="s">
        <v>202</v>
      </c>
      <c r="I73" s="87">
        <v>2</v>
      </c>
      <c r="J73" s="87" t="s">
        <v>1201</v>
      </c>
      <c r="K73" s="87">
        <v>-4.8858030277790281</v>
      </c>
      <c r="L73" s="87">
        <v>6.6204520199107914E-2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95">
        <v>7.2517111221263985E-3</v>
      </c>
      <c r="F74" s="95">
        <v>6.0260198964993319E-3</v>
      </c>
      <c r="G74" s="95">
        <v>8.8477420857190989E-3</v>
      </c>
      <c r="H74" s="79" t="s">
        <v>202</v>
      </c>
      <c r="I74" s="79">
        <v>2</v>
      </c>
      <c r="J74" s="79" t="s">
        <v>1168</v>
      </c>
      <c r="K74" s="79">
        <v>-4.9265178211181269</v>
      </c>
      <c r="L74" s="79">
        <v>9.7978457253289575E-2</v>
      </c>
      <c r="M74" s="79" t="s">
        <v>17</v>
      </c>
    </row>
    <row r="75" spans="1:16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95">
        <v>3.9837163559902425E-3</v>
      </c>
      <c r="F75" s="95">
        <v>3.5710270641951796E-3</v>
      </c>
      <c r="G75" s="95">
        <v>4.4323562025050294E-3</v>
      </c>
      <c r="H75" s="79" t="s">
        <v>202</v>
      </c>
      <c r="I75" s="79">
        <v>2</v>
      </c>
      <c r="J75" s="79" t="s">
        <v>1169</v>
      </c>
      <c r="K75" s="79">
        <v>-5.5255401375799069</v>
      </c>
      <c r="L75" s="79">
        <v>5.5121956466593382E-2</v>
      </c>
      <c r="M75" s="79" t="s">
        <v>17</v>
      </c>
    </row>
    <row r="76" spans="1:16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95">
        <v>4.4185357971709008E-3</v>
      </c>
      <c r="F76" s="95">
        <v>3.6432510514567374E-3</v>
      </c>
      <c r="G76" s="95">
        <v>5.3811489081740868E-3</v>
      </c>
      <c r="H76" s="79" t="s">
        <v>202</v>
      </c>
      <c r="I76" s="79">
        <v>2</v>
      </c>
      <c r="J76" s="79" t="s">
        <v>1170</v>
      </c>
      <c r="K76" s="79">
        <v>-5.4219469053821587</v>
      </c>
      <c r="L76" s="79">
        <v>9.9496294399058244E-2</v>
      </c>
      <c r="M76" s="79" t="s">
        <v>17</v>
      </c>
    </row>
    <row r="77" spans="1:16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95">
        <v>6.5422790809866139E-3</v>
      </c>
      <c r="F77" s="95">
        <v>5.4681310033828142E-3</v>
      </c>
      <c r="G77" s="95">
        <v>7.7954376119989486E-3</v>
      </c>
      <c r="H77" s="79" t="s">
        <v>202</v>
      </c>
      <c r="I77" s="79">
        <v>2</v>
      </c>
      <c r="J77" s="79" t="s">
        <v>1171</v>
      </c>
      <c r="K77" s="79">
        <v>-5.0294696908879564</v>
      </c>
      <c r="L77" s="79">
        <v>9.0459633739520151E-2</v>
      </c>
      <c r="M77" s="79" t="s">
        <v>17</v>
      </c>
    </row>
    <row r="78" spans="1:16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95">
        <v>7.2514840066464038E-3</v>
      </c>
      <c r="F78" s="95">
        <v>6.110665432955271E-3</v>
      </c>
      <c r="G78" s="95">
        <v>8.7003012432802819E-3</v>
      </c>
      <c r="H78" s="79" t="s">
        <v>202</v>
      </c>
      <c r="I78" s="79">
        <v>2</v>
      </c>
      <c r="J78" s="79" t="s">
        <v>1172</v>
      </c>
      <c r="K78" s="79">
        <v>-4.9265491404898931</v>
      </c>
      <c r="L78" s="79">
        <v>9.0133156796292455E-2</v>
      </c>
      <c r="M78" s="79" t="s">
        <v>17</v>
      </c>
    </row>
    <row r="79" spans="1:16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95">
        <v>3.9826921121199673E-3</v>
      </c>
      <c r="F79" s="95">
        <v>3.5396408531992701E-3</v>
      </c>
      <c r="G79" s="95">
        <v>4.4963372395427923E-3</v>
      </c>
      <c r="H79" s="79" t="s">
        <v>202</v>
      </c>
      <c r="I79" s="79">
        <v>2</v>
      </c>
      <c r="J79" s="79" t="s">
        <v>1173</v>
      </c>
      <c r="K79" s="79">
        <v>-5.5257972782675884</v>
      </c>
      <c r="L79" s="79">
        <v>6.1030063896198777E-2</v>
      </c>
      <c r="M79" s="79" t="s">
        <v>17</v>
      </c>
    </row>
    <row r="80" spans="1:16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95">
        <v>4.4200501189925094E-3</v>
      </c>
      <c r="F80" s="95">
        <v>3.6695621649821646E-3</v>
      </c>
      <c r="G80" s="95">
        <v>5.4477523336506047E-3</v>
      </c>
      <c r="H80" s="79" t="s">
        <v>202</v>
      </c>
      <c r="I80" s="79">
        <v>2</v>
      </c>
      <c r="J80" s="79" t="s">
        <v>1174</v>
      </c>
      <c r="K80" s="79">
        <v>-5.4216042438182415</v>
      </c>
      <c r="L80" s="79">
        <v>0.1007986617116491</v>
      </c>
      <c r="M80" s="79" t="s">
        <v>17</v>
      </c>
    </row>
    <row r="81" spans="1:16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95">
        <v>6.538029293411996E-3</v>
      </c>
      <c r="F81" s="95">
        <v>5.7209688053902466E-3</v>
      </c>
      <c r="G81" s="95">
        <v>7.4952603828795121E-3</v>
      </c>
      <c r="H81" s="79" t="s">
        <v>202</v>
      </c>
      <c r="I81" s="79">
        <v>2</v>
      </c>
      <c r="J81" s="79" t="s">
        <v>1175</v>
      </c>
      <c r="K81" s="79">
        <v>-5.0301194902049922</v>
      </c>
      <c r="L81" s="79">
        <v>6.8911405410020818E-2</v>
      </c>
      <c r="M81" s="79" t="s">
        <v>17</v>
      </c>
    </row>
    <row r="82" spans="1:16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95">
        <v>7.4367158099718864E-3</v>
      </c>
      <c r="F82" s="95">
        <v>6.1945701641131275E-3</v>
      </c>
      <c r="G82" s="95">
        <v>8.9121026282828631E-3</v>
      </c>
      <c r="H82" s="79" t="s">
        <v>202</v>
      </c>
      <c r="I82" s="79">
        <v>2</v>
      </c>
      <c r="J82" s="79" t="s">
        <v>1176</v>
      </c>
      <c r="K82" s="79">
        <v>-4.9013259509839973</v>
      </c>
      <c r="L82" s="79">
        <v>9.2790069007542497E-2</v>
      </c>
      <c r="M82" s="79" t="s">
        <v>17</v>
      </c>
    </row>
    <row r="83" spans="1:16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95">
        <v>4.0794858388025837E-3</v>
      </c>
      <c r="F83" s="95">
        <v>3.6162091041635567E-3</v>
      </c>
      <c r="G83" s="95">
        <v>4.6189332784556053E-3</v>
      </c>
      <c r="H83" s="79" t="s">
        <v>202</v>
      </c>
      <c r="I83" s="79">
        <v>2</v>
      </c>
      <c r="J83" s="79" t="s">
        <v>1177</v>
      </c>
      <c r="K83" s="79">
        <v>-5.5017843184085695</v>
      </c>
      <c r="L83" s="79">
        <v>6.2433040303045542E-2</v>
      </c>
      <c r="M83" s="79" t="s">
        <v>17</v>
      </c>
    </row>
    <row r="84" spans="1:16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95">
        <v>4.5307959675406385E-3</v>
      </c>
      <c r="F84" s="95">
        <v>3.6305664827364025E-3</v>
      </c>
      <c r="G84" s="95">
        <v>5.5128031351062076E-3</v>
      </c>
      <c r="H84" s="79" t="s">
        <v>202</v>
      </c>
      <c r="I84" s="79">
        <v>2</v>
      </c>
      <c r="J84" s="79" t="s">
        <v>1178</v>
      </c>
      <c r="K84" s="79">
        <v>-5.3968576446485645</v>
      </c>
      <c r="L84" s="79">
        <v>0.10655217801146397</v>
      </c>
      <c r="M84" s="79" t="s">
        <v>17</v>
      </c>
    </row>
    <row r="85" spans="1:16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95">
        <v>6.70039854495695E-3</v>
      </c>
      <c r="F85" s="95">
        <v>5.8178036982876567E-3</v>
      </c>
      <c r="G85" s="95">
        <v>7.7370113454280978E-3</v>
      </c>
      <c r="H85" s="79" t="s">
        <v>202</v>
      </c>
      <c r="I85" s="79">
        <v>2</v>
      </c>
      <c r="J85" s="79" t="s">
        <v>1179</v>
      </c>
      <c r="K85" s="79">
        <v>-5.0055882700324057</v>
      </c>
      <c r="L85" s="79">
        <v>7.2727720117244848E-2</v>
      </c>
      <c r="M85" s="79" t="s">
        <v>17</v>
      </c>
    </row>
    <row r="86" spans="1:16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95">
        <v>7.2517111221263985E-3</v>
      </c>
      <c r="F86" s="95">
        <v>6.0199656855076389E-3</v>
      </c>
      <c r="G86" s="95">
        <v>8.8832265644967958E-3</v>
      </c>
      <c r="H86" s="79" t="s">
        <v>202</v>
      </c>
      <c r="I86" s="79">
        <v>2</v>
      </c>
      <c r="J86" s="79" t="s">
        <v>1180</v>
      </c>
      <c r="K86" s="79">
        <v>-4.9265178211181269</v>
      </c>
      <c r="L86" s="79">
        <v>9.9255939704803453E-2</v>
      </c>
      <c r="M86" s="79" t="s">
        <v>17</v>
      </c>
    </row>
    <row r="87" spans="1:16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95">
        <v>6.5422790809866139E-3</v>
      </c>
      <c r="F87" s="95">
        <v>5.5031172293673741E-3</v>
      </c>
      <c r="G87" s="95">
        <v>7.7960158608171536E-3</v>
      </c>
      <c r="H87" s="79" t="s">
        <v>202</v>
      </c>
      <c r="I87" s="79">
        <v>2</v>
      </c>
      <c r="J87" s="79" t="s">
        <v>1181</v>
      </c>
      <c r="K87" s="79">
        <v>-5.0294696908879564</v>
      </c>
      <c r="L87" s="79">
        <v>8.8851560067150018E-2</v>
      </c>
      <c r="M87" s="79" t="s">
        <v>17</v>
      </c>
    </row>
    <row r="88" spans="1:16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95">
        <v>7.2514840066464038E-3</v>
      </c>
      <c r="F88" s="95">
        <v>6.0551470785739593E-3</v>
      </c>
      <c r="G88" s="95">
        <v>8.6966329257322887E-3</v>
      </c>
      <c r="H88" s="79" t="s">
        <v>202</v>
      </c>
      <c r="I88" s="79">
        <v>2</v>
      </c>
      <c r="J88" s="79" t="s">
        <v>1182</v>
      </c>
      <c r="K88" s="79">
        <v>-4.9265491404898931</v>
      </c>
      <c r="L88" s="79">
        <v>9.2353893769077461E-2</v>
      </c>
      <c r="M88" s="79" t="s">
        <v>17</v>
      </c>
    </row>
    <row r="89" spans="1:16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95">
        <v>6.538029293411996E-3</v>
      </c>
      <c r="F89" s="95">
        <v>5.7189830698846575E-3</v>
      </c>
      <c r="G89" s="95">
        <v>7.5635853043674629E-3</v>
      </c>
      <c r="H89" s="79" t="s">
        <v>202</v>
      </c>
      <c r="I89" s="79">
        <v>2</v>
      </c>
      <c r="J89" s="79" t="s">
        <v>1183</v>
      </c>
      <c r="K89" s="79">
        <v>-5.0301194902049922</v>
      </c>
      <c r="L89" s="79">
        <v>7.1314877495058576E-2</v>
      </c>
      <c r="M89" s="79" t="s">
        <v>17</v>
      </c>
    </row>
    <row r="90" spans="1:16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95">
        <v>7.4367158099718864E-3</v>
      </c>
      <c r="F90" s="95">
        <v>6.1980856655986872E-3</v>
      </c>
      <c r="G90" s="95">
        <v>8.9338366655181498E-3</v>
      </c>
      <c r="H90" s="79" t="s">
        <v>202</v>
      </c>
      <c r="I90" s="79">
        <v>2</v>
      </c>
      <c r="J90" s="79" t="s">
        <v>1176</v>
      </c>
      <c r="K90" s="79">
        <v>-4.9013259509839973</v>
      </c>
      <c r="L90" s="79">
        <v>9.3266698891803626E-2</v>
      </c>
      <c r="M90" s="79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00">
        <v>6.70039854495695E-3</v>
      </c>
      <c r="F91" s="100">
        <v>5.7825464128320042E-3</v>
      </c>
      <c r="G91" s="100">
        <v>7.7584644501715802E-3</v>
      </c>
      <c r="H91" s="87" t="s">
        <v>202</v>
      </c>
      <c r="I91" s="87">
        <v>2</v>
      </c>
      <c r="J91" s="87" t="s">
        <v>1184</v>
      </c>
      <c r="K91" s="87">
        <v>-5.0055882700324057</v>
      </c>
      <c r="L91" s="87">
        <v>7.4984768612348304E-2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355">
        <v>4.2744411989625482E-3</v>
      </c>
      <c r="F92" s="354">
        <v>1.0107414459634499E-2</v>
      </c>
      <c r="G92" s="354">
        <v>1.3164704394530401E-2</v>
      </c>
      <c r="H92" s="353" t="s">
        <v>202</v>
      </c>
      <c r="I92" s="353">
        <v>2</v>
      </c>
      <c r="J92" s="353" t="s">
        <v>2161</v>
      </c>
      <c r="K92" s="353">
        <v>-4.4521094449168821</v>
      </c>
      <c r="L92" s="353">
        <v>6.7415836573286758E-2</v>
      </c>
      <c r="M92" s="353" t="s">
        <v>17</v>
      </c>
    </row>
    <row r="93" spans="1:16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355">
        <v>3.4018328766879306E-3</v>
      </c>
      <c r="F93" s="354">
        <v>6.8222870524337299E-3</v>
      </c>
      <c r="G93" s="354">
        <v>8.2369030576545498E-3</v>
      </c>
      <c r="H93" s="353" t="s">
        <v>202</v>
      </c>
      <c r="I93" s="353">
        <v>2</v>
      </c>
      <c r="J93" s="353" t="s">
        <v>2162</v>
      </c>
      <c r="K93" s="353">
        <v>-4.8915857678844787</v>
      </c>
      <c r="L93" s="353">
        <v>4.8068793414736834E-2</v>
      </c>
      <c r="M93" s="353" t="s">
        <v>17</v>
      </c>
    </row>
    <row r="94" spans="1:16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355">
        <v>3.4018328766879306E-3</v>
      </c>
      <c r="F94" s="354">
        <v>8.9532538211074108E-3</v>
      </c>
      <c r="G94" s="354">
        <v>1.1527815296476399E-2</v>
      </c>
      <c r="H94" s="353" t="s">
        <v>202</v>
      </c>
      <c r="I94" s="353">
        <v>2</v>
      </c>
      <c r="J94" s="353" t="s">
        <v>2163</v>
      </c>
      <c r="K94" s="353">
        <v>-4.5848671748598928</v>
      </c>
      <c r="L94" s="353">
        <v>6.4475973152013283E-2</v>
      </c>
      <c r="M94" s="353" t="s">
        <v>17</v>
      </c>
    </row>
    <row r="95" spans="1:16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355">
        <v>5.156283643173951E-3</v>
      </c>
      <c r="F95" s="354">
        <v>7.5922444168038698E-3</v>
      </c>
      <c r="G95" s="354">
        <v>9.6209045250824198E-3</v>
      </c>
      <c r="H95" s="353" t="s">
        <v>202</v>
      </c>
      <c r="I95" s="353">
        <v>2</v>
      </c>
      <c r="J95" s="353" t="s">
        <v>2164</v>
      </c>
      <c r="K95" s="353">
        <v>-4.7586640039808543</v>
      </c>
      <c r="L95" s="353">
        <v>6.0410977283224955E-2</v>
      </c>
      <c r="M95" s="353" t="s">
        <v>17</v>
      </c>
    </row>
    <row r="96" spans="1:16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355">
        <v>4.2744411989625482E-3</v>
      </c>
      <c r="F96" s="354">
        <v>9.9324617925124394E-3</v>
      </c>
      <c r="G96" s="354">
        <v>1.2930143819632501E-2</v>
      </c>
      <c r="H96" s="353" t="s">
        <v>202</v>
      </c>
      <c r="I96" s="353">
        <v>2</v>
      </c>
      <c r="J96" s="353" t="s">
        <v>2165</v>
      </c>
      <c r="K96" s="353">
        <v>-4.479982064126502</v>
      </c>
      <c r="L96" s="353">
        <v>6.7283916754637574E-2</v>
      </c>
      <c r="M96" s="353" t="s">
        <v>17</v>
      </c>
    </row>
    <row r="97" spans="1:13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355">
        <v>7.0313415879296312E-3</v>
      </c>
      <c r="F97" s="354">
        <v>6.5640452783549998E-3</v>
      </c>
      <c r="G97" s="354">
        <v>8.1204294236294997E-3</v>
      </c>
      <c r="H97" s="353" t="s">
        <v>202</v>
      </c>
      <c r="I97" s="353">
        <v>2</v>
      </c>
      <c r="J97" s="353" t="s">
        <v>2166</v>
      </c>
      <c r="K97" s="353">
        <v>-4.9202378453455147</v>
      </c>
      <c r="L97" s="353">
        <v>5.4279583232767235E-2</v>
      </c>
      <c r="M97" s="353" t="s">
        <v>17</v>
      </c>
    </row>
    <row r="98" spans="1:13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355">
        <v>5.7121080731167033E-3</v>
      </c>
      <c r="F98" s="354">
        <v>8.6827779792916105E-3</v>
      </c>
      <c r="G98" s="354">
        <v>1.1472548347182801E-2</v>
      </c>
      <c r="H98" s="353" t="s">
        <v>202</v>
      </c>
      <c r="I98" s="353">
        <v>2</v>
      </c>
      <c r="J98" s="353" t="s">
        <v>2167</v>
      </c>
      <c r="K98" s="353">
        <v>-4.6129428807975641</v>
      </c>
      <c r="L98" s="353">
        <v>7.1075398033628084E-2</v>
      </c>
      <c r="M98" s="353" t="s">
        <v>17</v>
      </c>
    </row>
    <row r="99" spans="1:13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355">
        <v>5.1562836431739605E-3</v>
      </c>
      <c r="F99" s="354">
        <v>7.4255225395964001E-3</v>
      </c>
      <c r="G99" s="354">
        <v>9.4229441745613592E-3</v>
      </c>
      <c r="H99" s="353" t="s">
        <v>202</v>
      </c>
      <c r="I99" s="353">
        <v>2</v>
      </c>
      <c r="J99" s="353" t="s">
        <v>2168</v>
      </c>
      <c r="K99" s="353">
        <v>-4.7872134105475901</v>
      </c>
      <c r="L99" s="353">
        <v>6.0771562987427481E-2</v>
      </c>
      <c r="M99" s="353" t="s">
        <v>17</v>
      </c>
    </row>
    <row r="100" spans="1:13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355">
        <v>4.7522453780517336E-3</v>
      </c>
      <c r="F100" s="354">
        <v>7.3085639819736401E-3</v>
      </c>
      <c r="G100" s="354">
        <v>9.8057178676515203E-3</v>
      </c>
      <c r="H100" s="353" t="s">
        <v>202</v>
      </c>
      <c r="I100" s="353">
        <v>2</v>
      </c>
      <c r="J100" s="353" t="s">
        <v>2169</v>
      </c>
      <c r="K100" s="353">
        <v>-4.7766484031816594</v>
      </c>
      <c r="L100" s="353">
        <v>7.4979301695373868E-2</v>
      </c>
      <c r="M100" s="353" t="s">
        <v>17</v>
      </c>
    </row>
    <row r="101" spans="1:13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355">
        <v>3.4018356459153878E-3</v>
      </c>
      <c r="F101" s="354">
        <v>4.82260746264827E-3</v>
      </c>
      <c r="G101" s="354">
        <v>6.0334483318731499E-3</v>
      </c>
      <c r="H101" s="353" t="s">
        <v>202</v>
      </c>
      <c r="I101" s="353">
        <v>2</v>
      </c>
      <c r="J101" s="353" t="s">
        <v>2170</v>
      </c>
      <c r="K101" s="353">
        <v>-5.2181286605493655</v>
      </c>
      <c r="L101" s="353">
        <v>5.7143867552716832E-2</v>
      </c>
      <c r="M101" s="353" t="s">
        <v>17</v>
      </c>
    </row>
    <row r="102" spans="1:13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355">
        <v>3.4018328766879306E-3</v>
      </c>
      <c r="F102" s="354">
        <v>6.4352687630335999E-3</v>
      </c>
      <c r="G102" s="354">
        <v>8.4578494222711294E-3</v>
      </c>
      <c r="H102" s="353" t="s">
        <v>202</v>
      </c>
      <c r="I102" s="353">
        <v>2</v>
      </c>
      <c r="J102" s="353" t="s">
        <v>2171</v>
      </c>
      <c r="K102" s="353">
        <v>-4.9100697179269943</v>
      </c>
      <c r="L102" s="353">
        <v>6.9719727016338578E-2</v>
      </c>
      <c r="M102" s="353" t="s">
        <v>17</v>
      </c>
    </row>
    <row r="103" spans="1:13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355">
        <v>5.1562836431739605E-3</v>
      </c>
      <c r="F103" s="354">
        <v>5.4772230829117901E-3</v>
      </c>
      <c r="G103" s="354">
        <v>6.9880386431593298E-3</v>
      </c>
      <c r="H103" s="353" t="s">
        <v>202</v>
      </c>
      <c r="I103" s="353">
        <v>2</v>
      </c>
      <c r="J103" s="353" t="s">
        <v>2172</v>
      </c>
      <c r="K103" s="353">
        <v>-5.0847431959372793</v>
      </c>
      <c r="L103" s="353">
        <v>6.2143287336012348E-2</v>
      </c>
      <c r="M103" s="353" t="s">
        <v>17</v>
      </c>
    </row>
    <row r="104" spans="1:13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355">
        <v>4.2744411989625482E-3</v>
      </c>
      <c r="F104" s="354">
        <v>1.07647448995355E-2</v>
      </c>
      <c r="G104" s="354">
        <v>1.3880824886597301E-2</v>
      </c>
      <c r="H104" s="353" t="s">
        <v>202</v>
      </c>
      <c r="I104" s="353">
        <v>2</v>
      </c>
      <c r="J104" s="353" t="s">
        <v>2173</v>
      </c>
      <c r="K104" s="353">
        <v>-4.4096357171117226</v>
      </c>
      <c r="L104" s="353">
        <v>6.4855089249297462E-2</v>
      </c>
      <c r="M104" s="353" t="s">
        <v>17</v>
      </c>
    </row>
    <row r="105" spans="1:13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355">
        <v>3.4018328766879306E-3</v>
      </c>
      <c r="F105" s="354">
        <v>8.0102021567550908E-3</v>
      </c>
      <c r="G105" s="354">
        <v>1.00117108649499E-2</v>
      </c>
      <c r="H105" s="353" t="s">
        <v>202</v>
      </c>
      <c r="I105" s="353">
        <v>2</v>
      </c>
      <c r="J105" s="353" t="s">
        <v>2174</v>
      </c>
      <c r="K105" s="353">
        <v>-4.7161353677213844</v>
      </c>
      <c r="L105" s="353">
        <v>5.6897830483039452E-2</v>
      </c>
      <c r="M105" s="353" t="s">
        <v>17</v>
      </c>
    </row>
    <row r="106" spans="1:13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355">
        <v>4.2744411989625482E-3</v>
      </c>
      <c r="F106" s="354">
        <v>1.02353119654347E-2</v>
      </c>
      <c r="G106" s="354">
        <v>1.33911282420188E-2</v>
      </c>
      <c r="H106" s="353" t="s">
        <v>202</v>
      </c>
      <c r="I106" s="353">
        <v>2</v>
      </c>
      <c r="J106" s="353" t="s">
        <v>2175</v>
      </c>
      <c r="K106" s="353">
        <v>-4.437785089620661</v>
      </c>
      <c r="L106" s="353">
        <v>6.855834624833089E-2</v>
      </c>
      <c r="M106" s="353" t="s">
        <v>17</v>
      </c>
    </row>
    <row r="107" spans="1:13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355">
        <v>3.4018772150326824E-3</v>
      </c>
      <c r="F107" s="354">
        <v>7.8037092733426296E-3</v>
      </c>
      <c r="G107" s="354">
        <v>9.6899681969096502E-3</v>
      </c>
      <c r="H107" s="353" t="s">
        <v>202</v>
      </c>
      <c r="I107" s="353">
        <v>2</v>
      </c>
      <c r="J107" s="353" t="s">
        <v>2176</v>
      </c>
      <c r="K107" s="353">
        <v>-4.7448356442329471</v>
      </c>
      <c r="L107" s="353">
        <v>5.5227544724919919E-2</v>
      </c>
      <c r="M107" s="353" t="s">
        <v>17</v>
      </c>
    </row>
    <row r="108" spans="1:13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355">
        <v>4.2744411989625482E-3</v>
      </c>
      <c r="F108" s="354">
        <v>7.6379245897799999E-3</v>
      </c>
      <c r="G108" s="354">
        <v>1.0098646795222901E-2</v>
      </c>
      <c r="H108" s="353" t="s">
        <v>202</v>
      </c>
      <c r="I108" s="353">
        <v>2</v>
      </c>
      <c r="J108" s="353" t="s">
        <v>2177</v>
      </c>
      <c r="K108" s="353">
        <v>-4.7348062987942443</v>
      </c>
      <c r="L108" s="353">
        <v>7.1243754713679511E-2</v>
      </c>
      <c r="M108" s="353" t="s">
        <v>17</v>
      </c>
    </row>
    <row r="109" spans="1:13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355">
        <v>3.4018328766879306E-3</v>
      </c>
      <c r="F109" s="354">
        <v>5.6624732114027602E-3</v>
      </c>
      <c r="G109" s="354">
        <v>7.2207292480426797E-3</v>
      </c>
      <c r="H109" s="353" t="s">
        <v>202</v>
      </c>
      <c r="I109" s="353">
        <v>2</v>
      </c>
      <c r="J109" s="353" t="s">
        <v>2178</v>
      </c>
      <c r="K109" s="353">
        <v>-5.0426698382257564</v>
      </c>
      <c r="L109" s="353">
        <v>6.201407953274278E-2</v>
      </c>
      <c r="M109" s="353" t="s">
        <v>17</v>
      </c>
    </row>
    <row r="111" spans="1:13" x14ac:dyDescent="0.25">
      <c r="C111" s="133"/>
      <c r="D111" s="133"/>
      <c r="E111" s="133"/>
      <c r="F111" s="133"/>
      <c r="G111" s="133"/>
    </row>
    <row r="112" spans="1:13" x14ac:dyDescent="0.25">
      <c r="C112" s="133"/>
      <c r="D112" s="133"/>
      <c r="E112" s="133"/>
      <c r="F112" s="133"/>
      <c r="G112" s="133"/>
    </row>
    <row r="113" spans="3:7" x14ac:dyDescent="0.25">
      <c r="C113" s="133"/>
      <c r="D113" s="133"/>
      <c r="E113" s="133"/>
      <c r="F113" s="133"/>
      <c r="G113" s="133"/>
    </row>
    <row r="114" spans="3:7" x14ac:dyDescent="0.25">
      <c r="C114" s="133"/>
      <c r="D114" s="133"/>
      <c r="E114" s="133"/>
      <c r="F114" s="133"/>
      <c r="G114" s="133"/>
    </row>
    <row r="115" spans="3:7" x14ac:dyDescent="0.25">
      <c r="C115" s="133"/>
      <c r="D115" s="133"/>
      <c r="E115" s="133"/>
      <c r="F115" s="133"/>
      <c r="G115" s="133"/>
    </row>
    <row r="116" spans="3:7" x14ac:dyDescent="0.25">
      <c r="C116" s="133"/>
      <c r="D116" s="133"/>
      <c r="E116" s="133"/>
      <c r="F116" s="133"/>
      <c r="G116" s="133"/>
    </row>
    <row r="117" spans="3:7" s="133" customFormat="1" x14ac:dyDescent="0.25"/>
    <row r="118" spans="3:7" s="133" customFormat="1" x14ac:dyDescent="0.25"/>
    <row r="119" spans="3:7" x14ac:dyDescent="0.25">
      <c r="C119" s="133"/>
      <c r="D119" s="133"/>
      <c r="E119" s="133"/>
      <c r="F119" s="88"/>
      <c r="G119" s="352"/>
    </row>
    <row r="120" spans="3:7" x14ac:dyDescent="0.25">
      <c r="C120" s="133"/>
      <c r="D120" s="133"/>
      <c r="E120" s="133"/>
      <c r="F120" s="88"/>
      <c r="G120" s="352"/>
    </row>
    <row r="121" spans="3:7" x14ac:dyDescent="0.25">
      <c r="C121" s="133"/>
      <c r="D121" s="133"/>
      <c r="E121" s="133"/>
      <c r="F121" s="88"/>
      <c r="G121" s="352"/>
    </row>
    <row r="122" spans="3:7" x14ac:dyDescent="0.25">
      <c r="C122" s="133"/>
      <c r="D122" s="133"/>
      <c r="E122" s="133"/>
      <c r="F122" s="88"/>
      <c r="G122" s="352"/>
    </row>
    <row r="123" spans="3:7" x14ac:dyDescent="0.25">
      <c r="C123" s="133"/>
      <c r="D123" s="133"/>
      <c r="E123" s="133"/>
      <c r="F123" s="88"/>
      <c r="G123" s="352"/>
    </row>
    <row r="124" spans="3:7" x14ac:dyDescent="0.25">
      <c r="C124" s="133"/>
      <c r="D124" s="133"/>
      <c r="E124" s="133"/>
      <c r="F124" s="88"/>
      <c r="G124" s="352"/>
    </row>
    <row r="125" spans="3:7" x14ac:dyDescent="0.25">
      <c r="D125" s="133"/>
      <c r="E125" s="133"/>
      <c r="F125" s="88"/>
      <c r="G125" s="352"/>
    </row>
    <row r="126" spans="3:7" x14ac:dyDescent="0.25">
      <c r="D126" s="133"/>
      <c r="E126" s="133"/>
      <c r="F126" s="88"/>
      <c r="G126" s="352"/>
    </row>
  </sheetData>
  <autoFilter ref="A1:W109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114"/>
  <sheetViews>
    <sheetView zoomScale="80" zoomScaleNormal="80" workbookViewId="0">
      <pane ySplit="1" topLeftCell="A65" activePane="bottomLeft" state="frozen"/>
      <selection activeCell="P110" sqref="P110"/>
      <selection pane="bottomLeft" activeCell="J113" sqref="J113"/>
    </sheetView>
  </sheetViews>
  <sheetFormatPr defaultRowHeight="15" x14ac:dyDescent="0.25"/>
  <cols>
    <col min="1" max="1" width="7.28515625" style="79" customWidth="1"/>
    <col min="2" max="2" width="8.28515625" style="79" customWidth="1"/>
    <col min="3" max="3" width="8.5703125" style="79" customWidth="1"/>
    <col min="4" max="4" width="8" style="79" customWidth="1"/>
    <col min="5" max="7" width="9.140625" style="95" customWidth="1"/>
    <col min="8" max="8" width="6.140625" style="79" customWidth="1"/>
    <col min="9" max="9" width="8.28515625" style="79" customWidth="1"/>
    <col min="10" max="10" width="29.42578125" style="79" customWidth="1"/>
    <col min="11" max="14" width="9.85546875" style="79" customWidth="1"/>
    <col min="15" max="15" width="12.5703125" style="79" customWidth="1"/>
    <col min="16" max="16" width="70.42578125" style="79" customWidth="1"/>
    <col min="17" max="16384" width="9.140625" style="79"/>
  </cols>
  <sheetData>
    <row r="1" spans="1:23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  <c r="Q1" s="81"/>
      <c r="R1" s="81"/>
      <c r="S1" s="81"/>
      <c r="T1" s="81"/>
      <c r="U1" s="81"/>
      <c r="V1" s="81"/>
      <c r="W1" s="81"/>
    </row>
    <row r="2" spans="1:23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95">
        <v>2.6197225561038359E-2</v>
      </c>
      <c r="F2" s="95">
        <v>2.2912935848522682E-2</v>
      </c>
      <c r="G2" s="95">
        <v>2.9779139669647306E-2</v>
      </c>
      <c r="H2" s="79" t="s">
        <v>202</v>
      </c>
      <c r="I2" s="79">
        <v>2</v>
      </c>
      <c r="J2" s="79" t="s">
        <v>1235</v>
      </c>
      <c r="K2" s="79">
        <v>-3.642101768439173</v>
      </c>
      <c r="L2" s="79">
        <v>6.6863903575359887E-2</v>
      </c>
      <c r="M2" s="79" t="s">
        <v>17</v>
      </c>
      <c r="O2" s="79" t="s">
        <v>24</v>
      </c>
      <c r="P2" s="79" t="s">
        <v>67</v>
      </c>
    </row>
    <row r="3" spans="1:23" x14ac:dyDescent="0.25">
      <c r="A3" s="81" t="s">
        <v>2</v>
      </c>
      <c r="B3" s="79" t="s">
        <v>12</v>
      </c>
      <c r="C3" s="79" t="s">
        <v>11</v>
      </c>
      <c r="D3" s="79" t="s">
        <v>8</v>
      </c>
      <c r="E3" s="95">
        <v>1.4061972308185297E-2</v>
      </c>
      <c r="F3" s="95">
        <v>1.2900323934767078E-2</v>
      </c>
      <c r="G3" s="95">
        <v>1.5381427054578333E-2</v>
      </c>
      <c r="H3" s="79" t="s">
        <v>202</v>
      </c>
      <c r="I3" s="79">
        <v>2</v>
      </c>
      <c r="J3" s="79" t="s">
        <v>1236</v>
      </c>
      <c r="K3" s="79">
        <v>-4.2642811244728369</v>
      </c>
      <c r="L3" s="79">
        <v>4.4874572418881646E-2</v>
      </c>
      <c r="M3" s="79" t="s">
        <v>17</v>
      </c>
    </row>
    <row r="4" spans="1:23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95">
        <v>2.3527625045662068E-2</v>
      </c>
      <c r="F4" s="95">
        <v>2.0582019697263556E-2</v>
      </c>
      <c r="G4" s="95">
        <v>2.6984324238008756E-2</v>
      </c>
      <c r="H4" s="79" t="s">
        <v>202</v>
      </c>
      <c r="I4" s="79">
        <v>2</v>
      </c>
      <c r="J4" s="79" t="s">
        <v>1237</v>
      </c>
      <c r="K4" s="79">
        <v>-3.7495800143729836</v>
      </c>
      <c r="L4" s="79">
        <v>6.9091390100852454E-2</v>
      </c>
      <c r="M4" s="79" t="s">
        <v>17</v>
      </c>
    </row>
    <row r="5" spans="1:23" x14ac:dyDescent="0.25">
      <c r="A5" s="81" t="s">
        <v>2</v>
      </c>
      <c r="B5" s="79" t="s">
        <v>12</v>
      </c>
      <c r="C5" s="79" t="s">
        <v>11</v>
      </c>
      <c r="D5" s="79" t="s">
        <v>7</v>
      </c>
      <c r="E5" s="95">
        <v>1.5665728657986083E-2</v>
      </c>
      <c r="F5" s="95">
        <v>1.4024286871909141E-2</v>
      </c>
      <c r="G5" s="95">
        <v>1.7627112846512177E-2</v>
      </c>
      <c r="H5" s="79" t="s">
        <v>202</v>
      </c>
      <c r="I5" s="79">
        <v>2</v>
      </c>
      <c r="J5" s="79" t="s">
        <v>1238</v>
      </c>
      <c r="K5" s="79">
        <v>-4.1562798406271471</v>
      </c>
      <c r="L5" s="79">
        <v>5.832847350421997E-2</v>
      </c>
      <c r="M5" s="79" t="s">
        <v>17</v>
      </c>
    </row>
    <row r="6" spans="1:23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95">
        <v>2.9605232294730829E-2</v>
      </c>
      <c r="F6" s="95">
        <v>2.6651223463840159E-2</v>
      </c>
      <c r="G6" s="95">
        <v>3.292902086163485E-2</v>
      </c>
      <c r="H6" s="79" t="s">
        <v>202</v>
      </c>
      <c r="I6" s="79">
        <v>2</v>
      </c>
      <c r="J6" s="79" t="s">
        <v>1239</v>
      </c>
      <c r="K6" s="79">
        <v>-3.5198041665596378</v>
      </c>
      <c r="L6" s="79">
        <v>5.3959006089215659E-2</v>
      </c>
      <c r="M6" s="79" t="s">
        <v>17</v>
      </c>
    </row>
    <row r="7" spans="1:23" x14ac:dyDescent="0.25">
      <c r="A7" s="81" t="s">
        <v>2</v>
      </c>
      <c r="B7" s="79" t="s">
        <v>12</v>
      </c>
      <c r="C7" s="79" t="s">
        <v>13</v>
      </c>
      <c r="D7" s="79" t="s">
        <v>8</v>
      </c>
      <c r="E7" s="95">
        <v>1.590045643752706E-2</v>
      </c>
      <c r="F7" s="95">
        <v>1.4711872567906856E-2</v>
      </c>
      <c r="G7" s="95">
        <v>1.7259511336020082E-2</v>
      </c>
      <c r="H7" s="79" t="s">
        <v>202</v>
      </c>
      <c r="I7" s="79">
        <v>2</v>
      </c>
      <c r="J7" s="79" t="s">
        <v>1240</v>
      </c>
      <c r="K7" s="79">
        <v>-4.1414074634052742</v>
      </c>
      <c r="L7" s="79">
        <v>4.0741976488538702E-2</v>
      </c>
      <c r="M7" s="79" t="s">
        <v>17</v>
      </c>
    </row>
    <row r="8" spans="1:23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95">
        <v>2.6592216330388243E-2</v>
      </c>
      <c r="F8" s="95">
        <v>2.3471121874707748E-2</v>
      </c>
      <c r="G8" s="95">
        <v>2.9754972485240908E-2</v>
      </c>
      <c r="H8" s="79" t="s">
        <v>202</v>
      </c>
      <c r="I8" s="79">
        <v>2</v>
      </c>
      <c r="J8" s="79" t="s">
        <v>1241</v>
      </c>
      <c r="K8" s="79">
        <v>-3.62713672517416</v>
      </c>
      <c r="L8" s="79">
        <v>6.0516696758776217E-2</v>
      </c>
      <c r="M8" s="79" t="s">
        <v>17</v>
      </c>
    </row>
    <row r="9" spans="1:23" x14ac:dyDescent="0.25">
      <c r="A9" s="81" t="s">
        <v>2</v>
      </c>
      <c r="B9" s="79" t="s">
        <v>12</v>
      </c>
      <c r="C9" s="79" t="s">
        <v>13</v>
      </c>
      <c r="D9" s="79" t="s">
        <v>7</v>
      </c>
      <c r="E9" s="95">
        <v>1.7712894680098182E-2</v>
      </c>
      <c r="F9" s="95">
        <v>1.640311899549321E-2</v>
      </c>
      <c r="G9" s="95">
        <v>1.9198674946199562E-2</v>
      </c>
      <c r="H9" s="79" t="s">
        <v>202</v>
      </c>
      <c r="I9" s="79">
        <v>2</v>
      </c>
      <c r="J9" s="79" t="s">
        <v>1242</v>
      </c>
      <c r="K9" s="79">
        <v>-4.0334623916392403</v>
      </c>
      <c r="L9" s="79">
        <v>4.0145347967778335E-2</v>
      </c>
      <c r="M9" s="79" t="s">
        <v>17</v>
      </c>
    </row>
    <row r="10" spans="1:23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95">
        <v>2.0800365930465844E-2</v>
      </c>
      <c r="F10" s="95">
        <v>1.8174652836180707E-2</v>
      </c>
      <c r="G10" s="95">
        <v>2.3769576337223521E-2</v>
      </c>
      <c r="H10" s="79" t="s">
        <v>202</v>
      </c>
      <c r="I10" s="79">
        <v>2</v>
      </c>
      <c r="J10" s="79" t="s">
        <v>1243</v>
      </c>
      <c r="K10" s="79">
        <v>-3.8727846996187587</v>
      </c>
      <c r="L10" s="79">
        <v>6.8463912174902067E-2</v>
      </c>
      <c r="M10" s="79" t="s">
        <v>17</v>
      </c>
    </row>
    <row r="11" spans="1:23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95">
        <v>1.1143641334586745E-2</v>
      </c>
      <c r="F11" s="95">
        <v>9.998416032590567E-3</v>
      </c>
      <c r="G11" s="95">
        <v>1.2376739779413384E-2</v>
      </c>
      <c r="H11" s="79" t="s">
        <v>202</v>
      </c>
      <c r="I11" s="79">
        <v>2</v>
      </c>
      <c r="J11" s="79" t="s">
        <v>1244</v>
      </c>
      <c r="K11" s="79">
        <v>-4.4968862276432837</v>
      </c>
      <c r="L11" s="79">
        <v>5.4436786505501426E-2</v>
      </c>
      <c r="M11" s="79" t="s">
        <v>17</v>
      </c>
    </row>
    <row r="12" spans="1:23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95">
        <v>1.8674855310806256E-2</v>
      </c>
      <c r="F12" s="95">
        <v>1.6118572695765214E-2</v>
      </c>
      <c r="G12" s="95">
        <v>2.1706337151691329E-2</v>
      </c>
      <c r="H12" s="79" t="s">
        <v>202</v>
      </c>
      <c r="I12" s="79">
        <v>2</v>
      </c>
      <c r="J12" s="79" t="s">
        <v>1245</v>
      </c>
      <c r="K12" s="79">
        <v>-3.9805772957412615</v>
      </c>
      <c r="L12" s="79">
        <v>7.5926546387936222E-2</v>
      </c>
      <c r="M12" s="79" t="s">
        <v>17</v>
      </c>
    </row>
    <row r="13" spans="1:23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95">
        <v>1.2418326681041109E-2</v>
      </c>
      <c r="F13" s="95">
        <v>1.1072359325210415E-2</v>
      </c>
      <c r="G13" s="95">
        <v>1.3934702313520458E-2</v>
      </c>
      <c r="H13" s="79" t="s">
        <v>202</v>
      </c>
      <c r="I13" s="79">
        <v>2</v>
      </c>
      <c r="J13" s="79" t="s">
        <v>1246</v>
      </c>
      <c r="K13" s="79">
        <v>-4.3885819393278744</v>
      </c>
      <c r="L13" s="79">
        <v>5.8655726109369206E-2</v>
      </c>
      <c r="M13" s="79" t="s">
        <v>17</v>
      </c>
    </row>
    <row r="14" spans="1:23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95">
        <v>2.6197225561038359E-2</v>
      </c>
      <c r="F14" s="95">
        <v>2.2771693596443317E-2</v>
      </c>
      <c r="G14" s="95">
        <v>3.0004079645125404E-2</v>
      </c>
      <c r="H14" s="79" t="s">
        <v>202</v>
      </c>
      <c r="I14" s="79">
        <v>2</v>
      </c>
      <c r="J14" s="79" t="s">
        <v>1247</v>
      </c>
      <c r="K14" s="79">
        <v>-3.642101768439173</v>
      </c>
      <c r="L14" s="79">
        <v>7.0360996139195539E-2</v>
      </c>
      <c r="M14" s="79" t="s">
        <v>17</v>
      </c>
    </row>
    <row r="15" spans="1:23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95">
        <v>1.5665728657986083E-2</v>
      </c>
      <c r="F15" s="95">
        <v>1.3993719099303447E-2</v>
      </c>
      <c r="G15" s="95">
        <v>1.7547901646689509E-2</v>
      </c>
      <c r="H15" s="79" t="s">
        <v>202</v>
      </c>
      <c r="I15" s="79">
        <v>2</v>
      </c>
      <c r="J15" s="79" t="s">
        <v>1238</v>
      </c>
      <c r="K15" s="79">
        <v>-4.1562798406271471</v>
      </c>
      <c r="L15" s="79">
        <v>5.7736169716381153E-2</v>
      </c>
      <c r="M15" s="79" t="s">
        <v>17</v>
      </c>
    </row>
    <row r="16" spans="1:23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95">
        <v>2.9605232294730829E-2</v>
      </c>
      <c r="F16" s="95">
        <v>2.6816147933694714E-2</v>
      </c>
      <c r="G16" s="95">
        <v>3.2637422439488945E-2</v>
      </c>
      <c r="H16" s="79" t="s">
        <v>202</v>
      </c>
      <c r="I16" s="79">
        <v>2</v>
      </c>
      <c r="J16" s="79" t="s">
        <v>1248</v>
      </c>
      <c r="K16" s="79">
        <v>-3.5198041665596378</v>
      </c>
      <c r="L16" s="79">
        <v>5.0116152217940114E-2</v>
      </c>
      <c r="M16" s="79" t="s">
        <v>17</v>
      </c>
    </row>
    <row r="17" spans="1:16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95">
        <v>1.7712894680098182E-2</v>
      </c>
      <c r="F17" s="95">
        <v>1.6450080001671804E-2</v>
      </c>
      <c r="G17" s="95">
        <v>1.927092311525622E-2</v>
      </c>
      <c r="H17" s="79" t="s">
        <v>202</v>
      </c>
      <c r="I17" s="79">
        <v>2</v>
      </c>
      <c r="J17" s="79" t="s">
        <v>1242</v>
      </c>
      <c r="K17" s="79">
        <v>-4.0334623916392403</v>
      </c>
      <c r="L17" s="79">
        <v>4.0374246179706266E-2</v>
      </c>
      <c r="M17" s="79" t="s">
        <v>17</v>
      </c>
    </row>
    <row r="18" spans="1:16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95">
        <v>2.0800365930465844E-2</v>
      </c>
      <c r="F18" s="95">
        <v>1.8237502679118583E-2</v>
      </c>
      <c r="G18" s="95">
        <v>2.3979268844801546E-2</v>
      </c>
      <c r="H18" s="79" t="s">
        <v>202</v>
      </c>
      <c r="I18" s="79">
        <v>2</v>
      </c>
      <c r="J18" s="79" t="s">
        <v>1249</v>
      </c>
      <c r="K18" s="79">
        <v>-3.8727846996187587</v>
      </c>
      <c r="L18" s="79">
        <v>6.9823877085602143E-2</v>
      </c>
      <c r="M18" s="79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100">
        <v>1.2418326681041109E-2</v>
      </c>
      <c r="F19" s="100">
        <v>1.1015085864790743E-2</v>
      </c>
      <c r="G19" s="100">
        <v>1.3968567451909194E-2</v>
      </c>
      <c r="H19" s="87" t="s">
        <v>202</v>
      </c>
      <c r="I19" s="87">
        <v>2</v>
      </c>
      <c r="J19" s="87" t="s">
        <v>1250</v>
      </c>
      <c r="K19" s="87">
        <v>-4.3885819393278744</v>
      </c>
      <c r="L19" s="87">
        <v>6.0597920388943849E-2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95">
        <v>9.2509365685138345E-3</v>
      </c>
      <c r="F20" s="95">
        <v>7.4115833723588488E-3</v>
      </c>
      <c r="G20" s="95">
        <v>1.1509828345551925E-2</v>
      </c>
      <c r="H20" s="79" t="s">
        <v>202</v>
      </c>
      <c r="I20" s="79">
        <v>2</v>
      </c>
      <c r="J20" s="79" t="s">
        <v>1220</v>
      </c>
      <c r="K20" s="79">
        <v>-4.6830304819331596</v>
      </c>
      <c r="L20" s="79">
        <v>0.1122850031008302</v>
      </c>
      <c r="M20" s="79" t="s">
        <v>17</v>
      </c>
    </row>
    <row r="21" spans="1:16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95">
        <v>6.6138204074524557E-3</v>
      </c>
      <c r="F21" s="95">
        <v>5.8814439359615766E-3</v>
      </c>
      <c r="G21" s="95">
        <v>7.5290318767925433E-3</v>
      </c>
      <c r="H21" s="79" t="s">
        <v>202</v>
      </c>
      <c r="I21" s="79">
        <v>2</v>
      </c>
      <c r="J21" s="79" t="s">
        <v>1221</v>
      </c>
      <c r="K21" s="79">
        <v>-5.0185938181851402</v>
      </c>
      <c r="L21" s="79">
        <v>6.3001062658891854E-2</v>
      </c>
      <c r="M21" s="79" t="s">
        <v>17</v>
      </c>
    </row>
    <row r="22" spans="1:16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95">
        <v>7.0254375682651032E-3</v>
      </c>
      <c r="F22" s="95">
        <v>5.7079389594086871E-3</v>
      </c>
      <c r="G22" s="95">
        <v>8.6932229053407074E-3</v>
      </c>
      <c r="H22" s="79" t="s">
        <v>202</v>
      </c>
      <c r="I22" s="79">
        <v>2</v>
      </c>
      <c r="J22" s="79" t="s">
        <v>1222</v>
      </c>
      <c r="K22" s="79">
        <v>-4.9582177784045776</v>
      </c>
      <c r="L22" s="79">
        <v>0.10731779081950826</v>
      </c>
      <c r="M22" s="79" t="s">
        <v>17</v>
      </c>
    </row>
    <row r="23" spans="1:16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95">
        <v>8.7145056999895533E-3</v>
      </c>
      <c r="F23" s="95">
        <v>7.3424524445035175E-3</v>
      </c>
      <c r="G23" s="95">
        <v>1.0602678964968852E-2</v>
      </c>
      <c r="H23" s="79" t="s">
        <v>202</v>
      </c>
      <c r="I23" s="79">
        <v>2</v>
      </c>
      <c r="J23" s="79" t="s">
        <v>1207</v>
      </c>
      <c r="K23" s="79">
        <v>-4.7427663199216736</v>
      </c>
      <c r="L23" s="79">
        <v>9.3733110817754678E-2</v>
      </c>
      <c r="M23" s="79" t="s">
        <v>17</v>
      </c>
    </row>
    <row r="24" spans="1:16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95">
        <v>9.3902207465819711E-3</v>
      </c>
      <c r="F24" s="95">
        <v>7.9015291409428156E-3</v>
      </c>
      <c r="G24" s="95">
        <v>1.1215541707983249E-2</v>
      </c>
      <c r="H24" s="79" t="s">
        <v>202</v>
      </c>
      <c r="I24" s="79">
        <v>2</v>
      </c>
      <c r="J24" s="79" t="s">
        <v>1223</v>
      </c>
      <c r="K24" s="79">
        <v>-4.6680864773501147</v>
      </c>
      <c r="L24" s="79">
        <v>8.9348001533846047E-2</v>
      </c>
      <c r="M24" s="79" t="s">
        <v>17</v>
      </c>
    </row>
    <row r="25" spans="1:16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95">
        <v>6.7096132942923844E-3</v>
      </c>
      <c r="F25" s="95">
        <v>5.8129179258093935E-3</v>
      </c>
      <c r="G25" s="95">
        <v>7.5845077610316421E-3</v>
      </c>
      <c r="H25" s="79" t="s">
        <v>202</v>
      </c>
      <c r="I25" s="79">
        <v>2</v>
      </c>
      <c r="J25" s="79" t="s">
        <v>1224</v>
      </c>
      <c r="K25" s="79">
        <v>-5.0042139609122893</v>
      </c>
      <c r="L25" s="79">
        <v>6.7863531831928142E-2</v>
      </c>
      <c r="M25" s="79" t="s">
        <v>17</v>
      </c>
    </row>
    <row r="26" spans="1:16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95">
        <v>7.1348669365278762E-3</v>
      </c>
      <c r="F26" s="95">
        <v>5.732179001898598E-3</v>
      </c>
      <c r="G26" s="95">
        <v>8.7993701459679659E-3</v>
      </c>
      <c r="H26" s="79" t="s">
        <v>202</v>
      </c>
      <c r="I26" s="79">
        <v>2</v>
      </c>
      <c r="J26" s="79" t="s">
        <v>1225</v>
      </c>
      <c r="K26" s="79">
        <v>-4.9427616776276775</v>
      </c>
      <c r="L26" s="79">
        <v>0.1093327567853619</v>
      </c>
      <c r="M26" s="79" t="s">
        <v>17</v>
      </c>
    </row>
    <row r="27" spans="1:16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95">
        <v>8.8368235702811649E-3</v>
      </c>
      <c r="F27" s="95">
        <v>7.6773091884867889E-3</v>
      </c>
      <c r="G27" s="95">
        <v>1.0128119911371639E-2</v>
      </c>
      <c r="H27" s="79" t="s">
        <v>202</v>
      </c>
      <c r="I27" s="79">
        <v>2</v>
      </c>
      <c r="J27" s="79" t="s">
        <v>1226</v>
      </c>
      <c r="K27" s="79">
        <v>-4.728827791533976</v>
      </c>
      <c r="L27" s="79">
        <v>7.0675149295291867E-2</v>
      </c>
      <c r="M27" s="79" t="s">
        <v>17</v>
      </c>
    </row>
    <row r="28" spans="1:16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95">
        <v>1.0319446601991283E-2</v>
      </c>
      <c r="F28" s="95">
        <v>8.638750052218501E-3</v>
      </c>
      <c r="G28" s="95">
        <v>1.2249212295586464E-2</v>
      </c>
      <c r="H28" s="79" t="s">
        <v>202</v>
      </c>
      <c r="I28" s="79">
        <v>2</v>
      </c>
      <c r="J28" s="79" t="s">
        <v>1227</v>
      </c>
      <c r="K28" s="79">
        <v>-4.5737251442045839</v>
      </c>
      <c r="L28" s="79">
        <v>8.9082584197447301E-2</v>
      </c>
      <c r="M28" s="79" t="s">
        <v>17</v>
      </c>
    </row>
    <row r="29" spans="1:16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95">
        <v>7.3655452610622276E-3</v>
      </c>
      <c r="F29" s="95">
        <v>6.4114539109930997E-3</v>
      </c>
      <c r="G29" s="95">
        <v>8.3629971841913051E-3</v>
      </c>
      <c r="H29" s="79" t="s">
        <v>202</v>
      </c>
      <c r="I29" s="79">
        <v>2</v>
      </c>
      <c r="J29" s="79" t="s">
        <v>1228</v>
      </c>
      <c r="K29" s="79">
        <v>-4.9109421977193737</v>
      </c>
      <c r="L29" s="79">
        <v>6.7788472780675527E-2</v>
      </c>
      <c r="M29" s="79" t="s">
        <v>17</v>
      </c>
    </row>
    <row r="30" spans="1:16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95">
        <v>7.8357616514166915E-3</v>
      </c>
      <c r="F30" s="95">
        <v>6.3659668915864165E-3</v>
      </c>
      <c r="G30" s="95">
        <v>9.7343727712438152E-3</v>
      </c>
      <c r="H30" s="79" t="s">
        <v>202</v>
      </c>
      <c r="I30" s="79">
        <v>2</v>
      </c>
      <c r="J30" s="79" t="s">
        <v>1229</v>
      </c>
      <c r="K30" s="79">
        <v>-4.8490571964864078</v>
      </c>
      <c r="L30" s="79">
        <v>0.10834109143955481</v>
      </c>
      <c r="M30" s="79" t="s">
        <v>17</v>
      </c>
    </row>
    <row r="31" spans="1:16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95">
        <v>9.7071119824023062E-3</v>
      </c>
      <c r="F31" s="95">
        <v>8.4284871984992866E-3</v>
      </c>
      <c r="G31" s="95">
        <v>1.1169072863302971E-2</v>
      </c>
      <c r="H31" s="79" t="s">
        <v>202</v>
      </c>
      <c r="I31" s="79">
        <v>2</v>
      </c>
      <c r="J31" s="79" t="s">
        <v>1230</v>
      </c>
      <c r="K31" s="79">
        <v>-4.6348964680661631</v>
      </c>
      <c r="L31" s="79">
        <v>7.1819210674508402E-2</v>
      </c>
      <c r="M31" s="79" t="s">
        <v>17</v>
      </c>
    </row>
    <row r="32" spans="1:16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95">
        <v>9.2509365685138345E-3</v>
      </c>
      <c r="F32" s="95">
        <v>7.5168659155738912E-3</v>
      </c>
      <c r="G32" s="95">
        <v>1.14193321930202E-2</v>
      </c>
      <c r="H32" s="79" t="s">
        <v>202</v>
      </c>
      <c r="I32" s="79">
        <v>2</v>
      </c>
      <c r="J32" s="79" t="s">
        <v>1231</v>
      </c>
      <c r="K32" s="79">
        <v>-4.6830304819331596</v>
      </c>
      <c r="L32" s="79">
        <v>0.10667307168498787</v>
      </c>
      <c r="M32" s="79" t="s">
        <v>17</v>
      </c>
    </row>
    <row r="33" spans="1:16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95">
        <v>8.7145056999895533E-3</v>
      </c>
      <c r="F33" s="95">
        <v>7.3119287192996646E-3</v>
      </c>
      <c r="G33" s="95">
        <v>1.0559137093977324E-2</v>
      </c>
      <c r="H33" s="79" t="s">
        <v>202</v>
      </c>
      <c r="I33" s="79">
        <v>2</v>
      </c>
      <c r="J33" s="79" t="s">
        <v>1207</v>
      </c>
      <c r="K33" s="79">
        <v>-4.7427663199216736</v>
      </c>
      <c r="L33" s="79">
        <v>9.3746039465337799E-2</v>
      </c>
      <c r="M33" s="79" t="s">
        <v>17</v>
      </c>
    </row>
    <row r="34" spans="1:16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95">
        <v>9.3902207465819711E-3</v>
      </c>
      <c r="F34" s="95">
        <v>7.9147170627996595E-3</v>
      </c>
      <c r="G34" s="95">
        <v>1.1235874739902861E-2</v>
      </c>
      <c r="H34" s="79" t="s">
        <v>202</v>
      </c>
      <c r="I34" s="79">
        <v>2</v>
      </c>
      <c r="J34" s="79" t="s">
        <v>1223</v>
      </c>
      <c r="K34" s="79">
        <v>-4.6680864773501147</v>
      </c>
      <c r="L34" s="79">
        <v>8.9384646771243428E-2</v>
      </c>
      <c r="M34" s="79" t="s">
        <v>17</v>
      </c>
    </row>
    <row r="35" spans="1:16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95">
        <v>8.8368235702811649E-3</v>
      </c>
      <c r="F35" s="95">
        <v>7.681994520128973E-3</v>
      </c>
      <c r="G35" s="95">
        <v>1.0185167396284165E-2</v>
      </c>
      <c r="H35" s="79" t="s">
        <v>202</v>
      </c>
      <c r="I35" s="79">
        <v>2</v>
      </c>
      <c r="J35" s="79" t="s">
        <v>1232</v>
      </c>
      <c r="K35" s="79">
        <v>-4.728827791533976</v>
      </c>
      <c r="L35" s="79">
        <v>7.1952364420847306E-2</v>
      </c>
      <c r="M35" s="79" t="s">
        <v>17</v>
      </c>
    </row>
    <row r="36" spans="1:16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95">
        <v>1.0319446601991283E-2</v>
      </c>
      <c r="F36" s="95">
        <v>8.7514919777837621E-3</v>
      </c>
      <c r="G36" s="95">
        <v>1.2380365075255384E-2</v>
      </c>
      <c r="H36" s="79" t="s">
        <v>202</v>
      </c>
      <c r="I36" s="79">
        <v>2</v>
      </c>
      <c r="J36" s="79" t="s">
        <v>1233</v>
      </c>
      <c r="K36" s="79">
        <v>-4.5737251442045839</v>
      </c>
      <c r="L36" s="79">
        <v>8.8491724070621211E-2</v>
      </c>
      <c r="M36" s="79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100">
        <v>9.7071119824023062E-3</v>
      </c>
      <c r="F37" s="100">
        <v>8.456988649481403E-3</v>
      </c>
      <c r="G37" s="100">
        <v>1.1181342591224165E-2</v>
      </c>
      <c r="H37" s="87" t="s">
        <v>202</v>
      </c>
      <c r="I37" s="87">
        <v>2</v>
      </c>
      <c r="J37" s="87" t="s">
        <v>1234</v>
      </c>
      <c r="K37" s="87">
        <v>-4.6348964680661631</v>
      </c>
      <c r="L37" s="87">
        <v>7.1238109827292159E-2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95">
        <v>1.2765295994709108E-2</v>
      </c>
      <c r="F38" s="95">
        <v>1.0073116667538509E-2</v>
      </c>
      <c r="G38" s="95">
        <v>1.6238524619679975E-2</v>
      </c>
      <c r="H38" s="79" t="s">
        <v>202</v>
      </c>
      <c r="I38" s="79">
        <v>2</v>
      </c>
      <c r="J38" s="79" t="s">
        <v>1251</v>
      </c>
      <c r="K38" s="79">
        <v>-4.3610250405662141</v>
      </c>
      <c r="L38" s="79">
        <v>0.12181538851210338</v>
      </c>
      <c r="M38" s="79" t="s">
        <v>17</v>
      </c>
    </row>
    <row r="39" spans="1:16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95">
        <v>1.0990089643085614E-2</v>
      </c>
      <c r="F39" s="95">
        <v>9.667434978077212E-3</v>
      </c>
      <c r="G39" s="95">
        <v>1.2236644285014002E-2</v>
      </c>
      <c r="H39" s="79" t="s">
        <v>202</v>
      </c>
      <c r="I39" s="79">
        <v>2</v>
      </c>
      <c r="J39" s="79" t="s">
        <v>1252</v>
      </c>
      <c r="K39" s="79">
        <v>-4.5107613538131934</v>
      </c>
      <c r="L39" s="79">
        <v>6.0120423756059055E-2</v>
      </c>
      <c r="M39" s="79" t="s">
        <v>17</v>
      </c>
    </row>
    <row r="40" spans="1:16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95">
        <v>1.3399637066222613E-2</v>
      </c>
      <c r="F40" s="95">
        <v>1.075865182908226E-2</v>
      </c>
      <c r="G40" s="95">
        <v>1.6748306074547931E-2</v>
      </c>
      <c r="H40" s="79" t="s">
        <v>202</v>
      </c>
      <c r="I40" s="79">
        <v>2</v>
      </c>
      <c r="J40" s="79" t="s">
        <v>1253</v>
      </c>
      <c r="K40" s="79">
        <v>-4.3125276570023185</v>
      </c>
      <c r="L40" s="79">
        <v>0.11290481405375621</v>
      </c>
      <c r="M40" s="79" t="s">
        <v>17</v>
      </c>
    </row>
    <row r="41" spans="1:16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95">
        <v>1.0468222859750928E-2</v>
      </c>
      <c r="F41" s="95">
        <v>8.3232432923845169E-3</v>
      </c>
      <c r="G41" s="95">
        <v>1.2995954643317365E-2</v>
      </c>
      <c r="H41" s="79" t="s">
        <v>202</v>
      </c>
      <c r="I41" s="79">
        <v>2</v>
      </c>
      <c r="J41" s="79" t="s">
        <v>1254</v>
      </c>
      <c r="K41" s="79">
        <v>-4.5594110049200207</v>
      </c>
      <c r="L41" s="79">
        <v>0.11366993114326264</v>
      </c>
      <c r="M41" s="79" t="s">
        <v>17</v>
      </c>
    </row>
    <row r="42" spans="1:16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95">
        <v>1.4300133535597098E-2</v>
      </c>
      <c r="F42" s="95">
        <v>1.0811059169042545E-2</v>
      </c>
      <c r="G42" s="95">
        <v>1.8972542190320074E-2</v>
      </c>
      <c r="H42" s="79" t="s">
        <v>202</v>
      </c>
      <c r="I42" s="79">
        <v>2</v>
      </c>
      <c r="J42" s="79" t="s">
        <v>1255</v>
      </c>
      <c r="K42" s="79">
        <v>-4.2474864036062323</v>
      </c>
      <c r="L42" s="79">
        <v>0.14347530069359909</v>
      </c>
      <c r="M42" s="79" t="s">
        <v>17</v>
      </c>
    </row>
    <row r="43" spans="1:16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95">
        <v>1.2301392255511592E-2</v>
      </c>
      <c r="F43" s="95">
        <v>1.0181000904322505E-2</v>
      </c>
      <c r="G43" s="95">
        <v>1.4985651280493674E-2</v>
      </c>
      <c r="H43" s="79" t="s">
        <v>202</v>
      </c>
      <c r="I43" s="79">
        <v>2</v>
      </c>
      <c r="J43" s="79" t="s">
        <v>1256</v>
      </c>
      <c r="K43" s="79">
        <v>-4.3980428315044326</v>
      </c>
      <c r="L43" s="79">
        <v>9.8614753835799276E-2</v>
      </c>
      <c r="M43" s="79" t="s">
        <v>17</v>
      </c>
    </row>
    <row r="44" spans="1:16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95">
        <v>1.49958689914753E-2</v>
      </c>
      <c r="F44" s="95">
        <v>1.1410454096406604E-2</v>
      </c>
      <c r="G44" s="95">
        <v>1.9605942258297291E-2</v>
      </c>
      <c r="H44" s="79" t="s">
        <v>202</v>
      </c>
      <c r="I44" s="79">
        <v>2</v>
      </c>
      <c r="J44" s="79" t="s">
        <v>1257</v>
      </c>
      <c r="K44" s="79">
        <v>-4.1999805163779405</v>
      </c>
      <c r="L44" s="79">
        <v>0.13808743253621342</v>
      </c>
      <c r="M44" s="79" t="s">
        <v>17</v>
      </c>
    </row>
    <row r="45" spans="1:16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95">
        <v>1.1725458307282726E-2</v>
      </c>
      <c r="F45" s="95">
        <v>9.4147266099956911E-3</v>
      </c>
      <c r="G45" s="95">
        <v>1.4967361244446812E-2</v>
      </c>
      <c r="H45" s="79" t="s">
        <v>202</v>
      </c>
      <c r="I45" s="79">
        <v>2</v>
      </c>
      <c r="J45" s="79" t="s">
        <v>1258</v>
      </c>
      <c r="K45" s="79">
        <v>-4.4459928773725412</v>
      </c>
      <c r="L45" s="79">
        <v>0.11826448707574766</v>
      </c>
      <c r="M45" s="79" t="s">
        <v>17</v>
      </c>
    </row>
    <row r="46" spans="1:16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95">
        <v>1.0666288721536138E-2</v>
      </c>
      <c r="F46" s="95">
        <v>8.0160175688092829E-3</v>
      </c>
      <c r="G46" s="95">
        <v>1.4032107818523638E-2</v>
      </c>
      <c r="H46" s="79" t="s">
        <v>202</v>
      </c>
      <c r="I46" s="79">
        <v>2</v>
      </c>
      <c r="J46" s="79" t="s">
        <v>1259</v>
      </c>
      <c r="K46" s="79">
        <v>-4.5406670978342483</v>
      </c>
      <c r="L46" s="79">
        <v>0.1428332610466102</v>
      </c>
      <c r="M46" s="79" t="s">
        <v>17</v>
      </c>
    </row>
    <row r="47" spans="1:16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95">
        <v>9.1843929150119998E-3</v>
      </c>
      <c r="F47" s="95">
        <v>7.8605587974120809E-3</v>
      </c>
      <c r="G47" s="95">
        <v>1.0822394092296433E-2</v>
      </c>
      <c r="H47" s="79" t="s">
        <v>202</v>
      </c>
      <c r="I47" s="79">
        <v>2</v>
      </c>
      <c r="J47" s="79" t="s">
        <v>1260</v>
      </c>
      <c r="K47" s="79">
        <v>-4.6902496577621475</v>
      </c>
      <c r="L47" s="79">
        <v>8.1571381804112594E-2</v>
      </c>
      <c r="M47" s="79" t="s">
        <v>17</v>
      </c>
    </row>
    <row r="48" spans="1:16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95">
        <v>1.1196212521090649E-2</v>
      </c>
      <c r="F48" s="95">
        <v>8.554136490029101E-3</v>
      </c>
      <c r="G48" s="95">
        <v>1.4274144590216666E-2</v>
      </c>
      <c r="H48" s="79" t="s">
        <v>202</v>
      </c>
      <c r="I48" s="79">
        <v>2</v>
      </c>
      <c r="J48" s="79" t="s">
        <v>1261</v>
      </c>
      <c r="K48" s="79">
        <v>-4.4921797256324627</v>
      </c>
      <c r="L48" s="79">
        <v>0.13062113881643966</v>
      </c>
      <c r="M48" s="79" t="s">
        <v>17</v>
      </c>
    </row>
    <row r="49" spans="1:16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95">
        <v>8.748182668574812E-3</v>
      </c>
      <c r="F49" s="95">
        <v>6.954619751333887E-3</v>
      </c>
      <c r="G49" s="95">
        <v>1.1152018627140721E-2</v>
      </c>
      <c r="H49" s="79" t="s">
        <v>202</v>
      </c>
      <c r="I49" s="79">
        <v>2</v>
      </c>
      <c r="J49" s="79" t="s">
        <v>1262</v>
      </c>
      <c r="K49" s="79">
        <v>-4.7389092952042331</v>
      </c>
      <c r="L49" s="79">
        <v>0.12046285029014224</v>
      </c>
      <c r="M49" s="79" t="s">
        <v>17</v>
      </c>
    </row>
    <row r="50" spans="1:16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95">
        <v>1.2765295994709108E-2</v>
      </c>
      <c r="F50" s="95">
        <v>9.8419030426176359E-3</v>
      </c>
      <c r="G50" s="95">
        <v>1.6495356125955138E-2</v>
      </c>
      <c r="H50" s="79" t="s">
        <v>202</v>
      </c>
      <c r="I50" s="79">
        <v>2</v>
      </c>
      <c r="J50" s="79" t="s">
        <v>1263</v>
      </c>
      <c r="K50" s="79">
        <v>-4.3610250405662141</v>
      </c>
      <c r="L50" s="79">
        <v>0.13174229677960475</v>
      </c>
      <c r="M50" s="79" t="s">
        <v>17</v>
      </c>
    </row>
    <row r="51" spans="1:16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95">
        <v>1.0468222859750928E-2</v>
      </c>
      <c r="F51" s="95">
        <v>8.5357564825302296E-3</v>
      </c>
      <c r="G51" s="95">
        <v>1.2841001234448224E-2</v>
      </c>
      <c r="H51" s="79" t="s">
        <v>202</v>
      </c>
      <c r="I51" s="79">
        <v>2</v>
      </c>
      <c r="J51" s="79" t="s">
        <v>1264</v>
      </c>
      <c r="K51" s="79">
        <v>-4.5594110049200207</v>
      </c>
      <c r="L51" s="79">
        <v>0.10417838971386698</v>
      </c>
      <c r="M51" s="79" t="s">
        <v>17</v>
      </c>
    </row>
    <row r="52" spans="1:16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95">
        <v>1.4300133535597098E-2</v>
      </c>
      <c r="F52" s="95">
        <v>1.1122703001492276E-2</v>
      </c>
      <c r="G52" s="95">
        <v>1.8638238701891845E-2</v>
      </c>
      <c r="H52" s="79" t="s">
        <v>202</v>
      </c>
      <c r="I52" s="79">
        <v>2</v>
      </c>
      <c r="J52" s="79" t="s">
        <v>1265</v>
      </c>
      <c r="K52" s="79">
        <v>-4.2474864036062323</v>
      </c>
      <c r="L52" s="79">
        <v>0.13169055601862509</v>
      </c>
      <c r="M52" s="79" t="s">
        <v>17</v>
      </c>
    </row>
    <row r="53" spans="1:16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95">
        <v>1.1725458307282726E-2</v>
      </c>
      <c r="F53" s="95">
        <v>9.3621993332953339E-3</v>
      </c>
      <c r="G53" s="95">
        <v>1.4783435252150472E-2</v>
      </c>
      <c r="H53" s="79" t="s">
        <v>202</v>
      </c>
      <c r="I53" s="79">
        <v>2</v>
      </c>
      <c r="J53" s="79" t="s">
        <v>1266</v>
      </c>
      <c r="K53" s="79">
        <v>-4.4459928773725412</v>
      </c>
      <c r="L53" s="79">
        <v>0.11653752036735987</v>
      </c>
      <c r="M53" s="79" t="s">
        <v>17</v>
      </c>
    </row>
    <row r="54" spans="1:16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95">
        <v>1.0666288721536138E-2</v>
      </c>
      <c r="F54" s="95">
        <v>7.9596724485355101E-3</v>
      </c>
      <c r="G54" s="95">
        <v>1.4244643722980703E-2</v>
      </c>
      <c r="H54" s="79" t="s">
        <v>202</v>
      </c>
      <c r="I54" s="79">
        <v>2</v>
      </c>
      <c r="J54" s="79" t="s">
        <v>1267</v>
      </c>
      <c r="K54" s="79">
        <v>-4.5406670978342483</v>
      </c>
      <c r="L54" s="79">
        <v>0.14846762949928125</v>
      </c>
      <c r="M54" s="79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100">
        <v>8.748182668574812E-3</v>
      </c>
      <c r="F55" s="100">
        <v>6.998600022394481E-3</v>
      </c>
      <c r="G55" s="100">
        <v>1.0997994184078427E-2</v>
      </c>
      <c r="H55" s="87" t="s">
        <v>202</v>
      </c>
      <c r="I55" s="87">
        <v>2</v>
      </c>
      <c r="J55" s="87" t="s">
        <v>1268</v>
      </c>
      <c r="K55" s="87">
        <v>-4.7389092952042331</v>
      </c>
      <c r="L55" s="87">
        <v>0.11530683087160559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95">
        <v>2.6197225561038359E-2</v>
      </c>
      <c r="F56" s="95">
        <v>2.2912935848522682E-2</v>
      </c>
      <c r="G56" s="95">
        <v>2.9779139669647306E-2</v>
      </c>
      <c r="H56" s="79" t="s">
        <v>202</v>
      </c>
      <c r="I56" s="79">
        <v>2</v>
      </c>
      <c r="J56" s="79" t="s">
        <v>1235</v>
      </c>
      <c r="K56" s="79">
        <v>-3.642101768439173</v>
      </c>
      <c r="L56" s="79">
        <v>6.6863903575359887E-2</v>
      </c>
      <c r="M56" s="79" t="s">
        <v>17</v>
      </c>
    </row>
    <row r="57" spans="1:16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95">
        <v>1.4061972308185297E-2</v>
      </c>
      <c r="F57" s="95">
        <v>1.2900323934767078E-2</v>
      </c>
      <c r="G57" s="95">
        <v>1.5381427054578333E-2</v>
      </c>
      <c r="H57" s="79" t="s">
        <v>202</v>
      </c>
      <c r="I57" s="79">
        <v>2</v>
      </c>
      <c r="J57" s="79" t="s">
        <v>1236</v>
      </c>
      <c r="K57" s="79">
        <v>-4.2642811244728369</v>
      </c>
      <c r="L57" s="79">
        <v>4.4874572418881646E-2</v>
      </c>
      <c r="M57" s="79" t="s">
        <v>17</v>
      </c>
    </row>
    <row r="58" spans="1:16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95">
        <v>2.3527625045662068E-2</v>
      </c>
      <c r="F58" s="95">
        <v>2.0582019697263556E-2</v>
      </c>
      <c r="G58" s="95">
        <v>2.6984324238008756E-2</v>
      </c>
      <c r="H58" s="79" t="s">
        <v>202</v>
      </c>
      <c r="I58" s="79">
        <v>2</v>
      </c>
      <c r="J58" s="79" t="s">
        <v>1237</v>
      </c>
      <c r="K58" s="79">
        <v>-3.7495800143729836</v>
      </c>
      <c r="L58" s="79">
        <v>6.9091390100852454E-2</v>
      </c>
      <c r="M58" s="79" t="s">
        <v>17</v>
      </c>
    </row>
    <row r="59" spans="1:16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95">
        <v>1.5665728657986083E-2</v>
      </c>
      <c r="F59" s="95">
        <v>1.4024286871909141E-2</v>
      </c>
      <c r="G59" s="95">
        <v>1.7627112846512177E-2</v>
      </c>
      <c r="H59" s="79" t="s">
        <v>202</v>
      </c>
      <c r="I59" s="79">
        <v>2</v>
      </c>
      <c r="J59" s="79" t="s">
        <v>1238</v>
      </c>
      <c r="K59" s="79">
        <v>-4.1562798406271471</v>
      </c>
      <c r="L59" s="79">
        <v>5.832847350421997E-2</v>
      </c>
      <c r="M59" s="79" t="s">
        <v>17</v>
      </c>
    </row>
    <row r="60" spans="1:16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95">
        <v>2.9605232294730829E-2</v>
      </c>
      <c r="F60" s="95">
        <v>2.6651223463840159E-2</v>
      </c>
      <c r="G60" s="95">
        <v>3.292902086163485E-2</v>
      </c>
      <c r="H60" s="79" t="s">
        <v>202</v>
      </c>
      <c r="I60" s="79">
        <v>2</v>
      </c>
      <c r="J60" s="79" t="s">
        <v>1239</v>
      </c>
      <c r="K60" s="79">
        <v>-3.5198041665596378</v>
      </c>
      <c r="L60" s="79">
        <v>5.3959006089215659E-2</v>
      </c>
      <c r="M60" s="79" t="s">
        <v>17</v>
      </c>
    </row>
    <row r="61" spans="1:16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95">
        <v>1.590045643752706E-2</v>
      </c>
      <c r="F61" s="95">
        <v>1.4711872567906856E-2</v>
      </c>
      <c r="G61" s="95">
        <v>1.7259511336020082E-2</v>
      </c>
      <c r="H61" s="79" t="s">
        <v>202</v>
      </c>
      <c r="I61" s="79">
        <v>2</v>
      </c>
      <c r="J61" s="79" t="s">
        <v>1240</v>
      </c>
      <c r="K61" s="79">
        <v>-4.1414074634052742</v>
      </c>
      <c r="L61" s="79">
        <v>4.0741976488538702E-2</v>
      </c>
      <c r="M61" s="79" t="s">
        <v>17</v>
      </c>
    </row>
    <row r="62" spans="1:16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95">
        <v>2.6592216330388243E-2</v>
      </c>
      <c r="F62" s="95">
        <v>2.3471121874707748E-2</v>
      </c>
      <c r="G62" s="95">
        <v>2.9754972485240908E-2</v>
      </c>
      <c r="H62" s="79" t="s">
        <v>202</v>
      </c>
      <c r="I62" s="79">
        <v>2</v>
      </c>
      <c r="J62" s="79" t="s">
        <v>1241</v>
      </c>
      <c r="K62" s="79">
        <v>-3.62713672517416</v>
      </c>
      <c r="L62" s="79">
        <v>6.0516696758776217E-2</v>
      </c>
      <c r="M62" s="79" t="s">
        <v>17</v>
      </c>
    </row>
    <row r="63" spans="1:16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95">
        <v>1.7712894680098182E-2</v>
      </c>
      <c r="F63" s="95">
        <v>1.640311899549321E-2</v>
      </c>
      <c r="G63" s="95">
        <v>1.9198674946199562E-2</v>
      </c>
      <c r="H63" s="79" t="s">
        <v>202</v>
      </c>
      <c r="I63" s="79">
        <v>2</v>
      </c>
      <c r="J63" s="79" t="s">
        <v>1242</v>
      </c>
      <c r="K63" s="79">
        <v>-4.0334623916392403</v>
      </c>
      <c r="L63" s="79">
        <v>4.0145347967778335E-2</v>
      </c>
      <c r="M63" s="79" t="s">
        <v>17</v>
      </c>
    </row>
    <row r="64" spans="1:16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95">
        <v>2.0800365930465844E-2</v>
      </c>
      <c r="F64" s="95">
        <v>1.8174652836180707E-2</v>
      </c>
      <c r="G64" s="95">
        <v>2.3769576337223521E-2</v>
      </c>
      <c r="H64" s="79" t="s">
        <v>202</v>
      </c>
      <c r="I64" s="79">
        <v>2</v>
      </c>
      <c r="J64" s="79" t="s">
        <v>1243</v>
      </c>
      <c r="K64" s="79">
        <v>-3.8727846996187587</v>
      </c>
      <c r="L64" s="79">
        <v>6.8463912174902067E-2</v>
      </c>
      <c r="M64" s="79" t="s">
        <v>17</v>
      </c>
    </row>
    <row r="65" spans="1:16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95">
        <v>1.1143641334586745E-2</v>
      </c>
      <c r="F65" s="95">
        <v>9.998416032590567E-3</v>
      </c>
      <c r="G65" s="95">
        <v>1.2376739779413384E-2</v>
      </c>
      <c r="H65" s="79" t="s">
        <v>202</v>
      </c>
      <c r="I65" s="79">
        <v>2</v>
      </c>
      <c r="J65" s="79" t="s">
        <v>1244</v>
      </c>
      <c r="K65" s="79">
        <v>-4.4968862276432837</v>
      </c>
      <c r="L65" s="79">
        <v>5.4436786505501426E-2</v>
      </c>
      <c r="M65" s="79" t="s">
        <v>17</v>
      </c>
    </row>
    <row r="66" spans="1:16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95">
        <v>1.8674855310806256E-2</v>
      </c>
      <c r="F66" s="95">
        <v>1.6118572695765214E-2</v>
      </c>
      <c r="G66" s="95">
        <v>2.1706337151691329E-2</v>
      </c>
      <c r="H66" s="79" t="s">
        <v>202</v>
      </c>
      <c r="I66" s="79">
        <v>2</v>
      </c>
      <c r="J66" s="79" t="s">
        <v>1245</v>
      </c>
      <c r="K66" s="79">
        <v>-3.9805772957412615</v>
      </c>
      <c r="L66" s="79">
        <v>7.5926546387936222E-2</v>
      </c>
      <c r="M66" s="79" t="s">
        <v>17</v>
      </c>
    </row>
    <row r="67" spans="1:16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95">
        <v>1.2418326681041109E-2</v>
      </c>
      <c r="F67" s="95">
        <v>1.1072359325210415E-2</v>
      </c>
      <c r="G67" s="95">
        <v>1.3934702313520458E-2</v>
      </c>
      <c r="H67" s="79" t="s">
        <v>202</v>
      </c>
      <c r="I67" s="79">
        <v>2</v>
      </c>
      <c r="J67" s="79" t="s">
        <v>1246</v>
      </c>
      <c r="K67" s="79">
        <v>-4.3885819393278744</v>
      </c>
      <c r="L67" s="79">
        <v>5.8655726109369206E-2</v>
      </c>
      <c r="M67" s="79" t="s">
        <v>17</v>
      </c>
    </row>
    <row r="68" spans="1:16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95">
        <v>2.6197225561038359E-2</v>
      </c>
      <c r="F68" s="95">
        <v>2.2771693596443317E-2</v>
      </c>
      <c r="G68" s="95">
        <v>3.0004079645125404E-2</v>
      </c>
      <c r="H68" s="79" t="s">
        <v>202</v>
      </c>
      <c r="I68" s="79">
        <v>2</v>
      </c>
      <c r="J68" s="79" t="s">
        <v>1247</v>
      </c>
      <c r="K68" s="79">
        <v>-3.642101768439173</v>
      </c>
      <c r="L68" s="79">
        <v>7.0360996139195539E-2</v>
      </c>
      <c r="M68" s="79" t="s">
        <v>17</v>
      </c>
    </row>
    <row r="69" spans="1:16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95">
        <v>1.5665728657986083E-2</v>
      </c>
      <c r="F69" s="95">
        <v>1.3993719099303447E-2</v>
      </c>
      <c r="G69" s="95">
        <v>1.7547901646689509E-2</v>
      </c>
      <c r="H69" s="79" t="s">
        <v>202</v>
      </c>
      <c r="I69" s="79">
        <v>2</v>
      </c>
      <c r="J69" s="79" t="s">
        <v>1238</v>
      </c>
      <c r="K69" s="79">
        <v>-4.1562798406271471</v>
      </c>
      <c r="L69" s="79">
        <v>5.7736169716381153E-2</v>
      </c>
      <c r="M69" s="79" t="s">
        <v>17</v>
      </c>
    </row>
    <row r="70" spans="1:16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95">
        <v>2.9605232294730829E-2</v>
      </c>
      <c r="F70" s="95">
        <v>2.6816147933694714E-2</v>
      </c>
      <c r="G70" s="95">
        <v>3.2637422439488945E-2</v>
      </c>
      <c r="H70" s="79" t="s">
        <v>202</v>
      </c>
      <c r="I70" s="79">
        <v>2</v>
      </c>
      <c r="J70" s="79" t="s">
        <v>1248</v>
      </c>
      <c r="K70" s="79">
        <v>-3.5198041665596378</v>
      </c>
      <c r="L70" s="79">
        <v>5.0116152217940114E-2</v>
      </c>
      <c r="M70" s="79" t="s">
        <v>17</v>
      </c>
    </row>
    <row r="71" spans="1:16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95">
        <v>1.7712894680098182E-2</v>
      </c>
      <c r="F71" s="95">
        <v>1.6450080001671804E-2</v>
      </c>
      <c r="G71" s="95">
        <v>1.927092311525622E-2</v>
      </c>
      <c r="H71" s="79" t="s">
        <v>202</v>
      </c>
      <c r="I71" s="79">
        <v>2</v>
      </c>
      <c r="J71" s="79" t="s">
        <v>1242</v>
      </c>
      <c r="K71" s="79">
        <v>-4.0334623916392403</v>
      </c>
      <c r="L71" s="79">
        <v>4.0374246179706266E-2</v>
      </c>
      <c r="M71" s="79" t="s">
        <v>17</v>
      </c>
    </row>
    <row r="72" spans="1:16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95">
        <v>2.0800365930465844E-2</v>
      </c>
      <c r="F72" s="95">
        <v>1.8237502679118583E-2</v>
      </c>
      <c r="G72" s="95">
        <v>2.3979268844801546E-2</v>
      </c>
      <c r="H72" s="79" t="s">
        <v>202</v>
      </c>
      <c r="I72" s="79">
        <v>2</v>
      </c>
      <c r="J72" s="79" t="s">
        <v>1249</v>
      </c>
      <c r="K72" s="79">
        <v>-3.8727846996187587</v>
      </c>
      <c r="L72" s="79">
        <v>6.9823877085602143E-2</v>
      </c>
      <c r="M72" s="79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100">
        <v>1.2418326681041109E-2</v>
      </c>
      <c r="F73" s="100">
        <v>1.1015085864790743E-2</v>
      </c>
      <c r="G73" s="100">
        <v>1.3968567451909194E-2</v>
      </c>
      <c r="H73" s="87" t="s">
        <v>202</v>
      </c>
      <c r="I73" s="87">
        <v>2</v>
      </c>
      <c r="J73" s="87" t="s">
        <v>1250</v>
      </c>
      <c r="K73" s="87">
        <v>-4.3885819393278744</v>
      </c>
      <c r="L73" s="87">
        <v>6.0597920388943849E-2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104">
        <v>9.2509365685138345E-3</v>
      </c>
      <c r="F74" s="104">
        <v>7.4115833723588488E-3</v>
      </c>
      <c r="G74" s="104">
        <v>1.1509828345551925E-2</v>
      </c>
      <c r="H74" s="79" t="s">
        <v>202</v>
      </c>
      <c r="I74" s="79">
        <v>2</v>
      </c>
      <c r="J74" s="79" t="s">
        <v>1220</v>
      </c>
      <c r="K74" s="79">
        <v>-4.6830304819331596</v>
      </c>
      <c r="L74" s="79">
        <v>0.1122850031008302</v>
      </c>
      <c r="M74" s="79" t="s">
        <v>17</v>
      </c>
    </row>
    <row r="75" spans="1:16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104">
        <v>6.6138204074524557E-3</v>
      </c>
      <c r="F75" s="104">
        <v>5.8814439359615766E-3</v>
      </c>
      <c r="G75" s="104">
        <v>7.5290318767925433E-3</v>
      </c>
      <c r="H75" s="79" t="s">
        <v>202</v>
      </c>
      <c r="I75" s="79">
        <v>2</v>
      </c>
      <c r="J75" s="79" t="s">
        <v>1221</v>
      </c>
      <c r="K75" s="79">
        <v>-5.0185938181851402</v>
      </c>
      <c r="L75" s="79">
        <v>6.3001062658891854E-2</v>
      </c>
      <c r="M75" s="79" t="s">
        <v>17</v>
      </c>
    </row>
    <row r="76" spans="1:16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104">
        <v>7.0254375682651032E-3</v>
      </c>
      <c r="F76" s="104">
        <v>5.7079389594086871E-3</v>
      </c>
      <c r="G76" s="104">
        <v>8.6932229053407074E-3</v>
      </c>
      <c r="H76" s="79" t="s">
        <v>202</v>
      </c>
      <c r="I76" s="79">
        <v>2</v>
      </c>
      <c r="J76" s="79" t="s">
        <v>1222</v>
      </c>
      <c r="K76" s="79">
        <v>-4.9582177784045776</v>
      </c>
      <c r="L76" s="79">
        <v>0.10731779081950826</v>
      </c>
      <c r="M76" s="79" t="s">
        <v>17</v>
      </c>
    </row>
    <row r="77" spans="1:16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104">
        <v>8.7145056999895533E-3</v>
      </c>
      <c r="F77" s="104">
        <v>7.3424524445035175E-3</v>
      </c>
      <c r="G77" s="104">
        <v>1.0602678964968852E-2</v>
      </c>
      <c r="H77" s="79" t="s">
        <v>202</v>
      </c>
      <c r="I77" s="79">
        <v>2</v>
      </c>
      <c r="J77" s="79" t="s">
        <v>1207</v>
      </c>
      <c r="K77" s="79">
        <v>-4.7427663199216736</v>
      </c>
      <c r="L77" s="79">
        <v>9.3733110817754678E-2</v>
      </c>
      <c r="M77" s="79" t="s">
        <v>17</v>
      </c>
    </row>
    <row r="78" spans="1:16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104">
        <v>9.3902207465819711E-3</v>
      </c>
      <c r="F78" s="104">
        <v>7.9015291409428156E-3</v>
      </c>
      <c r="G78" s="104">
        <v>1.1215541707983249E-2</v>
      </c>
      <c r="H78" s="79" t="s">
        <v>202</v>
      </c>
      <c r="I78" s="79">
        <v>2</v>
      </c>
      <c r="J78" s="79" t="s">
        <v>1223</v>
      </c>
      <c r="K78" s="79">
        <v>-4.6680864773501147</v>
      </c>
      <c r="L78" s="79">
        <v>8.9348001533846047E-2</v>
      </c>
      <c r="M78" s="79" t="s">
        <v>17</v>
      </c>
    </row>
    <row r="79" spans="1:16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104">
        <v>6.7096132942923844E-3</v>
      </c>
      <c r="F79" s="104">
        <v>5.8129179258093935E-3</v>
      </c>
      <c r="G79" s="104">
        <v>7.5845077610316421E-3</v>
      </c>
      <c r="H79" s="79" t="s">
        <v>202</v>
      </c>
      <c r="I79" s="79">
        <v>2</v>
      </c>
      <c r="J79" s="79" t="s">
        <v>1224</v>
      </c>
      <c r="K79" s="79">
        <v>-5.0042139609122893</v>
      </c>
      <c r="L79" s="79">
        <v>6.7863531831928142E-2</v>
      </c>
      <c r="M79" s="79" t="s">
        <v>17</v>
      </c>
    </row>
    <row r="80" spans="1:16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104">
        <v>7.1348669365278762E-3</v>
      </c>
      <c r="F80" s="104">
        <v>5.732179001898598E-3</v>
      </c>
      <c r="G80" s="104">
        <v>8.7993701459679659E-3</v>
      </c>
      <c r="H80" s="79" t="s">
        <v>202</v>
      </c>
      <c r="I80" s="79">
        <v>2</v>
      </c>
      <c r="J80" s="79" t="s">
        <v>1225</v>
      </c>
      <c r="K80" s="79">
        <v>-4.9427616776276775</v>
      </c>
      <c r="L80" s="79">
        <v>0.1093327567853619</v>
      </c>
      <c r="M80" s="79" t="s">
        <v>17</v>
      </c>
    </row>
    <row r="81" spans="1:16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104">
        <v>8.8368235702811649E-3</v>
      </c>
      <c r="F81" s="104">
        <v>7.6773091884867889E-3</v>
      </c>
      <c r="G81" s="104">
        <v>1.0128119911371639E-2</v>
      </c>
      <c r="H81" s="79" t="s">
        <v>202</v>
      </c>
      <c r="I81" s="79">
        <v>2</v>
      </c>
      <c r="J81" s="79" t="s">
        <v>1226</v>
      </c>
      <c r="K81" s="79">
        <v>-4.728827791533976</v>
      </c>
      <c r="L81" s="79">
        <v>7.0675149295291867E-2</v>
      </c>
      <c r="M81" s="79" t="s">
        <v>17</v>
      </c>
    </row>
    <row r="82" spans="1:16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104">
        <v>1.0319446601991283E-2</v>
      </c>
      <c r="F82" s="104">
        <v>8.638750052218501E-3</v>
      </c>
      <c r="G82" s="104">
        <v>1.2249212295586464E-2</v>
      </c>
      <c r="H82" s="79" t="s">
        <v>202</v>
      </c>
      <c r="I82" s="79">
        <v>2</v>
      </c>
      <c r="J82" s="79" t="s">
        <v>1227</v>
      </c>
      <c r="K82" s="79">
        <v>-4.5737251442045839</v>
      </c>
      <c r="L82" s="79">
        <v>8.9082584197447301E-2</v>
      </c>
      <c r="M82" s="79" t="s">
        <v>17</v>
      </c>
    </row>
    <row r="83" spans="1:16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104">
        <v>7.3655452610622276E-3</v>
      </c>
      <c r="F83" s="104">
        <v>6.4114539109930997E-3</v>
      </c>
      <c r="G83" s="104">
        <v>8.3629971841913051E-3</v>
      </c>
      <c r="H83" s="79" t="s">
        <v>202</v>
      </c>
      <c r="I83" s="79">
        <v>2</v>
      </c>
      <c r="J83" s="79" t="s">
        <v>1228</v>
      </c>
      <c r="K83" s="79">
        <v>-4.9109421977193737</v>
      </c>
      <c r="L83" s="79">
        <v>6.7788472780675527E-2</v>
      </c>
      <c r="M83" s="79" t="s">
        <v>17</v>
      </c>
    </row>
    <row r="84" spans="1:16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104">
        <v>7.8357616514166915E-3</v>
      </c>
      <c r="F84" s="104">
        <v>6.3659668915864165E-3</v>
      </c>
      <c r="G84" s="104">
        <v>9.7343727712438152E-3</v>
      </c>
      <c r="H84" s="79" t="s">
        <v>202</v>
      </c>
      <c r="I84" s="79">
        <v>2</v>
      </c>
      <c r="J84" s="79" t="s">
        <v>1229</v>
      </c>
      <c r="K84" s="79">
        <v>-4.8490571964864078</v>
      </c>
      <c r="L84" s="79">
        <v>0.10834109143955481</v>
      </c>
      <c r="M84" s="79" t="s">
        <v>17</v>
      </c>
    </row>
    <row r="85" spans="1:16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104">
        <v>9.7071119824023062E-3</v>
      </c>
      <c r="F85" s="104">
        <v>8.4284871984992866E-3</v>
      </c>
      <c r="G85" s="104">
        <v>1.1169072863302971E-2</v>
      </c>
      <c r="H85" s="79" t="s">
        <v>202</v>
      </c>
      <c r="I85" s="79">
        <v>2</v>
      </c>
      <c r="J85" s="79" t="s">
        <v>1230</v>
      </c>
      <c r="K85" s="79">
        <v>-4.6348964680661631</v>
      </c>
      <c r="L85" s="79">
        <v>7.1819210674508402E-2</v>
      </c>
      <c r="M85" s="79" t="s">
        <v>17</v>
      </c>
    </row>
    <row r="86" spans="1:16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104">
        <v>9.2509365685138345E-3</v>
      </c>
      <c r="F86" s="104">
        <v>7.5168659155738912E-3</v>
      </c>
      <c r="G86" s="104">
        <v>1.14193321930202E-2</v>
      </c>
      <c r="H86" s="79" t="s">
        <v>202</v>
      </c>
      <c r="I86" s="79">
        <v>2</v>
      </c>
      <c r="J86" s="79" t="s">
        <v>1231</v>
      </c>
      <c r="K86" s="79">
        <v>-4.6830304819331596</v>
      </c>
      <c r="L86" s="79">
        <v>0.10667307168498787</v>
      </c>
      <c r="M86" s="79" t="s">
        <v>17</v>
      </c>
    </row>
    <row r="87" spans="1:16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104">
        <v>8.7145056999895533E-3</v>
      </c>
      <c r="F87" s="104">
        <v>7.3119287192996646E-3</v>
      </c>
      <c r="G87" s="104">
        <v>1.0559137093977324E-2</v>
      </c>
      <c r="H87" s="79" t="s">
        <v>202</v>
      </c>
      <c r="I87" s="79">
        <v>2</v>
      </c>
      <c r="J87" s="79" t="s">
        <v>1207</v>
      </c>
      <c r="K87" s="79">
        <v>-4.7427663199216736</v>
      </c>
      <c r="L87" s="79">
        <v>9.3746039465337799E-2</v>
      </c>
      <c r="M87" s="79" t="s">
        <v>17</v>
      </c>
    </row>
    <row r="88" spans="1:16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104">
        <v>9.3902207465819711E-3</v>
      </c>
      <c r="F88" s="104">
        <v>7.9147170627996595E-3</v>
      </c>
      <c r="G88" s="104">
        <v>1.1235874739902861E-2</v>
      </c>
      <c r="H88" s="79" t="s">
        <v>202</v>
      </c>
      <c r="I88" s="79">
        <v>2</v>
      </c>
      <c r="J88" s="79" t="s">
        <v>1223</v>
      </c>
      <c r="K88" s="79">
        <v>-4.6680864773501147</v>
      </c>
      <c r="L88" s="79">
        <v>8.9384646771243428E-2</v>
      </c>
      <c r="M88" s="79" t="s">
        <v>17</v>
      </c>
    </row>
    <row r="89" spans="1:16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104">
        <v>8.8368235702811649E-3</v>
      </c>
      <c r="F89" s="104">
        <v>7.681994520128973E-3</v>
      </c>
      <c r="G89" s="104">
        <v>1.0185167396284165E-2</v>
      </c>
      <c r="H89" s="79" t="s">
        <v>202</v>
      </c>
      <c r="I89" s="79">
        <v>2</v>
      </c>
      <c r="J89" s="79" t="s">
        <v>1232</v>
      </c>
      <c r="K89" s="79">
        <v>-4.728827791533976</v>
      </c>
      <c r="L89" s="79">
        <v>7.1952364420847306E-2</v>
      </c>
      <c r="M89" s="79" t="s">
        <v>17</v>
      </c>
    </row>
    <row r="90" spans="1:16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104">
        <v>1.0319446601991283E-2</v>
      </c>
      <c r="F90" s="104">
        <v>8.7514919777837621E-3</v>
      </c>
      <c r="G90" s="104">
        <v>1.2380365075255384E-2</v>
      </c>
      <c r="H90" s="79" t="s">
        <v>202</v>
      </c>
      <c r="I90" s="79">
        <v>2</v>
      </c>
      <c r="J90" s="79" t="s">
        <v>1233</v>
      </c>
      <c r="K90" s="79">
        <v>-4.5737251442045839</v>
      </c>
      <c r="L90" s="79">
        <v>8.8491724070621211E-2</v>
      </c>
      <c r="M90" s="79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05">
        <v>9.7071119824023062E-3</v>
      </c>
      <c r="F91" s="105">
        <v>8.456988649481403E-3</v>
      </c>
      <c r="G91" s="105">
        <v>1.1181342591224165E-2</v>
      </c>
      <c r="H91" s="87" t="s">
        <v>202</v>
      </c>
      <c r="I91" s="87">
        <v>2</v>
      </c>
      <c r="J91" s="87" t="s">
        <v>1234</v>
      </c>
      <c r="K91" s="87">
        <v>-4.6348964680661631</v>
      </c>
      <c r="L91" s="87">
        <v>7.1238109827292159E-2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356">
        <f>'3.3.1-ARTDropout500'!E92</f>
        <v>4.2744411989625482E-3</v>
      </c>
      <c r="F92" s="354">
        <v>1.36616461195693E-2</v>
      </c>
      <c r="G92" s="354">
        <v>1.7709831078544899E-2</v>
      </c>
      <c r="H92" s="353" t="s">
        <v>202</v>
      </c>
      <c r="I92" s="353">
        <v>2</v>
      </c>
      <c r="J92" s="353" t="s">
        <v>2179</v>
      </c>
      <c r="K92" s="353">
        <v>-4.1628792536397539</v>
      </c>
      <c r="L92" s="353">
        <v>6.6206010233078955E-2</v>
      </c>
      <c r="M92" s="353" t="s">
        <v>17</v>
      </c>
    </row>
    <row r="93" spans="1:16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356">
        <f>'3.3.1-ARTDropout500'!E93</f>
        <v>3.4018328766879306E-3</v>
      </c>
      <c r="F93" s="354">
        <v>8.5581095449688196E-3</v>
      </c>
      <c r="G93" s="354">
        <v>1.0425482981261501E-2</v>
      </c>
      <c r="H93" s="353" t="s">
        <v>202</v>
      </c>
      <c r="I93" s="353">
        <v>2</v>
      </c>
      <c r="J93" s="353" t="s">
        <v>2180</v>
      </c>
      <c r="K93" s="353">
        <v>-4.6622572996422837</v>
      </c>
      <c r="L93" s="353">
        <v>5.0350453453221825E-2</v>
      </c>
      <c r="M93" s="353" t="s">
        <v>17</v>
      </c>
    </row>
    <row r="94" spans="1:16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356">
        <f>'3.3.1-ARTDropout500'!E94</f>
        <v>3.4018328766879306E-3</v>
      </c>
      <c r="F94" s="354">
        <v>1.1928999475160299E-2</v>
      </c>
      <c r="G94" s="354">
        <v>1.5597904538058101E-2</v>
      </c>
      <c r="H94" s="353" t="s">
        <v>202</v>
      </c>
      <c r="I94" s="353">
        <v>2</v>
      </c>
      <c r="J94" s="353" t="s">
        <v>2181</v>
      </c>
      <c r="K94" s="353">
        <v>-4.2875490498199396</v>
      </c>
      <c r="L94" s="353">
        <v>6.8409238379296911E-2</v>
      </c>
      <c r="M94" s="353" t="s">
        <v>17</v>
      </c>
    </row>
    <row r="95" spans="1:16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356">
        <f>'3.3.1-ARTDropout500'!E95</f>
        <v>5.156283643173951E-3</v>
      </c>
      <c r="F95" s="354">
        <v>9.4425101455826305E-3</v>
      </c>
      <c r="G95" s="354">
        <v>1.2152876114950899E-2</v>
      </c>
      <c r="H95" s="353" t="s">
        <v>202</v>
      </c>
      <c r="I95" s="353">
        <v>2</v>
      </c>
      <c r="J95" s="353" t="s">
        <v>2182</v>
      </c>
      <c r="K95" s="353">
        <v>-4.5371875277415334</v>
      </c>
      <c r="L95" s="353">
        <v>6.4373471681143227E-2</v>
      </c>
      <c r="M95" s="353" t="s">
        <v>17</v>
      </c>
    </row>
    <row r="96" spans="1:16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356">
        <f>'3.3.1-ARTDropout500'!E96</f>
        <v>4.2744411989625482E-3</v>
      </c>
      <c r="F96" s="354">
        <v>1.5509901319785699E-2</v>
      </c>
      <c r="G96" s="354">
        <v>2.0271443670859399E-2</v>
      </c>
      <c r="H96" s="353" t="s">
        <v>202</v>
      </c>
      <c r="I96" s="353">
        <v>2</v>
      </c>
      <c r="J96" s="353" t="s">
        <v>2183</v>
      </c>
      <c r="K96" s="353">
        <v>-4.0365272518497903</v>
      </c>
      <c r="L96" s="353">
        <v>6.8299633970811013E-2</v>
      </c>
      <c r="M96" s="353" t="s">
        <v>17</v>
      </c>
    </row>
    <row r="97" spans="1:13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356">
        <f>'3.3.1-ARTDropout500'!E97</f>
        <v>7.0313415879296312E-3</v>
      </c>
      <c r="F97" s="354">
        <v>9.6152267528264203E-3</v>
      </c>
      <c r="G97" s="354">
        <v>1.19987056312988E-2</v>
      </c>
      <c r="H97" s="353" t="s">
        <v>202</v>
      </c>
      <c r="I97" s="353">
        <v>2</v>
      </c>
      <c r="J97" s="353" t="s">
        <v>2184</v>
      </c>
      <c r="K97" s="353">
        <v>-4.5358337736625263</v>
      </c>
      <c r="L97" s="353">
        <v>5.6492555589765625E-2</v>
      </c>
      <c r="M97" s="353" t="s">
        <v>17</v>
      </c>
    </row>
    <row r="98" spans="1:13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356">
        <f>'3.3.1-ARTDropout500'!E98</f>
        <v>5.7121080731167033E-3</v>
      </c>
      <c r="F98" s="354">
        <v>1.3468680499032E-2</v>
      </c>
      <c r="G98" s="354">
        <v>1.7968826191166701E-2</v>
      </c>
      <c r="H98" s="353" t="s">
        <v>202</v>
      </c>
      <c r="I98" s="353">
        <v>2</v>
      </c>
      <c r="J98" s="353" t="s">
        <v>2185</v>
      </c>
      <c r="K98" s="353">
        <v>-4.1611606245881037</v>
      </c>
      <c r="L98" s="353">
        <v>7.3538609965985866E-2</v>
      </c>
      <c r="M98" s="353" t="s">
        <v>17</v>
      </c>
    </row>
    <row r="99" spans="1:13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356">
        <f>'3.3.1-ARTDropout500'!E99</f>
        <v>5.1562836431739605E-3</v>
      </c>
      <c r="F99" s="354">
        <v>1.0718994531184699E-2</v>
      </c>
      <c r="G99" s="354">
        <v>1.3625929941410901E-2</v>
      </c>
      <c r="H99" s="353" t="s">
        <v>202</v>
      </c>
      <c r="I99" s="353">
        <v>2</v>
      </c>
      <c r="J99" s="353" t="s">
        <v>2186</v>
      </c>
      <c r="K99" s="353">
        <v>-4.4107875261311831</v>
      </c>
      <c r="L99" s="353">
        <v>6.1213579920878766E-2</v>
      </c>
      <c r="M99" s="353" t="s">
        <v>17</v>
      </c>
    </row>
    <row r="100" spans="1:13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356">
        <f>'3.3.1-ARTDropout500'!E100</f>
        <v>4.7522453780517336E-3</v>
      </c>
      <c r="F100" s="354">
        <v>1.25376597242498E-2</v>
      </c>
      <c r="G100" s="354">
        <v>1.65084511105099E-2</v>
      </c>
      <c r="H100" s="353" t="s">
        <v>202</v>
      </c>
      <c r="I100" s="353">
        <v>2</v>
      </c>
      <c r="J100" s="353" t="s">
        <v>2187</v>
      </c>
      <c r="K100" s="353">
        <v>-4.2468039487888909</v>
      </c>
      <c r="L100" s="353">
        <v>7.0187639125202664E-2</v>
      </c>
      <c r="M100" s="353" t="s">
        <v>17</v>
      </c>
    </row>
    <row r="101" spans="1:13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356">
        <f>'3.3.1-ARTDropout500'!E101</f>
        <v>3.4018356459153878E-3</v>
      </c>
      <c r="F101" s="354">
        <v>7.7083929072500603E-3</v>
      </c>
      <c r="G101" s="354">
        <v>9.7676043831771298E-3</v>
      </c>
      <c r="H101" s="353" t="s">
        <v>202</v>
      </c>
      <c r="I101" s="353">
        <v>2</v>
      </c>
      <c r="J101" s="353" t="s">
        <v>2188</v>
      </c>
      <c r="K101" s="353">
        <v>-4.7469162217073713</v>
      </c>
      <c r="L101" s="353">
        <v>6.0398344761946485E-2</v>
      </c>
      <c r="M101" s="353" t="s">
        <v>17</v>
      </c>
    </row>
    <row r="102" spans="1:13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356">
        <f>'3.3.1-ARTDropout500'!E102</f>
        <v>3.4018328766879306E-3</v>
      </c>
      <c r="F102" s="354">
        <v>1.1004235577361E-2</v>
      </c>
      <c r="G102" s="354">
        <v>1.4643465402275299E-2</v>
      </c>
      <c r="H102" s="353" t="s">
        <v>202</v>
      </c>
      <c r="I102" s="353">
        <v>2</v>
      </c>
      <c r="J102" s="353" t="s">
        <v>2189</v>
      </c>
      <c r="K102" s="353">
        <v>-4.3716526409074241</v>
      </c>
      <c r="L102" s="353">
        <v>7.2886208458146334E-2</v>
      </c>
      <c r="M102" s="353" t="s">
        <v>17</v>
      </c>
    </row>
    <row r="103" spans="1:13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356">
        <f>'3.3.1-ARTDropout500'!E103</f>
        <v>5.1562836431739605E-3</v>
      </c>
      <c r="F103" s="354">
        <v>8.6181846766375109E-3</v>
      </c>
      <c r="G103" s="354">
        <v>1.10455379903345E-2</v>
      </c>
      <c r="H103" s="353" t="s">
        <v>202</v>
      </c>
      <c r="I103" s="353">
        <v>2</v>
      </c>
      <c r="J103" s="353" t="s">
        <v>2190</v>
      </c>
      <c r="K103" s="353">
        <v>-4.6217061076892696</v>
      </c>
      <c r="L103" s="353">
        <v>6.3304101146501909E-2</v>
      </c>
      <c r="M103" s="353" t="s">
        <v>17</v>
      </c>
    </row>
    <row r="104" spans="1:13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356">
        <f>'3.3.1-ARTDropout500'!E104</f>
        <v>4.2744411989625482E-3</v>
      </c>
      <c r="F104" s="354">
        <v>1.5207520921632601E-2</v>
      </c>
      <c r="G104" s="354">
        <v>2.0331328182786899E-2</v>
      </c>
      <c r="H104" s="353" t="s">
        <v>202</v>
      </c>
      <c r="I104" s="353">
        <v>2</v>
      </c>
      <c r="J104" s="353" t="s">
        <v>2191</v>
      </c>
      <c r="K104" s="353">
        <v>-4.0399844517744672</v>
      </c>
      <c r="L104" s="353">
        <v>7.4074707582926433E-2</v>
      </c>
      <c r="M104" s="353" t="s">
        <v>17</v>
      </c>
    </row>
    <row r="105" spans="1:13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356">
        <f>'3.3.1-ARTDropout500'!E105</f>
        <v>3.4018328766879306E-3</v>
      </c>
      <c r="F105" s="354">
        <v>1.06613819686212E-2</v>
      </c>
      <c r="G105" s="354">
        <v>1.3764152885078E-2</v>
      </c>
      <c r="H105" s="353" t="s">
        <v>202</v>
      </c>
      <c r="I105" s="353">
        <v>2</v>
      </c>
      <c r="J105" s="353" t="s">
        <v>2192</v>
      </c>
      <c r="K105" s="353">
        <v>-4.4139263676042431</v>
      </c>
      <c r="L105" s="353">
        <v>6.516314912246432E-2</v>
      </c>
      <c r="M105" s="353" t="s">
        <v>17</v>
      </c>
    </row>
    <row r="106" spans="1:13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356">
        <f>'3.3.1-ARTDropout500'!E106</f>
        <v>4.2744411989625482E-3</v>
      </c>
      <c r="F106" s="354">
        <v>1.7345624827379499E-2</v>
      </c>
      <c r="G106" s="354">
        <v>2.2768922341272001E-2</v>
      </c>
      <c r="H106" s="353" t="s">
        <v>202</v>
      </c>
      <c r="I106" s="353">
        <v>2</v>
      </c>
      <c r="J106" s="353" t="s">
        <v>2193</v>
      </c>
      <c r="K106" s="353">
        <v>-3.9138969896804054</v>
      </c>
      <c r="L106" s="353">
        <v>6.940210400217528E-2</v>
      </c>
      <c r="M106" s="353" t="s">
        <v>17</v>
      </c>
    </row>
    <row r="107" spans="1:13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356">
        <f>'3.3.1-ARTDropout500'!E107</f>
        <v>3.4018772150326824E-3</v>
      </c>
      <c r="F107" s="354">
        <v>1.22465279198947E-2</v>
      </c>
      <c r="G107" s="354">
        <v>1.5390719630304099E-2</v>
      </c>
      <c r="H107" s="353" t="s">
        <v>202</v>
      </c>
      <c r="I107" s="353">
        <v>2</v>
      </c>
      <c r="J107" s="353" t="s">
        <v>2194</v>
      </c>
      <c r="K107" s="353">
        <v>-4.2877537701436905</v>
      </c>
      <c r="L107" s="353">
        <v>5.8296490983857058E-2</v>
      </c>
      <c r="M107" s="353" t="s">
        <v>17</v>
      </c>
    </row>
    <row r="108" spans="1:13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356">
        <f>'3.3.1-ARTDropout500'!E108</f>
        <v>4.2744411989625482E-3</v>
      </c>
      <c r="F108" s="354">
        <v>1.40478672492787E-2</v>
      </c>
      <c r="G108" s="354">
        <v>1.8601793108525898E-2</v>
      </c>
      <c r="H108" s="353" t="s">
        <v>202</v>
      </c>
      <c r="I108" s="353">
        <v>2</v>
      </c>
      <c r="J108" s="353" t="s">
        <v>2195</v>
      </c>
      <c r="K108" s="353">
        <v>-4.1239916421433991</v>
      </c>
      <c r="L108" s="353">
        <v>7.1629436914228878E-2</v>
      </c>
      <c r="M108" s="353" t="s">
        <v>17</v>
      </c>
    </row>
    <row r="109" spans="1:13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356">
        <f>'3.3.1-ARTDropout500'!E109</f>
        <v>3.4018328766879306E-3</v>
      </c>
      <c r="F109" s="354">
        <v>9.8451046773437596E-3</v>
      </c>
      <c r="G109" s="354">
        <v>1.26643005944945E-2</v>
      </c>
      <c r="H109" s="353" t="s">
        <v>202</v>
      </c>
      <c r="I109" s="353">
        <v>2</v>
      </c>
      <c r="J109" s="353" t="s">
        <v>2196</v>
      </c>
      <c r="K109" s="353">
        <v>-4.4986062664097011</v>
      </c>
      <c r="L109" s="353">
        <v>6.4237937210486859E-2</v>
      </c>
      <c r="M109" s="353" t="s">
        <v>17</v>
      </c>
    </row>
    <row r="111" spans="1:13" x14ac:dyDescent="0.25">
      <c r="D111" s="133"/>
      <c r="E111" s="133"/>
      <c r="F111" s="133"/>
      <c r="G111" s="133"/>
    </row>
    <row r="112" spans="1:13" x14ac:dyDescent="0.25">
      <c r="D112" s="133"/>
      <c r="E112" s="133"/>
      <c r="F112" s="133"/>
      <c r="G112" s="133"/>
    </row>
    <row r="113" spans="4:7" x14ac:dyDescent="0.25">
      <c r="D113" s="133"/>
      <c r="E113" s="133"/>
      <c r="F113" s="133"/>
      <c r="G113" s="133"/>
    </row>
    <row r="114" spans="4:7" x14ac:dyDescent="0.25">
      <c r="D114" s="133"/>
      <c r="E114" s="133"/>
      <c r="F114" s="133"/>
      <c r="G114" s="133"/>
    </row>
  </sheetData>
  <autoFilter ref="A1:W109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9"/>
  <sheetViews>
    <sheetView zoomScale="80" zoomScaleNormal="80" workbookViewId="0">
      <pane ySplit="1" topLeftCell="A74" activePane="bottomLeft" state="frozen"/>
      <selection activeCell="P110" sqref="P110"/>
      <selection pane="bottomLeft" activeCell="H116" sqref="H116"/>
    </sheetView>
  </sheetViews>
  <sheetFormatPr defaultRowHeight="15" x14ac:dyDescent="0.25"/>
  <cols>
    <col min="1" max="1" width="7.28515625" style="133" customWidth="1"/>
    <col min="2" max="2" width="8.28515625" style="133" customWidth="1"/>
    <col min="3" max="3" width="8.5703125" style="133" customWidth="1"/>
    <col min="4" max="4" width="8" style="133" customWidth="1"/>
    <col min="5" max="7" width="9.140625" style="95" customWidth="1"/>
    <col min="8" max="8" width="6.42578125" style="133" customWidth="1"/>
    <col min="9" max="9" width="8.28515625" style="133" customWidth="1"/>
    <col min="10" max="10" width="29.42578125" style="133" customWidth="1"/>
    <col min="11" max="14" width="9.85546875" style="133" customWidth="1"/>
    <col min="15" max="15" width="12.5703125" style="133" customWidth="1"/>
    <col min="16" max="16" width="23.28515625" style="133" customWidth="1"/>
    <col min="17" max="16384" width="9.140625" style="133"/>
  </cols>
  <sheetData>
    <row r="1" spans="1:18" x14ac:dyDescent="0.25">
      <c r="A1" s="80" t="s">
        <v>1</v>
      </c>
      <c r="B1" s="80" t="s">
        <v>9</v>
      </c>
      <c r="C1" s="80" t="s">
        <v>10</v>
      </c>
      <c r="D1" s="80" t="s">
        <v>16</v>
      </c>
      <c r="E1" s="71" t="s">
        <v>133</v>
      </c>
      <c r="F1" s="71" t="s">
        <v>82</v>
      </c>
      <c r="G1" s="71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19</v>
      </c>
      <c r="Q1" s="81"/>
      <c r="R1" s="81"/>
    </row>
    <row r="2" spans="1:18" x14ac:dyDescent="0.25">
      <c r="A2" s="81" t="s">
        <v>2</v>
      </c>
      <c r="B2" s="133" t="s">
        <v>12</v>
      </c>
      <c r="C2" s="133" t="s">
        <v>11</v>
      </c>
      <c r="D2" s="133" t="s">
        <v>18</v>
      </c>
      <c r="E2" s="95">
        <v>3.1408566569250923E-2</v>
      </c>
      <c r="F2" s="95">
        <v>2.5769645928444197E-2</v>
      </c>
      <c r="G2" s="95">
        <v>3.8026885136054706E-2</v>
      </c>
      <c r="H2" s="133" t="s">
        <v>202</v>
      </c>
      <c r="I2" s="133">
        <v>2</v>
      </c>
      <c r="J2" s="133" t="s">
        <v>1286</v>
      </c>
      <c r="K2" s="133">
        <v>-3.460674602599942</v>
      </c>
      <c r="L2" s="133">
        <v>9.9259216391404073E-2</v>
      </c>
      <c r="M2" s="133" t="s">
        <v>17</v>
      </c>
      <c r="O2" s="133" t="s">
        <v>24</v>
      </c>
      <c r="P2" s="133" t="s">
        <v>67</v>
      </c>
    </row>
    <row r="3" spans="1:18" x14ac:dyDescent="0.25">
      <c r="A3" s="81" t="s">
        <v>2</v>
      </c>
      <c r="B3" s="133" t="s">
        <v>12</v>
      </c>
      <c r="C3" s="133" t="s">
        <v>11</v>
      </c>
      <c r="D3" s="133" t="s">
        <v>8</v>
      </c>
      <c r="E3" s="95">
        <v>1.8831219752793074E-2</v>
      </c>
      <c r="F3" s="95">
        <v>1.6153860550140321E-2</v>
      </c>
      <c r="G3" s="95">
        <v>2.2098120930758674E-2</v>
      </c>
      <c r="H3" s="133" t="s">
        <v>202</v>
      </c>
      <c r="I3" s="133">
        <v>2</v>
      </c>
      <c r="J3" s="133" t="s">
        <v>1287</v>
      </c>
      <c r="K3" s="133">
        <v>-3.972239161311018</v>
      </c>
      <c r="L3" s="133">
        <v>7.9932019055252185E-2</v>
      </c>
      <c r="M3" s="133" t="s">
        <v>17</v>
      </c>
    </row>
    <row r="4" spans="1:18" x14ac:dyDescent="0.25">
      <c r="A4" s="81" t="s">
        <v>2</v>
      </c>
      <c r="B4" s="133" t="s">
        <v>12</v>
      </c>
      <c r="C4" s="133" t="s">
        <v>11</v>
      </c>
      <c r="D4" s="133" t="s">
        <v>29</v>
      </c>
      <c r="E4" s="95">
        <v>2.8134967987769086E-2</v>
      </c>
      <c r="F4" s="95">
        <v>2.3191387822272161E-2</v>
      </c>
      <c r="G4" s="95">
        <v>3.4143526455571886E-2</v>
      </c>
      <c r="H4" s="133" t="s">
        <v>202</v>
      </c>
      <c r="I4" s="133">
        <v>2</v>
      </c>
      <c r="J4" s="133" t="s">
        <v>1288</v>
      </c>
      <c r="K4" s="133">
        <v>-3.5707420639056426</v>
      </c>
      <c r="L4" s="133">
        <v>9.8671431323335168E-2</v>
      </c>
      <c r="M4" s="133" t="s">
        <v>17</v>
      </c>
    </row>
    <row r="5" spans="1:18" x14ac:dyDescent="0.25">
      <c r="A5" s="81" t="s">
        <v>2</v>
      </c>
      <c r="B5" s="133" t="s">
        <v>12</v>
      </c>
      <c r="C5" s="133" t="s">
        <v>11</v>
      </c>
      <c r="D5" s="133" t="s">
        <v>7</v>
      </c>
      <c r="E5" s="95">
        <v>2.1035016788849253E-2</v>
      </c>
      <c r="F5" s="95">
        <v>1.7597472464309146E-2</v>
      </c>
      <c r="G5" s="95">
        <v>2.4979938043854899E-2</v>
      </c>
      <c r="H5" s="133" t="s">
        <v>202</v>
      </c>
      <c r="I5" s="133">
        <v>2</v>
      </c>
      <c r="J5" s="133" t="s">
        <v>1289</v>
      </c>
      <c r="K5" s="133">
        <v>-3.8615667638011906</v>
      </c>
      <c r="L5" s="133">
        <v>8.9366771100917716E-2</v>
      </c>
      <c r="M5" s="133" t="s">
        <v>17</v>
      </c>
    </row>
    <row r="6" spans="1:18" x14ac:dyDescent="0.25">
      <c r="A6" s="81" t="s">
        <v>2</v>
      </c>
      <c r="B6" s="133" t="s">
        <v>12</v>
      </c>
      <c r="C6" s="133" t="s">
        <v>13</v>
      </c>
      <c r="D6" s="133" t="s">
        <v>18</v>
      </c>
      <c r="E6" s="95">
        <v>4.0534814228103636E-2</v>
      </c>
      <c r="F6" s="95">
        <v>3.4920315240075654E-2</v>
      </c>
      <c r="G6" s="95">
        <v>4.7300881410488382E-2</v>
      </c>
      <c r="H6" s="133" t="s">
        <v>202</v>
      </c>
      <c r="I6" s="133">
        <v>2</v>
      </c>
      <c r="J6" s="133" t="s">
        <v>1290</v>
      </c>
      <c r="K6" s="133">
        <v>-3.2055940635527556</v>
      </c>
      <c r="L6" s="133">
        <v>7.741330902327849E-2</v>
      </c>
      <c r="M6" s="133" t="s">
        <v>17</v>
      </c>
    </row>
    <row r="7" spans="1:18" x14ac:dyDescent="0.25">
      <c r="A7" s="81" t="s">
        <v>2</v>
      </c>
      <c r="B7" s="133" t="s">
        <v>12</v>
      </c>
      <c r="C7" s="133" t="s">
        <v>13</v>
      </c>
      <c r="D7" s="133" t="s">
        <v>8</v>
      </c>
      <c r="E7" s="95">
        <v>2.4341603651765426E-2</v>
      </c>
      <c r="F7" s="95">
        <v>2.1477346235782638E-2</v>
      </c>
      <c r="G7" s="95">
        <v>2.7660027316404219E-2</v>
      </c>
      <c r="H7" s="133" t="s">
        <v>202</v>
      </c>
      <c r="I7" s="133">
        <v>2</v>
      </c>
      <c r="J7" s="133" t="s">
        <v>1291</v>
      </c>
      <c r="K7" s="133">
        <v>-3.7155683081467044</v>
      </c>
      <c r="L7" s="133">
        <v>6.4538162659676351E-2</v>
      </c>
      <c r="M7" s="133" t="s">
        <v>17</v>
      </c>
    </row>
    <row r="8" spans="1:18" x14ac:dyDescent="0.25">
      <c r="A8" s="81" t="s">
        <v>2</v>
      </c>
      <c r="B8" s="133" t="s">
        <v>12</v>
      </c>
      <c r="C8" s="133" t="s">
        <v>13</v>
      </c>
      <c r="D8" s="133" t="s">
        <v>29</v>
      </c>
      <c r="E8" s="95">
        <v>3.6327863803641419E-2</v>
      </c>
      <c r="F8" s="95">
        <v>3.0175462444666266E-2</v>
      </c>
      <c r="G8" s="95">
        <v>4.3925135596397567E-2</v>
      </c>
      <c r="H8" s="133" t="s">
        <v>202</v>
      </c>
      <c r="I8" s="133">
        <v>2</v>
      </c>
      <c r="J8" s="133" t="s">
        <v>1292</v>
      </c>
      <c r="K8" s="133">
        <v>-3.3151702342674683</v>
      </c>
      <c r="L8" s="133">
        <v>9.5780007340961357E-2</v>
      </c>
      <c r="M8" s="133" t="s">
        <v>17</v>
      </c>
    </row>
    <row r="9" spans="1:18" x14ac:dyDescent="0.25">
      <c r="A9" s="81" t="s">
        <v>2</v>
      </c>
      <c r="B9" s="133" t="s">
        <v>12</v>
      </c>
      <c r="C9" s="133" t="s">
        <v>13</v>
      </c>
      <c r="D9" s="133" t="s">
        <v>7</v>
      </c>
      <c r="E9" s="95">
        <v>2.7182761960515021E-2</v>
      </c>
      <c r="F9" s="95">
        <v>2.4122092101267339E-2</v>
      </c>
      <c r="G9" s="95">
        <v>3.0591248469204173E-2</v>
      </c>
      <c r="H9" s="133" t="s">
        <v>202</v>
      </c>
      <c r="I9" s="133">
        <v>2</v>
      </c>
      <c r="J9" s="133" t="s">
        <v>1293</v>
      </c>
      <c r="K9" s="133">
        <v>-3.6051722580371774</v>
      </c>
      <c r="L9" s="133">
        <v>6.0608639034971178E-2</v>
      </c>
      <c r="M9" s="133" t="s">
        <v>17</v>
      </c>
    </row>
    <row r="10" spans="1:18" x14ac:dyDescent="0.25">
      <c r="A10" s="81" t="s">
        <v>2</v>
      </c>
      <c r="B10" s="133" t="s">
        <v>12</v>
      </c>
      <c r="C10" s="133" t="s">
        <v>14</v>
      </c>
      <c r="D10" s="133" t="s">
        <v>18</v>
      </c>
      <c r="E10" s="95">
        <v>2.4027514211892941E-2</v>
      </c>
      <c r="F10" s="95">
        <v>1.915013722332962E-2</v>
      </c>
      <c r="G10" s="95">
        <v>2.9309923085959533E-2</v>
      </c>
      <c r="H10" s="133" t="s">
        <v>202</v>
      </c>
      <c r="I10" s="133">
        <v>2</v>
      </c>
      <c r="J10" s="133" t="s">
        <v>1294</v>
      </c>
      <c r="K10" s="133">
        <v>-3.7285556797825463</v>
      </c>
      <c r="L10" s="133">
        <v>0.1085755737888518</v>
      </c>
      <c r="M10" s="133" t="s">
        <v>17</v>
      </c>
    </row>
    <row r="11" spans="1:18" x14ac:dyDescent="0.25">
      <c r="A11" s="81" t="s">
        <v>2</v>
      </c>
      <c r="B11" s="133" t="s">
        <v>12</v>
      </c>
      <c r="C11" s="133" t="s">
        <v>14</v>
      </c>
      <c r="D11" s="133" t="s">
        <v>8</v>
      </c>
      <c r="E11" s="95">
        <v>1.4374423138296032E-2</v>
      </c>
      <c r="F11" s="95">
        <v>1.1995796552959209E-2</v>
      </c>
      <c r="G11" s="95">
        <v>1.708753865991855E-2</v>
      </c>
      <c r="H11" s="133" t="s">
        <v>202</v>
      </c>
      <c r="I11" s="133">
        <v>2</v>
      </c>
      <c r="J11" s="133" t="s">
        <v>1295</v>
      </c>
      <c r="K11" s="133">
        <v>-4.2423048226137743</v>
      </c>
      <c r="L11" s="133">
        <v>9.0253357996331454E-2</v>
      </c>
      <c r="M11" s="133" t="s">
        <v>17</v>
      </c>
    </row>
    <row r="12" spans="1:18" x14ac:dyDescent="0.25">
      <c r="A12" s="81" t="s">
        <v>2</v>
      </c>
      <c r="B12" s="133" t="s">
        <v>12</v>
      </c>
      <c r="C12" s="133" t="s">
        <v>14</v>
      </c>
      <c r="D12" s="133" t="s">
        <v>29</v>
      </c>
      <c r="E12" s="95">
        <v>2.1527346361803545E-2</v>
      </c>
      <c r="F12" s="95">
        <v>1.6928584486462003E-2</v>
      </c>
      <c r="G12" s="95">
        <v>2.7023863121063918E-2</v>
      </c>
      <c r="H12" s="133" t="s">
        <v>202</v>
      </c>
      <c r="I12" s="133">
        <v>2</v>
      </c>
      <c r="J12" s="133" t="s">
        <v>1296</v>
      </c>
      <c r="K12" s="133">
        <v>-3.8384312282535382</v>
      </c>
      <c r="L12" s="133">
        <v>0.11931548777880883</v>
      </c>
      <c r="M12" s="133" t="s">
        <v>17</v>
      </c>
    </row>
    <row r="13" spans="1:18" x14ac:dyDescent="0.25">
      <c r="A13" s="81" t="s">
        <v>2</v>
      </c>
      <c r="B13" s="133" t="s">
        <v>12</v>
      </c>
      <c r="C13" s="133" t="s">
        <v>14</v>
      </c>
      <c r="D13" s="133" t="s">
        <v>7</v>
      </c>
      <c r="E13" s="95">
        <v>1.6054299191553864E-2</v>
      </c>
      <c r="F13" s="95">
        <v>1.3328069702487061E-2</v>
      </c>
      <c r="G13" s="95">
        <v>1.9201888050526694E-2</v>
      </c>
      <c r="H13" s="133" t="s">
        <v>202</v>
      </c>
      <c r="I13" s="133">
        <v>2</v>
      </c>
      <c r="J13" s="133" t="s">
        <v>1297</v>
      </c>
      <c r="K13" s="133">
        <v>-4.1317786028727301</v>
      </c>
      <c r="L13" s="133">
        <v>9.3147014024171276E-2</v>
      </c>
      <c r="M13" s="133" t="s">
        <v>17</v>
      </c>
    </row>
    <row r="14" spans="1:18" x14ac:dyDescent="0.25">
      <c r="A14" s="81" t="s">
        <v>2</v>
      </c>
      <c r="B14" s="133" t="s">
        <v>15</v>
      </c>
      <c r="C14" s="133" t="s">
        <v>11</v>
      </c>
      <c r="D14" s="133" t="s">
        <v>18</v>
      </c>
      <c r="E14" s="95">
        <v>3.1408566569250923E-2</v>
      </c>
      <c r="F14" s="95">
        <v>2.5979908461687469E-2</v>
      </c>
      <c r="G14" s="95">
        <v>3.8248554711091017E-2</v>
      </c>
      <c r="H14" s="133" t="s">
        <v>202</v>
      </c>
      <c r="I14" s="133">
        <v>2</v>
      </c>
      <c r="J14" s="133" t="s">
        <v>1286</v>
      </c>
      <c r="K14" s="133">
        <v>-3.460674602599942</v>
      </c>
      <c r="L14" s="133">
        <v>9.8668950613803041E-2</v>
      </c>
      <c r="M14" s="133" t="s">
        <v>17</v>
      </c>
    </row>
    <row r="15" spans="1:18" x14ac:dyDescent="0.25">
      <c r="A15" s="81" t="s">
        <v>2</v>
      </c>
      <c r="B15" s="133" t="s">
        <v>15</v>
      </c>
      <c r="C15" s="133" t="s">
        <v>11</v>
      </c>
      <c r="D15" s="133" t="s">
        <v>7</v>
      </c>
      <c r="E15" s="95">
        <v>2.1035016788849253E-2</v>
      </c>
      <c r="F15" s="95">
        <v>1.7626779523517454E-2</v>
      </c>
      <c r="G15" s="95">
        <v>2.5038877574812764E-2</v>
      </c>
      <c r="H15" s="133" t="s">
        <v>202</v>
      </c>
      <c r="I15" s="133">
        <v>2</v>
      </c>
      <c r="J15" s="133" t="s">
        <v>1298</v>
      </c>
      <c r="K15" s="133">
        <v>-3.8615667638011906</v>
      </c>
      <c r="L15" s="133">
        <v>8.9543472057457163E-2</v>
      </c>
      <c r="M15" s="133" t="s">
        <v>17</v>
      </c>
    </row>
    <row r="16" spans="1:18" x14ac:dyDescent="0.25">
      <c r="A16" s="81" t="s">
        <v>2</v>
      </c>
      <c r="B16" s="133" t="s">
        <v>15</v>
      </c>
      <c r="C16" s="133" t="s">
        <v>13</v>
      </c>
      <c r="D16" s="133" t="s">
        <v>18</v>
      </c>
      <c r="E16" s="95">
        <v>4.0534814228103636E-2</v>
      </c>
      <c r="F16" s="95">
        <v>3.5144143889838247E-2</v>
      </c>
      <c r="G16" s="95">
        <v>4.7361478167720794E-2</v>
      </c>
      <c r="H16" s="133" t="s">
        <v>202</v>
      </c>
      <c r="I16" s="133">
        <v>2</v>
      </c>
      <c r="J16" s="133" t="s">
        <v>1299</v>
      </c>
      <c r="K16" s="133">
        <v>-3.2055940635527556</v>
      </c>
      <c r="L16" s="133">
        <v>7.61100001127855E-2</v>
      </c>
      <c r="M16" s="133" t="s">
        <v>17</v>
      </c>
    </row>
    <row r="17" spans="1:16" x14ac:dyDescent="0.25">
      <c r="A17" s="81" t="s">
        <v>2</v>
      </c>
      <c r="B17" s="133" t="s">
        <v>15</v>
      </c>
      <c r="C17" s="133" t="s">
        <v>13</v>
      </c>
      <c r="D17" s="133" t="s">
        <v>7</v>
      </c>
      <c r="E17" s="95">
        <v>2.7182761960515021E-2</v>
      </c>
      <c r="F17" s="95">
        <v>2.4245702432980864E-2</v>
      </c>
      <c r="G17" s="95">
        <v>3.0443891440644848E-2</v>
      </c>
      <c r="H17" s="133" t="s">
        <v>202</v>
      </c>
      <c r="I17" s="133">
        <v>2</v>
      </c>
      <c r="J17" s="133" t="s">
        <v>1300</v>
      </c>
      <c r="K17" s="133">
        <v>-3.6051722580371774</v>
      </c>
      <c r="L17" s="133">
        <v>5.8072954619569621E-2</v>
      </c>
      <c r="M17" s="133" t="s">
        <v>17</v>
      </c>
    </row>
    <row r="18" spans="1:16" x14ac:dyDescent="0.25">
      <c r="A18" s="81" t="s">
        <v>2</v>
      </c>
      <c r="B18" s="133" t="s">
        <v>15</v>
      </c>
      <c r="C18" s="133" t="s">
        <v>14</v>
      </c>
      <c r="D18" s="133" t="s">
        <v>18</v>
      </c>
      <c r="E18" s="95">
        <v>2.4027514211892941E-2</v>
      </c>
      <c r="F18" s="95">
        <v>1.9506182333221947E-2</v>
      </c>
      <c r="G18" s="95">
        <v>2.9330756650021498E-2</v>
      </c>
      <c r="H18" s="133" t="s">
        <v>202</v>
      </c>
      <c r="I18" s="133">
        <v>2</v>
      </c>
      <c r="J18" s="133" t="s">
        <v>1301</v>
      </c>
      <c r="K18" s="133">
        <v>-3.7285556797825463</v>
      </c>
      <c r="L18" s="133">
        <v>0.10405745469991404</v>
      </c>
      <c r="M18" s="133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100">
        <v>1.6054299191553864E-2</v>
      </c>
      <c r="F19" s="100">
        <v>1.3277327533232611E-2</v>
      </c>
      <c r="G19" s="100">
        <v>1.9294046976286703E-2</v>
      </c>
      <c r="H19" s="87" t="s">
        <v>202</v>
      </c>
      <c r="I19" s="87">
        <v>2</v>
      </c>
      <c r="J19" s="87" t="s">
        <v>1302</v>
      </c>
      <c r="K19" s="87">
        <v>-4.1317786028727301</v>
      </c>
      <c r="L19" s="87">
        <v>9.534150961158834E-2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133" t="s">
        <v>12</v>
      </c>
      <c r="C20" s="133" t="s">
        <v>11</v>
      </c>
      <c r="D20" s="133" t="s">
        <v>18</v>
      </c>
      <c r="E20" s="95">
        <v>1.2924196013143707E-2</v>
      </c>
      <c r="F20" s="95">
        <v>9.8346467005707688E-3</v>
      </c>
      <c r="G20" s="95">
        <v>1.7466595087857379E-2</v>
      </c>
      <c r="H20" s="133" t="s">
        <v>202</v>
      </c>
      <c r="I20" s="133">
        <v>2</v>
      </c>
      <c r="J20" s="133" t="s">
        <v>1269</v>
      </c>
      <c r="K20" s="133">
        <v>-4.348654064534486</v>
      </c>
      <c r="L20" s="133">
        <v>0.14652517247402991</v>
      </c>
      <c r="M20" s="133" t="s">
        <v>17</v>
      </c>
    </row>
    <row r="21" spans="1:16" x14ac:dyDescent="0.25">
      <c r="A21" s="81" t="s">
        <v>3</v>
      </c>
      <c r="B21" s="133" t="s">
        <v>12</v>
      </c>
      <c r="C21" s="133" t="s">
        <v>11</v>
      </c>
      <c r="D21" s="133" t="s">
        <v>8</v>
      </c>
      <c r="E21" s="95">
        <v>1.125857987457125E-2</v>
      </c>
      <c r="F21" s="95">
        <v>8.8443890568030478E-3</v>
      </c>
      <c r="G21" s="95">
        <v>1.4450489357336734E-2</v>
      </c>
      <c r="H21" s="133" t="s">
        <v>202</v>
      </c>
      <c r="I21" s="133">
        <v>2</v>
      </c>
      <c r="J21" s="133" t="s">
        <v>1270</v>
      </c>
      <c r="K21" s="133">
        <v>-4.4866247854882024</v>
      </c>
      <c r="L21" s="133">
        <v>0.12524107818160923</v>
      </c>
      <c r="M21" s="133" t="s">
        <v>17</v>
      </c>
    </row>
    <row r="22" spans="1:16" x14ac:dyDescent="0.25">
      <c r="A22" s="81" t="s">
        <v>3</v>
      </c>
      <c r="B22" s="133" t="s">
        <v>12</v>
      </c>
      <c r="C22" s="133" t="s">
        <v>11</v>
      </c>
      <c r="D22" s="133" t="s">
        <v>29</v>
      </c>
      <c r="E22" s="95">
        <v>1.3737973412844327E-2</v>
      </c>
      <c r="F22" s="95">
        <v>1.0082871416145237E-2</v>
      </c>
      <c r="G22" s="95">
        <v>1.9032615341058767E-2</v>
      </c>
      <c r="H22" s="133" t="s">
        <v>202</v>
      </c>
      <c r="I22" s="133">
        <v>2</v>
      </c>
      <c r="J22" s="133" t="s">
        <v>1271</v>
      </c>
      <c r="K22" s="133">
        <v>-4.2875914984926311</v>
      </c>
      <c r="L22" s="133">
        <v>0.16207041316463888</v>
      </c>
      <c r="M22" s="133" t="s">
        <v>17</v>
      </c>
    </row>
    <row r="23" spans="1:16" x14ac:dyDescent="0.25">
      <c r="A23" s="81" t="s">
        <v>3</v>
      </c>
      <c r="B23" s="133" t="s">
        <v>12</v>
      </c>
      <c r="C23" s="133" t="s">
        <v>11</v>
      </c>
      <c r="D23" s="133" t="s">
        <v>7</v>
      </c>
      <c r="E23" s="95">
        <v>1.0590135282304606E-2</v>
      </c>
      <c r="F23" s="95">
        <v>7.975264638559668E-3</v>
      </c>
      <c r="G23" s="95">
        <v>1.4208224294349482E-2</v>
      </c>
      <c r="H23" s="133" t="s">
        <v>202</v>
      </c>
      <c r="I23" s="133">
        <v>2</v>
      </c>
      <c r="J23" s="133" t="s">
        <v>1272</v>
      </c>
      <c r="K23" s="133">
        <v>-4.5478323449174027</v>
      </c>
      <c r="L23" s="133">
        <v>0.14731534208401487</v>
      </c>
      <c r="M23" s="133" t="s">
        <v>17</v>
      </c>
    </row>
    <row r="24" spans="1:16" x14ac:dyDescent="0.25">
      <c r="A24" s="81" t="s">
        <v>3</v>
      </c>
      <c r="B24" s="133" t="s">
        <v>12</v>
      </c>
      <c r="C24" s="133" t="s">
        <v>13</v>
      </c>
      <c r="D24" s="133" t="s">
        <v>18</v>
      </c>
      <c r="E24" s="95">
        <v>1.5610277251413715E-2</v>
      </c>
      <c r="F24" s="95">
        <v>1.2246386230655631E-2</v>
      </c>
      <c r="G24" s="95">
        <v>1.9620875568956843E-2</v>
      </c>
      <c r="H24" s="133" t="s">
        <v>202</v>
      </c>
      <c r="I24" s="133">
        <v>2</v>
      </c>
      <c r="J24" s="133" t="s">
        <v>1273</v>
      </c>
      <c r="K24" s="133">
        <v>-4.1598257834713506</v>
      </c>
      <c r="L24" s="133">
        <v>0.12024571112241719</v>
      </c>
      <c r="M24" s="133" t="s">
        <v>17</v>
      </c>
    </row>
    <row r="25" spans="1:16" x14ac:dyDescent="0.25">
      <c r="A25" s="81" t="s">
        <v>3</v>
      </c>
      <c r="B25" s="133" t="s">
        <v>12</v>
      </c>
      <c r="C25" s="133" t="s">
        <v>13</v>
      </c>
      <c r="D25" s="133" t="s">
        <v>8</v>
      </c>
      <c r="E25" s="95">
        <v>1.357794646942972E-2</v>
      </c>
      <c r="F25" s="95">
        <v>1.1041437405933588E-2</v>
      </c>
      <c r="G25" s="95">
        <v>1.643129782887788E-2</v>
      </c>
      <c r="H25" s="133" t="s">
        <v>202</v>
      </c>
      <c r="I25" s="133">
        <v>2</v>
      </c>
      <c r="J25" s="133" t="s">
        <v>1274</v>
      </c>
      <c r="K25" s="133">
        <v>-4.2993083855592884</v>
      </c>
      <c r="L25" s="133">
        <v>0.10141140003921174</v>
      </c>
      <c r="M25" s="133" t="s">
        <v>17</v>
      </c>
    </row>
    <row r="26" spans="1:16" x14ac:dyDescent="0.25">
      <c r="A26" s="81" t="s">
        <v>3</v>
      </c>
      <c r="B26" s="133" t="s">
        <v>12</v>
      </c>
      <c r="C26" s="133" t="s">
        <v>13</v>
      </c>
      <c r="D26" s="133" t="s">
        <v>29</v>
      </c>
      <c r="E26" s="95">
        <v>1.6588447813923938E-2</v>
      </c>
      <c r="F26" s="95">
        <v>1.2592850059490776E-2</v>
      </c>
      <c r="G26" s="95">
        <v>2.1876716547475934E-2</v>
      </c>
      <c r="H26" s="133" t="s">
        <v>202</v>
      </c>
      <c r="I26" s="133">
        <v>2</v>
      </c>
      <c r="J26" s="133" t="s">
        <v>1275</v>
      </c>
      <c r="K26" s="133">
        <v>-4.0990487407046219</v>
      </c>
      <c r="L26" s="133">
        <v>0.1408912506656036</v>
      </c>
      <c r="M26" s="133" t="s">
        <v>17</v>
      </c>
    </row>
    <row r="27" spans="1:16" x14ac:dyDescent="0.25">
      <c r="A27" s="81" t="s">
        <v>3</v>
      </c>
      <c r="B27" s="133" t="s">
        <v>12</v>
      </c>
      <c r="C27" s="133" t="s">
        <v>13</v>
      </c>
      <c r="D27" s="133" t="s">
        <v>7</v>
      </c>
      <c r="E27" s="95">
        <v>1.2777099043015617E-2</v>
      </c>
      <c r="F27" s="95">
        <v>1.0431207565814948E-2</v>
      </c>
      <c r="G27" s="95">
        <v>1.5909021953782344E-2</v>
      </c>
      <c r="H27" s="133" t="s">
        <v>202</v>
      </c>
      <c r="I27" s="133">
        <v>2</v>
      </c>
      <c r="J27" s="133" t="s">
        <v>1276</v>
      </c>
      <c r="K27" s="133">
        <v>-4.3601008477386278</v>
      </c>
      <c r="L27" s="133">
        <v>0.10767457304819371</v>
      </c>
      <c r="M27" s="133" t="s">
        <v>17</v>
      </c>
    </row>
    <row r="28" spans="1:16" x14ac:dyDescent="0.25">
      <c r="A28" s="81" t="s">
        <v>3</v>
      </c>
      <c r="B28" s="133" t="s">
        <v>12</v>
      </c>
      <c r="C28" s="133" t="s">
        <v>14</v>
      </c>
      <c r="D28" s="133" t="s">
        <v>18</v>
      </c>
      <c r="E28" s="95">
        <v>1.700727957393805E-2</v>
      </c>
      <c r="F28" s="95">
        <v>1.3330975758524566E-2</v>
      </c>
      <c r="G28" s="95">
        <v>2.1775527560550779E-2</v>
      </c>
      <c r="H28" s="133" t="s">
        <v>202</v>
      </c>
      <c r="I28" s="133">
        <v>2</v>
      </c>
      <c r="J28" s="133" t="s">
        <v>1277</v>
      </c>
      <c r="K28" s="133">
        <v>-4.0741138163501081</v>
      </c>
      <c r="L28" s="133">
        <v>0.12517765779426634</v>
      </c>
      <c r="M28" s="133" t="s">
        <v>17</v>
      </c>
    </row>
    <row r="29" spans="1:16" x14ac:dyDescent="0.25">
      <c r="A29" s="81" t="s">
        <v>3</v>
      </c>
      <c r="B29" s="133" t="s">
        <v>12</v>
      </c>
      <c r="C29" s="133" t="s">
        <v>14</v>
      </c>
      <c r="D29" s="133" t="s">
        <v>8</v>
      </c>
      <c r="E29" s="95">
        <v>1.4777753529347891E-2</v>
      </c>
      <c r="F29" s="95">
        <v>1.1735865394647813E-2</v>
      </c>
      <c r="G29" s="95">
        <v>1.8371623339498148E-2</v>
      </c>
      <c r="H29" s="133" t="s">
        <v>202</v>
      </c>
      <c r="I29" s="133">
        <v>2</v>
      </c>
      <c r="J29" s="133" t="s">
        <v>1278</v>
      </c>
      <c r="K29" s="133">
        <v>-4.2146323689691441</v>
      </c>
      <c r="L29" s="133">
        <v>0.1143259421022671</v>
      </c>
      <c r="M29" s="133" t="s">
        <v>17</v>
      </c>
    </row>
    <row r="30" spans="1:16" x14ac:dyDescent="0.25">
      <c r="A30" s="81" t="s">
        <v>3</v>
      </c>
      <c r="B30" s="133" t="s">
        <v>12</v>
      </c>
      <c r="C30" s="133" t="s">
        <v>14</v>
      </c>
      <c r="D30" s="133" t="s">
        <v>29</v>
      </c>
      <c r="E30" s="95">
        <v>1.8062208298184532E-2</v>
      </c>
      <c r="F30" s="95">
        <v>1.3331058089112433E-2</v>
      </c>
      <c r="G30" s="95">
        <v>2.4155838531132259E-2</v>
      </c>
      <c r="H30" s="133" t="s">
        <v>202</v>
      </c>
      <c r="I30" s="133">
        <v>2</v>
      </c>
      <c r="J30" s="133" t="s">
        <v>1279</v>
      </c>
      <c r="K30" s="133">
        <v>-4.0139334628213712</v>
      </c>
      <c r="L30" s="133">
        <v>0.15164020521288982</v>
      </c>
      <c r="M30" s="133" t="s">
        <v>17</v>
      </c>
    </row>
    <row r="31" spans="1:16" x14ac:dyDescent="0.25">
      <c r="A31" s="81" t="s">
        <v>3</v>
      </c>
      <c r="B31" s="133" t="s">
        <v>12</v>
      </c>
      <c r="C31" s="133" t="s">
        <v>14</v>
      </c>
      <c r="D31" s="133" t="s">
        <v>7</v>
      </c>
      <c r="E31" s="95">
        <v>1.3915557418544196E-2</v>
      </c>
      <c r="F31" s="95">
        <v>1.1272792945895165E-2</v>
      </c>
      <c r="G31" s="95">
        <v>1.6857945643214807E-2</v>
      </c>
      <c r="H31" s="133" t="s">
        <v>202</v>
      </c>
      <c r="I31" s="133">
        <v>2</v>
      </c>
      <c r="J31" s="133" t="s">
        <v>1280</v>
      </c>
      <c r="K31" s="133">
        <v>-4.2747478259820246</v>
      </c>
      <c r="L31" s="133">
        <v>0.10266070881218264</v>
      </c>
      <c r="M31" s="133" t="s">
        <v>17</v>
      </c>
    </row>
    <row r="32" spans="1:16" x14ac:dyDescent="0.25">
      <c r="A32" s="81" t="s">
        <v>3</v>
      </c>
      <c r="B32" s="133" t="s">
        <v>15</v>
      </c>
      <c r="C32" s="133" t="s">
        <v>11</v>
      </c>
      <c r="D32" s="133" t="s">
        <v>18</v>
      </c>
      <c r="E32" s="95">
        <v>1.2924196013143707E-2</v>
      </c>
      <c r="F32" s="95">
        <v>9.6095206018611511E-3</v>
      </c>
      <c r="G32" s="95">
        <v>1.7230426155958274E-2</v>
      </c>
      <c r="H32" s="133" t="s">
        <v>202</v>
      </c>
      <c r="I32" s="133">
        <v>2</v>
      </c>
      <c r="J32" s="133" t="s">
        <v>1281</v>
      </c>
      <c r="K32" s="133">
        <v>-4.348654064534486</v>
      </c>
      <c r="L32" s="133">
        <v>0.14895980796120495</v>
      </c>
      <c r="M32" s="133" t="s">
        <v>17</v>
      </c>
    </row>
    <row r="33" spans="1:16" x14ac:dyDescent="0.25">
      <c r="A33" s="81" t="s">
        <v>3</v>
      </c>
      <c r="B33" s="133" t="s">
        <v>15</v>
      </c>
      <c r="C33" s="133" t="s">
        <v>11</v>
      </c>
      <c r="D33" s="133" t="s">
        <v>7</v>
      </c>
      <c r="E33" s="95">
        <v>1.0590135282304606E-2</v>
      </c>
      <c r="F33" s="95">
        <v>8.0870252400028243E-3</v>
      </c>
      <c r="G33" s="95">
        <v>1.3717808289671139E-2</v>
      </c>
      <c r="H33" s="133" t="s">
        <v>202</v>
      </c>
      <c r="I33" s="133">
        <v>2</v>
      </c>
      <c r="J33" s="133" t="s">
        <v>1282</v>
      </c>
      <c r="K33" s="133">
        <v>-4.5478323449174027</v>
      </c>
      <c r="L33" s="133">
        <v>0.13480456855066317</v>
      </c>
      <c r="M33" s="133" t="s">
        <v>17</v>
      </c>
    </row>
    <row r="34" spans="1:16" x14ac:dyDescent="0.25">
      <c r="A34" s="81" t="s">
        <v>3</v>
      </c>
      <c r="B34" s="133" t="s">
        <v>15</v>
      </c>
      <c r="C34" s="133" t="s">
        <v>13</v>
      </c>
      <c r="D34" s="133" t="s">
        <v>18</v>
      </c>
      <c r="E34" s="95">
        <v>1.5610277251413715E-2</v>
      </c>
      <c r="F34" s="95">
        <v>1.248140387246432E-2</v>
      </c>
      <c r="G34" s="95">
        <v>1.9772501853539723E-2</v>
      </c>
      <c r="H34" s="133" t="s">
        <v>202</v>
      </c>
      <c r="I34" s="133">
        <v>2</v>
      </c>
      <c r="J34" s="133" t="s">
        <v>1283</v>
      </c>
      <c r="K34" s="133">
        <v>-4.1598257834713506</v>
      </c>
      <c r="L34" s="133">
        <v>0.11736028845897227</v>
      </c>
      <c r="M34" s="133" t="s">
        <v>17</v>
      </c>
    </row>
    <row r="35" spans="1:16" x14ac:dyDescent="0.25">
      <c r="A35" s="81" t="s">
        <v>3</v>
      </c>
      <c r="B35" s="133" t="s">
        <v>15</v>
      </c>
      <c r="C35" s="133" t="s">
        <v>13</v>
      </c>
      <c r="D35" s="133" t="s">
        <v>7</v>
      </c>
      <c r="E35" s="95">
        <v>1.2777099043015617E-2</v>
      </c>
      <c r="F35" s="95">
        <v>1.0567570640002112E-2</v>
      </c>
      <c r="G35" s="95">
        <v>1.5402612278546507E-2</v>
      </c>
      <c r="H35" s="133" t="s">
        <v>202</v>
      </c>
      <c r="I35" s="133">
        <v>2</v>
      </c>
      <c r="J35" s="133" t="s">
        <v>1284</v>
      </c>
      <c r="K35" s="133">
        <v>-4.3601008477386278</v>
      </c>
      <c r="L35" s="133">
        <v>9.6108975874581337E-2</v>
      </c>
      <c r="M35" s="133" t="s">
        <v>17</v>
      </c>
    </row>
    <row r="36" spans="1:16" x14ac:dyDescent="0.25">
      <c r="A36" s="81" t="s">
        <v>3</v>
      </c>
      <c r="B36" s="133" t="s">
        <v>15</v>
      </c>
      <c r="C36" s="133" t="s">
        <v>14</v>
      </c>
      <c r="D36" s="133" t="s">
        <v>18</v>
      </c>
      <c r="E36" s="95">
        <v>1.700727957393805E-2</v>
      </c>
      <c r="F36" s="95">
        <v>1.3083743975646352E-2</v>
      </c>
      <c r="G36" s="95">
        <v>2.2103550280820148E-2</v>
      </c>
      <c r="H36" s="133" t="s">
        <v>202</v>
      </c>
      <c r="I36" s="133">
        <v>2</v>
      </c>
      <c r="J36" s="133" t="s">
        <v>1285</v>
      </c>
      <c r="K36" s="133">
        <v>-4.0741138163501081</v>
      </c>
      <c r="L36" s="133">
        <v>0.13376727042629682</v>
      </c>
      <c r="M36" s="133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100">
        <v>1.3915557418544196E-2</v>
      </c>
      <c r="F37" s="100">
        <v>1.143785744872562E-2</v>
      </c>
      <c r="G37" s="100">
        <v>1.7101685744264683E-2</v>
      </c>
      <c r="H37" s="87" t="s">
        <v>202</v>
      </c>
      <c r="I37" s="87">
        <v>2</v>
      </c>
      <c r="J37" s="87" t="s">
        <v>1280</v>
      </c>
      <c r="K37" s="87">
        <v>-4.2747478259820246</v>
      </c>
      <c r="L37" s="87">
        <v>0.10261437697061977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133" t="s">
        <v>12</v>
      </c>
      <c r="C38" s="133" t="s">
        <v>11</v>
      </c>
      <c r="D38" s="133" t="s">
        <v>18</v>
      </c>
      <c r="E38" s="95">
        <v>2.4059944413625738E-2</v>
      </c>
      <c r="F38" s="95">
        <v>1.7037063580258451E-2</v>
      </c>
      <c r="G38" s="95">
        <v>3.3316413341040123E-2</v>
      </c>
      <c r="H38" s="133" t="s">
        <v>202</v>
      </c>
      <c r="I38" s="133">
        <v>2</v>
      </c>
      <c r="J38" s="133" t="s">
        <v>1303</v>
      </c>
      <c r="K38" s="133">
        <v>-3.7272068787613928</v>
      </c>
      <c r="L38" s="133">
        <v>0.17108647633406132</v>
      </c>
      <c r="M38" s="133" t="s">
        <v>17</v>
      </c>
    </row>
    <row r="39" spans="1:16" x14ac:dyDescent="0.25">
      <c r="A39" s="81" t="s">
        <v>4</v>
      </c>
      <c r="B39" s="133" t="s">
        <v>12</v>
      </c>
      <c r="C39" s="133" t="s">
        <v>11</v>
      </c>
      <c r="D39" s="133" t="s">
        <v>8</v>
      </c>
      <c r="E39" s="95">
        <v>1.4124544947138157E-2</v>
      </c>
      <c r="F39" s="95">
        <v>1.126132196376162E-2</v>
      </c>
      <c r="G39" s="95">
        <v>1.7687341401639526E-2</v>
      </c>
      <c r="H39" s="133" t="s">
        <v>202</v>
      </c>
      <c r="I39" s="133">
        <v>2</v>
      </c>
      <c r="J39" s="133" t="s">
        <v>1304</v>
      </c>
      <c r="K39" s="133">
        <v>-4.2598412186003953</v>
      </c>
      <c r="L39" s="133">
        <v>0.1151722421734644</v>
      </c>
      <c r="M39" s="133" t="s">
        <v>17</v>
      </c>
    </row>
    <row r="40" spans="1:16" x14ac:dyDescent="0.25">
      <c r="A40" s="81" t="s">
        <v>4</v>
      </c>
      <c r="B40" s="133" t="s">
        <v>12</v>
      </c>
      <c r="C40" s="133" t="s">
        <v>11</v>
      </c>
      <c r="D40" s="133" t="s">
        <v>29</v>
      </c>
      <c r="E40" s="95">
        <v>2.0753447898604026E-2</v>
      </c>
      <c r="F40" s="95">
        <v>1.5106935231673224E-2</v>
      </c>
      <c r="G40" s="95">
        <v>2.875686181197766E-2</v>
      </c>
      <c r="H40" s="133" t="s">
        <v>202</v>
      </c>
      <c r="I40" s="133">
        <v>2</v>
      </c>
      <c r="J40" s="133" t="s">
        <v>1305</v>
      </c>
      <c r="K40" s="133">
        <v>-3.8750428823209573</v>
      </c>
      <c r="L40" s="133">
        <v>0.16421491970408947</v>
      </c>
      <c r="M40" s="133" t="s">
        <v>17</v>
      </c>
    </row>
    <row r="41" spans="1:16" x14ac:dyDescent="0.25">
      <c r="A41" s="81" t="s">
        <v>4</v>
      </c>
      <c r="B41" s="133" t="s">
        <v>12</v>
      </c>
      <c r="C41" s="133" t="s">
        <v>11</v>
      </c>
      <c r="D41" s="133" t="s">
        <v>7</v>
      </c>
      <c r="E41" s="95">
        <v>1.6378006075844182E-2</v>
      </c>
      <c r="F41" s="95">
        <v>1.2118845236475349E-2</v>
      </c>
      <c r="G41" s="95">
        <v>2.2437245705690292E-2</v>
      </c>
      <c r="H41" s="133" t="s">
        <v>202</v>
      </c>
      <c r="I41" s="133">
        <v>2</v>
      </c>
      <c r="J41" s="133" t="s">
        <v>1306</v>
      </c>
      <c r="K41" s="133">
        <v>-4.111815937158255</v>
      </c>
      <c r="L41" s="133">
        <v>0.15713281483410788</v>
      </c>
      <c r="M41" s="133" t="s">
        <v>17</v>
      </c>
    </row>
    <row r="42" spans="1:16" x14ac:dyDescent="0.25">
      <c r="A42" s="81" t="s">
        <v>4</v>
      </c>
      <c r="B42" s="133" t="s">
        <v>12</v>
      </c>
      <c r="C42" s="133" t="s">
        <v>13</v>
      </c>
      <c r="D42" s="133" t="s">
        <v>18</v>
      </c>
      <c r="E42" s="95">
        <v>2.5946466462565449E-2</v>
      </c>
      <c r="F42" s="95">
        <v>1.8289640488622329E-2</v>
      </c>
      <c r="G42" s="95">
        <v>3.6505544549776225E-2</v>
      </c>
      <c r="H42" s="133" t="s">
        <v>202</v>
      </c>
      <c r="I42" s="133">
        <v>2</v>
      </c>
      <c r="J42" s="133" t="s">
        <v>1307</v>
      </c>
      <c r="K42" s="133">
        <v>-3.651719845787667</v>
      </c>
      <c r="L42" s="133">
        <v>0.1763085072671583</v>
      </c>
      <c r="M42" s="133" t="s">
        <v>17</v>
      </c>
    </row>
    <row r="43" spans="1:16" x14ac:dyDescent="0.25">
      <c r="A43" s="81" t="s">
        <v>4</v>
      </c>
      <c r="B43" s="133" t="s">
        <v>12</v>
      </c>
      <c r="C43" s="133" t="s">
        <v>13</v>
      </c>
      <c r="D43" s="133" t="s">
        <v>8</v>
      </c>
      <c r="E43" s="95">
        <v>1.5229774435672956E-2</v>
      </c>
      <c r="F43" s="95">
        <v>1.1604456146758004E-2</v>
      </c>
      <c r="G43" s="95">
        <v>2.0139009988939558E-2</v>
      </c>
      <c r="H43" s="133" t="s">
        <v>202</v>
      </c>
      <c r="I43" s="133">
        <v>2</v>
      </c>
      <c r="J43" s="133" t="s">
        <v>1308</v>
      </c>
      <c r="K43" s="133">
        <v>-4.1845029227117987</v>
      </c>
      <c r="L43" s="133">
        <v>0.14062998844296393</v>
      </c>
      <c r="M43" s="133" t="s">
        <v>17</v>
      </c>
    </row>
    <row r="44" spans="1:16" x14ac:dyDescent="0.25">
      <c r="A44" s="81" t="s">
        <v>4</v>
      </c>
      <c r="B44" s="133" t="s">
        <v>12</v>
      </c>
      <c r="C44" s="133" t="s">
        <v>13</v>
      </c>
      <c r="D44" s="133" t="s">
        <v>29</v>
      </c>
      <c r="E44" s="95">
        <v>2.2385638123800979E-2</v>
      </c>
      <c r="F44" s="95">
        <v>1.5620351447540691E-2</v>
      </c>
      <c r="G44" s="95">
        <v>3.1975192607225318E-2</v>
      </c>
      <c r="H44" s="133" t="s">
        <v>202</v>
      </c>
      <c r="I44" s="133">
        <v>2</v>
      </c>
      <c r="J44" s="133" t="s">
        <v>1309</v>
      </c>
      <c r="K44" s="133">
        <v>-3.7993356809364838</v>
      </c>
      <c r="L44" s="133">
        <v>0.18275146100193385</v>
      </c>
      <c r="M44" s="133" t="s">
        <v>17</v>
      </c>
    </row>
    <row r="45" spans="1:16" x14ac:dyDescent="0.25">
      <c r="A45" s="81" t="s">
        <v>4</v>
      </c>
      <c r="B45" s="133" t="s">
        <v>12</v>
      </c>
      <c r="C45" s="133" t="s">
        <v>13</v>
      </c>
      <c r="D45" s="133" t="s">
        <v>7</v>
      </c>
      <c r="E45" s="95">
        <v>1.7660059907318941E-2</v>
      </c>
      <c r="F45" s="95">
        <v>1.3082150657972304E-2</v>
      </c>
      <c r="G45" s="95">
        <v>2.3935119737882059E-2</v>
      </c>
      <c r="H45" s="133" t="s">
        <v>202</v>
      </c>
      <c r="I45" s="133">
        <v>2</v>
      </c>
      <c r="J45" s="133" t="s">
        <v>1310</v>
      </c>
      <c r="K45" s="133">
        <v>-4.0364496915516614</v>
      </c>
      <c r="L45" s="133">
        <v>0.15410665039637089</v>
      </c>
      <c r="M45" s="133" t="s">
        <v>17</v>
      </c>
    </row>
    <row r="46" spans="1:16" x14ac:dyDescent="0.25">
      <c r="A46" s="81" t="s">
        <v>4</v>
      </c>
      <c r="B46" s="133" t="s">
        <v>12</v>
      </c>
      <c r="C46" s="133" t="s">
        <v>14</v>
      </c>
      <c r="D46" s="133" t="s">
        <v>18</v>
      </c>
      <c r="E46" s="95">
        <v>1.7602148622977386E-2</v>
      </c>
      <c r="F46" s="95">
        <v>1.1547590029965303E-2</v>
      </c>
      <c r="G46" s="95">
        <v>2.5976033775117969E-2</v>
      </c>
      <c r="H46" s="133" t="s">
        <v>202</v>
      </c>
      <c r="I46" s="133">
        <v>2</v>
      </c>
      <c r="J46" s="133" t="s">
        <v>1311</v>
      </c>
      <c r="K46" s="133">
        <v>-4.039734303538304</v>
      </c>
      <c r="L46" s="133">
        <v>0.20681060593391576</v>
      </c>
      <c r="M46" s="133" t="s">
        <v>17</v>
      </c>
    </row>
    <row r="47" spans="1:16" x14ac:dyDescent="0.25">
      <c r="A47" s="81" t="s">
        <v>4</v>
      </c>
      <c r="B47" s="133" t="s">
        <v>12</v>
      </c>
      <c r="C47" s="133" t="s">
        <v>14</v>
      </c>
      <c r="D47" s="133" t="s">
        <v>8</v>
      </c>
      <c r="E47" s="95">
        <v>1.033352663528289E-2</v>
      </c>
      <c r="F47" s="95">
        <v>7.7694393306764553E-3</v>
      </c>
      <c r="G47" s="95">
        <v>1.3813892836742465E-2</v>
      </c>
      <c r="H47" s="133" t="s">
        <v>202</v>
      </c>
      <c r="I47" s="133">
        <v>2</v>
      </c>
      <c r="J47" s="133" t="s">
        <v>1312</v>
      </c>
      <c r="K47" s="133">
        <v>-4.5723616566997878</v>
      </c>
      <c r="L47" s="133">
        <v>0.14680530854370666</v>
      </c>
      <c r="M47" s="133" t="s">
        <v>17</v>
      </c>
    </row>
    <row r="48" spans="1:16" x14ac:dyDescent="0.25">
      <c r="A48" s="81" t="s">
        <v>4</v>
      </c>
      <c r="B48" s="133" t="s">
        <v>12</v>
      </c>
      <c r="C48" s="133" t="s">
        <v>14</v>
      </c>
      <c r="D48" s="133" t="s">
        <v>29</v>
      </c>
      <c r="E48" s="95">
        <v>1.5192193333682566E-2</v>
      </c>
      <c r="F48" s="95">
        <v>1.0065584715930847E-2</v>
      </c>
      <c r="G48" s="95">
        <v>2.2779451608993063E-2</v>
      </c>
      <c r="H48" s="133" t="s">
        <v>202</v>
      </c>
      <c r="I48" s="133">
        <v>2</v>
      </c>
      <c r="J48" s="133" t="s">
        <v>1313</v>
      </c>
      <c r="K48" s="133">
        <v>-4.1869735795340013</v>
      </c>
      <c r="L48" s="133">
        <v>0.20835120739504573</v>
      </c>
      <c r="M48" s="133" t="s">
        <v>17</v>
      </c>
    </row>
    <row r="49" spans="1:16" x14ac:dyDescent="0.25">
      <c r="A49" s="81" t="s">
        <v>4</v>
      </c>
      <c r="B49" s="133" t="s">
        <v>12</v>
      </c>
      <c r="C49" s="133" t="s">
        <v>14</v>
      </c>
      <c r="D49" s="133" t="s">
        <v>7</v>
      </c>
      <c r="E49" s="95">
        <v>1.1973125320242783E-2</v>
      </c>
      <c r="F49" s="95">
        <v>8.3993659794123245E-3</v>
      </c>
      <c r="G49" s="95">
        <v>1.6657384800623957E-2</v>
      </c>
      <c r="H49" s="133" t="s">
        <v>202</v>
      </c>
      <c r="I49" s="133">
        <v>2</v>
      </c>
      <c r="J49" s="133" t="s">
        <v>1314</v>
      </c>
      <c r="K49" s="133">
        <v>-4.425090697398109</v>
      </c>
      <c r="L49" s="133">
        <v>0.17466771053703714</v>
      </c>
      <c r="M49" s="133" t="s">
        <v>17</v>
      </c>
    </row>
    <row r="50" spans="1:16" x14ac:dyDescent="0.25">
      <c r="A50" s="81" t="s">
        <v>4</v>
      </c>
      <c r="B50" s="133" t="s">
        <v>15</v>
      </c>
      <c r="C50" s="133" t="s">
        <v>11</v>
      </c>
      <c r="D50" s="133" t="s">
        <v>18</v>
      </c>
      <c r="E50" s="95">
        <v>2.4059944413625738E-2</v>
      </c>
      <c r="F50" s="95">
        <v>1.6912391075395657E-2</v>
      </c>
      <c r="G50" s="95">
        <v>3.38462170083852E-2</v>
      </c>
      <c r="H50" s="133" t="s">
        <v>202</v>
      </c>
      <c r="I50" s="133">
        <v>2</v>
      </c>
      <c r="J50" s="133" t="s">
        <v>1315</v>
      </c>
      <c r="K50" s="133">
        <v>-3.7272068787613928</v>
      </c>
      <c r="L50" s="133">
        <v>0.17698486801247199</v>
      </c>
      <c r="M50" s="133" t="s">
        <v>17</v>
      </c>
    </row>
    <row r="51" spans="1:16" x14ac:dyDescent="0.25">
      <c r="A51" s="81" t="s">
        <v>4</v>
      </c>
      <c r="B51" s="133" t="s">
        <v>15</v>
      </c>
      <c r="C51" s="133" t="s">
        <v>11</v>
      </c>
      <c r="D51" s="133" t="s">
        <v>7</v>
      </c>
      <c r="E51" s="95">
        <v>1.6378006075844182E-2</v>
      </c>
      <c r="F51" s="95">
        <v>1.2387609527462814E-2</v>
      </c>
      <c r="G51" s="95">
        <v>2.2335220202140089E-2</v>
      </c>
      <c r="H51" s="133" t="s">
        <v>202</v>
      </c>
      <c r="I51" s="133">
        <v>2</v>
      </c>
      <c r="J51" s="133" t="s">
        <v>1316</v>
      </c>
      <c r="K51" s="133">
        <v>-4.111815937158255</v>
      </c>
      <c r="L51" s="133">
        <v>0.15037450827220625</v>
      </c>
      <c r="M51" s="133" t="s">
        <v>17</v>
      </c>
    </row>
    <row r="52" spans="1:16" x14ac:dyDescent="0.25">
      <c r="A52" s="81" t="s">
        <v>4</v>
      </c>
      <c r="B52" s="133" t="s">
        <v>15</v>
      </c>
      <c r="C52" s="133" t="s">
        <v>13</v>
      </c>
      <c r="D52" s="133" t="s">
        <v>18</v>
      </c>
      <c r="E52" s="95">
        <v>2.5946466462565449E-2</v>
      </c>
      <c r="F52" s="95">
        <v>1.8201099702807137E-2</v>
      </c>
      <c r="G52" s="95">
        <v>3.7423286286638671E-2</v>
      </c>
      <c r="H52" s="133" t="s">
        <v>202</v>
      </c>
      <c r="I52" s="133">
        <v>2</v>
      </c>
      <c r="J52" s="133" t="s">
        <v>1317</v>
      </c>
      <c r="K52" s="133">
        <v>-3.651719845787667</v>
      </c>
      <c r="L52" s="133">
        <v>0.18388038856239597</v>
      </c>
      <c r="M52" s="133" t="s">
        <v>17</v>
      </c>
    </row>
    <row r="53" spans="1:16" x14ac:dyDescent="0.25">
      <c r="A53" s="81" t="s">
        <v>4</v>
      </c>
      <c r="B53" s="133" t="s">
        <v>15</v>
      </c>
      <c r="C53" s="133" t="s">
        <v>13</v>
      </c>
      <c r="D53" s="133" t="s">
        <v>7</v>
      </c>
      <c r="E53" s="95">
        <v>1.7660059907318941E-2</v>
      </c>
      <c r="F53" s="95">
        <v>1.3259638953542183E-2</v>
      </c>
      <c r="G53" s="95">
        <v>2.4234126180163806E-2</v>
      </c>
      <c r="H53" s="133" t="s">
        <v>202</v>
      </c>
      <c r="I53" s="133">
        <v>2</v>
      </c>
      <c r="J53" s="133" t="s">
        <v>1310</v>
      </c>
      <c r="K53" s="133">
        <v>-4.0364496915516614</v>
      </c>
      <c r="L53" s="133">
        <v>0.15383598377283383</v>
      </c>
      <c r="M53" s="133" t="s">
        <v>17</v>
      </c>
    </row>
    <row r="54" spans="1:16" x14ac:dyDescent="0.25">
      <c r="A54" s="81" t="s">
        <v>4</v>
      </c>
      <c r="B54" s="133" t="s">
        <v>15</v>
      </c>
      <c r="C54" s="133" t="s">
        <v>14</v>
      </c>
      <c r="D54" s="133" t="s">
        <v>18</v>
      </c>
      <c r="E54" s="95">
        <v>1.7602148622977386E-2</v>
      </c>
      <c r="F54" s="95">
        <v>1.1913442762836795E-2</v>
      </c>
      <c r="G54" s="95">
        <v>2.6362576900176286E-2</v>
      </c>
      <c r="H54" s="133" t="s">
        <v>202</v>
      </c>
      <c r="I54" s="133">
        <v>2</v>
      </c>
      <c r="J54" s="133" t="s">
        <v>1318</v>
      </c>
      <c r="K54" s="133">
        <v>-4.039734303538304</v>
      </c>
      <c r="L54" s="133">
        <v>0.20262195314894604</v>
      </c>
      <c r="M54" s="133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100">
        <v>1.1973125320242783E-2</v>
      </c>
      <c r="F55" s="100">
        <v>8.5511858684832343E-3</v>
      </c>
      <c r="G55" s="100">
        <v>1.7005549118715609E-2</v>
      </c>
      <c r="H55" s="87" t="s">
        <v>202</v>
      </c>
      <c r="I55" s="87">
        <v>2</v>
      </c>
      <c r="J55" s="87" t="s">
        <v>1314</v>
      </c>
      <c r="K55" s="87">
        <v>-4.425090697398109</v>
      </c>
      <c r="L55" s="87">
        <v>0.17537493319948688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133" t="s">
        <v>12</v>
      </c>
      <c r="C56" s="133" t="s">
        <v>11</v>
      </c>
      <c r="D56" s="133" t="s">
        <v>18</v>
      </c>
      <c r="E56" s="95">
        <v>3.1408566569250923E-2</v>
      </c>
      <c r="F56" s="95">
        <v>2.5769645928444197E-2</v>
      </c>
      <c r="G56" s="95">
        <v>3.8026885136054706E-2</v>
      </c>
      <c r="H56" s="133" t="s">
        <v>202</v>
      </c>
      <c r="I56" s="133">
        <v>2</v>
      </c>
      <c r="J56" s="133" t="s">
        <v>1286</v>
      </c>
      <c r="K56" s="133">
        <v>-3.460674602599942</v>
      </c>
      <c r="L56" s="133">
        <v>9.9259216391404073E-2</v>
      </c>
      <c r="M56" s="133" t="s">
        <v>17</v>
      </c>
    </row>
    <row r="57" spans="1:16" x14ac:dyDescent="0.25">
      <c r="A57" s="81" t="s">
        <v>5</v>
      </c>
      <c r="B57" s="133" t="s">
        <v>12</v>
      </c>
      <c r="C57" s="133" t="s">
        <v>11</v>
      </c>
      <c r="D57" s="133" t="s">
        <v>8</v>
      </c>
      <c r="E57" s="95">
        <v>1.8831219752793074E-2</v>
      </c>
      <c r="F57" s="95">
        <v>1.6153860550140321E-2</v>
      </c>
      <c r="G57" s="95">
        <v>2.2098120930758674E-2</v>
      </c>
      <c r="H57" s="133" t="s">
        <v>202</v>
      </c>
      <c r="I57" s="133">
        <v>2</v>
      </c>
      <c r="J57" s="133" t="s">
        <v>1287</v>
      </c>
      <c r="K57" s="133">
        <v>-3.972239161311018</v>
      </c>
      <c r="L57" s="133">
        <v>7.9932019055252185E-2</v>
      </c>
      <c r="M57" s="133" t="s">
        <v>17</v>
      </c>
    </row>
    <row r="58" spans="1:16" x14ac:dyDescent="0.25">
      <c r="A58" s="81" t="s">
        <v>5</v>
      </c>
      <c r="B58" s="133" t="s">
        <v>12</v>
      </c>
      <c r="C58" s="133" t="s">
        <v>11</v>
      </c>
      <c r="D58" s="133" t="s">
        <v>29</v>
      </c>
      <c r="E58" s="95">
        <v>2.8134967987769086E-2</v>
      </c>
      <c r="F58" s="95">
        <v>2.3191387822272161E-2</v>
      </c>
      <c r="G58" s="95">
        <v>3.4143526455571886E-2</v>
      </c>
      <c r="H58" s="133" t="s">
        <v>202</v>
      </c>
      <c r="I58" s="133">
        <v>2</v>
      </c>
      <c r="J58" s="133" t="s">
        <v>1288</v>
      </c>
      <c r="K58" s="133">
        <v>-3.5707420639056426</v>
      </c>
      <c r="L58" s="133">
        <v>9.8671431323335168E-2</v>
      </c>
      <c r="M58" s="133" t="s">
        <v>17</v>
      </c>
    </row>
    <row r="59" spans="1:16" x14ac:dyDescent="0.25">
      <c r="A59" s="81" t="s">
        <v>5</v>
      </c>
      <c r="B59" s="133" t="s">
        <v>12</v>
      </c>
      <c r="C59" s="133" t="s">
        <v>11</v>
      </c>
      <c r="D59" s="133" t="s">
        <v>7</v>
      </c>
      <c r="E59" s="95">
        <v>2.1035016788849253E-2</v>
      </c>
      <c r="F59" s="95">
        <v>1.7597472464309146E-2</v>
      </c>
      <c r="G59" s="95">
        <v>2.4979938043854899E-2</v>
      </c>
      <c r="H59" s="133" t="s">
        <v>202</v>
      </c>
      <c r="I59" s="133">
        <v>2</v>
      </c>
      <c r="J59" s="133" t="s">
        <v>1289</v>
      </c>
      <c r="K59" s="133">
        <v>-3.8615667638011906</v>
      </c>
      <c r="L59" s="133">
        <v>8.9366771100917716E-2</v>
      </c>
      <c r="M59" s="133" t="s">
        <v>17</v>
      </c>
    </row>
    <row r="60" spans="1:16" x14ac:dyDescent="0.25">
      <c r="A60" s="81" t="s">
        <v>5</v>
      </c>
      <c r="B60" s="133" t="s">
        <v>12</v>
      </c>
      <c r="C60" s="133" t="s">
        <v>13</v>
      </c>
      <c r="D60" s="133" t="s">
        <v>18</v>
      </c>
      <c r="E60" s="95">
        <v>4.0534814228103636E-2</v>
      </c>
      <c r="F60" s="95">
        <v>3.4920315240075654E-2</v>
      </c>
      <c r="G60" s="95">
        <v>4.7300881410488382E-2</v>
      </c>
      <c r="H60" s="133" t="s">
        <v>202</v>
      </c>
      <c r="I60" s="133">
        <v>2</v>
      </c>
      <c r="J60" s="133" t="s">
        <v>1290</v>
      </c>
      <c r="K60" s="133">
        <v>-3.2055940635527556</v>
      </c>
      <c r="L60" s="133">
        <v>7.741330902327849E-2</v>
      </c>
      <c r="M60" s="133" t="s">
        <v>17</v>
      </c>
    </row>
    <row r="61" spans="1:16" x14ac:dyDescent="0.25">
      <c r="A61" s="81" t="s">
        <v>5</v>
      </c>
      <c r="B61" s="133" t="s">
        <v>12</v>
      </c>
      <c r="C61" s="133" t="s">
        <v>13</v>
      </c>
      <c r="D61" s="133" t="s">
        <v>8</v>
      </c>
      <c r="E61" s="95">
        <v>2.4341603651765426E-2</v>
      </c>
      <c r="F61" s="95">
        <v>2.1477346235782638E-2</v>
      </c>
      <c r="G61" s="95">
        <v>2.7660027316404219E-2</v>
      </c>
      <c r="H61" s="133" t="s">
        <v>202</v>
      </c>
      <c r="I61" s="133">
        <v>2</v>
      </c>
      <c r="J61" s="133" t="s">
        <v>1291</v>
      </c>
      <c r="K61" s="133">
        <v>-3.7155683081467044</v>
      </c>
      <c r="L61" s="133">
        <v>6.4538162659676351E-2</v>
      </c>
      <c r="M61" s="133" t="s">
        <v>17</v>
      </c>
    </row>
    <row r="62" spans="1:16" x14ac:dyDescent="0.25">
      <c r="A62" s="81" t="s">
        <v>5</v>
      </c>
      <c r="B62" s="133" t="s">
        <v>12</v>
      </c>
      <c r="C62" s="133" t="s">
        <v>13</v>
      </c>
      <c r="D62" s="133" t="s">
        <v>29</v>
      </c>
      <c r="E62" s="95">
        <v>3.6327863803641419E-2</v>
      </c>
      <c r="F62" s="95">
        <v>3.0175462444666266E-2</v>
      </c>
      <c r="G62" s="95">
        <v>4.3925135596397567E-2</v>
      </c>
      <c r="H62" s="133" t="s">
        <v>202</v>
      </c>
      <c r="I62" s="133">
        <v>2</v>
      </c>
      <c r="J62" s="133" t="s">
        <v>1292</v>
      </c>
      <c r="K62" s="133">
        <v>-3.3151702342674683</v>
      </c>
      <c r="L62" s="133">
        <v>9.5780007340961357E-2</v>
      </c>
      <c r="M62" s="133" t="s">
        <v>17</v>
      </c>
    </row>
    <row r="63" spans="1:16" x14ac:dyDescent="0.25">
      <c r="A63" s="81" t="s">
        <v>5</v>
      </c>
      <c r="B63" s="133" t="s">
        <v>12</v>
      </c>
      <c r="C63" s="133" t="s">
        <v>13</v>
      </c>
      <c r="D63" s="133" t="s">
        <v>7</v>
      </c>
      <c r="E63" s="95">
        <v>2.7182761960515021E-2</v>
      </c>
      <c r="F63" s="95">
        <v>2.4122092101267339E-2</v>
      </c>
      <c r="G63" s="95">
        <v>3.0591248469204173E-2</v>
      </c>
      <c r="H63" s="133" t="s">
        <v>202</v>
      </c>
      <c r="I63" s="133">
        <v>2</v>
      </c>
      <c r="J63" s="133" t="s">
        <v>1293</v>
      </c>
      <c r="K63" s="133">
        <v>-3.6051722580371774</v>
      </c>
      <c r="L63" s="133">
        <v>6.0608639034971178E-2</v>
      </c>
      <c r="M63" s="133" t="s">
        <v>17</v>
      </c>
    </row>
    <row r="64" spans="1:16" x14ac:dyDescent="0.25">
      <c r="A64" s="81" t="s">
        <v>5</v>
      </c>
      <c r="B64" s="133" t="s">
        <v>12</v>
      </c>
      <c r="C64" s="133" t="s">
        <v>14</v>
      </c>
      <c r="D64" s="133" t="s">
        <v>18</v>
      </c>
      <c r="E64" s="95">
        <v>2.4027514211892941E-2</v>
      </c>
      <c r="F64" s="95">
        <v>1.915013722332962E-2</v>
      </c>
      <c r="G64" s="95">
        <v>2.9309923085959533E-2</v>
      </c>
      <c r="H64" s="133" t="s">
        <v>202</v>
      </c>
      <c r="I64" s="133">
        <v>2</v>
      </c>
      <c r="J64" s="133" t="s">
        <v>1294</v>
      </c>
      <c r="K64" s="133">
        <v>-3.7285556797825463</v>
      </c>
      <c r="L64" s="133">
        <v>0.1085755737888518</v>
      </c>
      <c r="M64" s="133" t="s">
        <v>17</v>
      </c>
    </row>
    <row r="65" spans="1:16" x14ac:dyDescent="0.25">
      <c r="A65" s="81" t="s">
        <v>5</v>
      </c>
      <c r="B65" s="133" t="s">
        <v>12</v>
      </c>
      <c r="C65" s="133" t="s">
        <v>14</v>
      </c>
      <c r="D65" s="133" t="s">
        <v>8</v>
      </c>
      <c r="E65" s="95">
        <v>1.4374423138296032E-2</v>
      </c>
      <c r="F65" s="95">
        <v>1.1995796552959209E-2</v>
      </c>
      <c r="G65" s="95">
        <v>1.708753865991855E-2</v>
      </c>
      <c r="H65" s="133" t="s">
        <v>202</v>
      </c>
      <c r="I65" s="133">
        <v>2</v>
      </c>
      <c r="J65" s="133" t="s">
        <v>1295</v>
      </c>
      <c r="K65" s="133">
        <v>-4.2423048226137743</v>
      </c>
      <c r="L65" s="133">
        <v>9.0253357996331454E-2</v>
      </c>
      <c r="M65" s="133" t="s">
        <v>17</v>
      </c>
    </row>
    <row r="66" spans="1:16" x14ac:dyDescent="0.25">
      <c r="A66" s="81" t="s">
        <v>5</v>
      </c>
      <c r="B66" s="133" t="s">
        <v>12</v>
      </c>
      <c r="C66" s="133" t="s">
        <v>14</v>
      </c>
      <c r="D66" s="133" t="s">
        <v>29</v>
      </c>
      <c r="E66" s="95">
        <v>2.1527346361803545E-2</v>
      </c>
      <c r="F66" s="95">
        <v>1.6928584486462003E-2</v>
      </c>
      <c r="G66" s="95">
        <v>2.7023863121063918E-2</v>
      </c>
      <c r="H66" s="133" t="s">
        <v>202</v>
      </c>
      <c r="I66" s="133">
        <v>2</v>
      </c>
      <c r="J66" s="133" t="s">
        <v>1296</v>
      </c>
      <c r="K66" s="133">
        <v>-3.8384312282535382</v>
      </c>
      <c r="L66" s="133">
        <v>0.11931548777880883</v>
      </c>
      <c r="M66" s="133" t="s">
        <v>17</v>
      </c>
    </row>
    <row r="67" spans="1:16" x14ac:dyDescent="0.25">
      <c r="A67" s="81" t="s">
        <v>5</v>
      </c>
      <c r="B67" s="133" t="s">
        <v>12</v>
      </c>
      <c r="C67" s="133" t="s">
        <v>14</v>
      </c>
      <c r="D67" s="133" t="s">
        <v>7</v>
      </c>
      <c r="E67" s="95">
        <v>1.6054299191553864E-2</v>
      </c>
      <c r="F67" s="95">
        <v>1.3328069702487061E-2</v>
      </c>
      <c r="G67" s="95">
        <v>1.9201888050526694E-2</v>
      </c>
      <c r="H67" s="133" t="s">
        <v>202</v>
      </c>
      <c r="I67" s="133">
        <v>2</v>
      </c>
      <c r="J67" s="133" t="s">
        <v>1297</v>
      </c>
      <c r="K67" s="133">
        <v>-4.1317786028727301</v>
      </c>
      <c r="L67" s="133">
        <v>9.3147014024171276E-2</v>
      </c>
      <c r="M67" s="133" t="s">
        <v>17</v>
      </c>
    </row>
    <row r="68" spans="1:16" x14ac:dyDescent="0.25">
      <c r="A68" s="81" t="s">
        <v>5</v>
      </c>
      <c r="B68" s="133" t="s">
        <v>15</v>
      </c>
      <c r="C68" s="133" t="s">
        <v>11</v>
      </c>
      <c r="D68" s="133" t="s">
        <v>18</v>
      </c>
      <c r="E68" s="95">
        <v>3.1408566569250923E-2</v>
      </c>
      <c r="F68" s="95">
        <v>2.5979908461687469E-2</v>
      </c>
      <c r="G68" s="95">
        <v>3.8248554711091017E-2</v>
      </c>
      <c r="H68" s="133" t="s">
        <v>202</v>
      </c>
      <c r="I68" s="133">
        <v>2</v>
      </c>
      <c r="J68" s="133" t="s">
        <v>1286</v>
      </c>
      <c r="K68" s="133">
        <v>-3.460674602599942</v>
      </c>
      <c r="L68" s="133">
        <v>9.8668950613803041E-2</v>
      </c>
      <c r="M68" s="133" t="s">
        <v>17</v>
      </c>
    </row>
    <row r="69" spans="1:16" x14ac:dyDescent="0.25">
      <c r="A69" s="81" t="s">
        <v>5</v>
      </c>
      <c r="B69" s="133" t="s">
        <v>15</v>
      </c>
      <c r="C69" s="133" t="s">
        <v>11</v>
      </c>
      <c r="D69" s="133" t="s">
        <v>7</v>
      </c>
      <c r="E69" s="95">
        <v>2.1035016788849253E-2</v>
      </c>
      <c r="F69" s="95">
        <v>1.7626779523517454E-2</v>
      </c>
      <c r="G69" s="95">
        <v>2.5038877574812764E-2</v>
      </c>
      <c r="H69" s="133" t="s">
        <v>202</v>
      </c>
      <c r="I69" s="133">
        <v>2</v>
      </c>
      <c r="J69" s="133" t="s">
        <v>1298</v>
      </c>
      <c r="K69" s="133">
        <v>-3.8615667638011906</v>
      </c>
      <c r="L69" s="133">
        <v>8.9543472057457163E-2</v>
      </c>
      <c r="M69" s="133" t="s">
        <v>17</v>
      </c>
    </row>
    <row r="70" spans="1:16" x14ac:dyDescent="0.25">
      <c r="A70" s="81" t="s">
        <v>5</v>
      </c>
      <c r="B70" s="133" t="s">
        <v>15</v>
      </c>
      <c r="C70" s="133" t="s">
        <v>13</v>
      </c>
      <c r="D70" s="133" t="s">
        <v>18</v>
      </c>
      <c r="E70" s="95">
        <v>4.0534814228103636E-2</v>
      </c>
      <c r="F70" s="95">
        <v>3.5144143889838247E-2</v>
      </c>
      <c r="G70" s="95">
        <v>4.7361478167720794E-2</v>
      </c>
      <c r="H70" s="133" t="s">
        <v>202</v>
      </c>
      <c r="I70" s="133">
        <v>2</v>
      </c>
      <c r="J70" s="133" t="s">
        <v>1299</v>
      </c>
      <c r="K70" s="133">
        <v>-3.2055940635527556</v>
      </c>
      <c r="L70" s="133">
        <v>7.61100001127855E-2</v>
      </c>
      <c r="M70" s="133" t="s">
        <v>17</v>
      </c>
    </row>
    <row r="71" spans="1:16" x14ac:dyDescent="0.25">
      <c r="A71" s="81" t="s">
        <v>5</v>
      </c>
      <c r="B71" s="133" t="s">
        <v>15</v>
      </c>
      <c r="C71" s="133" t="s">
        <v>13</v>
      </c>
      <c r="D71" s="133" t="s">
        <v>7</v>
      </c>
      <c r="E71" s="95">
        <v>2.7182761960515021E-2</v>
      </c>
      <c r="F71" s="95">
        <v>2.4245702432980864E-2</v>
      </c>
      <c r="G71" s="95">
        <v>3.0443891440644848E-2</v>
      </c>
      <c r="H71" s="133" t="s">
        <v>202</v>
      </c>
      <c r="I71" s="133">
        <v>2</v>
      </c>
      <c r="J71" s="133" t="s">
        <v>1300</v>
      </c>
      <c r="K71" s="133">
        <v>-3.6051722580371774</v>
      </c>
      <c r="L71" s="133">
        <v>5.8072954619569621E-2</v>
      </c>
      <c r="M71" s="133" t="s">
        <v>17</v>
      </c>
    </row>
    <row r="72" spans="1:16" x14ac:dyDescent="0.25">
      <c r="A72" s="81" t="s">
        <v>5</v>
      </c>
      <c r="B72" s="133" t="s">
        <v>15</v>
      </c>
      <c r="C72" s="133" t="s">
        <v>14</v>
      </c>
      <c r="D72" s="133" t="s">
        <v>18</v>
      </c>
      <c r="E72" s="95">
        <v>2.4027514211892941E-2</v>
      </c>
      <c r="F72" s="95">
        <v>1.9506182333221947E-2</v>
      </c>
      <c r="G72" s="95">
        <v>2.9330756650021498E-2</v>
      </c>
      <c r="H72" s="133" t="s">
        <v>202</v>
      </c>
      <c r="I72" s="133">
        <v>2</v>
      </c>
      <c r="J72" s="133" t="s">
        <v>1301</v>
      </c>
      <c r="K72" s="133">
        <v>-3.7285556797825463</v>
      </c>
      <c r="L72" s="133">
        <v>0.10405745469991404</v>
      </c>
      <c r="M72" s="133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100">
        <v>1.6054299191553864E-2</v>
      </c>
      <c r="F73" s="100">
        <v>1.3277327533232611E-2</v>
      </c>
      <c r="G73" s="100">
        <v>1.9294046976286703E-2</v>
      </c>
      <c r="H73" s="87" t="s">
        <v>202</v>
      </c>
      <c r="I73" s="87">
        <v>2</v>
      </c>
      <c r="J73" s="87" t="s">
        <v>1302</v>
      </c>
      <c r="K73" s="87">
        <v>-4.1317786028727301</v>
      </c>
      <c r="L73" s="87">
        <v>9.534150961158834E-2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133" t="s">
        <v>12</v>
      </c>
      <c r="C74" s="133" t="s">
        <v>11</v>
      </c>
      <c r="D74" s="133" t="s">
        <v>18</v>
      </c>
      <c r="E74" s="95">
        <v>1.2924196013143707E-2</v>
      </c>
      <c r="F74" s="95">
        <v>9.8346467005707688E-3</v>
      </c>
      <c r="G74" s="95">
        <v>1.7466595087857379E-2</v>
      </c>
      <c r="H74" s="133" t="s">
        <v>202</v>
      </c>
      <c r="I74" s="133">
        <v>2</v>
      </c>
      <c r="J74" s="133" t="s">
        <v>1269</v>
      </c>
      <c r="K74" s="133">
        <v>-4.348654064534486</v>
      </c>
      <c r="L74" s="133">
        <v>0.14652517247402991</v>
      </c>
      <c r="M74" s="133" t="s">
        <v>17</v>
      </c>
    </row>
    <row r="75" spans="1:16" x14ac:dyDescent="0.25">
      <c r="A75" s="81" t="s">
        <v>0</v>
      </c>
      <c r="B75" s="133" t="s">
        <v>12</v>
      </c>
      <c r="C75" s="133" t="s">
        <v>11</v>
      </c>
      <c r="D75" s="133" t="s">
        <v>8</v>
      </c>
      <c r="E75" s="95">
        <v>1.125857987457125E-2</v>
      </c>
      <c r="F75" s="95">
        <v>8.8443890568030478E-3</v>
      </c>
      <c r="G75" s="95">
        <v>1.4450489357336734E-2</v>
      </c>
      <c r="H75" s="133" t="s">
        <v>202</v>
      </c>
      <c r="I75" s="133">
        <v>2</v>
      </c>
      <c r="J75" s="133" t="s">
        <v>1270</v>
      </c>
      <c r="K75" s="133">
        <v>-4.4866247854882024</v>
      </c>
      <c r="L75" s="133">
        <v>0.12524107818160923</v>
      </c>
      <c r="M75" s="133" t="s">
        <v>17</v>
      </c>
    </row>
    <row r="76" spans="1:16" x14ac:dyDescent="0.25">
      <c r="A76" s="81" t="s">
        <v>0</v>
      </c>
      <c r="B76" s="133" t="s">
        <v>12</v>
      </c>
      <c r="C76" s="133" t="s">
        <v>11</v>
      </c>
      <c r="D76" s="133" t="s">
        <v>29</v>
      </c>
      <c r="E76" s="95">
        <v>1.3737973412844327E-2</v>
      </c>
      <c r="F76" s="95">
        <v>1.0082871416145237E-2</v>
      </c>
      <c r="G76" s="95">
        <v>1.9032615341058767E-2</v>
      </c>
      <c r="H76" s="133" t="s">
        <v>202</v>
      </c>
      <c r="I76" s="133">
        <v>2</v>
      </c>
      <c r="J76" s="133" t="s">
        <v>1271</v>
      </c>
      <c r="K76" s="133">
        <v>-4.2875914984926311</v>
      </c>
      <c r="L76" s="133">
        <v>0.16207041316463888</v>
      </c>
      <c r="M76" s="133" t="s">
        <v>17</v>
      </c>
    </row>
    <row r="77" spans="1:16" x14ac:dyDescent="0.25">
      <c r="A77" s="81" t="s">
        <v>0</v>
      </c>
      <c r="B77" s="133" t="s">
        <v>12</v>
      </c>
      <c r="C77" s="133" t="s">
        <v>11</v>
      </c>
      <c r="D77" s="133" t="s">
        <v>7</v>
      </c>
      <c r="E77" s="95">
        <v>1.0590135282304606E-2</v>
      </c>
      <c r="F77" s="95">
        <v>7.975264638559668E-3</v>
      </c>
      <c r="G77" s="95">
        <v>1.4208224294349482E-2</v>
      </c>
      <c r="H77" s="133" t="s">
        <v>202</v>
      </c>
      <c r="I77" s="133">
        <v>2</v>
      </c>
      <c r="J77" s="133" t="s">
        <v>1272</v>
      </c>
      <c r="K77" s="133">
        <v>-4.5478323449174027</v>
      </c>
      <c r="L77" s="133">
        <v>0.14731534208401487</v>
      </c>
      <c r="M77" s="133" t="s">
        <v>17</v>
      </c>
    </row>
    <row r="78" spans="1:16" x14ac:dyDescent="0.25">
      <c r="A78" s="81" t="s">
        <v>0</v>
      </c>
      <c r="B78" s="133" t="s">
        <v>12</v>
      </c>
      <c r="C78" s="133" t="s">
        <v>13</v>
      </c>
      <c r="D78" s="133" t="s">
        <v>18</v>
      </c>
      <c r="E78" s="95">
        <v>1.5610277251413715E-2</v>
      </c>
      <c r="F78" s="95">
        <v>1.2246386230655631E-2</v>
      </c>
      <c r="G78" s="95">
        <v>1.9620875568956843E-2</v>
      </c>
      <c r="H78" s="133" t="s">
        <v>202</v>
      </c>
      <c r="I78" s="133">
        <v>2</v>
      </c>
      <c r="J78" s="133" t="s">
        <v>1273</v>
      </c>
      <c r="K78" s="133">
        <v>-4.1598257834713506</v>
      </c>
      <c r="L78" s="133">
        <v>0.12024571112241719</v>
      </c>
      <c r="M78" s="133" t="s">
        <v>17</v>
      </c>
    </row>
    <row r="79" spans="1:16" x14ac:dyDescent="0.25">
      <c r="A79" s="81" t="s">
        <v>0</v>
      </c>
      <c r="B79" s="133" t="s">
        <v>12</v>
      </c>
      <c r="C79" s="133" t="s">
        <v>13</v>
      </c>
      <c r="D79" s="133" t="s">
        <v>8</v>
      </c>
      <c r="E79" s="95">
        <v>1.357794646942972E-2</v>
      </c>
      <c r="F79" s="95">
        <v>1.1041437405933588E-2</v>
      </c>
      <c r="G79" s="95">
        <v>1.643129782887788E-2</v>
      </c>
      <c r="H79" s="133" t="s">
        <v>202</v>
      </c>
      <c r="I79" s="133">
        <v>2</v>
      </c>
      <c r="J79" s="133" t="s">
        <v>1274</v>
      </c>
      <c r="K79" s="133">
        <v>-4.2993083855592884</v>
      </c>
      <c r="L79" s="133">
        <v>0.10141140003921174</v>
      </c>
      <c r="M79" s="133" t="s">
        <v>17</v>
      </c>
    </row>
    <row r="80" spans="1:16" x14ac:dyDescent="0.25">
      <c r="A80" s="81" t="s">
        <v>0</v>
      </c>
      <c r="B80" s="133" t="s">
        <v>12</v>
      </c>
      <c r="C80" s="133" t="s">
        <v>13</v>
      </c>
      <c r="D80" s="133" t="s">
        <v>29</v>
      </c>
      <c r="E80" s="95">
        <v>1.6588447813923938E-2</v>
      </c>
      <c r="F80" s="95">
        <v>1.2592850059490776E-2</v>
      </c>
      <c r="G80" s="95">
        <v>2.1876716547475934E-2</v>
      </c>
      <c r="H80" s="133" t="s">
        <v>202</v>
      </c>
      <c r="I80" s="133">
        <v>2</v>
      </c>
      <c r="J80" s="133" t="s">
        <v>1275</v>
      </c>
      <c r="K80" s="133">
        <v>-4.0990487407046219</v>
      </c>
      <c r="L80" s="133">
        <v>0.1408912506656036</v>
      </c>
      <c r="M80" s="133" t="s">
        <v>17</v>
      </c>
    </row>
    <row r="81" spans="1:16" x14ac:dyDescent="0.25">
      <c r="A81" s="81" t="s">
        <v>0</v>
      </c>
      <c r="B81" s="133" t="s">
        <v>12</v>
      </c>
      <c r="C81" s="133" t="s">
        <v>13</v>
      </c>
      <c r="D81" s="133" t="s">
        <v>7</v>
      </c>
      <c r="E81" s="95">
        <v>1.2777099043015617E-2</v>
      </c>
      <c r="F81" s="95">
        <v>1.0431207565814948E-2</v>
      </c>
      <c r="G81" s="95">
        <v>1.5909021953782344E-2</v>
      </c>
      <c r="H81" s="133" t="s">
        <v>202</v>
      </c>
      <c r="I81" s="133">
        <v>2</v>
      </c>
      <c r="J81" s="133" t="s">
        <v>1276</v>
      </c>
      <c r="K81" s="133">
        <v>-4.3601008477386278</v>
      </c>
      <c r="L81" s="133">
        <v>0.10767457304819371</v>
      </c>
      <c r="M81" s="133" t="s">
        <v>17</v>
      </c>
    </row>
    <row r="82" spans="1:16" x14ac:dyDescent="0.25">
      <c r="A82" s="81" t="s">
        <v>0</v>
      </c>
      <c r="B82" s="133" t="s">
        <v>12</v>
      </c>
      <c r="C82" s="133" t="s">
        <v>14</v>
      </c>
      <c r="D82" s="133" t="s">
        <v>18</v>
      </c>
      <c r="E82" s="95">
        <v>1.700727957393805E-2</v>
      </c>
      <c r="F82" s="95">
        <v>1.3330975758524566E-2</v>
      </c>
      <c r="G82" s="95">
        <v>2.1775527560550779E-2</v>
      </c>
      <c r="H82" s="133" t="s">
        <v>202</v>
      </c>
      <c r="I82" s="133">
        <v>2</v>
      </c>
      <c r="J82" s="133" t="s">
        <v>1277</v>
      </c>
      <c r="K82" s="133">
        <v>-4.0741138163501081</v>
      </c>
      <c r="L82" s="133">
        <v>0.12517765779426634</v>
      </c>
      <c r="M82" s="133" t="s">
        <v>17</v>
      </c>
    </row>
    <row r="83" spans="1:16" x14ac:dyDescent="0.25">
      <c r="A83" s="81" t="s">
        <v>0</v>
      </c>
      <c r="B83" s="133" t="s">
        <v>12</v>
      </c>
      <c r="C83" s="133" t="s">
        <v>14</v>
      </c>
      <c r="D83" s="133" t="s">
        <v>8</v>
      </c>
      <c r="E83" s="95">
        <v>1.4777753529347891E-2</v>
      </c>
      <c r="F83" s="95">
        <v>1.1735865394647813E-2</v>
      </c>
      <c r="G83" s="95">
        <v>1.8371623339498148E-2</v>
      </c>
      <c r="H83" s="133" t="s">
        <v>202</v>
      </c>
      <c r="I83" s="133">
        <v>2</v>
      </c>
      <c r="J83" s="133" t="s">
        <v>1278</v>
      </c>
      <c r="K83" s="133">
        <v>-4.2146323689691441</v>
      </c>
      <c r="L83" s="133">
        <v>0.1143259421022671</v>
      </c>
      <c r="M83" s="133" t="s">
        <v>17</v>
      </c>
    </row>
    <row r="84" spans="1:16" x14ac:dyDescent="0.25">
      <c r="A84" s="81" t="s">
        <v>0</v>
      </c>
      <c r="B84" s="133" t="s">
        <v>12</v>
      </c>
      <c r="C84" s="133" t="s">
        <v>14</v>
      </c>
      <c r="D84" s="133" t="s">
        <v>29</v>
      </c>
      <c r="E84" s="95">
        <v>1.8062208298184532E-2</v>
      </c>
      <c r="F84" s="95">
        <v>1.3331058089112433E-2</v>
      </c>
      <c r="G84" s="95">
        <v>2.4155838531132259E-2</v>
      </c>
      <c r="H84" s="133" t="s">
        <v>202</v>
      </c>
      <c r="I84" s="133">
        <v>2</v>
      </c>
      <c r="J84" s="133" t="s">
        <v>1279</v>
      </c>
      <c r="K84" s="133">
        <v>-4.0139334628213712</v>
      </c>
      <c r="L84" s="133">
        <v>0.15164020521288982</v>
      </c>
      <c r="M84" s="133" t="s">
        <v>17</v>
      </c>
    </row>
    <row r="85" spans="1:16" x14ac:dyDescent="0.25">
      <c r="A85" s="81" t="s">
        <v>0</v>
      </c>
      <c r="B85" s="133" t="s">
        <v>12</v>
      </c>
      <c r="C85" s="133" t="s">
        <v>14</v>
      </c>
      <c r="D85" s="133" t="s">
        <v>7</v>
      </c>
      <c r="E85" s="95">
        <v>1.3915557418544196E-2</v>
      </c>
      <c r="F85" s="95">
        <v>1.1272792945895165E-2</v>
      </c>
      <c r="G85" s="95">
        <v>1.6857945643214807E-2</v>
      </c>
      <c r="H85" s="133" t="s">
        <v>202</v>
      </c>
      <c r="I85" s="133">
        <v>2</v>
      </c>
      <c r="J85" s="133" t="s">
        <v>1280</v>
      </c>
      <c r="K85" s="133">
        <v>-4.2747478259820246</v>
      </c>
      <c r="L85" s="133">
        <v>0.10266070881218264</v>
      </c>
      <c r="M85" s="133" t="s">
        <v>17</v>
      </c>
    </row>
    <row r="86" spans="1:16" x14ac:dyDescent="0.25">
      <c r="A86" s="81" t="s">
        <v>0</v>
      </c>
      <c r="B86" s="133" t="s">
        <v>15</v>
      </c>
      <c r="C86" s="133" t="s">
        <v>11</v>
      </c>
      <c r="D86" s="133" t="s">
        <v>18</v>
      </c>
      <c r="E86" s="95">
        <v>1.2924196013143707E-2</v>
      </c>
      <c r="F86" s="95">
        <v>9.6095206018611511E-3</v>
      </c>
      <c r="G86" s="95">
        <v>1.7230426155958274E-2</v>
      </c>
      <c r="H86" s="133" t="s">
        <v>202</v>
      </c>
      <c r="I86" s="133">
        <v>2</v>
      </c>
      <c r="J86" s="133" t="s">
        <v>1281</v>
      </c>
      <c r="K86" s="133">
        <v>-4.348654064534486</v>
      </c>
      <c r="L86" s="133">
        <v>0.14895980796120495</v>
      </c>
      <c r="M86" s="133" t="s">
        <v>17</v>
      </c>
    </row>
    <row r="87" spans="1:16" x14ac:dyDescent="0.25">
      <c r="A87" s="81" t="s">
        <v>0</v>
      </c>
      <c r="B87" s="133" t="s">
        <v>15</v>
      </c>
      <c r="C87" s="133" t="s">
        <v>11</v>
      </c>
      <c r="D87" s="133" t="s">
        <v>7</v>
      </c>
      <c r="E87" s="95">
        <v>1.0590135282304606E-2</v>
      </c>
      <c r="F87" s="95">
        <v>8.0870252400028243E-3</v>
      </c>
      <c r="G87" s="95">
        <v>1.3717808289671139E-2</v>
      </c>
      <c r="H87" s="133" t="s">
        <v>202</v>
      </c>
      <c r="I87" s="133">
        <v>2</v>
      </c>
      <c r="J87" s="133" t="s">
        <v>1282</v>
      </c>
      <c r="K87" s="133">
        <v>-4.5478323449174027</v>
      </c>
      <c r="L87" s="133">
        <v>0.13480456855066317</v>
      </c>
      <c r="M87" s="133" t="s">
        <v>17</v>
      </c>
    </row>
    <row r="88" spans="1:16" x14ac:dyDescent="0.25">
      <c r="A88" s="81" t="s">
        <v>0</v>
      </c>
      <c r="B88" s="133" t="s">
        <v>15</v>
      </c>
      <c r="C88" s="133" t="s">
        <v>13</v>
      </c>
      <c r="D88" s="133" t="s">
        <v>18</v>
      </c>
      <c r="E88" s="95">
        <v>1.5610277251413715E-2</v>
      </c>
      <c r="F88" s="95">
        <v>1.248140387246432E-2</v>
      </c>
      <c r="G88" s="95">
        <v>1.9772501853539723E-2</v>
      </c>
      <c r="H88" s="133" t="s">
        <v>202</v>
      </c>
      <c r="I88" s="133">
        <v>2</v>
      </c>
      <c r="J88" s="133" t="s">
        <v>1283</v>
      </c>
      <c r="K88" s="133">
        <v>-4.1598257834713506</v>
      </c>
      <c r="L88" s="133">
        <v>0.11736028845897227</v>
      </c>
      <c r="M88" s="133" t="s">
        <v>17</v>
      </c>
    </row>
    <row r="89" spans="1:16" x14ac:dyDescent="0.25">
      <c r="A89" s="81" t="s">
        <v>0</v>
      </c>
      <c r="B89" s="133" t="s">
        <v>15</v>
      </c>
      <c r="C89" s="133" t="s">
        <v>13</v>
      </c>
      <c r="D89" s="133" t="s">
        <v>7</v>
      </c>
      <c r="E89" s="95">
        <v>1.2777099043015617E-2</v>
      </c>
      <c r="F89" s="95">
        <v>1.0567570640002112E-2</v>
      </c>
      <c r="G89" s="95">
        <v>1.5402612278546507E-2</v>
      </c>
      <c r="H89" s="133" t="s">
        <v>202</v>
      </c>
      <c r="I89" s="133">
        <v>2</v>
      </c>
      <c r="J89" s="133" t="s">
        <v>1284</v>
      </c>
      <c r="K89" s="133">
        <v>-4.3601008477386278</v>
      </c>
      <c r="L89" s="133">
        <v>9.6108975874581337E-2</v>
      </c>
      <c r="M89" s="133" t="s">
        <v>17</v>
      </c>
    </row>
    <row r="90" spans="1:16" x14ac:dyDescent="0.25">
      <c r="A90" s="81" t="s">
        <v>0</v>
      </c>
      <c r="B90" s="133" t="s">
        <v>15</v>
      </c>
      <c r="C90" s="133" t="s">
        <v>14</v>
      </c>
      <c r="D90" s="133" t="s">
        <v>18</v>
      </c>
      <c r="E90" s="95">
        <v>1.700727957393805E-2</v>
      </c>
      <c r="F90" s="95">
        <v>1.3083743975646352E-2</v>
      </c>
      <c r="G90" s="95">
        <v>2.2103550280820148E-2</v>
      </c>
      <c r="H90" s="133" t="s">
        <v>202</v>
      </c>
      <c r="I90" s="133">
        <v>2</v>
      </c>
      <c r="J90" s="133" t="s">
        <v>1285</v>
      </c>
      <c r="K90" s="133">
        <v>-4.0741138163501081</v>
      </c>
      <c r="L90" s="133">
        <v>0.13376727042629682</v>
      </c>
      <c r="M90" s="133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100">
        <v>1.3915557418544196E-2</v>
      </c>
      <c r="F91" s="100">
        <v>1.143785744872562E-2</v>
      </c>
      <c r="G91" s="100">
        <v>1.7101685744264683E-2</v>
      </c>
      <c r="H91" s="87" t="s">
        <v>202</v>
      </c>
      <c r="I91" s="87">
        <v>2</v>
      </c>
      <c r="J91" s="87" t="s">
        <v>1280</v>
      </c>
      <c r="K91" s="87">
        <v>-4.2747478259820246</v>
      </c>
      <c r="L91" s="87">
        <v>0.10261437697061977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133" t="s">
        <v>12</v>
      </c>
      <c r="C92" s="133" t="s">
        <v>11</v>
      </c>
      <c r="D92" s="133" t="s">
        <v>18</v>
      </c>
      <c r="E92" s="357">
        <f>'3.3.1-ARTDropout500'!E92</f>
        <v>4.2744411989625482E-3</v>
      </c>
      <c r="F92" s="354">
        <v>1.74425188638173E-2</v>
      </c>
      <c r="G92" s="354">
        <v>2.6242784167703901E-2</v>
      </c>
      <c r="H92" s="353" t="s">
        <v>202</v>
      </c>
      <c r="I92" s="353">
        <v>2</v>
      </c>
      <c r="J92" s="353" t="s">
        <v>2197</v>
      </c>
      <c r="K92" s="353">
        <v>-3.8477408747619108</v>
      </c>
      <c r="L92" s="353">
        <v>0.10420413879664586</v>
      </c>
      <c r="M92" s="353" t="s">
        <v>17</v>
      </c>
    </row>
    <row r="93" spans="1:16" x14ac:dyDescent="0.25">
      <c r="A93" s="81" t="s">
        <v>6</v>
      </c>
      <c r="B93" s="133" t="s">
        <v>12</v>
      </c>
      <c r="C93" s="133" t="s">
        <v>11</v>
      </c>
      <c r="D93" s="133" t="s">
        <v>8</v>
      </c>
      <c r="E93" s="357">
        <f>'3.3.1-ARTDropout500'!E93</f>
        <v>3.4018328766879306E-3</v>
      </c>
      <c r="F93" s="354">
        <v>1.1631502627003701E-2</v>
      </c>
      <c r="G93" s="354">
        <v>1.6559183915889598E-2</v>
      </c>
      <c r="H93" s="353" t="s">
        <v>202</v>
      </c>
      <c r="I93" s="353">
        <v>2</v>
      </c>
      <c r="J93" s="353" t="s">
        <v>2198</v>
      </c>
      <c r="K93" s="353">
        <v>-4.2706466471768536</v>
      </c>
      <c r="L93" s="353">
        <v>9.0108088380325815E-2</v>
      </c>
      <c r="M93" s="353" t="s">
        <v>17</v>
      </c>
    </row>
    <row r="94" spans="1:16" x14ac:dyDescent="0.25">
      <c r="A94" s="81" t="s">
        <v>6</v>
      </c>
      <c r="B94" s="133" t="s">
        <v>12</v>
      </c>
      <c r="C94" s="133" t="s">
        <v>11</v>
      </c>
      <c r="D94" s="133" t="s">
        <v>29</v>
      </c>
      <c r="E94" s="357">
        <f>'3.3.1-ARTDropout500'!E94</f>
        <v>3.4018328766879306E-3</v>
      </c>
      <c r="F94" s="354">
        <v>1.5781561240601E-2</v>
      </c>
      <c r="G94" s="354">
        <v>2.3604198341103898E-2</v>
      </c>
      <c r="H94" s="353" t="s">
        <v>202</v>
      </c>
      <c r="I94" s="353">
        <v>2</v>
      </c>
      <c r="J94" s="353" t="s">
        <v>2199</v>
      </c>
      <c r="K94" s="353">
        <v>-3.9497274331723777</v>
      </c>
      <c r="L94" s="353">
        <v>0.10269957743918828</v>
      </c>
      <c r="M94" s="353" t="s">
        <v>17</v>
      </c>
    </row>
    <row r="95" spans="1:16" x14ac:dyDescent="0.25">
      <c r="A95" s="81" t="s">
        <v>6</v>
      </c>
      <c r="B95" s="133" t="s">
        <v>12</v>
      </c>
      <c r="C95" s="133" t="s">
        <v>11</v>
      </c>
      <c r="D95" s="133" t="s">
        <v>7</v>
      </c>
      <c r="E95" s="357">
        <f>'3.3.1-ARTDropout500'!E95</f>
        <v>5.156283643173951E-3</v>
      </c>
      <c r="F95" s="354">
        <v>1.28699912167406E-2</v>
      </c>
      <c r="G95" s="354">
        <v>1.8483591891225001E-2</v>
      </c>
      <c r="H95" s="353" t="s">
        <v>202</v>
      </c>
      <c r="I95" s="353">
        <v>2</v>
      </c>
      <c r="J95" s="353" t="s">
        <v>2200</v>
      </c>
      <c r="K95" s="353">
        <v>-4.1683148328977131</v>
      </c>
      <c r="L95" s="353">
        <v>9.2343131272257642E-2</v>
      </c>
      <c r="M95" s="353" t="s">
        <v>17</v>
      </c>
    </row>
    <row r="96" spans="1:16" x14ac:dyDescent="0.25">
      <c r="A96" s="81" t="s">
        <v>6</v>
      </c>
      <c r="B96" s="133" t="s">
        <v>12</v>
      </c>
      <c r="C96" s="133" t="s">
        <v>13</v>
      </c>
      <c r="D96" s="133" t="s">
        <v>18</v>
      </c>
      <c r="E96" s="357">
        <f>'3.3.1-ARTDropout500'!E96</f>
        <v>4.2744411989625482E-3</v>
      </c>
      <c r="F96" s="354">
        <v>2.1635189578501E-2</v>
      </c>
      <c r="G96" s="354">
        <v>3.2329432578793602E-2</v>
      </c>
      <c r="H96" s="353" t="s">
        <v>202</v>
      </c>
      <c r="I96" s="353">
        <v>2</v>
      </c>
      <c r="J96" s="353" t="s">
        <v>2201</v>
      </c>
      <c r="K96" s="353">
        <v>-3.6327513808405856</v>
      </c>
      <c r="L96" s="353">
        <v>0.10246349603117196</v>
      </c>
      <c r="M96" s="353" t="s">
        <v>17</v>
      </c>
    </row>
    <row r="97" spans="1:13" x14ac:dyDescent="0.25">
      <c r="A97" s="81" t="s">
        <v>6</v>
      </c>
      <c r="B97" s="133" t="s">
        <v>12</v>
      </c>
      <c r="C97" s="133" t="s">
        <v>13</v>
      </c>
      <c r="D97" s="133" t="s">
        <v>8</v>
      </c>
      <c r="E97" s="357">
        <f>'3.3.1-ARTDropout500'!E97</f>
        <v>7.0313415879296312E-3</v>
      </c>
      <c r="F97" s="354">
        <v>1.4523954433154299E-2</v>
      </c>
      <c r="G97" s="354">
        <v>2.0690154651526599E-2</v>
      </c>
      <c r="H97" s="353" t="s">
        <v>202</v>
      </c>
      <c r="I97" s="353">
        <v>2</v>
      </c>
      <c r="J97" s="353" t="s">
        <v>2202</v>
      </c>
      <c r="K97" s="353">
        <v>-4.0550822654253214</v>
      </c>
      <c r="L97" s="353">
        <v>9.0270063834129138E-2</v>
      </c>
      <c r="M97" s="353" t="s">
        <v>17</v>
      </c>
    </row>
    <row r="98" spans="1:13" x14ac:dyDescent="0.25">
      <c r="A98" s="81" t="s">
        <v>6</v>
      </c>
      <c r="B98" s="133" t="s">
        <v>12</v>
      </c>
      <c r="C98" s="133" t="s">
        <v>13</v>
      </c>
      <c r="D98" s="133" t="s">
        <v>29</v>
      </c>
      <c r="E98" s="357">
        <f>'3.3.1-ARTDropout500'!E98</f>
        <v>5.7121080731167033E-3</v>
      </c>
      <c r="F98" s="354">
        <v>1.9428607759997E-2</v>
      </c>
      <c r="G98" s="354">
        <v>2.9510192469087902E-2</v>
      </c>
      <c r="H98" s="353" t="s">
        <v>202</v>
      </c>
      <c r="I98" s="353">
        <v>2</v>
      </c>
      <c r="J98" s="353" t="s">
        <v>2203</v>
      </c>
      <c r="K98" s="353">
        <v>-3.7346107784898606</v>
      </c>
      <c r="L98" s="353">
        <v>0.10662987357645418</v>
      </c>
      <c r="M98" s="353" t="s">
        <v>17</v>
      </c>
    </row>
    <row r="99" spans="1:13" x14ac:dyDescent="0.25">
      <c r="A99" s="81" t="s">
        <v>6</v>
      </c>
      <c r="B99" s="133" t="s">
        <v>12</v>
      </c>
      <c r="C99" s="133" t="s">
        <v>13</v>
      </c>
      <c r="D99" s="133" t="s">
        <v>7</v>
      </c>
      <c r="E99" s="357">
        <f>'3.3.1-ARTDropout500'!E99</f>
        <v>5.1562836431739605E-3</v>
      </c>
      <c r="F99" s="354">
        <v>1.60007302681539E-2</v>
      </c>
      <c r="G99" s="354">
        <v>2.3102764318759898E-2</v>
      </c>
      <c r="H99" s="353" t="s">
        <v>202</v>
      </c>
      <c r="I99" s="353">
        <v>2</v>
      </c>
      <c r="J99" s="353" t="s">
        <v>2204</v>
      </c>
      <c r="K99" s="353">
        <v>-3.9527986530528256</v>
      </c>
      <c r="L99" s="353">
        <v>9.3703549716608034E-2</v>
      </c>
      <c r="M99" s="353" t="s">
        <v>17</v>
      </c>
    </row>
    <row r="100" spans="1:13" x14ac:dyDescent="0.25">
      <c r="A100" s="81" t="s">
        <v>6</v>
      </c>
      <c r="B100" s="133" t="s">
        <v>12</v>
      </c>
      <c r="C100" s="133" t="s">
        <v>14</v>
      </c>
      <c r="D100" s="133" t="s">
        <v>18</v>
      </c>
      <c r="E100" s="357">
        <f>'3.3.1-ARTDropout500'!E100</f>
        <v>4.7522453780517336E-3</v>
      </c>
      <c r="F100" s="354">
        <v>1.5408192091686E-2</v>
      </c>
      <c r="G100" s="354">
        <v>2.31905657496899E-2</v>
      </c>
      <c r="H100" s="353" t="s">
        <v>202</v>
      </c>
      <c r="I100" s="353">
        <v>2</v>
      </c>
      <c r="J100" s="353" t="s">
        <v>2205</v>
      </c>
      <c r="K100" s="353">
        <v>-3.9619012343080318</v>
      </c>
      <c r="L100" s="353">
        <v>0.10429750644392763</v>
      </c>
      <c r="M100" s="353" t="s">
        <v>17</v>
      </c>
    </row>
    <row r="101" spans="1:13" x14ac:dyDescent="0.25">
      <c r="A101" s="81" t="s">
        <v>6</v>
      </c>
      <c r="B101" s="133" t="s">
        <v>12</v>
      </c>
      <c r="C101" s="133" t="s">
        <v>14</v>
      </c>
      <c r="D101" s="133" t="s">
        <v>8</v>
      </c>
      <c r="E101" s="357">
        <f>'3.3.1-ARTDropout500'!E101</f>
        <v>3.4018356459153878E-3</v>
      </c>
      <c r="F101" s="354">
        <v>1.0415313232391201E-2</v>
      </c>
      <c r="G101" s="354">
        <v>1.48276479744074E-2</v>
      </c>
      <c r="H101" s="353" t="s">
        <v>202</v>
      </c>
      <c r="I101" s="353">
        <v>2</v>
      </c>
      <c r="J101" s="353" t="s">
        <v>2206</v>
      </c>
      <c r="K101" s="353">
        <v>-4.3855272113762078</v>
      </c>
      <c r="L101" s="353">
        <v>9.0106223220929274E-2</v>
      </c>
      <c r="M101" s="353" t="s">
        <v>17</v>
      </c>
    </row>
    <row r="102" spans="1:13" x14ac:dyDescent="0.25">
      <c r="A102" s="81" t="s">
        <v>6</v>
      </c>
      <c r="B102" s="133" t="s">
        <v>12</v>
      </c>
      <c r="C102" s="133" t="s">
        <v>14</v>
      </c>
      <c r="D102" s="133" t="s">
        <v>29</v>
      </c>
      <c r="E102" s="357">
        <f>'3.3.1-ARTDropout500'!E102</f>
        <v>3.4018328766879306E-3</v>
      </c>
      <c r="F102" s="354">
        <v>1.38000437283068E-2</v>
      </c>
      <c r="G102" s="354">
        <v>2.1296875208624E-2</v>
      </c>
      <c r="H102" s="353" t="s">
        <v>202</v>
      </c>
      <c r="I102" s="353">
        <v>2</v>
      </c>
      <c r="J102" s="353" t="s">
        <v>2207</v>
      </c>
      <c r="K102" s="353">
        <v>-4.0638140381086698</v>
      </c>
      <c r="L102" s="353">
        <v>0.11068586664715024</v>
      </c>
      <c r="M102" s="353" t="s">
        <v>17</v>
      </c>
    </row>
    <row r="103" spans="1:13" x14ac:dyDescent="0.25">
      <c r="A103" s="81" t="s">
        <v>6</v>
      </c>
      <c r="B103" s="133" t="s">
        <v>12</v>
      </c>
      <c r="C103" s="133" t="s">
        <v>14</v>
      </c>
      <c r="D103" s="133" t="s">
        <v>7</v>
      </c>
      <c r="E103" s="357">
        <f>'3.3.1-ARTDropout500'!E103</f>
        <v>5.1562836431739605E-3</v>
      </c>
      <c r="F103" s="354">
        <v>1.14153826652829E-2</v>
      </c>
      <c r="G103" s="354">
        <v>1.63529689803718E-2</v>
      </c>
      <c r="H103" s="353" t="s">
        <v>202</v>
      </c>
      <c r="I103" s="353">
        <v>2</v>
      </c>
      <c r="J103" s="353" t="s">
        <v>2208</v>
      </c>
      <c r="K103" s="353">
        <v>-4.283254726726943</v>
      </c>
      <c r="L103" s="353">
        <v>9.1695833528271153E-2</v>
      </c>
      <c r="M103" s="353" t="s">
        <v>17</v>
      </c>
    </row>
    <row r="104" spans="1:13" x14ac:dyDescent="0.25">
      <c r="A104" s="81" t="s">
        <v>6</v>
      </c>
      <c r="B104" s="133" t="s">
        <v>15</v>
      </c>
      <c r="C104" s="133" t="s">
        <v>11</v>
      </c>
      <c r="D104" s="133" t="s">
        <v>18</v>
      </c>
      <c r="E104" s="357">
        <f>'3.3.1-ARTDropout500'!E104</f>
        <v>4.2744411989625482E-3</v>
      </c>
      <c r="F104" s="354">
        <v>1.6675199667901201E-2</v>
      </c>
      <c r="G104" s="354">
        <v>2.6432712473215301E-2</v>
      </c>
      <c r="H104" s="353" t="s">
        <v>202</v>
      </c>
      <c r="I104" s="353">
        <v>2</v>
      </c>
      <c r="J104" s="353" t="s">
        <v>2209</v>
      </c>
      <c r="K104" s="353">
        <v>-3.8523985829577785</v>
      </c>
      <c r="L104" s="353">
        <v>0.11752035359882357</v>
      </c>
      <c r="M104" s="353" t="s">
        <v>17</v>
      </c>
    </row>
    <row r="105" spans="1:13" x14ac:dyDescent="0.25">
      <c r="A105" s="81" t="s">
        <v>6</v>
      </c>
      <c r="B105" s="133" t="s">
        <v>15</v>
      </c>
      <c r="C105" s="133" t="s">
        <v>11</v>
      </c>
      <c r="D105" s="133" t="s">
        <v>7</v>
      </c>
      <c r="E105" s="357">
        <f>'3.3.1-ARTDropout500'!E105</f>
        <v>3.4018328766879306E-3</v>
      </c>
      <c r="F105" s="354">
        <v>1.2713562085664201E-2</v>
      </c>
      <c r="G105" s="354">
        <v>1.8768287735298698E-2</v>
      </c>
      <c r="H105" s="353" t="s">
        <v>202</v>
      </c>
      <c r="I105" s="353">
        <v>2</v>
      </c>
      <c r="J105" s="353" t="s">
        <v>2210</v>
      </c>
      <c r="K105" s="353">
        <v>-4.1733175337924742</v>
      </c>
      <c r="L105" s="353">
        <v>9.9362071048936129E-2</v>
      </c>
      <c r="M105" s="353" t="s">
        <v>17</v>
      </c>
    </row>
    <row r="106" spans="1:13" x14ac:dyDescent="0.25">
      <c r="A106" s="81" t="s">
        <v>6</v>
      </c>
      <c r="B106" s="133" t="s">
        <v>15</v>
      </c>
      <c r="C106" s="133" t="s">
        <v>13</v>
      </c>
      <c r="D106" s="133" t="s">
        <v>18</v>
      </c>
      <c r="E106" s="357">
        <f>'3.3.1-ARTDropout500'!E106</f>
        <v>4.2744411989625482E-3</v>
      </c>
      <c r="F106" s="354">
        <v>2.1051343758338899E-2</v>
      </c>
      <c r="G106" s="354">
        <v>3.2139715553141303E-2</v>
      </c>
      <c r="H106" s="353" t="s">
        <v>202</v>
      </c>
      <c r="I106" s="353">
        <v>2</v>
      </c>
      <c r="J106" s="353" t="s">
        <v>2211</v>
      </c>
      <c r="K106" s="353">
        <v>-3.637725245993336</v>
      </c>
      <c r="L106" s="353">
        <v>0.10794084577400516</v>
      </c>
      <c r="M106" s="353" t="s">
        <v>17</v>
      </c>
    </row>
    <row r="107" spans="1:13" x14ac:dyDescent="0.25">
      <c r="A107" s="81" t="s">
        <v>6</v>
      </c>
      <c r="B107" s="133" t="s">
        <v>15</v>
      </c>
      <c r="C107" s="133" t="s">
        <v>13</v>
      </c>
      <c r="D107" s="133" t="s">
        <v>7</v>
      </c>
      <c r="E107" s="357">
        <f>'3.3.1-ARTDropout500'!E107</f>
        <v>3.4018772150326824E-3</v>
      </c>
      <c r="F107" s="354">
        <v>1.5837540269408701E-2</v>
      </c>
      <c r="G107" s="354">
        <v>2.3038980842474601E-2</v>
      </c>
      <c r="H107" s="353" t="s">
        <v>202</v>
      </c>
      <c r="I107" s="353">
        <v>2</v>
      </c>
      <c r="J107" s="353" t="s">
        <v>2212</v>
      </c>
      <c r="K107" s="353">
        <v>-3.9581246349195673</v>
      </c>
      <c r="L107" s="353">
        <v>9.5613395988712185E-2</v>
      </c>
      <c r="M107" s="353" t="s">
        <v>17</v>
      </c>
    </row>
    <row r="108" spans="1:13" x14ac:dyDescent="0.25">
      <c r="A108" s="81" t="s">
        <v>6</v>
      </c>
      <c r="B108" s="133" t="s">
        <v>15</v>
      </c>
      <c r="C108" s="133" t="s">
        <v>14</v>
      </c>
      <c r="D108" s="133" t="s">
        <v>18</v>
      </c>
      <c r="E108" s="357">
        <f>'3.3.1-ARTDropout500'!E108</f>
        <v>4.2744411989625482E-3</v>
      </c>
      <c r="F108" s="354">
        <v>1.5279132399187399E-2</v>
      </c>
      <c r="G108" s="354">
        <v>2.4259080539512201E-2</v>
      </c>
      <c r="H108" s="353" t="s">
        <v>202</v>
      </c>
      <c r="I108" s="353">
        <v>2</v>
      </c>
      <c r="J108" s="353" t="s">
        <v>2213</v>
      </c>
      <c r="K108" s="353">
        <v>-3.9662552390379506</v>
      </c>
      <c r="L108" s="353">
        <v>0.11793443891883057</v>
      </c>
      <c r="M108" s="353" t="s">
        <v>17</v>
      </c>
    </row>
    <row r="109" spans="1:13" x14ac:dyDescent="0.25">
      <c r="A109" s="81" t="s">
        <v>6</v>
      </c>
      <c r="B109" s="133" t="s">
        <v>15</v>
      </c>
      <c r="C109" s="133" t="s">
        <v>14</v>
      </c>
      <c r="D109" s="133" t="s">
        <v>7</v>
      </c>
      <c r="E109" s="357">
        <f>'3.3.1-ARTDropout500'!E109</f>
        <v>3.4018328766879306E-3</v>
      </c>
      <c r="F109" s="354">
        <v>1.12794405102119E-2</v>
      </c>
      <c r="G109" s="354">
        <v>1.6737623790622401E-2</v>
      </c>
      <c r="H109" s="353" t="s">
        <v>202</v>
      </c>
      <c r="I109" s="353">
        <v>2</v>
      </c>
      <c r="J109" s="353" t="s">
        <v>2214</v>
      </c>
      <c r="K109" s="353">
        <v>-4.2880054653981592</v>
      </c>
      <c r="L109" s="353">
        <v>0.10068302610025534</v>
      </c>
      <c r="M109" s="353" t="s">
        <v>17</v>
      </c>
    </row>
  </sheetData>
  <autoFilter ref="A1:R109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09"/>
  <sheetViews>
    <sheetView zoomScale="80" zoomScaleNormal="80" workbookViewId="0">
      <pane ySplit="1" topLeftCell="A2" activePane="bottomLeft" state="frozen"/>
      <selection activeCell="P110" sqref="P110"/>
      <selection pane="bottomLeft" activeCell="V65" sqref="V65"/>
    </sheetView>
  </sheetViews>
  <sheetFormatPr defaultRowHeight="15" x14ac:dyDescent="0.25"/>
  <cols>
    <col min="1" max="1" width="5.7109375" customWidth="1"/>
    <col min="2" max="2" width="8.5703125" customWidth="1"/>
    <col min="3" max="3" width="9" customWidth="1"/>
    <col min="4" max="4" width="9.42578125" customWidth="1"/>
    <col min="5" max="7" width="9.7109375" customWidth="1"/>
    <col min="8" max="8" width="6.28515625" customWidth="1"/>
    <col min="9" max="9" width="7.42578125" style="79" customWidth="1"/>
    <col min="10" max="10" width="28.7109375" style="79" customWidth="1"/>
    <col min="11" max="13" width="9.7109375" style="79" customWidth="1"/>
    <col min="14" max="14" width="11.7109375" style="79" customWidth="1"/>
    <col min="15" max="15" width="12.5703125" customWidth="1"/>
    <col min="16" max="16" width="51.5703125" customWidth="1"/>
  </cols>
  <sheetData>
    <row r="1" spans="1:19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9" x14ac:dyDescent="0.25">
      <c r="A2" s="24" t="s">
        <v>2</v>
      </c>
      <c r="B2" t="s">
        <v>12</v>
      </c>
      <c r="C2" t="s">
        <v>11</v>
      </c>
      <c r="D2" t="s">
        <v>18</v>
      </c>
      <c r="E2">
        <v>4.0285937132009786E-2</v>
      </c>
      <c r="F2">
        <v>4.4532952261052472E-2</v>
      </c>
      <c r="G2">
        <v>3.6263802941678525E-2</v>
      </c>
      <c r="H2" t="s">
        <v>202</v>
      </c>
      <c r="I2" s="79">
        <v>2</v>
      </c>
      <c r="J2" s="79" t="s">
        <v>1336</v>
      </c>
      <c r="K2" s="79">
        <v>-3.2117528254690031</v>
      </c>
      <c r="L2" s="79">
        <v>5.2400340753756908E-2</v>
      </c>
      <c r="M2" s="79" t="s">
        <v>17</v>
      </c>
      <c r="O2" t="s">
        <v>24</v>
      </c>
    </row>
    <row r="3" spans="1:19" x14ac:dyDescent="0.25">
      <c r="A3" s="24" t="s">
        <v>2</v>
      </c>
      <c r="B3" t="s">
        <v>12</v>
      </c>
      <c r="C3" t="s">
        <v>11</v>
      </c>
      <c r="D3" t="s">
        <v>8</v>
      </c>
      <c r="E3">
        <v>4.5315900669075204E-2</v>
      </c>
      <c r="F3">
        <v>4.8448748236572636E-2</v>
      </c>
      <c r="G3">
        <v>4.2419176834947114E-2</v>
      </c>
      <c r="H3" t="s">
        <v>202</v>
      </c>
      <c r="I3" s="79">
        <v>2</v>
      </c>
      <c r="J3" s="79" t="s">
        <v>1337</v>
      </c>
      <c r="K3" s="79">
        <v>-3.0940972999347411</v>
      </c>
      <c r="L3" s="79">
        <v>3.3904581117619237E-2</v>
      </c>
      <c r="M3" s="79" t="s">
        <v>17</v>
      </c>
      <c r="S3" s="133"/>
    </row>
    <row r="4" spans="1:19" x14ac:dyDescent="0.25">
      <c r="A4" s="24" t="s">
        <v>2</v>
      </c>
      <c r="B4" t="s">
        <v>12</v>
      </c>
      <c r="C4" t="s">
        <v>11</v>
      </c>
      <c r="D4" t="s">
        <v>29</v>
      </c>
      <c r="E4">
        <v>4.3975143427175012E-2</v>
      </c>
      <c r="F4">
        <v>4.8507365388564372E-2</v>
      </c>
      <c r="G4">
        <v>3.9577574198303767E-2</v>
      </c>
      <c r="H4" t="s">
        <v>202</v>
      </c>
      <c r="I4" s="79">
        <v>2</v>
      </c>
      <c r="J4" s="79" t="s">
        <v>1338</v>
      </c>
      <c r="K4" s="79">
        <v>-3.124130726802151</v>
      </c>
      <c r="L4" s="79">
        <v>5.1901275604916669E-2</v>
      </c>
      <c r="M4" s="79" t="s">
        <v>17</v>
      </c>
      <c r="S4" s="133"/>
    </row>
    <row r="5" spans="1:19" x14ac:dyDescent="0.25">
      <c r="A5" s="24" t="s">
        <v>2</v>
      </c>
      <c r="B5" t="s">
        <v>12</v>
      </c>
      <c r="C5" t="s">
        <v>11</v>
      </c>
      <c r="D5" t="s">
        <v>7</v>
      </c>
      <c r="E5">
        <v>4.1202276617760436E-2</v>
      </c>
      <c r="F5">
        <v>4.4860535502952659E-2</v>
      </c>
      <c r="G5">
        <v>3.7520099164357612E-2</v>
      </c>
      <c r="H5" t="s">
        <v>202</v>
      </c>
      <c r="I5" s="79">
        <v>2</v>
      </c>
      <c r="J5" s="79" t="s">
        <v>1339</v>
      </c>
      <c r="K5" s="79">
        <v>-3.1892617664406755</v>
      </c>
      <c r="L5" s="79">
        <v>4.5582066101168439E-2</v>
      </c>
      <c r="M5" s="79" t="s">
        <v>17</v>
      </c>
      <c r="S5" s="133"/>
    </row>
    <row r="6" spans="1:19" x14ac:dyDescent="0.25">
      <c r="A6" s="24" t="s">
        <v>2</v>
      </c>
      <c r="B6" t="s">
        <v>12</v>
      </c>
      <c r="C6" t="s">
        <v>13</v>
      </c>
      <c r="D6" t="s">
        <v>18</v>
      </c>
      <c r="E6">
        <v>4.6160751742835626E-2</v>
      </c>
      <c r="F6">
        <v>5.0057960264690782E-2</v>
      </c>
      <c r="G6">
        <v>4.2758994064911016E-2</v>
      </c>
      <c r="H6" t="s">
        <v>202</v>
      </c>
      <c r="I6" s="79">
        <v>2</v>
      </c>
      <c r="J6" s="79" t="s">
        <v>1340</v>
      </c>
      <c r="K6" s="79">
        <v>-3.0756253713248753</v>
      </c>
      <c r="L6" s="79">
        <v>4.0204586383816139E-2</v>
      </c>
      <c r="M6" s="79" t="s">
        <v>17</v>
      </c>
      <c r="S6" s="133"/>
    </row>
    <row r="7" spans="1:19" x14ac:dyDescent="0.25">
      <c r="A7" s="24" t="s">
        <v>2</v>
      </c>
      <c r="B7" t="s">
        <v>12</v>
      </c>
      <c r="C7" t="s">
        <v>13</v>
      </c>
      <c r="D7" t="s">
        <v>8</v>
      </c>
      <c r="E7">
        <v>5.0739038837561923E-2</v>
      </c>
      <c r="F7">
        <v>5.3837043770997739E-2</v>
      </c>
      <c r="G7">
        <v>4.7753356283817161E-2</v>
      </c>
      <c r="H7" t="s">
        <v>202</v>
      </c>
      <c r="I7" s="79">
        <v>2</v>
      </c>
      <c r="J7" s="79" t="s">
        <v>1341</v>
      </c>
      <c r="K7" s="79">
        <v>-2.9810596678843515</v>
      </c>
      <c r="L7" s="79">
        <v>3.0589903835494345E-2</v>
      </c>
      <c r="M7" s="79" t="s">
        <v>17</v>
      </c>
      <c r="S7" s="133"/>
    </row>
    <row r="8" spans="1:19" x14ac:dyDescent="0.25">
      <c r="A8" s="24" t="s">
        <v>2</v>
      </c>
      <c r="B8" t="s">
        <v>12</v>
      </c>
      <c r="C8" t="s">
        <v>13</v>
      </c>
      <c r="D8" t="s">
        <v>29</v>
      </c>
      <c r="E8">
        <v>4.9463097848276405E-2</v>
      </c>
      <c r="F8">
        <v>5.3912868793766444E-2</v>
      </c>
      <c r="G8">
        <v>4.4752567841015667E-2</v>
      </c>
      <c r="H8" t="s">
        <v>202</v>
      </c>
      <c r="I8" s="79">
        <v>2</v>
      </c>
      <c r="J8" s="79" t="s">
        <v>1342</v>
      </c>
      <c r="K8" s="79">
        <v>-3.0065283854439406</v>
      </c>
      <c r="L8" s="79">
        <v>4.7505198355188467E-2</v>
      </c>
      <c r="M8" s="79" t="s">
        <v>17</v>
      </c>
      <c r="S8" s="133"/>
    </row>
    <row r="9" spans="1:19" x14ac:dyDescent="0.25">
      <c r="A9" s="24" t="s">
        <v>2</v>
      </c>
      <c r="B9" t="s">
        <v>12</v>
      </c>
      <c r="C9" t="s">
        <v>13</v>
      </c>
      <c r="D9" t="s">
        <v>7</v>
      </c>
      <c r="E9">
        <v>4.7051399968629282E-2</v>
      </c>
      <c r="F9">
        <v>5.0157787889303695E-2</v>
      </c>
      <c r="G9">
        <v>4.4265362770811834E-2</v>
      </c>
      <c r="H9" t="s">
        <v>202</v>
      </c>
      <c r="I9" s="79">
        <v>2</v>
      </c>
      <c r="J9" s="79" t="s">
        <v>1343</v>
      </c>
      <c r="K9" s="79">
        <v>-3.0565146584809986</v>
      </c>
      <c r="L9" s="79">
        <v>3.1880434132651264E-2</v>
      </c>
      <c r="M9" s="79" t="s">
        <v>17</v>
      </c>
      <c r="S9" s="133"/>
    </row>
    <row r="10" spans="1:19" x14ac:dyDescent="0.25">
      <c r="A10" s="24" t="s">
        <v>2</v>
      </c>
      <c r="B10" t="s">
        <v>12</v>
      </c>
      <c r="C10" t="s">
        <v>14</v>
      </c>
      <c r="D10" t="s">
        <v>18</v>
      </c>
      <c r="E10">
        <v>5.223730256411474E-2</v>
      </c>
      <c r="F10">
        <v>5.7705510141864425E-2</v>
      </c>
      <c r="G10">
        <v>4.6694532450480053E-2</v>
      </c>
      <c r="H10" t="s">
        <v>202</v>
      </c>
      <c r="I10" s="79">
        <v>2</v>
      </c>
      <c r="J10" s="79" t="s">
        <v>1344</v>
      </c>
      <c r="K10" s="79">
        <v>-2.9519584307966817</v>
      </c>
      <c r="L10" s="79">
        <v>5.4011628998691184E-2</v>
      </c>
      <c r="M10" s="79" t="s">
        <v>17</v>
      </c>
      <c r="S10" s="133"/>
    </row>
    <row r="11" spans="1:19" x14ac:dyDescent="0.25">
      <c r="A11" s="24" t="s">
        <v>2</v>
      </c>
      <c r="B11" t="s">
        <v>12</v>
      </c>
      <c r="C11" t="s">
        <v>14</v>
      </c>
      <c r="D11" t="s">
        <v>8</v>
      </c>
      <c r="E11">
        <v>5.6673116264566059E-2</v>
      </c>
      <c r="F11">
        <v>6.1459677724370665E-2</v>
      </c>
      <c r="G11">
        <v>5.2140757569556051E-2</v>
      </c>
      <c r="H11" t="s">
        <v>202</v>
      </c>
      <c r="I11" s="79">
        <v>2</v>
      </c>
      <c r="J11" s="79" t="s">
        <v>1345</v>
      </c>
      <c r="K11" s="79">
        <v>-2.8704553206430652</v>
      </c>
      <c r="L11" s="79">
        <v>4.1947544667547916E-2</v>
      </c>
      <c r="M11" s="79" t="s">
        <v>17</v>
      </c>
      <c r="S11" s="133"/>
    </row>
    <row r="12" spans="1:19" x14ac:dyDescent="0.25">
      <c r="A12" s="24" t="s">
        <v>2</v>
      </c>
      <c r="B12" t="s">
        <v>12</v>
      </c>
      <c r="C12" t="s">
        <v>14</v>
      </c>
      <c r="D12" t="s">
        <v>29</v>
      </c>
      <c r="E12">
        <v>5.5528013957133582E-2</v>
      </c>
      <c r="F12">
        <v>6.2195090862048996E-2</v>
      </c>
      <c r="G12">
        <v>4.9078245223976968E-2</v>
      </c>
      <c r="H12" t="s">
        <v>202</v>
      </c>
      <c r="I12" s="79">
        <v>2</v>
      </c>
      <c r="J12" s="79" t="s">
        <v>1346</v>
      </c>
      <c r="K12" s="79">
        <v>-2.8908676295918103</v>
      </c>
      <c r="L12" s="79">
        <v>6.042352187808761E-2</v>
      </c>
      <c r="M12" s="79" t="s">
        <v>17</v>
      </c>
      <c r="S12" s="133"/>
    </row>
    <row r="13" spans="1:19" x14ac:dyDescent="0.25">
      <c r="A13" s="24" t="s">
        <v>2</v>
      </c>
      <c r="B13" t="s">
        <v>12</v>
      </c>
      <c r="C13" t="s">
        <v>14</v>
      </c>
      <c r="D13" t="s">
        <v>7</v>
      </c>
      <c r="E13">
        <v>5.2989715027900175E-2</v>
      </c>
      <c r="F13">
        <v>5.7537168632973645E-2</v>
      </c>
      <c r="G13">
        <v>4.8553569557934217E-2</v>
      </c>
      <c r="H13" t="s">
        <v>202</v>
      </c>
      <c r="I13" s="79">
        <v>2</v>
      </c>
      <c r="J13" s="79" t="s">
        <v>1347</v>
      </c>
      <c r="K13" s="79">
        <v>-2.937657440338687</v>
      </c>
      <c r="L13" s="79">
        <v>4.3306998624464063E-2</v>
      </c>
      <c r="M13" s="79" t="s">
        <v>17</v>
      </c>
      <c r="S13" s="133"/>
    </row>
    <row r="14" spans="1:19" x14ac:dyDescent="0.25">
      <c r="A14" s="24" t="s">
        <v>2</v>
      </c>
      <c r="B14" t="s">
        <v>15</v>
      </c>
      <c r="C14" t="s">
        <v>11</v>
      </c>
      <c r="D14" t="s">
        <v>18</v>
      </c>
      <c r="E14">
        <v>4.0285937132009786E-2</v>
      </c>
      <c r="F14">
        <v>4.4751555417020139E-2</v>
      </c>
      <c r="G14">
        <v>3.6311522782480177E-2</v>
      </c>
      <c r="H14" t="s">
        <v>202</v>
      </c>
      <c r="I14" s="79">
        <v>2</v>
      </c>
      <c r="J14" s="79" t="s">
        <v>1348</v>
      </c>
      <c r="K14" s="79">
        <v>-3.2117528254690031</v>
      </c>
      <c r="L14" s="79">
        <v>5.3314050794615563E-2</v>
      </c>
      <c r="M14" s="79" t="s">
        <v>17</v>
      </c>
      <c r="S14" s="133"/>
    </row>
    <row r="15" spans="1:19" x14ac:dyDescent="0.25">
      <c r="A15" s="24" t="s">
        <v>2</v>
      </c>
      <c r="B15" t="s">
        <v>15</v>
      </c>
      <c r="C15" t="s">
        <v>11</v>
      </c>
      <c r="D15" t="s">
        <v>7</v>
      </c>
      <c r="E15">
        <v>4.1202276617760436E-2</v>
      </c>
      <c r="F15">
        <v>4.472805807830571E-2</v>
      </c>
      <c r="G15">
        <v>3.7383939627543938E-2</v>
      </c>
      <c r="H15" t="s">
        <v>202</v>
      </c>
      <c r="I15" s="79">
        <v>2</v>
      </c>
      <c r="J15" s="79" t="s">
        <v>1339</v>
      </c>
      <c r="K15" s="79">
        <v>-3.1892617664406755</v>
      </c>
      <c r="L15" s="79">
        <v>4.5755054013250723E-2</v>
      </c>
      <c r="M15" s="79" t="s">
        <v>17</v>
      </c>
      <c r="S15" s="133"/>
    </row>
    <row r="16" spans="1:19" x14ac:dyDescent="0.25">
      <c r="A16" s="24" t="s">
        <v>2</v>
      </c>
      <c r="B16" t="s">
        <v>15</v>
      </c>
      <c r="C16" t="s">
        <v>13</v>
      </c>
      <c r="D16" t="s">
        <v>18</v>
      </c>
      <c r="E16">
        <v>4.6160751742835626E-2</v>
      </c>
      <c r="F16">
        <v>4.9796986079557959E-2</v>
      </c>
      <c r="G16">
        <v>4.2650153861003681E-2</v>
      </c>
      <c r="H16" t="s">
        <v>202</v>
      </c>
      <c r="I16" s="79">
        <v>2</v>
      </c>
      <c r="J16" s="79" t="s">
        <v>1340</v>
      </c>
      <c r="K16" s="79">
        <v>-3.0756253713248753</v>
      </c>
      <c r="L16" s="79">
        <v>3.9521321492530515E-2</v>
      </c>
      <c r="M16" s="79" t="s">
        <v>17</v>
      </c>
      <c r="S16" s="133"/>
    </row>
    <row r="17" spans="1:19" x14ac:dyDescent="0.25">
      <c r="A17" s="24" t="s">
        <v>2</v>
      </c>
      <c r="B17" t="s">
        <v>15</v>
      </c>
      <c r="C17" t="s">
        <v>13</v>
      </c>
      <c r="D17" t="s">
        <v>7</v>
      </c>
      <c r="E17">
        <v>4.7051399968629282E-2</v>
      </c>
      <c r="F17">
        <v>4.9766073484300288E-2</v>
      </c>
      <c r="G17">
        <v>4.4253014356752773E-2</v>
      </c>
      <c r="H17" t="s">
        <v>202</v>
      </c>
      <c r="I17" s="79">
        <v>2</v>
      </c>
      <c r="J17" s="79" t="s">
        <v>1349</v>
      </c>
      <c r="K17" s="79">
        <v>-3.0565146584809986</v>
      </c>
      <c r="L17" s="79">
        <v>2.9951532230878816E-2</v>
      </c>
      <c r="M17" s="79" t="s">
        <v>17</v>
      </c>
      <c r="S17" s="133"/>
    </row>
    <row r="18" spans="1:19" x14ac:dyDescent="0.25">
      <c r="A18" s="24" t="s">
        <v>2</v>
      </c>
      <c r="B18" t="s">
        <v>15</v>
      </c>
      <c r="C18" t="s">
        <v>14</v>
      </c>
      <c r="D18" t="s">
        <v>18</v>
      </c>
      <c r="E18">
        <v>5.223730256411474E-2</v>
      </c>
      <c r="F18">
        <v>5.7794231927510764E-2</v>
      </c>
      <c r="G18">
        <v>4.6963919685295563E-2</v>
      </c>
      <c r="H18" t="s">
        <v>202</v>
      </c>
      <c r="I18" s="79">
        <v>2</v>
      </c>
      <c r="J18" s="79" t="s">
        <v>1350</v>
      </c>
      <c r="K18" s="79">
        <v>-2.9519584307966817</v>
      </c>
      <c r="L18" s="79">
        <v>5.2936055210157561E-2</v>
      </c>
      <c r="M18" s="79" t="s">
        <v>17</v>
      </c>
      <c r="S18" s="133"/>
    </row>
    <row r="19" spans="1:19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34">
        <v>5.2989715027900175E-2</v>
      </c>
      <c r="F19" s="34">
        <v>5.7424717476781462E-2</v>
      </c>
      <c r="G19" s="34">
        <v>4.8683831240854958E-2</v>
      </c>
      <c r="H19" s="34" t="s">
        <v>202</v>
      </c>
      <c r="I19" s="87">
        <v>2</v>
      </c>
      <c r="J19" s="87" t="s">
        <v>1351</v>
      </c>
      <c r="K19" s="87">
        <v>-2.937657440338687</v>
      </c>
      <c r="L19" s="87">
        <v>4.2124454365131084E-2</v>
      </c>
      <c r="M19" s="87" t="s">
        <v>17</v>
      </c>
      <c r="N19" s="87"/>
      <c r="O19" s="34"/>
      <c r="P19" s="34"/>
      <c r="S19" s="133"/>
    </row>
    <row r="20" spans="1:19" x14ac:dyDescent="0.25">
      <c r="A20" s="24" t="s">
        <v>3</v>
      </c>
      <c r="B20" t="s">
        <v>12</v>
      </c>
      <c r="C20" t="s">
        <v>11</v>
      </c>
      <c r="D20" t="s">
        <v>18</v>
      </c>
      <c r="E20">
        <v>2.3332651652158476E-2</v>
      </c>
      <c r="F20">
        <v>2.7282278086430578E-2</v>
      </c>
      <c r="G20">
        <v>1.9624141774894355E-2</v>
      </c>
      <c r="H20" t="s">
        <v>202</v>
      </c>
      <c r="I20" s="79">
        <v>2</v>
      </c>
      <c r="J20" s="79" t="s">
        <v>1319</v>
      </c>
      <c r="K20" s="79">
        <v>-3.7579015409351455</v>
      </c>
      <c r="L20" s="79">
        <v>8.4050205499781053E-2</v>
      </c>
      <c r="M20" s="79" t="s">
        <v>17</v>
      </c>
      <c r="S20" s="133"/>
    </row>
    <row r="21" spans="1:19" x14ac:dyDescent="0.25">
      <c r="A21" s="24" t="s">
        <v>3</v>
      </c>
      <c r="B21" t="s">
        <v>12</v>
      </c>
      <c r="C21" t="s">
        <v>11</v>
      </c>
      <c r="D21" t="s">
        <v>8</v>
      </c>
      <c r="E21">
        <v>2.8599450209303545E-2</v>
      </c>
      <c r="F21">
        <v>3.1334923398895098E-2</v>
      </c>
      <c r="G21">
        <v>2.5836774746290203E-2</v>
      </c>
      <c r="H21" t="s">
        <v>202</v>
      </c>
      <c r="I21" s="79">
        <v>2</v>
      </c>
      <c r="J21" s="79" t="s">
        <v>1320</v>
      </c>
      <c r="K21" s="79">
        <v>-3.5543677847920279</v>
      </c>
      <c r="L21" s="79">
        <v>4.9217955174339439E-2</v>
      </c>
      <c r="M21" s="79" t="s">
        <v>17</v>
      </c>
      <c r="S21" s="133"/>
    </row>
    <row r="22" spans="1:19" x14ac:dyDescent="0.25">
      <c r="A22" s="24" t="s">
        <v>3</v>
      </c>
      <c r="B22" t="s">
        <v>12</v>
      </c>
      <c r="C22" t="s">
        <v>11</v>
      </c>
      <c r="D22" t="s">
        <v>29</v>
      </c>
      <c r="E22">
        <v>2.4799842896980562E-2</v>
      </c>
      <c r="F22">
        <v>2.8701138261691295E-2</v>
      </c>
      <c r="G22">
        <v>2.0911364787006503E-2</v>
      </c>
      <c r="H22" t="s">
        <v>202</v>
      </c>
      <c r="I22" s="79">
        <v>2</v>
      </c>
      <c r="J22" s="79" t="s">
        <v>1321</v>
      </c>
      <c r="K22" s="79">
        <v>-3.6969179606304365</v>
      </c>
      <c r="L22" s="79">
        <v>8.0776531063877888E-2</v>
      </c>
      <c r="M22" s="79" t="s">
        <v>17</v>
      </c>
      <c r="S22" s="133"/>
    </row>
    <row r="23" spans="1:19" x14ac:dyDescent="0.25">
      <c r="A23" s="24" t="s">
        <v>3</v>
      </c>
      <c r="B23" t="s">
        <v>12</v>
      </c>
      <c r="C23" t="s">
        <v>11</v>
      </c>
      <c r="D23" t="s">
        <v>7</v>
      </c>
      <c r="E23">
        <v>2.693648265582449E-2</v>
      </c>
      <c r="F23">
        <v>3.0868257266922217E-2</v>
      </c>
      <c r="G23">
        <v>2.3206359375235186E-2</v>
      </c>
      <c r="H23" t="s">
        <v>202</v>
      </c>
      <c r="I23" s="79">
        <v>2</v>
      </c>
      <c r="J23" s="79" t="s">
        <v>1322</v>
      </c>
      <c r="K23" s="79">
        <v>-3.6142736786684972</v>
      </c>
      <c r="L23" s="79">
        <v>7.2781130323949131E-2</v>
      </c>
      <c r="M23" s="79" t="s">
        <v>17</v>
      </c>
      <c r="S23" s="133"/>
    </row>
    <row r="24" spans="1:19" x14ac:dyDescent="0.25">
      <c r="A24" s="24" t="s">
        <v>3</v>
      </c>
      <c r="B24" t="s">
        <v>12</v>
      </c>
      <c r="C24" t="s">
        <v>13</v>
      </c>
      <c r="D24" t="s">
        <v>18</v>
      </c>
      <c r="E24">
        <v>2.8198109460139453E-2</v>
      </c>
      <c r="F24">
        <v>3.1796343448585729E-2</v>
      </c>
      <c r="G24">
        <v>2.5037857235091221E-2</v>
      </c>
      <c r="H24" t="s">
        <v>202</v>
      </c>
      <c r="I24" s="79">
        <v>2</v>
      </c>
      <c r="J24" s="79" t="s">
        <v>1323</v>
      </c>
      <c r="K24" s="79">
        <v>-3.5685003437059652</v>
      </c>
      <c r="L24" s="79">
        <v>6.0959777650362132E-2</v>
      </c>
      <c r="M24" s="79" t="s">
        <v>17</v>
      </c>
      <c r="S24" s="133"/>
    </row>
    <row r="25" spans="1:19" x14ac:dyDescent="0.25">
      <c r="A25" s="24" t="s">
        <v>3</v>
      </c>
      <c r="B25" t="s">
        <v>12</v>
      </c>
      <c r="C25" t="s">
        <v>13</v>
      </c>
      <c r="D25" t="s">
        <v>8</v>
      </c>
      <c r="E25">
        <v>3.4083758674244957E-2</v>
      </c>
      <c r="F25">
        <v>3.7105913420234615E-2</v>
      </c>
      <c r="G25">
        <v>3.1142079965402303E-2</v>
      </c>
      <c r="H25" t="s">
        <v>202</v>
      </c>
      <c r="I25" s="79">
        <v>2</v>
      </c>
      <c r="J25" s="79" t="s">
        <v>1324</v>
      </c>
      <c r="K25" s="79">
        <v>-3.3789342933652535</v>
      </c>
      <c r="L25" s="79">
        <v>4.4698058701506851E-2</v>
      </c>
      <c r="M25" s="79" t="s">
        <v>17</v>
      </c>
      <c r="S25" s="133"/>
    </row>
    <row r="26" spans="1:19" x14ac:dyDescent="0.25">
      <c r="A26" s="24" t="s">
        <v>3</v>
      </c>
      <c r="B26" t="s">
        <v>12</v>
      </c>
      <c r="C26" t="s">
        <v>13</v>
      </c>
      <c r="D26" t="s">
        <v>29</v>
      </c>
      <c r="E26">
        <v>2.9465881672521177E-2</v>
      </c>
      <c r="F26">
        <v>3.3950858817426877E-2</v>
      </c>
      <c r="G26">
        <v>2.5325911704044635E-2</v>
      </c>
      <c r="H26" t="s">
        <v>202</v>
      </c>
      <c r="I26" s="79">
        <v>2</v>
      </c>
      <c r="J26" s="79" t="s">
        <v>1325</v>
      </c>
      <c r="K26" s="79">
        <v>-3.5245222384343129</v>
      </c>
      <c r="L26" s="79">
        <v>7.4766862391622779E-2</v>
      </c>
      <c r="M26" s="79" t="s">
        <v>17</v>
      </c>
      <c r="S26" s="133"/>
    </row>
    <row r="27" spans="1:19" x14ac:dyDescent="0.25">
      <c r="A27" s="24" t="s">
        <v>3</v>
      </c>
      <c r="B27" t="s">
        <v>12</v>
      </c>
      <c r="C27" t="s">
        <v>13</v>
      </c>
      <c r="D27" t="s">
        <v>7</v>
      </c>
      <c r="E27">
        <v>3.2685909664550761E-2</v>
      </c>
      <c r="F27">
        <v>3.571729261883716E-2</v>
      </c>
      <c r="G27">
        <v>2.97269134594772E-2</v>
      </c>
      <c r="H27" t="s">
        <v>202</v>
      </c>
      <c r="I27" s="79">
        <v>2</v>
      </c>
      <c r="J27" s="79" t="s">
        <v>1326</v>
      </c>
      <c r="K27" s="79">
        <v>-3.420811191050305</v>
      </c>
      <c r="L27" s="79">
        <v>4.6832180108539019E-2</v>
      </c>
      <c r="M27" s="79" t="s">
        <v>17</v>
      </c>
      <c r="S27" s="133"/>
    </row>
    <row r="28" spans="1:19" x14ac:dyDescent="0.25">
      <c r="A28" s="24" t="s">
        <v>3</v>
      </c>
      <c r="B28" t="s">
        <v>12</v>
      </c>
      <c r="C28" t="s">
        <v>14</v>
      </c>
      <c r="D28" t="s">
        <v>18</v>
      </c>
      <c r="E28">
        <v>3.5330533498718397E-2</v>
      </c>
      <c r="F28">
        <v>3.9939804506668009E-2</v>
      </c>
      <c r="G28">
        <v>3.1123722228757034E-2</v>
      </c>
      <c r="H28" t="s">
        <v>202</v>
      </c>
      <c r="I28" s="79">
        <v>2</v>
      </c>
      <c r="J28" s="79" t="s">
        <v>1327</v>
      </c>
      <c r="K28" s="79">
        <v>-3.3430077172801913</v>
      </c>
      <c r="L28" s="79">
        <v>6.362324802284168E-2</v>
      </c>
      <c r="M28" s="79" t="s">
        <v>17</v>
      </c>
      <c r="S28" s="133"/>
    </row>
    <row r="29" spans="1:19" x14ac:dyDescent="0.25">
      <c r="A29" s="24" t="s">
        <v>3</v>
      </c>
      <c r="B29" t="s">
        <v>12</v>
      </c>
      <c r="C29" t="s">
        <v>14</v>
      </c>
      <c r="D29" t="s">
        <v>8</v>
      </c>
      <c r="E29">
        <v>4.3180811385377549E-2</v>
      </c>
      <c r="F29">
        <v>4.7175194837725143E-2</v>
      </c>
      <c r="G29">
        <v>3.9484966654548814E-2</v>
      </c>
      <c r="H29" t="s">
        <v>202</v>
      </c>
      <c r="I29" s="79">
        <v>2</v>
      </c>
      <c r="J29" s="79" t="s">
        <v>1328</v>
      </c>
      <c r="K29" s="79">
        <v>-3.1423590633036653</v>
      </c>
      <c r="L29" s="79">
        <v>4.5394952273391846E-2</v>
      </c>
      <c r="M29" s="79" t="s">
        <v>17</v>
      </c>
      <c r="S29" s="133"/>
    </row>
    <row r="30" spans="1:19" x14ac:dyDescent="0.25">
      <c r="A30" s="24" t="s">
        <v>3</v>
      </c>
      <c r="B30" t="s">
        <v>12</v>
      </c>
      <c r="C30" t="s">
        <v>14</v>
      </c>
      <c r="D30" t="s">
        <v>29</v>
      </c>
      <c r="E30">
        <v>3.7472277198143833E-2</v>
      </c>
      <c r="F30">
        <v>4.3359376588998244E-2</v>
      </c>
      <c r="G30">
        <v>3.2220600649529141E-2</v>
      </c>
      <c r="H30" t="s">
        <v>202</v>
      </c>
      <c r="I30" s="79">
        <v>2</v>
      </c>
      <c r="J30" s="79" t="s">
        <v>1329</v>
      </c>
      <c r="K30" s="79">
        <v>-3.2841538941202422</v>
      </c>
      <c r="L30" s="79">
        <v>7.5744122387714968E-2</v>
      </c>
      <c r="M30" s="79" t="s">
        <v>17</v>
      </c>
      <c r="S30" s="133"/>
    </row>
    <row r="31" spans="1:19" x14ac:dyDescent="0.25">
      <c r="A31" s="24" t="s">
        <v>3</v>
      </c>
      <c r="B31" t="s">
        <v>12</v>
      </c>
      <c r="C31" t="s">
        <v>14</v>
      </c>
      <c r="D31" t="s">
        <v>7</v>
      </c>
      <c r="E31">
        <v>4.0761512753182294E-2</v>
      </c>
      <c r="F31">
        <v>4.4977958363956017E-2</v>
      </c>
      <c r="G31">
        <v>3.7065732373827265E-2</v>
      </c>
      <c r="H31" t="s">
        <v>202</v>
      </c>
      <c r="I31" s="79">
        <v>2</v>
      </c>
      <c r="J31" s="79" t="s">
        <v>1330</v>
      </c>
      <c r="K31" s="79">
        <v>-3.2000169576464774</v>
      </c>
      <c r="L31" s="79">
        <v>4.9357058303379456E-2</v>
      </c>
      <c r="M31" s="79" t="s">
        <v>17</v>
      </c>
      <c r="S31" s="133"/>
    </row>
    <row r="32" spans="1:19" x14ac:dyDescent="0.25">
      <c r="A32" s="24" t="s">
        <v>3</v>
      </c>
      <c r="B32" t="s">
        <v>15</v>
      </c>
      <c r="C32" t="s">
        <v>11</v>
      </c>
      <c r="D32" t="s">
        <v>18</v>
      </c>
      <c r="E32">
        <v>2.3332651652158476E-2</v>
      </c>
      <c r="F32">
        <v>2.7429129780068728E-2</v>
      </c>
      <c r="G32">
        <v>1.9632812937729449E-2</v>
      </c>
      <c r="H32" t="s">
        <v>202</v>
      </c>
      <c r="I32" s="79">
        <v>2</v>
      </c>
      <c r="J32" s="79" t="s">
        <v>1331</v>
      </c>
      <c r="K32" s="79">
        <v>-3.7579015409351455</v>
      </c>
      <c r="L32" s="79">
        <v>8.5306960053698408E-2</v>
      </c>
      <c r="M32" s="79" t="s">
        <v>17</v>
      </c>
      <c r="S32" s="133"/>
    </row>
    <row r="33" spans="1:19" x14ac:dyDescent="0.25">
      <c r="A33" s="24" t="s">
        <v>3</v>
      </c>
      <c r="B33" t="s">
        <v>15</v>
      </c>
      <c r="C33" t="s">
        <v>11</v>
      </c>
      <c r="D33" t="s">
        <v>7</v>
      </c>
      <c r="E33">
        <v>2.693648265582449E-2</v>
      </c>
      <c r="F33">
        <v>3.0910630280497897E-2</v>
      </c>
      <c r="G33">
        <v>2.3218483658755007E-2</v>
      </c>
      <c r="H33" t="s">
        <v>202</v>
      </c>
      <c r="I33" s="79">
        <v>2</v>
      </c>
      <c r="J33" s="79" t="s">
        <v>1322</v>
      </c>
      <c r="K33" s="79">
        <v>-3.6142736786684972</v>
      </c>
      <c r="L33" s="79">
        <v>7.2997825476379244E-2</v>
      </c>
      <c r="M33" s="79" t="s">
        <v>17</v>
      </c>
      <c r="S33" s="133"/>
    </row>
    <row r="34" spans="1:19" x14ac:dyDescent="0.25">
      <c r="A34" s="24" t="s">
        <v>3</v>
      </c>
      <c r="B34" t="s">
        <v>15</v>
      </c>
      <c r="C34" t="s">
        <v>13</v>
      </c>
      <c r="D34" t="s">
        <v>18</v>
      </c>
      <c r="E34">
        <v>2.8198109460139453E-2</v>
      </c>
      <c r="F34">
        <v>3.1763210436953071E-2</v>
      </c>
      <c r="G34">
        <v>2.4793692509791021E-2</v>
      </c>
      <c r="H34" t="s">
        <v>202</v>
      </c>
      <c r="I34" s="79">
        <v>2</v>
      </c>
      <c r="J34" s="79" t="s">
        <v>1332</v>
      </c>
      <c r="K34" s="79">
        <v>-3.5685003437059652</v>
      </c>
      <c r="L34" s="79">
        <v>6.3193731892176169E-2</v>
      </c>
      <c r="M34" s="79" t="s">
        <v>17</v>
      </c>
      <c r="S34" s="133"/>
    </row>
    <row r="35" spans="1:19" x14ac:dyDescent="0.25">
      <c r="A35" s="24" t="s">
        <v>3</v>
      </c>
      <c r="B35" t="s">
        <v>15</v>
      </c>
      <c r="C35" t="s">
        <v>13</v>
      </c>
      <c r="D35" t="s">
        <v>7</v>
      </c>
      <c r="E35">
        <v>3.2685909664550761E-2</v>
      </c>
      <c r="F35">
        <v>3.5730324632982091E-2</v>
      </c>
      <c r="G35">
        <v>2.9865289465189293E-2</v>
      </c>
      <c r="H35" t="s">
        <v>202</v>
      </c>
      <c r="I35" s="79">
        <v>2</v>
      </c>
      <c r="J35" s="79" t="s">
        <v>1333</v>
      </c>
      <c r="K35" s="79">
        <v>-3.420811191050305</v>
      </c>
      <c r="L35" s="79">
        <v>4.5740520185416064E-2</v>
      </c>
      <c r="M35" s="79" t="s">
        <v>17</v>
      </c>
      <c r="S35" s="133"/>
    </row>
    <row r="36" spans="1:19" x14ac:dyDescent="0.25">
      <c r="A36" s="24" t="s">
        <v>3</v>
      </c>
      <c r="B36" t="s">
        <v>15</v>
      </c>
      <c r="C36" t="s">
        <v>14</v>
      </c>
      <c r="D36" t="s">
        <v>18</v>
      </c>
      <c r="E36">
        <v>3.5330533498718397E-2</v>
      </c>
      <c r="F36">
        <v>3.9948165258401502E-2</v>
      </c>
      <c r="G36">
        <v>3.1322899591200493E-2</v>
      </c>
      <c r="H36" t="s">
        <v>202</v>
      </c>
      <c r="I36" s="79">
        <v>2</v>
      </c>
      <c r="J36" s="79" t="s">
        <v>1334</v>
      </c>
      <c r="K36" s="79">
        <v>-3.3430077172801913</v>
      </c>
      <c r="L36" s="79">
        <v>6.2049310926691727E-2</v>
      </c>
      <c r="M36" s="79" t="s">
        <v>17</v>
      </c>
      <c r="S36" s="133"/>
    </row>
    <row r="37" spans="1:19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34">
        <v>4.0761512753182294E-2</v>
      </c>
      <c r="F37" s="34">
        <v>4.5052145764418072E-2</v>
      </c>
      <c r="G37" s="34">
        <v>3.7311951034089463E-2</v>
      </c>
      <c r="H37" s="34" t="s">
        <v>202</v>
      </c>
      <c r="I37" s="87">
        <v>2</v>
      </c>
      <c r="J37" s="87" t="s">
        <v>1335</v>
      </c>
      <c r="K37" s="87">
        <v>-3.2000169576464774</v>
      </c>
      <c r="L37" s="87">
        <v>4.8088503892951724E-2</v>
      </c>
      <c r="M37" s="87" t="s">
        <v>17</v>
      </c>
      <c r="N37" s="87"/>
      <c r="O37" s="34"/>
      <c r="P37" s="34"/>
      <c r="S37" s="133"/>
    </row>
    <row r="38" spans="1:19" x14ac:dyDescent="0.25">
      <c r="A38" s="24" t="s">
        <v>4</v>
      </c>
      <c r="B38" t="s">
        <v>12</v>
      </c>
      <c r="C38" t="s">
        <v>11</v>
      </c>
      <c r="D38" t="s">
        <v>18</v>
      </c>
      <c r="E38">
        <v>1.8649267763537924E-2</v>
      </c>
      <c r="F38">
        <v>2.4186075127504592E-2</v>
      </c>
      <c r="G38">
        <v>1.3053233130508435E-2</v>
      </c>
      <c r="H38" t="s">
        <v>202</v>
      </c>
      <c r="I38" s="79">
        <v>2</v>
      </c>
      <c r="J38" s="79" t="s">
        <v>1352</v>
      </c>
      <c r="K38" s="79">
        <v>-3.9819483956717758</v>
      </c>
      <c r="L38" s="79">
        <v>0.15733194057384592</v>
      </c>
      <c r="M38" s="79" t="s">
        <v>17</v>
      </c>
      <c r="S38" s="133"/>
    </row>
    <row r="39" spans="1:19" x14ac:dyDescent="0.25">
      <c r="A39" s="24" t="s">
        <v>4</v>
      </c>
      <c r="B39" t="s">
        <v>12</v>
      </c>
      <c r="C39" t="s">
        <v>11</v>
      </c>
      <c r="D39" t="s">
        <v>8</v>
      </c>
      <c r="E39">
        <v>1.7661743884569314E-2</v>
      </c>
      <c r="F39">
        <v>1.9552499937915302E-2</v>
      </c>
      <c r="G39">
        <v>1.5891535402394741E-2</v>
      </c>
      <c r="H39" t="s">
        <v>202</v>
      </c>
      <c r="I39" s="79">
        <v>2</v>
      </c>
      <c r="J39" s="79" t="s">
        <v>1353</v>
      </c>
      <c r="K39" s="79">
        <v>-4.0363543409709504</v>
      </c>
      <c r="L39" s="79">
        <v>5.2886874866782028E-2</v>
      </c>
      <c r="M39" s="79" t="s">
        <v>17</v>
      </c>
      <c r="S39" s="133"/>
    </row>
    <row r="40" spans="1:19" x14ac:dyDescent="0.25">
      <c r="A40" s="24" t="s">
        <v>4</v>
      </c>
      <c r="B40" t="s">
        <v>12</v>
      </c>
      <c r="C40" t="s">
        <v>11</v>
      </c>
      <c r="D40" t="s">
        <v>29</v>
      </c>
      <c r="E40">
        <v>1.7464301241120972E-2</v>
      </c>
      <c r="F40">
        <v>2.1063465414650318E-2</v>
      </c>
      <c r="G40">
        <v>1.4098227158566456E-2</v>
      </c>
      <c r="H40" t="s">
        <v>202</v>
      </c>
      <c r="I40" s="79">
        <v>2</v>
      </c>
      <c r="J40" s="79" t="s">
        <v>1354</v>
      </c>
      <c r="K40" s="79">
        <v>-4.0475964106207227</v>
      </c>
      <c r="L40" s="79">
        <v>0.10242117008381352</v>
      </c>
      <c r="M40" s="79" t="s">
        <v>17</v>
      </c>
      <c r="S40" s="133"/>
    </row>
    <row r="41" spans="1:19" x14ac:dyDescent="0.25">
      <c r="A41" s="24" t="s">
        <v>4</v>
      </c>
      <c r="B41" t="s">
        <v>12</v>
      </c>
      <c r="C41" t="s">
        <v>11</v>
      </c>
      <c r="D41" t="s">
        <v>7</v>
      </c>
      <c r="E41">
        <v>1.825165854560773E-2</v>
      </c>
      <c r="F41">
        <v>2.2569305724925215E-2</v>
      </c>
      <c r="G41">
        <v>1.4543998742206132E-2</v>
      </c>
      <c r="H41" t="s">
        <v>202</v>
      </c>
      <c r="I41" s="79">
        <v>2</v>
      </c>
      <c r="J41" s="79" t="s">
        <v>1355</v>
      </c>
      <c r="K41" s="79">
        <v>-4.0034993238715195</v>
      </c>
      <c r="L41" s="79">
        <v>0.11209499449846318</v>
      </c>
      <c r="M41" s="79" t="s">
        <v>17</v>
      </c>
      <c r="S41" s="133"/>
    </row>
    <row r="42" spans="1:19" x14ac:dyDescent="0.25">
      <c r="A42" s="24" t="s">
        <v>4</v>
      </c>
      <c r="B42" t="s">
        <v>12</v>
      </c>
      <c r="C42" t="s">
        <v>13</v>
      </c>
      <c r="D42" t="s">
        <v>18</v>
      </c>
      <c r="E42">
        <v>2.2755500716524213E-2</v>
      </c>
      <c r="F42">
        <v>2.9175786135971493E-2</v>
      </c>
      <c r="G42">
        <v>1.727918680814855E-2</v>
      </c>
      <c r="H42" t="s">
        <v>202</v>
      </c>
      <c r="I42" s="79">
        <v>2</v>
      </c>
      <c r="J42" s="79" t="s">
        <v>1356</v>
      </c>
      <c r="K42" s="79">
        <v>-3.782948373074277</v>
      </c>
      <c r="L42" s="79">
        <v>0.13363173999725478</v>
      </c>
      <c r="M42" s="79" t="s">
        <v>17</v>
      </c>
      <c r="S42" s="133"/>
    </row>
    <row r="43" spans="1:19" x14ac:dyDescent="0.25">
      <c r="A43" s="24" t="s">
        <v>4</v>
      </c>
      <c r="B43" t="s">
        <v>12</v>
      </c>
      <c r="C43" t="s">
        <v>13</v>
      </c>
      <c r="D43" t="s">
        <v>8</v>
      </c>
      <c r="E43">
        <v>2.0725758891977031E-2</v>
      </c>
      <c r="F43">
        <v>2.4133931406884912E-2</v>
      </c>
      <c r="G43">
        <v>1.7950940202769106E-2</v>
      </c>
      <c r="H43" t="s">
        <v>202</v>
      </c>
      <c r="I43" s="79">
        <v>2</v>
      </c>
      <c r="J43" s="79" t="s">
        <v>1357</v>
      </c>
      <c r="K43" s="79">
        <v>-3.8763779614067078</v>
      </c>
      <c r="L43" s="79">
        <v>7.5504158143577874E-2</v>
      </c>
      <c r="M43" s="79" t="s">
        <v>17</v>
      </c>
      <c r="S43" s="133"/>
    </row>
    <row r="44" spans="1:19" x14ac:dyDescent="0.25">
      <c r="A44" s="24" t="s">
        <v>4</v>
      </c>
      <c r="B44" t="s">
        <v>12</v>
      </c>
      <c r="C44" t="s">
        <v>13</v>
      </c>
      <c r="D44" t="s">
        <v>29</v>
      </c>
      <c r="E44">
        <v>2.1016981084166608E-2</v>
      </c>
      <c r="F44">
        <v>2.6512244762732617E-2</v>
      </c>
      <c r="G44">
        <v>1.6426943945905714E-2</v>
      </c>
      <c r="H44" t="s">
        <v>202</v>
      </c>
      <c r="I44" s="79">
        <v>2</v>
      </c>
      <c r="J44" s="79" t="s">
        <v>1358</v>
      </c>
      <c r="K44" s="79">
        <v>-3.862424544962646</v>
      </c>
      <c r="L44" s="79">
        <v>0.12211320983470166</v>
      </c>
      <c r="M44" s="79" t="s">
        <v>17</v>
      </c>
      <c r="S44" s="133"/>
    </row>
    <row r="45" spans="1:19" x14ac:dyDescent="0.25">
      <c r="A45" s="24" t="s">
        <v>4</v>
      </c>
      <c r="B45" t="s">
        <v>12</v>
      </c>
      <c r="C45" t="s">
        <v>13</v>
      </c>
      <c r="D45" t="s">
        <v>7</v>
      </c>
      <c r="E45">
        <v>2.1799107842319643E-2</v>
      </c>
      <c r="F45">
        <v>2.6179829081604988E-2</v>
      </c>
      <c r="G45">
        <v>1.7776297993059686E-2</v>
      </c>
      <c r="H45" t="s">
        <v>202</v>
      </c>
      <c r="I45" s="79">
        <v>2</v>
      </c>
      <c r="J45" s="79" t="s">
        <v>1359</v>
      </c>
      <c r="K45" s="79">
        <v>-3.8258862346887672</v>
      </c>
      <c r="L45" s="79">
        <v>9.8755927380401981E-2</v>
      </c>
      <c r="M45" s="79" t="s">
        <v>17</v>
      </c>
      <c r="S45" s="133"/>
    </row>
    <row r="46" spans="1:19" x14ac:dyDescent="0.25">
      <c r="A46" s="24" t="s">
        <v>4</v>
      </c>
      <c r="B46" t="s">
        <v>12</v>
      </c>
      <c r="C46" t="s">
        <v>14</v>
      </c>
      <c r="D46" t="s">
        <v>18</v>
      </c>
      <c r="E46">
        <v>2.225241287755253E-2</v>
      </c>
      <c r="F46">
        <v>3.0091041876945335E-2</v>
      </c>
      <c r="G46">
        <v>1.472914713632123E-2</v>
      </c>
      <c r="H46" t="s">
        <v>202</v>
      </c>
      <c r="I46" s="79">
        <v>2</v>
      </c>
      <c r="J46" s="79" t="s">
        <v>1360</v>
      </c>
      <c r="K46" s="79">
        <v>-3.8053048323145613</v>
      </c>
      <c r="L46" s="79">
        <v>0.18224469040158126</v>
      </c>
      <c r="M46" s="79" t="s">
        <v>17</v>
      </c>
      <c r="S46" s="133"/>
    </row>
    <row r="47" spans="1:19" x14ac:dyDescent="0.25">
      <c r="A47" s="24" t="s">
        <v>4</v>
      </c>
      <c r="B47" t="s">
        <v>12</v>
      </c>
      <c r="C47" t="s">
        <v>14</v>
      </c>
      <c r="D47" t="s">
        <v>8</v>
      </c>
      <c r="E47">
        <v>1.9349128378773006E-2</v>
      </c>
      <c r="F47">
        <v>2.2657031157427898E-2</v>
      </c>
      <c r="G47">
        <v>1.6716875956933608E-2</v>
      </c>
      <c r="H47" t="s">
        <v>202</v>
      </c>
      <c r="I47" s="79">
        <v>2</v>
      </c>
      <c r="J47" s="79" t="s">
        <v>1361</v>
      </c>
      <c r="K47" s="79">
        <v>-3.9451079055455547</v>
      </c>
      <c r="L47" s="79">
        <v>7.7564154238607755E-2</v>
      </c>
      <c r="M47" s="79" t="s">
        <v>17</v>
      </c>
      <c r="S47" s="133"/>
    </row>
    <row r="48" spans="1:19" x14ac:dyDescent="0.25">
      <c r="A48" s="24" t="s">
        <v>4</v>
      </c>
      <c r="B48" t="s">
        <v>12</v>
      </c>
      <c r="C48" t="s">
        <v>14</v>
      </c>
      <c r="D48" t="s">
        <v>29</v>
      </c>
      <c r="E48">
        <v>1.9762080351636846E-2</v>
      </c>
      <c r="F48">
        <v>2.4532274703223278E-2</v>
      </c>
      <c r="G48">
        <v>1.515584482025345E-2</v>
      </c>
      <c r="H48" t="s">
        <v>202</v>
      </c>
      <c r="I48" s="79">
        <v>2</v>
      </c>
      <c r="J48" s="79" t="s">
        <v>1362</v>
      </c>
      <c r="K48" s="79">
        <v>-3.9239903112507841</v>
      </c>
      <c r="L48" s="79">
        <v>0.12285799264808926</v>
      </c>
      <c r="M48" s="79" t="s">
        <v>17</v>
      </c>
      <c r="S48" s="133"/>
    </row>
    <row r="49" spans="1:19" x14ac:dyDescent="0.25">
      <c r="A49" s="24" t="s">
        <v>4</v>
      </c>
      <c r="B49" t="s">
        <v>12</v>
      </c>
      <c r="C49" t="s">
        <v>14</v>
      </c>
      <c r="D49" t="s">
        <v>7</v>
      </c>
      <c r="E49">
        <v>2.1090061274770311E-2</v>
      </c>
      <c r="F49">
        <v>2.6806128992445721E-2</v>
      </c>
      <c r="G49">
        <v>1.5557286815143012E-2</v>
      </c>
      <c r="H49" t="s">
        <v>202</v>
      </c>
      <c r="I49" s="79">
        <v>2</v>
      </c>
      <c r="J49" s="79" t="s">
        <v>1363</v>
      </c>
      <c r="K49" s="79">
        <v>-3.8589533791011599</v>
      </c>
      <c r="L49" s="79">
        <v>0.13880138285176941</v>
      </c>
      <c r="M49" s="79" t="s">
        <v>17</v>
      </c>
      <c r="S49" s="133"/>
    </row>
    <row r="50" spans="1:19" x14ac:dyDescent="0.25">
      <c r="A50" s="24" t="s">
        <v>4</v>
      </c>
      <c r="B50" t="s">
        <v>15</v>
      </c>
      <c r="C50" t="s">
        <v>11</v>
      </c>
      <c r="D50" t="s">
        <v>18</v>
      </c>
      <c r="E50">
        <v>1.8649267763537924E-2</v>
      </c>
      <c r="F50">
        <v>2.3995648851484863E-2</v>
      </c>
      <c r="G50">
        <v>1.2627733025270649E-2</v>
      </c>
      <c r="H50" t="s">
        <v>202</v>
      </c>
      <c r="I50" s="79">
        <v>2</v>
      </c>
      <c r="J50" s="79" t="s">
        <v>1364</v>
      </c>
      <c r="K50" s="79">
        <v>-3.9819483956717758</v>
      </c>
      <c r="L50" s="79">
        <v>0.16376966506988272</v>
      </c>
      <c r="M50" s="79" t="s">
        <v>17</v>
      </c>
      <c r="S50" s="133"/>
    </row>
    <row r="51" spans="1:19" x14ac:dyDescent="0.25">
      <c r="A51" s="24" t="s">
        <v>4</v>
      </c>
      <c r="B51" t="s">
        <v>15</v>
      </c>
      <c r="C51" t="s">
        <v>11</v>
      </c>
      <c r="D51" t="s">
        <v>7</v>
      </c>
      <c r="E51">
        <v>1.825165854560773E-2</v>
      </c>
      <c r="F51">
        <v>2.2748956709405244E-2</v>
      </c>
      <c r="G51">
        <v>1.419282752031914E-2</v>
      </c>
      <c r="H51" t="s">
        <v>202</v>
      </c>
      <c r="I51" s="79">
        <v>2</v>
      </c>
      <c r="J51" s="79" t="s">
        <v>1365</v>
      </c>
      <c r="K51" s="79">
        <v>-4.0034993238715195</v>
      </c>
      <c r="L51" s="79">
        <v>0.12035269199538967</v>
      </c>
      <c r="M51" s="79" t="s">
        <v>17</v>
      </c>
      <c r="S51" s="133"/>
    </row>
    <row r="52" spans="1:19" x14ac:dyDescent="0.25">
      <c r="A52" s="24" t="s">
        <v>4</v>
      </c>
      <c r="B52" t="s">
        <v>15</v>
      </c>
      <c r="C52" t="s">
        <v>13</v>
      </c>
      <c r="D52" t="s">
        <v>18</v>
      </c>
      <c r="E52">
        <v>2.2755500716524213E-2</v>
      </c>
      <c r="F52">
        <v>2.8967437959035669E-2</v>
      </c>
      <c r="G52">
        <v>1.7100054872299042E-2</v>
      </c>
      <c r="H52" t="s">
        <v>202</v>
      </c>
      <c r="I52" s="79">
        <v>2</v>
      </c>
      <c r="J52" s="79" t="s">
        <v>1356</v>
      </c>
      <c r="K52" s="79">
        <v>-3.782948373074277</v>
      </c>
      <c r="L52" s="79">
        <v>0.13446191268701962</v>
      </c>
      <c r="M52" s="79" t="s">
        <v>17</v>
      </c>
      <c r="S52" s="133"/>
    </row>
    <row r="53" spans="1:19" x14ac:dyDescent="0.25">
      <c r="A53" s="24" t="s">
        <v>4</v>
      </c>
      <c r="B53" t="s">
        <v>15</v>
      </c>
      <c r="C53" t="s">
        <v>13</v>
      </c>
      <c r="D53" t="s">
        <v>7</v>
      </c>
      <c r="E53">
        <v>2.1799107842319643E-2</v>
      </c>
      <c r="F53">
        <v>2.6204431572784626E-2</v>
      </c>
      <c r="G53">
        <v>1.7973555829261745E-2</v>
      </c>
      <c r="H53" t="s">
        <v>202</v>
      </c>
      <c r="I53" s="79">
        <v>2</v>
      </c>
      <c r="J53" s="79" t="s">
        <v>1366</v>
      </c>
      <c r="K53" s="79">
        <v>-3.8258862346887672</v>
      </c>
      <c r="L53" s="79">
        <v>9.6180352902910091E-2</v>
      </c>
      <c r="M53" s="79" t="s">
        <v>17</v>
      </c>
      <c r="S53" s="133"/>
    </row>
    <row r="54" spans="1:19" x14ac:dyDescent="0.25">
      <c r="A54" s="24" t="s">
        <v>4</v>
      </c>
      <c r="B54" t="s">
        <v>15</v>
      </c>
      <c r="C54" t="s">
        <v>14</v>
      </c>
      <c r="D54" t="s">
        <v>18</v>
      </c>
      <c r="E54">
        <v>2.225241287755253E-2</v>
      </c>
      <c r="F54">
        <v>2.9771443364773331E-2</v>
      </c>
      <c r="G54">
        <v>1.4331832745117179E-2</v>
      </c>
      <c r="H54" t="s">
        <v>202</v>
      </c>
      <c r="I54" s="79">
        <v>2</v>
      </c>
      <c r="J54" s="79" t="s">
        <v>1367</v>
      </c>
      <c r="K54" s="79">
        <v>-3.8053048323145613</v>
      </c>
      <c r="L54" s="79">
        <v>0.18649656336159109</v>
      </c>
      <c r="M54" s="79" t="s">
        <v>17</v>
      </c>
      <c r="S54" s="133"/>
    </row>
    <row r="55" spans="1:19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34">
        <v>2.1090061274770311E-2</v>
      </c>
      <c r="F55" s="34">
        <v>2.6556310273392003E-2</v>
      </c>
      <c r="G55" s="34">
        <v>1.6063883101947507E-2</v>
      </c>
      <c r="H55" s="34" t="s">
        <v>202</v>
      </c>
      <c r="I55" s="87">
        <v>2</v>
      </c>
      <c r="J55" s="87" t="s">
        <v>1368</v>
      </c>
      <c r="K55" s="87">
        <v>-3.8589533791011599</v>
      </c>
      <c r="L55" s="87">
        <v>0.12823824695554525</v>
      </c>
      <c r="M55" s="87" t="s">
        <v>17</v>
      </c>
      <c r="N55" s="87"/>
      <c r="O55" s="34"/>
      <c r="P55" s="34"/>
      <c r="S55" s="133"/>
    </row>
    <row r="56" spans="1:19" x14ac:dyDescent="0.25">
      <c r="A56" s="24" t="s">
        <v>5</v>
      </c>
      <c r="B56" t="s">
        <v>12</v>
      </c>
      <c r="C56" t="s">
        <v>11</v>
      </c>
      <c r="D56" t="s">
        <v>18</v>
      </c>
      <c r="E56">
        <v>4.0285937132009786E-2</v>
      </c>
      <c r="F56">
        <v>4.4532952261052472E-2</v>
      </c>
      <c r="G56">
        <v>3.6263802941678525E-2</v>
      </c>
      <c r="H56" t="s">
        <v>202</v>
      </c>
      <c r="I56" s="79">
        <v>2</v>
      </c>
      <c r="J56" s="79" t="s">
        <v>1336</v>
      </c>
      <c r="K56" s="79">
        <v>-3.2117528254690031</v>
      </c>
      <c r="L56" s="79">
        <v>5.2400340753756908E-2</v>
      </c>
      <c r="M56" s="79" t="s">
        <v>17</v>
      </c>
      <c r="S56" s="133"/>
    </row>
    <row r="57" spans="1:19" x14ac:dyDescent="0.25">
      <c r="A57" s="24" t="s">
        <v>5</v>
      </c>
      <c r="B57" t="s">
        <v>12</v>
      </c>
      <c r="C57" t="s">
        <v>11</v>
      </c>
      <c r="D57" t="s">
        <v>8</v>
      </c>
      <c r="E57">
        <v>4.5315900669075204E-2</v>
      </c>
      <c r="F57">
        <v>4.8448748236572636E-2</v>
      </c>
      <c r="G57">
        <v>4.2419176834947114E-2</v>
      </c>
      <c r="H57" t="s">
        <v>202</v>
      </c>
      <c r="I57" s="79">
        <v>2</v>
      </c>
      <c r="J57" s="79" t="s">
        <v>1337</v>
      </c>
      <c r="K57" s="79">
        <v>-3.0940972999347411</v>
      </c>
      <c r="L57" s="79">
        <v>3.3904581117619237E-2</v>
      </c>
      <c r="M57" s="79" t="s">
        <v>17</v>
      </c>
      <c r="S57" s="133"/>
    </row>
    <row r="58" spans="1:19" x14ac:dyDescent="0.25">
      <c r="A58" s="24" t="s">
        <v>5</v>
      </c>
      <c r="B58" t="s">
        <v>12</v>
      </c>
      <c r="C58" t="s">
        <v>11</v>
      </c>
      <c r="D58" t="s">
        <v>29</v>
      </c>
      <c r="E58">
        <v>4.3975143427175012E-2</v>
      </c>
      <c r="F58">
        <v>4.8507365388564372E-2</v>
      </c>
      <c r="G58">
        <v>3.9577574198303767E-2</v>
      </c>
      <c r="H58" t="s">
        <v>202</v>
      </c>
      <c r="I58" s="79">
        <v>2</v>
      </c>
      <c r="J58" s="79" t="s">
        <v>1338</v>
      </c>
      <c r="K58" s="79">
        <v>-3.124130726802151</v>
      </c>
      <c r="L58" s="79">
        <v>5.1901275604916669E-2</v>
      </c>
      <c r="M58" s="79" t="s">
        <v>17</v>
      </c>
      <c r="S58" s="133"/>
    </row>
    <row r="59" spans="1:19" x14ac:dyDescent="0.25">
      <c r="A59" s="24" t="s">
        <v>5</v>
      </c>
      <c r="B59" t="s">
        <v>12</v>
      </c>
      <c r="C59" t="s">
        <v>11</v>
      </c>
      <c r="D59" t="s">
        <v>7</v>
      </c>
      <c r="E59">
        <v>4.1202276617760436E-2</v>
      </c>
      <c r="F59">
        <v>4.4860535502952659E-2</v>
      </c>
      <c r="G59">
        <v>3.7520099164357612E-2</v>
      </c>
      <c r="H59" t="s">
        <v>202</v>
      </c>
      <c r="I59" s="79">
        <v>2</v>
      </c>
      <c r="J59" s="79" t="s">
        <v>1339</v>
      </c>
      <c r="K59" s="79">
        <v>-3.1892617664406755</v>
      </c>
      <c r="L59" s="79">
        <v>4.5582066101168439E-2</v>
      </c>
      <c r="M59" s="79" t="s">
        <v>17</v>
      </c>
      <c r="S59" s="133"/>
    </row>
    <row r="60" spans="1:19" x14ac:dyDescent="0.25">
      <c r="A60" s="24" t="s">
        <v>5</v>
      </c>
      <c r="B60" t="s">
        <v>12</v>
      </c>
      <c r="C60" t="s">
        <v>13</v>
      </c>
      <c r="D60" t="s">
        <v>18</v>
      </c>
      <c r="E60">
        <v>4.6160751742835626E-2</v>
      </c>
      <c r="F60">
        <v>5.0057960264690782E-2</v>
      </c>
      <c r="G60">
        <v>4.2758994064911016E-2</v>
      </c>
      <c r="H60" t="s">
        <v>202</v>
      </c>
      <c r="I60" s="79">
        <v>2</v>
      </c>
      <c r="J60" s="79" t="s">
        <v>1340</v>
      </c>
      <c r="K60" s="79">
        <v>-3.0756253713248753</v>
      </c>
      <c r="L60" s="79">
        <v>4.0204586383816139E-2</v>
      </c>
      <c r="M60" s="79" t="s">
        <v>17</v>
      </c>
      <c r="S60" s="133"/>
    </row>
    <row r="61" spans="1:19" x14ac:dyDescent="0.25">
      <c r="A61" s="24" t="s">
        <v>5</v>
      </c>
      <c r="B61" t="s">
        <v>12</v>
      </c>
      <c r="C61" t="s">
        <v>13</v>
      </c>
      <c r="D61" t="s">
        <v>8</v>
      </c>
      <c r="E61">
        <v>5.0739038837561923E-2</v>
      </c>
      <c r="F61">
        <v>5.3837043770997739E-2</v>
      </c>
      <c r="G61">
        <v>4.7753356283817161E-2</v>
      </c>
      <c r="H61" t="s">
        <v>202</v>
      </c>
      <c r="I61" s="79">
        <v>2</v>
      </c>
      <c r="J61" s="79" t="s">
        <v>1341</v>
      </c>
      <c r="K61" s="79">
        <v>-2.9810596678843515</v>
      </c>
      <c r="L61" s="79">
        <v>3.0589903835494345E-2</v>
      </c>
      <c r="M61" s="79" t="s">
        <v>17</v>
      </c>
      <c r="S61" s="133"/>
    </row>
    <row r="62" spans="1:19" x14ac:dyDescent="0.25">
      <c r="A62" s="24" t="s">
        <v>5</v>
      </c>
      <c r="B62" t="s">
        <v>12</v>
      </c>
      <c r="C62" t="s">
        <v>13</v>
      </c>
      <c r="D62" t="s">
        <v>29</v>
      </c>
      <c r="E62">
        <v>4.9463097848276405E-2</v>
      </c>
      <c r="F62">
        <v>5.3912868793766444E-2</v>
      </c>
      <c r="G62">
        <v>4.4752567841015667E-2</v>
      </c>
      <c r="H62" t="s">
        <v>202</v>
      </c>
      <c r="I62" s="79">
        <v>2</v>
      </c>
      <c r="J62" s="79" t="s">
        <v>1342</v>
      </c>
      <c r="K62" s="79">
        <v>-3.0065283854439406</v>
      </c>
      <c r="L62" s="79">
        <v>4.7505198355188467E-2</v>
      </c>
      <c r="M62" s="79" t="s">
        <v>17</v>
      </c>
      <c r="S62" s="133"/>
    </row>
    <row r="63" spans="1:19" x14ac:dyDescent="0.25">
      <c r="A63" s="24" t="s">
        <v>5</v>
      </c>
      <c r="B63" t="s">
        <v>12</v>
      </c>
      <c r="C63" t="s">
        <v>13</v>
      </c>
      <c r="D63" t="s">
        <v>7</v>
      </c>
      <c r="E63">
        <v>4.7051399968629282E-2</v>
      </c>
      <c r="F63">
        <v>5.0157787889303695E-2</v>
      </c>
      <c r="G63">
        <v>4.4265362770811834E-2</v>
      </c>
      <c r="H63" t="s">
        <v>202</v>
      </c>
      <c r="I63" s="79">
        <v>2</v>
      </c>
      <c r="J63" s="79" t="s">
        <v>1343</v>
      </c>
      <c r="K63" s="79">
        <v>-3.0565146584809986</v>
      </c>
      <c r="L63" s="79">
        <v>3.1880434132651264E-2</v>
      </c>
      <c r="M63" s="79" t="s">
        <v>17</v>
      </c>
      <c r="S63" s="133"/>
    </row>
    <row r="64" spans="1:19" x14ac:dyDescent="0.25">
      <c r="A64" s="24" t="s">
        <v>5</v>
      </c>
      <c r="B64" t="s">
        <v>12</v>
      </c>
      <c r="C64" t="s">
        <v>14</v>
      </c>
      <c r="D64" t="s">
        <v>18</v>
      </c>
      <c r="E64">
        <v>5.223730256411474E-2</v>
      </c>
      <c r="F64">
        <v>5.7705510141864425E-2</v>
      </c>
      <c r="G64">
        <v>4.6694532450480053E-2</v>
      </c>
      <c r="H64" t="s">
        <v>202</v>
      </c>
      <c r="I64" s="79">
        <v>2</v>
      </c>
      <c r="J64" s="79" t="s">
        <v>1344</v>
      </c>
      <c r="K64" s="79">
        <v>-2.9519584307966817</v>
      </c>
      <c r="L64" s="79">
        <v>5.4011628998691184E-2</v>
      </c>
      <c r="M64" s="79" t="s">
        <v>17</v>
      </c>
      <c r="S64" s="133"/>
    </row>
    <row r="65" spans="1:19" x14ac:dyDescent="0.25">
      <c r="A65" s="24" t="s">
        <v>5</v>
      </c>
      <c r="B65" t="s">
        <v>12</v>
      </c>
      <c r="C65" t="s">
        <v>14</v>
      </c>
      <c r="D65" t="s">
        <v>8</v>
      </c>
      <c r="E65">
        <v>5.6673116264566059E-2</v>
      </c>
      <c r="F65">
        <v>6.1459677724370665E-2</v>
      </c>
      <c r="G65">
        <v>5.2140757569556051E-2</v>
      </c>
      <c r="H65" t="s">
        <v>202</v>
      </c>
      <c r="I65" s="79">
        <v>2</v>
      </c>
      <c r="J65" s="79" t="s">
        <v>1345</v>
      </c>
      <c r="K65" s="79">
        <v>-2.8704553206430652</v>
      </c>
      <c r="L65" s="79">
        <v>4.1947544667547916E-2</v>
      </c>
      <c r="M65" s="79" t="s">
        <v>17</v>
      </c>
      <c r="S65" s="133"/>
    </row>
    <row r="66" spans="1:19" x14ac:dyDescent="0.25">
      <c r="A66" s="24" t="s">
        <v>5</v>
      </c>
      <c r="B66" t="s">
        <v>12</v>
      </c>
      <c r="C66" t="s">
        <v>14</v>
      </c>
      <c r="D66" t="s">
        <v>29</v>
      </c>
      <c r="E66">
        <v>5.5528013957133582E-2</v>
      </c>
      <c r="F66">
        <v>6.2195090862048996E-2</v>
      </c>
      <c r="G66">
        <v>4.9078245223976968E-2</v>
      </c>
      <c r="H66" t="s">
        <v>202</v>
      </c>
      <c r="I66" s="79">
        <v>2</v>
      </c>
      <c r="J66" s="79" t="s">
        <v>1346</v>
      </c>
      <c r="K66" s="79">
        <v>-2.8908676295918103</v>
      </c>
      <c r="L66" s="79">
        <v>6.042352187808761E-2</v>
      </c>
      <c r="M66" s="79" t="s">
        <v>17</v>
      </c>
      <c r="S66" s="133"/>
    </row>
    <row r="67" spans="1:19" x14ac:dyDescent="0.25">
      <c r="A67" s="24" t="s">
        <v>5</v>
      </c>
      <c r="B67" t="s">
        <v>12</v>
      </c>
      <c r="C67" t="s">
        <v>14</v>
      </c>
      <c r="D67" t="s">
        <v>7</v>
      </c>
      <c r="E67">
        <v>5.2989715027900175E-2</v>
      </c>
      <c r="F67">
        <v>5.7537168632973645E-2</v>
      </c>
      <c r="G67">
        <v>4.8553569557934217E-2</v>
      </c>
      <c r="H67" t="s">
        <v>202</v>
      </c>
      <c r="I67" s="79">
        <v>2</v>
      </c>
      <c r="J67" s="79" t="s">
        <v>1347</v>
      </c>
      <c r="K67" s="79">
        <v>-2.937657440338687</v>
      </c>
      <c r="L67" s="79">
        <v>4.3306998624464063E-2</v>
      </c>
      <c r="M67" s="79" t="s">
        <v>17</v>
      </c>
      <c r="S67" s="133"/>
    </row>
    <row r="68" spans="1:19" x14ac:dyDescent="0.25">
      <c r="A68" s="24" t="s">
        <v>5</v>
      </c>
      <c r="B68" t="s">
        <v>15</v>
      </c>
      <c r="C68" t="s">
        <v>11</v>
      </c>
      <c r="D68" t="s">
        <v>18</v>
      </c>
      <c r="E68">
        <v>4.0285937132009786E-2</v>
      </c>
      <c r="F68">
        <v>4.4751555417020139E-2</v>
      </c>
      <c r="G68">
        <v>3.6311522782480177E-2</v>
      </c>
      <c r="H68" t="s">
        <v>202</v>
      </c>
      <c r="I68" s="79">
        <v>2</v>
      </c>
      <c r="J68" s="79" t="s">
        <v>1348</v>
      </c>
      <c r="K68" s="79">
        <v>-3.2117528254690031</v>
      </c>
      <c r="L68" s="79">
        <v>5.3314050794615563E-2</v>
      </c>
      <c r="M68" s="79" t="s">
        <v>17</v>
      </c>
      <c r="S68" s="133"/>
    </row>
    <row r="69" spans="1:19" x14ac:dyDescent="0.25">
      <c r="A69" s="24" t="s">
        <v>5</v>
      </c>
      <c r="B69" t="s">
        <v>15</v>
      </c>
      <c r="C69" t="s">
        <v>11</v>
      </c>
      <c r="D69" t="s">
        <v>7</v>
      </c>
      <c r="E69">
        <v>4.1202276617760436E-2</v>
      </c>
      <c r="F69">
        <v>4.472805807830571E-2</v>
      </c>
      <c r="G69">
        <v>3.7383939627543938E-2</v>
      </c>
      <c r="H69" t="s">
        <v>202</v>
      </c>
      <c r="I69" s="79">
        <v>2</v>
      </c>
      <c r="J69" s="79" t="s">
        <v>1339</v>
      </c>
      <c r="K69" s="79">
        <v>-3.1892617664406755</v>
      </c>
      <c r="L69" s="79">
        <v>4.5755054013250723E-2</v>
      </c>
      <c r="M69" s="79" t="s">
        <v>17</v>
      </c>
      <c r="S69" s="133"/>
    </row>
    <row r="70" spans="1:19" x14ac:dyDescent="0.25">
      <c r="A70" s="24" t="s">
        <v>5</v>
      </c>
      <c r="B70" t="s">
        <v>15</v>
      </c>
      <c r="C70" t="s">
        <v>13</v>
      </c>
      <c r="D70" t="s">
        <v>18</v>
      </c>
      <c r="E70">
        <v>4.6160751742835626E-2</v>
      </c>
      <c r="F70">
        <v>4.9796986079557959E-2</v>
      </c>
      <c r="G70">
        <v>4.2650153861003681E-2</v>
      </c>
      <c r="H70" t="s">
        <v>202</v>
      </c>
      <c r="I70" s="79">
        <v>2</v>
      </c>
      <c r="J70" s="79" t="s">
        <v>1340</v>
      </c>
      <c r="K70" s="79">
        <v>-3.0756253713248753</v>
      </c>
      <c r="L70" s="79">
        <v>3.9521321492530515E-2</v>
      </c>
      <c r="M70" s="79" t="s">
        <v>17</v>
      </c>
      <c r="S70" s="133"/>
    </row>
    <row r="71" spans="1:19" x14ac:dyDescent="0.25">
      <c r="A71" s="24" t="s">
        <v>5</v>
      </c>
      <c r="B71" t="s">
        <v>15</v>
      </c>
      <c r="C71" t="s">
        <v>13</v>
      </c>
      <c r="D71" t="s">
        <v>7</v>
      </c>
      <c r="E71">
        <v>4.7051399968629282E-2</v>
      </c>
      <c r="F71">
        <v>4.9766073484300288E-2</v>
      </c>
      <c r="G71">
        <v>4.4253014356752773E-2</v>
      </c>
      <c r="H71" t="s">
        <v>202</v>
      </c>
      <c r="I71" s="79">
        <v>2</v>
      </c>
      <c r="J71" s="79" t="s">
        <v>1349</v>
      </c>
      <c r="K71" s="79">
        <v>-3.0565146584809986</v>
      </c>
      <c r="L71" s="79">
        <v>2.9951532230878816E-2</v>
      </c>
      <c r="M71" s="79" t="s">
        <v>17</v>
      </c>
      <c r="S71" s="133"/>
    </row>
    <row r="72" spans="1:19" x14ac:dyDescent="0.25">
      <c r="A72" s="24" t="s">
        <v>5</v>
      </c>
      <c r="B72" t="s">
        <v>15</v>
      </c>
      <c r="C72" t="s">
        <v>14</v>
      </c>
      <c r="D72" t="s">
        <v>18</v>
      </c>
      <c r="E72">
        <v>5.223730256411474E-2</v>
      </c>
      <c r="F72">
        <v>5.7794231927510764E-2</v>
      </c>
      <c r="G72">
        <v>4.6963919685295563E-2</v>
      </c>
      <c r="H72" t="s">
        <v>202</v>
      </c>
      <c r="I72" s="79">
        <v>2</v>
      </c>
      <c r="J72" s="79" t="s">
        <v>1350</v>
      </c>
      <c r="K72" s="79">
        <v>-2.9519584307966817</v>
      </c>
      <c r="L72" s="79">
        <v>5.2936055210157561E-2</v>
      </c>
      <c r="M72" s="79" t="s">
        <v>17</v>
      </c>
      <c r="S72" s="133"/>
    </row>
    <row r="73" spans="1:19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34">
        <v>5.2989715027900175E-2</v>
      </c>
      <c r="F73" s="34">
        <v>5.7424717476781462E-2</v>
      </c>
      <c r="G73" s="34">
        <v>4.8683831240854958E-2</v>
      </c>
      <c r="H73" s="34" t="s">
        <v>202</v>
      </c>
      <c r="I73" s="87">
        <v>2</v>
      </c>
      <c r="J73" s="87" t="s">
        <v>1351</v>
      </c>
      <c r="K73" s="87">
        <v>-2.937657440338687</v>
      </c>
      <c r="L73" s="87">
        <v>4.2124454365131084E-2</v>
      </c>
      <c r="M73" s="87" t="s">
        <v>17</v>
      </c>
      <c r="N73" s="87"/>
      <c r="O73" s="34"/>
      <c r="P73" s="34"/>
      <c r="S73" s="133"/>
    </row>
    <row r="74" spans="1:19" x14ac:dyDescent="0.25">
      <c r="A74" s="24" t="s">
        <v>0</v>
      </c>
      <c r="B74" t="s">
        <v>12</v>
      </c>
      <c r="C74" t="s">
        <v>11</v>
      </c>
      <c r="D74" t="s">
        <v>18</v>
      </c>
      <c r="E74" s="102">
        <v>2.3332651652158476E-2</v>
      </c>
      <c r="F74" s="102">
        <v>2.7282278086430578E-2</v>
      </c>
      <c r="G74" s="102">
        <v>1.9624141774894355E-2</v>
      </c>
      <c r="H74" t="s">
        <v>202</v>
      </c>
      <c r="I74">
        <v>2</v>
      </c>
      <c r="J74" t="s">
        <v>1319</v>
      </c>
      <c r="K74">
        <v>-3.7579015409351455</v>
      </c>
      <c r="L74">
        <v>8.4050205499781053E-2</v>
      </c>
      <c r="M74" t="s">
        <v>17</v>
      </c>
      <c r="N74"/>
      <c r="S74" s="133"/>
    </row>
    <row r="75" spans="1:19" x14ac:dyDescent="0.25">
      <c r="A75" s="24" t="s">
        <v>0</v>
      </c>
      <c r="B75" t="s">
        <v>12</v>
      </c>
      <c r="C75" t="s">
        <v>11</v>
      </c>
      <c r="D75" t="s">
        <v>8</v>
      </c>
      <c r="E75" s="102">
        <v>2.8599450209303545E-2</v>
      </c>
      <c r="F75" s="102">
        <v>3.1334923398895098E-2</v>
      </c>
      <c r="G75" s="102">
        <v>2.5836774746290203E-2</v>
      </c>
      <c r="H75" t="s">
        <v>202</v>
      </c>
      <c r="I75">
        <v>2</v>
      </c>
      <c r="J75" t="s">
        <v>1320</v>
      </c>
      <c r="K75">
        <v>-3.5543677847920279</v>
      </c>
      <c r="L75">
        <v>4.9217955174339439E-2</v>
      </c>
      <c r="M75" t="s">
        <v>17</v>
      </c>
      <c r="N75"/>
      <c r="S75" s="133"/>
    </row>
    <row r="76" spans="1:19" x14ac:dyDescent="0.25">
      <c r="A76" s="24" t="s">
        <v>0</v>
      </c>
      <c r="B76" t="s">
        <v>12</v>
      </c>
      <c r="C76" t="s">
        <v>11</v>
      </c>
      <c r="D76" t="s">
        <v>29</v>
      </c>
      <c r="E76" s="102">
        <v>2.4799842896980562E-2</v>
      </c>
      <c r="F76" s="102">
        <v>2.8701138261691295E-2</v>
      </c>
      <c r="G76" s="102">
        <v>2.0911364787006503E-2</v>
      </c>
      <c r="H76" t="s">
        <v>202</v>
      </c>
      <c r="I76">
        <v>2</v>
      </c>
      <c r="J76" t="s">
        <v>1321</v>
      </c>
      <c r="K76">
        <v>-3.6969179606304365</v>
      </c>
      <c r="L76">
        <v>8.0776531063877888E-2</v>
      </c>
      <c r="M76" t="s">
        <v>17</v>
      </c>
      <c r="N76"/>
      <c r="S76" s="133"/>
    </row>
    <row r="77" spans="1:19" x14ac:dyDescent="0.25">
      <c r="A77" s="24" t="s">
        <v>0</v>
      </c>
      <c r="B77" t="s">
        <v>12</v>
      </c>
      <c r="C77" t="s">
        <v>11</v>
      </c>
      <c r="D77" t="s">
        <v>7</v>
      </c>
      <c r="E77" s="102">
        <v>2.693648265582449E-2</v>
      </c>
      <c r="F77" s="102">
        <v>3.0868257266922217E-2</v>
      </c>
      <c r="G77" s="102">
        <v>2.3206359375235186E-2</v>
      </c>
      <c r="H77" t="s">
        <v>202</v>
      </c>
      <c r="I77">
        <v>2</v>
      </c>
      <c r="J77" t="s">
        <v>1322</v>
      </c>
      <c r="K77">
        <v>-3.6142736786684972</v>
      </c>
      <c r="L77">
        <v>7.2781130323949131E-2</v>
      </c>
      <c r="M77" t="s">
        <v>17</v>
      </c>
      <c r="N77"/>
      <c r="S77" s="133"/>
    </row>
    <row r="78" spans="1:19" x14ac:dyDescent="0.25">
      <c r="A78" s="24" t="s">
        <v>0</v>
      </c>
      <c r="B78" t="s">
        <v>12</v>
      </c>
      <c r="C78" t="s">
        <v>13</v>
      </c>
      <c r="D78" t="s">
        <v>18</v>
      </c>
      <c r="E78" s="102">
        <v>2.8198109460139453E-2</v>
      </c>
      <c r="F78" s="102">
        <v>3.1796343448585729E-2</v>
      </c>
      <c r="G78" s="102">
        <v>2.5037857235091221E-2</v>
      </c>
      <c r="H78" t="s">
        <v>202</v>
      </c>
      <c r="I78">
        <v>2</v>
      </c>
      <c r="J78" t="s">
        <v>1323</v>
      </c>
      <c r="K78">
        <v>-3.5685003437059652</v>
      </c>
      <c r="L78">
        <v>6.0959777650362132E-2</v>
      </c>
      <c r="M78" t="s">
        <v>17</v>
      </c>
      <c r="N78"/>
      <c r="S78" s="133"/>
    </row>
    <row r="79" spans="1:19" x14ac:dyDescent="0.25">
      <c r="A79" s="24" t="s">
        <v>0</v>
      </c>
      <c r="B79" t="s">
        <v>12</v>
      </c>
      <c r="C79" t="s">
        <v>13</v>
      </c>
      <c r="D79" t="s">
        <v>8</v>
      </c>
      <c r="E79" s="102">
        <v>3.4083758674244957E-2</v>
      </c>
      <c r="F79" s="102">
        <v>3.7105913420234615E-2</v>
      </c>
      <c r="G79" s="102">
        <v>3.1142079965402303E-2</v>
      </c>
      <c r="H79" t="s">
        <v>202</v>
      </c>
      <c r="I79">
        <v>2</v>
      </c>
      <c r="J79" t="s">
        <v>1324</v>
      </c>
      <c r="K79">
        <v>-3.3789342933652535</v>
      </c>
      <c r="L79">
        <v>4.4698058701506851E-2</v>
      </c>
      <c r="M79" t="s">
        <v>17</v>
      </c>
      <c r="N79"/>
      <c r="S79" s="133"/>
    </row>
    <row r="80" spans="1:19" x14ac:dyDescent="0.25">
      <c r="A80" s="24" t="s">
        <v>0</v>
      </c>
      <c r="B80" t="s">
        <v>12</v>
      </c>
      <c r="C80" t="s">
        <v>13</v>
      </c>
      <c r="D80" t="s">
        <v>29</v>
      </c>
      <c r="E80" s="102">
        <v>2.9465881672521177E-2</v>
      </c>
      <c r="F80" s="102">
        <v>3.3950858817426877E-2</v>
      </c>
      <c r="G80" s="102">
        <v>2.5325911704044635E-2</v>
      </c>
      <c r="H80" t="s">
        <v>202</v>
      </c>
      <c r="I80">
        <v>2</v>
      </c>
      <c r="J80" t="s">
        <v>1325</v>
      </c>
      <c r="K80">
        <v>-3.5245222384343129</v>
      </c>
      <c r="L80">
        <v>7.4766862391622779E-2</v>
      </c>
      <c r="M80" t="s">
        <v>17</v>
      </c>
      <c r="N80"/>
      <c r="S80" s="133"/>
    </row>
    <row r="81" spans="1:19" x14ac:dyDescent="0.25">
      <c r="A81" s="24" t="s">
        <v>0</v>
      </c>
      <c r="B81" t="s">
        <v>12</v>
      </c>
      <c r="C81" t="s">
        <v>13</v>
      </c>
      <c r="D81" t="s">
        <v>7</v>
      </c>
      <c r="E81" s="102">
        <v>3.2685909664550761E-2</v>
      </c>
      <c r="F81" s="102">
        <v>3.571729261883716E-2</v>
      </c>
      <c r="G81" s="102">
        <v>2.97269134594772E-2</v>
      </c>
      <c r="H81" t="s">
        <v>202</v>
      </c>
      <c r="I81">
        <v>2</v>
      </c>
      <c r="J81" t="s">
        <v>1326</v>
      </c>
      <c r="K81">
        <v>-3.420811191050305</v>
      </c>
      <c r="L81">
        <v>4.6832180108539019E-2</v>
      </c>
      <c r="M81" t="s">
        <v>17</v>
      </c>
      <c r="N81"/>
      <c r="S81" s="133"/>
    </row>
    <row r="82" spans="1:19" x14ac:dyDescent="0.25">
      <c r="A82" s="24" t="s">
        <v>0</v>
      </c>
      <c r="B82" t="s">
        <v>12</v>
      </c>
      <c r="C82" t="s">
        <v>14</v>
      </c>
      <c r="D82" t="s">
        <v>18</v>
      </c>
      <c r="E82" s="102">
        <v>3.5330533498718397E-2</v>
      </c>
      <c r="F82" s="102">
        <v>3.9939804506668009E-2</v>
      </c>
      <c r="G82" s="102">
        <v>3.1123722228757034E-2</v>
      </c>
      <c r="H82" t="s">
        <v>202</v>
      </c>
      <c r="I82">
        <v>2</v>
      </c>
      <c r="J82" t="s">
        <v>1327</v>
      </c>
      <c r="K82">
        <v>-3.3430077172801913</v>
      </c>
      <c r="L82">
        <v>6.362324802284168E-2</v>
      </c>
      <c r="M82" t="s">
        <v>17</v>
      </c>
      <c r="N82"/>
      <c r="S82" s="133"/>
    </row>
    <row r="83" spans="1:19" x14ac:dyDescent="0.25">
      <c r="A83" s="24" t="s">
        <v>0</v>
      </c>
      <c r="B83" t="s">
        <v>12</v>
      </c>
      <c r="C83" t="s">
        <v>14</v>
      </c>
      <c r="D83" t="s">
        <v>8</v>
      </c>
      <c r="E83" s="102">
        <v>4.3180811385377549E-2</v>
      </c>
      <c r="F83" s="102">
        <v>4.7175194837725143E-2</v>
      </c>
      <c r="G83" s="102">
        <v>3.9484966654548814E-2</v>
      </c>
      <c r="H83" t="s">
        <v>202</v>
      </c>
      <c r="I83">
        <v>2</v>
      </c>
      <c r="J83" t="s">
        <v>1328</v>
      </c>
      <c r="K83">
        <v>-3.1423590633036653</v>
      </c>
      <c r="L83">
        <v>4.5394952273391846E-2</v>
      </c>
      <c r="M83" t="s">
        <v>17</v>
      </c>
      <c r="N83"/>
      <c r="S83" s="133"/>
    </row>
    <row r="84" spans="1:19" x14ac:dyDescent="0.25">
      <c r="A84" s="24" t="s">
        <v>0</v>
      </c>
      <c r="B84" t="s">
        <v>12</v>
      </c>
      <c r="C84" t="s">
        <v>14</v>
      </c>
      <c r="D84" t="s">
        <v>29</v>
      </c>
      <c r="E84" s="102">
        <v>3.7472277198143833E-2</v>
      </c>
      <c r="F84" s="102">
        <v>4.3359376588998244E-2</v>
      </c>
      <c r="G84" s="102">
        <v>3.2220600649529141E-2</v>
      </c>
      <c r="H84" t="s">
        <v>202</v>
      </c>
      <c r="I84">
        <v>2</v>
      </c>
      <c r="J84" t="s">
        <v>1329</v>
      </c>
      <c r="K84">
        <v>-3.2841538941202422</v>
      </c>
      <c r="L84">
        <v>7.5744122387714968E-2</v>
      </c>
      <c r="M84" t="s">
        <v>17</v>
      </c>
      <c r="N84"/>
      <c r="S84" s="133"/>
    </row>
    <row r="85" spans="1:19" x14ac:dyDescent="0.25">
      <c r="A85" s="24" t="s">
        <v>0</v>
      </c>
      <c r="B85" t="s">
        <v>12</v>
      </c>
      <c r="C85" t="s">
        <v>14</v>
      </c>
      <c r="D85" t="s">
        <v>7</v>
      </c>
      <c r="E85" s="102">
        <v>4.0761512753182294E-2</v>
      </c>
      <c r="F85" s="102">
        <v>4.4977958363956017E-2</v>
      </c>
      <c r="G85" s="102">
        <v>3.7065732373827265E-2</v>
      </c>
      <c r="H85" t="s">
        <v>202</v>
      </c>
      <c r="I85">
        <v>2</v>
      </c>
      <c r="J85" t="s">
        <v>1330</v>
      </c>
      <c r="K85">
        <v>-3.2000169576464774</v>
      </c>
      <c r="L85">
        <v>4.9357058303379456E-2</v>
      </c>
      <c r="M85" t="s">
        <v>17</v>
      </c>
      <c r="N85"/>
      <c r="S85" s="133"/>
    </row>
    <row r="86" spans="1:19" x14ac:dyDescent="0.25">
      <c r="A86" s="24" t="s">
        <v>0</v>
      </c>
      <c r="B86" t="s">
        <v>15</v>
      </c>
      <c r="C86" t="s">
        <v>11</v>
      </c>
      <c r="D86" t="s">
        <v>18</v>
      </c>
      <c r="E86" s="102">
        <v>2.3332651652158476E-2</v>
      </c>
      <c r="F86" s="102">
        <v>2.7429129780068728E-2</v>
      </c>
      <c r="G86" s="102">
        <v>1.9632812937729449E-2</v>
      </c>
      <c r="H86" t="s">
        <v>202</v>
      </c>
      <c r="I86">
        <v>2</v>
      </c>
      <c r="J86" t="s">
        <v>1331</v>
      </c>
      <c r="K86">
        <v>-3.7579015409351455</v>
      </c>
      <c r="L86">
        <v>8.5306960053698408E-2</v>
      </c>
      <c r="M86" t="s">
        <v>17</v>
      </c>
      <c r="N86"/>
      <c r="S86" s="133"/>
    </row>
    <row r="87" spans="1:19" x14ac:dyDescent="0.25">
      <c r="A87" s="24" t="s">
        <v>0</v>
      </c>
      <c r="B87" t="s">
        <v>15</v>
      </c>
      <c r="C87" t="s">
        <v>11</v>
      </c>
      <c r="D87" t="s">
        <v>7</v>
      </c>
      <c r="E87" s="102">
        <v>2.693648265582449E-2</v>
      </c>
      <c r="F87" s="102">
        <v>3.0910630280497897E-2</v>
      </c>
      <c r="G87" s="102">
        <v>2.3218483658755007E-2</v>
      </c>
      <c r="H87" t="s">
        <v>202</v>
      </c>
      <c r="I87">
        <v>2</v>
      </c>
      <c r="J87" t="s">
        <v>1322</v>
      </c>
      <c r="K87">
        <v>-3.6142736786684972</v>
      </c>
      <c r="L87">
        <v>7.2997825476379244E-2</v>
      </c>
      <c r="M87" t="s">
        <v>17</v>
      </c>
      <c r="N87"/>
      <c r="S87" s="133"/>
    </row>
    <row r="88" spans="1:19" x14ac:dyDescent="0.25">
      <c r="A88" s="24" t="s">
        <v>0</v>
      </c>
      <c r="B88" t="s">
        <v>15</v>
      </c>
      <c r="C88" t="s">
        <v>13</v>
      </c>
      <c r="D88" t="s">
        <v>18</v>
      </c>
      <c r="E88" s="102">
        <v>2.8198109460139453E-2</v>
      </c>
      <c r="F88" s="102">
        <v>3.1763210436953071E-2</v>
      </c>
      <c r="G88" s="102">
        <v>2.4793692509791021E-2</v>
      </c>
      <c r="H88" t="s">
        <v>202</v>
      </c>
      <c r="I88">
        <v>2</v>
      </c>
      <c r="J88" t="s">
        <v>1332</v>
      </c>
      <c r="K88">
        <v>-3.5685003437059652</v>
      </c>
      <c r="L88">
        <v>6.3193731892176169E-2</v>
      </c>
      <c r="M88" t="s">
        <v>17</v>
      </c>
      <c r="N88"/>
      <c r="S88" s="133"/>
    </row>
    <row r="89" spans="1:19" x14ac:dyDescent="0.25">
      <c r="A89" s="24" t="s">
        <v>0</v>
      </c>
      <c r="B89" t="s">
        <v>15</v>
      </c>
      <c r="C89" t="s">
        <v>13</v>
      </c>
      <c r="D89" t="s">
        <v>7</v>
      </c>
      <c r="E89" s="102">
        <v>3.2685909664550761E-2</v>
      </c>
      <c r="F89" s="102">
        <v>3.5730324632982091E-2</v>
      </c>
      <c r="G89" s="102">
        <v>2.9865289465189293E-2</v>
      </c>
      <c r="H89" t="s">
        <v>202</v>
      </c>
      <c r="I89">
        <v>2</v>
      </c>
      <c r="J89" t="s">
        <v>1333</v>
      </c>
      <c r="K89">
        <v>-3.420811191050305</v>
      </c>
      <c r="L89">
        <v>4.5740520185416064E-2</v>
      </c>
      <c r="M89" t="s">
        <v>17</v>
      </c>
      <c r="N89"/>
      <c r="S89" s="133"/>
    </row>
    <row r="90" spans="1:19" x14ac:dyDescent="0.25">
      <c r="A90" s="24" t="s">
        <v>0</v>
      </c>
      <c r="B90" t="s">
        <v>15</v>
      </c>
      <c r="C90" t="s">
        <v>14</v>
      </c>
      <c r="D90" t="s">
        <v>18</v>
      </c>
      <c r="E90" s="102">
        <v>3.5330533498718397E-2</v>
      </c>
      <c r="F90" s="102">
        <v>3.9948165258401502E-2</v>
      </c>
      <c r="G90" s="102">
        <v>3.1322899591200493E-2</v>
      </c>
      <c r="H90" t="s">
        <v>202</v>
      </c>
      <c r="I90">
        <v>2</v>
      </c>
      <c r="J90" t="s">
        <v>1334</v>
      </c>
      <c r="K90">
        <v>-3.3430077172801913</v>
      </c>
      <c r="L90">
        <v>6.2049310926691727E-2</v>
      </c>
      <c r="M90" t="s">
        <v>17</v>
      </c>
      <c r="N90"/>
      <c r="S90" s="133"/>
    </row>
    <row r="91" spans="1:19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103">
        <v>4.0761512753182294E-2</v>
      </c>
      <c r="F91" s="103">
        <v>4.5052145764418072E-2</v>
      </c>
      <c r="G91" s="103">
        <v>3.7311951034089463E-2</v>
      </c>
      <c r="H91" s="87" t="s">
        <v>202</v>
      </c>
      <c r="I91" s="87">
        <v>2</v>
      </c>
      <c r="J91" s="87" t="s">
        <v>1335</v>
      </c>
      <c r="K91" s="87">
        <v>-3.2000169576464774</v>
      </c>
      <c r="L91" s="87">
        <v>4.8088503892951724E-2</v>
      </c>
      <c r="M91" s="87" t="s">
        <v>17</v>
      </c>
      <c r="N91" s="87"/>
      <c r="O91" s="87"/>
      <c r="P91" s="87"/>
      <c r="S91" s="133"/>
    </row>
    <row r="92" spans="1:19" x14ac:dyDescent="0.25">
      <c r="A92" s="24" t="s">
        <v>6</v>
      </c>
      <c r="B92" t="s">
        <v>12</v>
      </c>
      <c r="C92" t="s">
        <v>11</v>
      </c>
      <c r="D92" t="s">
        <v>18</v>
      </c>
      <c r="E92" s="358">
        <v>5.7762265046662105E-2</v>
      </c>
      <c r="F92" s="353">
        <v>1.485126000480755E-2</v>
      </c>
      <c r="G92" s="353">
        <v>1.8711644259802016E-2</v>
      </c>
      <c r="H92" s="353" t="s">
        <v>202</v>
      </c>
      <c r="I92" s="353">
        <v>2</v>
      </c>
      <c r="J92" s="353" t="s">
        <v>2215</v>
      </c>
      <c r="K92" s="353">
        <v>-4.0920141469650231</v>
      </c>
      <c r="L92" s="353">
        <v>5.894421104671186E-2</v>
      </c>
      <c r="M92" s="353" t="s">
        <v>17</v>
      </c>
    </row>
    <row r="93" spans="1:19" x14ac:dyDescent="0.25">
      <c r="A93" s="24" t="s">
        <v>6</v>
      </c>
      <c r="B93" t="s">
        <v>12</v>
      </c>
      <c r="C93" t="s">
        <v>11</v>
      </c>
      <c r="D93" t="s">
        <v>8</v>
      </c>
      <c r="E93" s="358">
        <v>5.7762265046662105E-2</v>
      </c>
      <c r="F93" s="353">
        <v>1.6912090373839339E-2</v>
      </c>
      <c r="G93" s="353">
        <v>2.0009341458997597E-2</v>
      </c>
      <c r="H93" s="353" t="s">
        <v>202</v>
      </c>
      <c r="I93" s="353">
        <v>2</v>
      </c>
      <c r="J93" s="353" t="s">
        <v>2216</v>
      </c>
      <c r="K93" s="353">
        <v>-3.9937453790457913</v>
      </c>
      <c r="L93" s="353">
        <v>4.2900628718261377E-2</v>
      </c>
      <c r="M93" s="353" t="s">
        <v>17</v>
      </c>
    </row>
    <row r="94" spans="1:19" x14ac:dyDescent="0.25">
      <c r="A94" s="24" t="s">
        <v>6</v>
      </c>
      <c r="B94" t="s">
        <v>12</v>
      </c>
      <c r="C94" t="s">
        <v>11</v>
      </c>
      <c r="D94" t="s">
        <v>29</v>
      </c>
      <c r="E94" s="358">
        <v>5.7762265046662105E-2</v>
      </c>
      <c r="F94" s="353">
        <v>1.5526210165043304E-2</v>
      </c>
      <c r="G94" s="353">
        <v>1.9301014682087961E-2</v>
      </c>
      <c r="H94" s="353" t="s">
        <v>202</v>
      </c>
      <c r="I94" s="353">
        <v>2</v>
      </c>
      <c r="J94" s="353" t="s">
        <v>2217</v>
      </c>
      <c r="K94" s="353">
        <v>-4.0515770071766761</v>
      </c>
      <c r="L94" s="353">
        <v>5.5517371048338933E-2</v>
      </c>
      <c r="M94" s="353" t="s">
        <v>17</v>
      </c>
    </row>
    <row r="95" spans="1:19" x14ac:dyDescent="0.25">
      <c r="A95" s="24" t="s">
        <v>6</v>
      </c>
      <c r="B95" t="s">
        <v>12</v>
      </c>
      <c r="C95" t="s">
        <v>11</v>
      </c>
      <c r="D95" t="s">
        <v>7</v>
      </c>
      <c r="E95" s="358">
        <v>5.7762265046662105E-2</v>
      </c>
      <c r="F95" s="353">
        <v>1.587033005849231E-2</v>
      </c>
      <c r="G95" s="353">
        <v>1.9534437404633367E-2</v>
      </c>
      <c r="H95" s="353" t="s">
        <v>202</v>
      </c>
      <c r="I95" s="353">
        <v>2</v>
      </c>
      <c r="J95" s="353" t="s">
        <v>2218</v>
      </c>
      <c r="K95" s="353">
        <v>-4.0387025325392587</v>
      </c>
      <c r="L95" s="353">
        <v>5.2991733872554077E-2</v>
      </c>
      <c r="M95" s="353" t="s">
        <v>17</v>
      </c>
    </row>
    <row r="96" spans="1:19" x14ac:dyDescent="0.25">
      <c r="A96" s="24" t="s">
        <v>6</v>
      </c>
      <c r="B96" t="s">
        <v>12</v>
      </c>
      <c r="C96" t="s">
        <v>13</v>
      </c>
      <c r="D96" t="s">
        <v>18</v>
      </c>
      <c r="E96" s="358">
        <v>5.7762265046662105E-2</v>
      </c>
      <c r="F96" s="353">
        <v>1.7552015870988414E-2</v>
      </c>
      <c r="G96" s="353">
        <v>2.1921401469754461E-2</v>
      </c>
      <c r="H96" s="353" t="s">
        <v>202</v>
      </c>
      <c r="I96" s="353">
        <v>2</v>
      </c>
      <c r="J96" s="353" t="s">
        <v>2219</v>
      </c>
      <c r="K96" s="353">
        <v>-3.9286597719262142</v>
      </c>
      <c r="L96" s="353">
        <v>5.6707803046110734E-2</v>
      </c>
      <c r="M96" s="353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358">
        <v>5.7570721764821337E-2</v>
      </c>
      <c r="F97" s="353">
        <v>1.9483702606593836E-2</v>
      </c>
      <c r="G97" s="353">
        <v>2.3289004814368131E-2</v>
      </c>
      <c r="H97" s="353" t="s">
        <v>202</v>
      </c>
      <c r="I97" s="353">
        <v>2</v>
      </c>
      <c r="J97" s="353" t="s">
        <v>2220</v>
      </c>
      <c r="K97" s="353">
        <v>-3.8513857451972791</v>
      </c>
      <c r="L97" s="353">
        <v>4.5510969503682747E-2</v>
      </c>
      <c r="M97" s="353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358">
        <v>5.7762251681486181E-2</v>
      </c>
      <c r="F98" s="353">
        <v>1.7886405576791994E-2</v>
      </c>
      <c r="G98" s="353">
        <v>2.2373729769978996E-2</v>
      </c>
      <c r="H98" s="353" t="s">
        <v>202</v>
      </c>
      <c r="I98" s="353">
        <v>2</v>
      </c>
      <c r="J98" s="353" t="s">
        <v>2221</v>
      </c>
      <c r="K98" s="353">
        <v>-3.906624541873283</v>
      </c>
      <c r="L98" s="353">
        <v>5.71037074411333E-2</v>
      </c>
      <c r="M98" s="353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358">
        <v>5.7762265046662105E-2</v>
      </c>
      <c r="F99" s="353">
        <v>1.8799734848970778E-2</v>
      </c>
      <c r="G99" s="353">
        <v>2.2726335094672624E-2</v>
      </c>
      <c r="H99" s="353" t="s">
        <v>202</v>
      </c>
      <c r="I99" s="353">
        <v>2</v>
      </c>
      <c r="J99" s="353" t="s">
        <v>2222</v>
      </c>
      <c r="K99" s="353">
        <v>-3.8769073465241837</v>
      </c>
      <c r="L99" s="353">
        <v>4.8388168984727462E-2</v>
      </c>
      <c r="M99" s="353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358">
        <v>5.7762265046662105E-2</v>
      </c>
      <c r="F100" s="353">
        <v>2.0493958897100272E-2</v>
      </c>
      <c r="G100" s="353">
        <v>2.5687423240875813E-2</v>
      </c>
      <c r="H100" s="353" t="s">
        <v>202</v>
      </c>
      <c r="I100" s="353">
        <v>2</v>
      </c>
      <c r="J100" s="353" t="s">
        <v>2223</v>
      </c>
      <c r="K100" s="353">
        <v>-3.7708316642086253</v>
      </c>
      <c r="L100" s="353">
        <v>5.7620242166640322E-2</v>
      </c>
      <c r="M100" s="353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358">
        <v>5.7762265046662105E-2</v>
      </c>
      <c r="F101" s="353">
        <v>2.2739153313763763E-2</v>
      </c>
      <c r="G101" s="353">
        <v>2.7271878786012373E-2</v>
      </c>
      <c r="H101" s="353" t="s">
        <v>202</v>
      </c>
      <c r="I101" s="353">
        <v>2</v>
      </c>
      <c r="J101" s="353" t="s">
        <v>2224</v>
      </c>
      <c r="K101" s="353">
        <v>-3.6935028088902739</v>
      </c>
      <c r="L101" s="353">
        <v>4.6369345895110131E-2</v>
      </c>
      <c r="M101" s="353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358">
        <v>5.7762265046662105E-2</v>
      </c>
      <c r="F102" s="353">
        <v>2.0887107287466618E-2</v>
      </c>
      <c r="G102" s="353">
        <v>2.6609559785205933E-2</v>
      </c>
      <c r="H102" s="353" t="s">
        <v>202</v>
      </c>
      <c r="I102" s="353">
        <v>2</v>
      </c>
      <c r="J102" s="353" t="s">
        <v>2225</v>
      </c>
      <c r="K102" s="353">
        <v>-3.7473703786965831</v>
      </c>
      <c r="L102" s="353">
        <v>6.1770012555375099E-2</v>
      </c>
      <c r="M102" s="353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358">
        <v>5.7762265046662105E-2</v>
      </c>
      <c r="F103" s="353">
        <v>2.1873290385076277E-2</v>
      </c>
      <c r="G103" s="353">
        <v>2.6725009533331047E-2</v>
      </c>
      <c r="H103" s="353" t="s">
        <v>202</v>
      </c>
      <c r="I103" s="353">
        <v>2</v>
      </c>
      <c r="J103" s="353" t="s">
        <v>2226</v>
      </c>
      <c r="K103" s="353">
        <v>-3.7206053873375713</v>
      </c>
      <c r="L103" s="353">
        <v>5.1105494455666138E-2</v>
      </c>
      <c r="M103" s="353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358">
        <v>5.7762265046662105E-2</v>
      </c>
      <c r="F104" s="353">
        <v>1.5631171853822002E-2</v>
      </c>
      <c r="G104" s="353">
        <v>2.0024471762993285E-2</v>
      </c>
      <c r="H104" s="353" t="s">
        <v>202</v>
      </c>
      <c r="I104" s="353">
        <v>2</v>
      </c>
      <c r="J104" s="353" t="s">
        <v>2227</v>
      </c>
      <c r="K104" s="353">
        <v>-4.0223710484801378</v>
      </c>
      <c r="L104" s="353">
        <v>6.3185713636252208E-2</v>
      </c>
      <c r="M104" s="353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358">
        <v>5.7762265046662105E-2</v>
      </c>
      <c r="F105" s="353">
        <v>1.7211894133637436E-2</v>
      </c>
      <c r="G105" s="353">
        <v>2.1030436265716438E-2</v>
      </c>
      <c r="H105" s="353" t="s">
        <v>202</v>
      </c>
      <c r="I105" s="353">
        <v>2</v>
      </c>
      <c r="J105" s="353" t="s">
        <v>2228</v>
      </c>
      <c r="K105" s="353">
        <v>-3.9599945103676388</v>
      </c>
      <c r="L105" s="353">
        <v>5.1114813825049253E-2</v>
      </c>
      <c r="M105" s="353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358">
        <v>4.5093334001163519E-2</v>
      </c>
      <c r="F106" s="353">
        <v>1.8279801774763245E-2</v>
      </c>
      <c r="G106" s="353">
        <v>2.2781471720208786E-2</v>
      </c>
      <c r="H106" s="353" t="s">
        <v>202</v>
      </c>
      <c r="I106" s="353">
        <v>2</v>
      </c>
      <c r="J106" s="353" t="s">
        <v>2229</v>
      </c>
      <c r="K106" s="353">
        <v>-3.882632092844772</v>
      </c>
      <c r="L106" s="353">
        <v>5.6160928469391844E-2</v>
      </c>
      <c r="M106" s="353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358">
        <v>2.1858560262029227E-2</v>
      </c>
      <c r="F107" s="353">
        <v>1.984166849385844E-2</v>
      </c>
      <c r="G107" s="353">
        <v>2.3962421727704724E-2</v>
      </c>
      <c r="H107" s="353" t="s">
        <v>202</v>
      </c>
      <c r="I107" s="353">
        <v>2</v>
      </c>
      <c r="J107" s="353" t="s">
        <v>2230</v>
      </c>
      <c r="K107" s="353">
        <v>-3.8231626601580211</v>
      </c>
      <c r="L107" s="353">
        <v>4.8138430133552991E-2</v>
      </c>
      <c r="M107" s="353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358">
        <v>4.145710924001874E-2</v>
      </c>
      <c r="F108" s="353">
        <v>2.1560059839037006E-2</v>
      </c>
      <c r="G108" s="353">
        <v>2.6931812849947494E-2</v>
      </c>
      <c r="H108" s="353" t="s">
        <v>202</v>
      </c>
      <c r="I108" s="353">
        <v>2</v>
      </c>
      <c r="J108" s="353" t="s">
        <v>2231</v>
      </c>
      <c r="K108" s="353">
        <v>-3.7230725356212737</v>
      </c>
      <c r="L108" s="353">
        <v>5.6751454125467969E-2</v>
      </c>
      <c r="M108" s="353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358">
        <v>5.7762265046662105E-2</v>
      </c>
      <c r="F109" s="353">
        <v>2.3202487879909556E-2</v>
      </c>
      <c r="G109" s="353">
        <v>2.8120783168720194E-2</v>
      </c>
      <c r="H109" s="353" t="s">
        <v>202</v>
      </c>
      <c r="I109" s="353">
        <v>2</v>
      </c>
      <c r="J109" s="353" t="s">
        <v>2232</v>
      </c>
      <c r="K109" s="353">
        <v>-3.6650481549317813</v>
      </c>
      <c r="L109" s="353">
        <v>4.9043216423209718E-2</v>
      </c>
      <c r="M109" s="353" t="s">
        <v>17</v>
      </c>
    </row>
  </sheetData>
  <autoFilter ref="A1:P10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2"/>
  <sheetViews>
    <sheetView zoomScale="80" zoomScaleNormal="80" workbookViewId="0">
      <selection activeCell="N30" sqref="N30"/>
    </sheetView>
  </sheetViews>
  <sheetFormatPr defaultRowHeight="15" x14ac:dyDescent="0.25"/>
  <cols>
    <col min="1" max="3" width="9.140625" style="133"/>
    <col min="4" max="4" width="7.5703125" style="133" customWidth="1"/>
    <col min="5" max="7" width="7.7109375" style="133" customWidth="1"/>
    <col min="8" max="8" width="6.85546875" style="133" customWidth="1"/>
    <col min="9" max="9" width="7.140625" style="133" customWidth="1"/>
    <col min="10" max="10" width="23" style="133" customWidth="1"/>
    <col min="11" max="14" width="10" style="133" customWidth="1"/>
    <col min="15" max="15" width="13.140625" style="133" customWidth="1"/>
    <col min="16" max="16" width="158.85546875" style="133" customWidth="1"/>
    <col min="17" max="16384" width="9.140625" style="133"/>
  </cols>
  <sheetData>
    <row r="1" spans="1:19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  <c r="Q1" s="28" t="s">
        <v>1717</v>
      </c>
      <c r="R1" s="283" t="s">
        <v>1715</v>
      </c>
      <c r="S1" s="81" t="s">
        <v>1716</v>
      </c>
    </row>
    <row r="2" spans="1:19" x14ac:dyDescent="0.25">
      <c r="A2" s="81" t="s">
        <v>2</v>
      </c>
      <c r="B2" s="81" t="s">
        <v>17</v>
      </c>
      <c r="C2" s="81" t="s">
        <v>11</v>
      </c>
      <c r="D2" s="81" t="s">
        <v>17</v>
      </c>
      <c r="E2" s="162">
        <v>0.10276798496933899</v>
      </c>
      <c r="F2" s="49">
        <v>1.7811704834605598E-2</v>
      </c>
      <c r="G2" s="49">
        <v>0.17261904761904762</v>
      </c>
      <c r="H2" s="32" t="s">
        <v>199</v>
      </c>
      <c r="I2" s="32">
        <v>0</v>
      </c>
      <c r="J2" s="32" t="s">
        <v>231</v>
      </c>
      <c r="K2" s="119">
        <f>F2</f>
        <v>1.7811704834605598E-2</v>
      </c>
      <c r="L2" s="119">
        <f>G2</f>
        <v>0.17261904761904762</v>
      </c>
      <c r="M2" s="32" t="s">
        <v>17</v>
      </c>
      <c r="N2" s="32"/>
      <c r="O2" s="32" t="s">
        <v>24</v>
      </c>
      <c r="P2" s="39" t="s">
        <v>76</v>
      </c>
      <c r="Q2" s="274">
        <v>1.7811704834605598E-2</v>
      </c>
      <c r="R2" s="274">
        <v>0.10276798496933899</v>
      </c>
      <c r="S2" s="133">
        <v>6.9000000000000006E-2</v>
      </c>
    </row>
    <row r="3" spans="1:19" x14ac:dyDescent="0.25">
      <c r="A3" s="81" t="s">
        <v>2</v>
      </c>
      <c r="B3" s="81" t="s">
        <v>17</v>
      </c>
      <c r="C3" s="81" t="s">
        <v>13</v>
      </c>
      <c r="D3" s="81" t="s">
        <v>17</v>
      </c>
      <c r="E3" s="162">
        <v>3.2551906528274638E-2</v>
      </c>
      <c r="F3" s="49">
        <v>0</v>
      </c>
      <c r="G3" s="49">
        <v>0.20416666666666669</v>
      </c>
      <c r="H3" s="32" t="s">
        <v>199</v>
      </c>
      <c r="I3" s="32">
        <v>0</v>
      </c>
      <c r="J3" s="32" t="s">
        <v>232</v>
      </c>
      <c r="K3" s="119">
        <f t="shared" ref="K3:L19" si="0">F3</f>
        <v>0</v>
      </c>
      <c r="L3" s="119">
        <f t="shared" si="0"/>
        <v>0.20416666666666669</v>
      </c>
      <c r="M3" s="32" t="s">
        <v>17</v>
      </c>
      <c r="N3" s="81"/>
      <c r="O3" s="81"/>
      <c r="P3" s="82" t="s">
        <v>75</v>
      </c>
      <c r="Q3" s="277">
        <v>3.2551906528274638E-2</v>
      </c>
      <c r="R3" s="274">
        <v>3.2551906528274638E-2</v>
      </c>
      <c r="S3" s="133">
        <v>6.9000000000000006E-2</v>
      </c>
    </row>
    <row r="4" spans="1:19" x14ac:dyDescent="0.25">
      <c r="A4" s="80" t="s">
        <v>2</v>
      </c>
      <c r="B4" s="80" t="s">
        <v>17</v>
      </c>
      <c r="C4" s="80" t="s">
        <v>14</v>
      </c>
      <c r="D4" s="80" t="s">
        <v>17</v>
      </c>
      <c r="E4" s="168">
        <v>4.6550495496188296E-2</v>
      </c>
      <c r="F4" s="51">
        <v>2.6548672566371681E-2</v>
      </c>
      <c r="G4" s="51">
        <v>0.1</v>
      </c>
      <c r="H4" s="37" t="s">
        <v>199</v>
      </c>
      <c r="I4" s="37">
        <v>0</v>
      </c>
      <c r="J4" s="37" t="s">
        <v>233</v>
      </c>
      <c r="K4" s="120">
        <f t="shared" si="0"/>
        <v>2.6548672566371681E-2</v>
      </c>
      <c r="L4" s="120">
        <f t="shared" si="0"/>
        <v>0.1</v>
      </c>
      <c r="M4" s="37" t="s">
        <v>17</v>
      </c>
      <c r="N4" s="80"/>
      <c r="O4" s="80"/>
      <c r="P4" s="91"/>
      <c r="Q4" s="274">
        <v>2.6548672566371681E-2</v>
      </c>
      <c r="R4" s="274">
        <v>4.6550495496188296E-2</v>
      </c>
      <c r="S4" s="133">
        <v>6.9000000000000006E-2</v>
      </c>
    </row>
    <row r="5" spans="1:19" x14ac:dyDescent="0.25">
      <c r="A5" s="81" t="s">
        <v>3</v>
      </c>
      <c r="B5" s="81" t="s">
        <v>17</v>
      </c>
      <c r="C5" s="81" t="s">
        <v>11</v>
      </c>
      <c r="D5" s="81" t="s">
        <v>17</v>
      </c>
      <c r="E5" s="162">
        <v>0.10276798496933899</v>
      </c>
      <c r="F5" s="49">
        <v>0.11899999999999999</v>
      </c>
      <c r="G5" s="49">
        <v>0.14000000000000001</v>
      </c>
      <c r="H5" s="32" t="s">
        <v>199</v>
      </c>
      <c r="I5" s="32">
        <v>0</v>
      </c>
      <c r="J5" s="46" t="s">
        <v>234</v>
      </c>
      <c r="K5" s="119">
        <f t="shared" si="0"/>
        <v>0.11899999999999999</v>
      </c>
      <c r="L5" s="119">
        <f t="shared" si="0"/>
        <v>0.14000000000000001</v>
      </c>
      <c r="M5" s="32" t="s">
        <v>17</v>
      </c>
      <c r="N5" s="81"/>
      <c r="O5" s="81"/>
      <c r="P5" s="44" t="s">
        <v>47</v>
      </c>
      <c r="Q5" s="275">
        <v>0.11899999999999999</v>
      </c>
      <c r="R5" s="274">
        <v>0.10276798496933899</v>
      </c>
      <c r="S5" s="133">
        <v>6.9000000000000006E-2</v>
      </c>
    </row>
    <row r="6" spans="1:19" x14ac:dyDescent="0.25">
      <c r="A6" s="81" t="s">
        <v>3</v>
      </c>
      <c r="B6" s="81" t="s">
        <v>17</v>
      </c>
      <c r="C6" s="81" t="s">
        <v>13</v>
      </c>
      <c r="D6" s="81" t="s">
        <v>17</v>
      </c>
      <c r="E6" s="162">
        <v>3.2551906528274638E-2</v>
      </c>
      <c r="F6" s="49">
        <v>7.0000000000000007E-2</v>
      </c>
      <c r="G6" s="49">
        <v>8.5999999999999993E-2</v>
      </c>
      <c r="H6" s="32" t="s">
        <v>199</v>
      </c>
      <c r="I6" s="32">
        <v>0</v>
      </c>
      <c r="J6" s="46" t="s">
        <v>235</v>
      </c>
      <c r="K6" s="119">
        <f t="shared" si="0"/>
        <v>7.0000000000000007E-2</v>
      </c>
      <c r="L6" s="119">
        <f t="shared" si="0"/>
        <v>8.5999999999999993E-2</v>
      </c>
      <c r="M6" s="32" t="s">
        <v>17</v>
      </c>
      <c r="N6" s="81"/>
      <c r="O6" s="81"/>
      <c r="P6" s="83" t="s">
        <v>44</v>
      </c>
      <c r="Q6" s="275">
        <v>7.0000000000000007E-2</v>
      </c>
      <c r="R6" s="274">
        <v>3.2551906528274638E-2</v>
      </c>
      <c r="S6" s="133">
        <v>6.9000000000000006E-2</v>
      </c>
    </row>
    <row r="7" spans="1:19" x14ac:dyDescent="0.25">
      <c r="A7" s="80" t="s">
        <v>3</v>
      </c>
      <c r="B7" s="80" t="s">
        <v>17</v>
      </c>
      <c r="C7" s="80" t="s">
        <v>14</v>
      </c>
      <c r="D7" s="80" t="s">
        <v>17</v>
      </c>
      <c r="E7" s="168">
        <v>4.6550495496188296E-2</v>
      </c>
      <c r="F7" s="51">
        <v>0.115</v>
      </c>
      <c r="G7" s="51">
        <v>0.12</v>
      </c>
      <c r="H7" s="37" t="s">
        <v>199</v>
      </c>
      <c r="I7" s="37">
        <v>0</v>
      </c>
      <c r="J7" s="37" t="s">
        <v>236</v>
      </c>
      <c r="K7" s="120">
        <f t="shared" si="0"/>
        <v>0.115</v>
      </c>
      <c r="L7" s="120">
        <f t="shared" si="0"/>
        <v>0.12</v>
      </c>
      <c r="M7" s="37" t="s">
        <v>17</v>
      </c>
      <c r="N7" s="80"/>
      <c r="O7" s="80"/>
      <c r="P7" s="52" t="s">
        <v>46</v>
      </c>
      <c r="Q7" s="275">
        <v>0.115</v>
      </c>
      <c r="R7" s="274">
        <v>4.6550495496188296E-2</v>
      </c>
      <c r="S7" s="133">
        <v>6.9000000000000006E-2</v>
      </c>
    </row>
    <row r="8" spans="1:19" x14ac:dyDescent="0.25">
      <c r="A8" s="81" t="s">
        <v>4</v>
      </c>
      <c r="B8" s="81" t="s">
        <v>17</v>
      </c>
      <c r="C8" s="81" t="s">
        <v>11</v>
      </c>
      <c r="D8" s="81" t="s">
        <v>17</v>
      </c>
      <c r="E8" s="278">
        <v>0.10276798496933899</v>
      </c>
      <c r="F8" s="49">
        <v>1.9900497512437811E-2</v>
      </c>
      <c r="G8" s="49">
        <v>0.14559386973180077</v>
      </c>
      <c r="H8" s="32" t="s">
        <v>199</v>
      </c>
      <c r="I8" s="32">
        <v>0</v>
      </c>
      <c r="J8" s="32" t="s">
        <v>228</v>
      </c>
      <c r="K8" s="119">
        <f t="shared" si="0"/>
        <v>1.9900497512437811E-2</v>
      </c>
      <c r="L8" s="119">
        <f t="shared" si="0"/>
        <v>0.14559386973180077</v>
      </c>
      <c r="M8" s="32" t="s">
        <v>17</v>
      </c>
      <c r="N8" s="81"/>
      <c r="O8" s="81"/>
      <c r="Q8" s="276">
        <v>1.9900497512437811E-2</v>
      </c>
      <c r="R8" s="274">
        <v>0.10276798496933899</v>
      </c>
      <c r="S8" s="133">
        <v>6.9000000000000006E-2</v>
      </c>
    </row>
    <row r="9" spans="1:19" x14ac:dyDescent="0.25">
      <c r="A9" s="81" t="s">
        <v>4</v>
      </c>
      <c r="B9" s="81" t="s">
        <v>17</v>
      </c>
      <c r="C9" s="81" t="s">
        <v>13</v>
      </c>
      <c r="D9" s="81" t="s">
        <v>17</v>
      </c>
      <c r="E9" s="165">
        <v>3.2551906528274638E-2</v>
      </c>
      <c r="F9" s="49">
        <v>0</v>
      </c>
      <c r="G9" s="49">
        <v>0.13636363636363635</v>
      </c>
      <c r="H9" s="32" t="s">
        <v>199</v>
      </c>
      <c r="I9" s="32">
        <v>0</v>
      </c>
      <c r="J9" s="32" t="s">
        <v>229</v>
      </c>
      <c r="K9" s="119">
        <f t="shared" si="0"/>
        <v>0</v>
      </c>
      <c r="L9" s="119">
        <f t="shared" si="0"/>
        <v>0.13636363636363635</v>
      </c>
      <c r="M9" s="32" t="s">
        <v>17</v>
      </c>
      <c r="N9" s="81"/>
      <c r="O9" s="81"/>
      <c r="Q9" s="255">
        <v>3.2551906528274638E-2</v>
      </c>
      <c r="R9" s="274">
        <v>3.2551906528274638E-2</v>
      </c>
      <c r="S9" s="133">
        <v>6.9000000000000006E-2</v>
      </c>
    </row>
    <row r="10" spans="1:19" x14ac:dyDescent="0.25">
      <c r="A10" s="80" t="s">
        <v>4</v>
      </c>
      <c r="B10" s="80" t="s">
        <v>17</v>
      </c>
      <c r="C10" s="80" t="s">
        <v>14</v>
      </c>
      <c r="D10" s="80" t="s">
        <v>17</v>
      </c>
      <c r="E10" s="168">
        <v>4.6550495496188296E-2</v>
      </c>
      <c r="F10" s="51">
        <v>5.4644808743169408E-3</v>
      </c>
      <c r="G10" s="51">
        <v>7.3482428115015971E-2</v>
      </c>
      <c r="H10" s="37" t="s">
        <v>199</v>
      </c>
      <c r="I10" s="37">
        <v>0</v>
      </c>
      <c r="J10" s="37" t="s">
        <v>230</v>
      </c>
      <c r="K10" s="120">
        <f t="shared" si="0"/>
        <v>5.4644808743169408E-3</v>
      </c>
      <c r="L10" s="120">
        <f t="shared" si="0"/>
        <v>7.3482428115015971E-2</v>
      </c>
      <c r="M10" s="37" t="s">
        <v>17</v>
      </c>
      <c r="N10" s="80"/>
      <c r="O10" s="80"/>
      <c r="P10" s="87"/>
      <c r="Q10" s="276">
        <v>5.4644808743169408E-3</v>
      </c>
      <c r="R10" s="274">
        <v>4.6550495496188296E-2</v>
      </c>
      <c r="S10" s="133">
        <v>6.9000000000000006E-2</v>
      </c>
    </row>
    <row r="11" spans="1:19" x14ac:dyDescent="0.25">
      <c r="A11" s="81" t="s">
        <v>5</v>
      </c>
      <c r="B11" s="81" t="s">
        <v>17</v>
      </c>
      <c r="C11" s="81" t="s">
        <v>11</v>
      </c>
      <c r="D11" s="81" t="s">
        <v>17</v>
      </c>
      <c r="E11" s="162">
        <v>0.10276798496933899</v>
      </c>
      <c r="F11" s="49">
        <v>2.9702970297029702E-2</v>
      </c>
      <c r="G11" s="114">
        <v>0.15151515151515152</v>
      </c>
      <c r="H11" s="43" t="s">
        <v>199</v>
      </c>
      <c r="I11" s="32">
        <v>0</v>
      </c>
      <c r="J11" s="32" t="s">
        <v>237</v>
      </c>
      <c r="K11" s="119">
        <f t="shared" si="0"/>
        <v>2.9702970297029702E-2</v>
      </c>
      <c r="L11" s="119">
        <f t="shared" si="0"/>
        <v>0.15151515151515152</v>
      </c>
      <c r="M11" s="32" t="s">
        <v>17</v>
      </c>
      <c r="N11" s="81"/>
      <c r="O11" s="81"/>
      <c r="Q11" s="276">
        <v>2.9702970297029702E-2</v>
      </c>
      <c r="R11" s="274">
        <v>0.10276798496933899</v>
      </c>
      <c r="S11" s="133">
        <v>6.9000000000000006E-2</v>
      </c>
    </row>
    <row r="12" spans="1:19" x14ac:dyDescent="0.25">
      <c r="A12" s="81" t="s">
        <v>5</v>
      </c>
      <c r="B12" s="81" t="s">
        <v>17</v>
      </c>
      <c r="C12" s="81" t="s">
        <v>13</v>
      </c>
      <c r="D12" s="81" t="s">
        <v>17</v>
      </c>
      <c r="E12" s="162">
        <v>3.2551906528274638E-2</v>
      </c>
      <c r="F12" s="49">
        <v>4.807692307692308E-3</v>
      </c>
      <c r="G12" s="114">
        <v>0.08</v>
      </c>
      <c r="H12" s="43" t="s">
        <v>199</v>
      </c>
      <c r="I12" s="32">
        <v>0</v>
      </c>
      <c r="J12" s="32" t="s">
        <v>238</v>
      </c>
      <c r="K12" s="119">
        <f t="shared" si="0"/>
        <v>4.807692307692308E-3</v>
      </c>
      <c r="L12" s="119">
        <f t="shared" si="0"/>
        <v>0.08</v>
      </c>
      <c r="M12" s="32" t="s">
        <v>17</v>
      </c>
      <c r="N12" s="81"/>
      <c r="O12" s="81"/>
      <c r="Q12" s="276">
        <v>4.807692307692308E-3</v>
      </c>
      <c r="R12" s="274">
        <v>3.2551906528274638E-2</v>
      </c>
      <c r="S12" s="133">
        <v>6.9000000000000006E-2</v>
      </c>
    </row>
    <row r="13" spans="1:19" x14ac:dyDescent="0.25">
      <c r="A13" s="80" t="s">
        <v>5</v>
      </c>
      <c r="B13" s="80" t="s">
        <v>17</v>
      </c>
      <c r="C13" s="80" t="s">
        <v>14</v>
      </c>
      <c r="D13" s="80" t="s">
        <v>17</v>
      </c>
      <c r="E13" s="168">
        <v>4.6550495496188296E-2</v>
      </c>
      <c r="F13" s="51">
        <v>5.454545454545455E-3</v>
      </c>
      <c r="G13" s="51">
        <v>0.17241379310344829</v>
      </c>
      <c r="H13" s="37" t="s">
        <v>199</v>
      </c>
      <c r="I13" s="37">
        <v>0</v>
      </c>
      <c r="J13" s="37" t="s">
        <v>239</v>
      </c>
      <c r="K13" s="120">
        <f t="shared" si="0"/>
        <v>5.454545454545455E-3</v>
      </c>
      <c r="L13" s="120">
        <f t="shared" si="0"/>
        <v>0.17241379310344829</v>
      </c>
      <c r="M13" s="37" t="s">
        <v>17</v>
      </c>
      <c r="N13" s="80"/>
      <c r="O13" s="80"/>
      <c r="P13" s="87"/>
      <c r="Q13" s="276">
        <v>5.454545454545455E-3</v>
      </c>
      <c r="R13" s="274">
        <v>4.6550495496188296E-2</v>
      </c>
      <c r="S13" s="133">
        <v>6.9000000000000006E-2</v>
      </c>
    </row>
    <row r="14" spans="1:19" x14ac:dyDescent="0.25">
      <c r="A14" s="81" t="s">
        <v>0</v>
      </c>
      <c r="B14" s="81" t="s">
        <v>17</v>
      </c>
      <c r="C14" s="81" t="s">
        <v>11</v>
      </c>
      <c r="D14" s="81" t="s">
        <v>17</v>
      </c>
      <c r="E14" s="162">
        <v>0.10276798496933899</v>
      </c>
      <c r="F14" s="102">
        <v>2.4213075060532689E-3</v>
      </c>
      <c r="G14" s="121">
        <v>9.3023255813953487E-2</v>
      </c>
      <c r="H14" s="43" t="s">
        <v>199</v>
      </c>
      <c r="I14" s="32">
        <v>0</v>
      </c>
      <c r="J14" s="32" t="s">
        <v>209</v>
      </c>
      <c r="K14" s="119">
        <f t="shared" si="0"/>
        <v>2.4213075060532689E-3</v>
      </c>
      <c r="L14" s="119">
        <f t="shared" si="0"/>
        <v>9.3023255813953487E-2</v>
      </c>
      <c r="M14" s="32" t="s">
        <v>17</v>
      </c>
      <c r="N14" s="81"/>
      <c r="O14" s="81"/>
      <c r="P14" s="82"/>
      <c r="Q14" s="276">
        <v>2.4213075060532689E-3</v>
      </c>
      <c r="R14" s="274">
        <v>0.10276798496933899</v>
      </c>
      <c r="S14" s="133">
        <v>6.9000000000000006E-2</v>
      </c>
    </row>
    <row r="15" spans="1:19" x14ac:dyDescent="0.25">
      <c r="A15" s="81" t="s">
        <v>0</v>
      </c>
      <c r="B15" s="81" t="s">
        <v>17</v>
      </c>
      <c r="C15" s="81" t="s">
        <v>13</v>
      </c>
      <c r="D15" s="81" t="s">
        <v>17</v>
      </c>
      <c r="E15" s="162">
        <v>3.2551906528274638E-2</v>
      </c>
      <c r="F15" s="102">
        <v>1.2738853503184716E-2</v>
      </c>
      <c r="G15" s="121">
        <v>4.9645390070921988E-2</v>
      </c>
      <c r="H15" s="43" t="s">
        <v>199</v>
      </c>
      <c r="I15" s="32">
        <v>0</v>
      </c>
      <c r="J15" s="32" t="s">
        <v>210</v>
      </c>
      <c r="K15" s="119">
        <f t="shared" si="0"/>
        <v>1.2738853503184716E-2</v>
      </c>
      <c r="L15" s="119">
        <f t="shared" si="0"/>
        <v>4.9645390070921988E-2</v>
      </c>
      <c r="M15" s="32" t="s">
        <v>17</v>
      </c>
      <c r="N15" s="32"/>
      <c r="O15" s="81"/>
      <c r="Q15" s="276">
        <v>1.2738853503184716E-2</v>
      </c>
      <c r="R15" s="274">
        <v>3.2551906528274638E-2</v>
      </c>
      <c r="S15" s="133">
        <v>6.9000000000000006E-2</v>
      </c>
    </row>
    <row r="16" spans="1:19" x14ac:dyDescent="0.25">
      <c r="A16" s="80" t="s">
        <v>0</v>
      </c>
      <c r="B16" s="80" t="s">
        <v>17</v>
      </c>
      <c r="C16" s="80" t="s">
        <v>14</v>
      </c>
      <c r="D16" s="80" t="s">
        <v>17</v>
      </c>
      <c r="E16" s="168">
        <v>4.6550495496188296E-2</v>
      </c>
      <c r="F16" s="103">
        <v>1.6181229773462782E-2</v>
      </c>
      <c r="G16" s="103">
        <v>0.11990950226244344</v>
      </c>
      <c r="H16" s="37" t="s">
        <v>199</v>
      </c>
      <c r="I16" s="37">
        <v>0</v>
      </c>
      <c r="J16" s="37" t="s">
        <v>211</v>
      </c>
      <c r="K16" s="120">
        <f t="shared" si="0"/>
        <v>1.6181229773462782E-2</v>
      </c>
      <c r="L16" s="120">
        <f t="shared" si="0"/>
        <v>0.11990950226244344</v>
      </c>
      <c r="M16" s="37" t="s">
        <v>17</v>
      </c>
      <c r="N16" s="37"/>
      <c r="O16" s="80"/>
      <c r="P16" s="87"/>
      <c r="Q16" s="276">
        <v>1.6181229773462782E-2</v>
      </c>
      <c r="R16" s="274">
        <v>4.6550495496188296E-2</v>
      </c>
      <c r="S16" s="133">
        <v>6.9000000000000006E-2</v>
      </c>
    </row>
    <row r="17" spans="1:19" x14ac:dyDescent="0.25">
      <c r="A17" s="81" t="s">
        <v>6</v>
      </c>
      <c r="B17" s="81" t="s">
        <v>17</v>
      </c>
      <c r="C17" s="81" t="s">
        <v>11</v>
      </c>
      <c r="D17" s="81" t="s">
        <v>17</v>
      </c>
      <c r="E17" s="162">
        <v>0.10276798496933899</v>
      </c>
      <c r="F17" s="49">
        <v>4.5368620037807193E-2</v>
      </c>
      <c r="G17" s="114">
        <v>0.13432835820895522</v>
      </c>
      <c r="H17" s="43" t="s">
        <v>199</v>
      </c>
      <c r="I17" s="32">
        <v>0</v>
      </c>
      <c r="J17" s="32" t="s">
        <v>240</v>
      </c>
      <c r="K17" s="119">
        <f t="shared" si="0"/>
        <v>4.5368620037807193E-2</v>
      </c>
      <c r="L17" s="119">
        <f t="shared" si="0"/>
        <v>0.13432835820895522</v>
      </c>
      <c r="M17" s="43" t="s">
        <v>17</v>
      </c>
      <c r="N17" s="81"/>
      <c r="O17" s="81"/>
      <c r="Q17" s="275">
        <v>4.5368620037807193E-2</v>
      </c>
      <c r="R17" s="274">
        <v>0.10276798496933899</v>
      </c>
      <c r="S17" s="133">
        <v>6.9000000000000006E-2</v>
      </c>
    </row>
    <row r="18" spans="1:19" x14ac:dyDescent="0.25">
      <c r="A18" s="81" t="s">
        <v>6</v>
      </c>
      <c r="B18" s="81" t="s">
        <v>17</v>
      </c>
      <c r="C18" s="81" t="s">
        <v>13</v>
      </c>
      <c r="D18" s="81" t="s">
        <v>17</v>
      </c>
      <c r="E18" s="162">
        <v>3.2551906528274638E-2</v>
      </c>
      <c r="F18" s="49">
        <v>5.6603773584905669E-2</v>
      </c>
      <c r="G18" s="114">
        <v>5.9701492537313425E-2</v>
      </c>
      <c r="H18" s="43" t="s">
        <v>199</v>
      </c>
      <c r="I18" s="32">
        <v>0</v>
      </c>
      <c r="J18" s="32" t="s">
        <v>241</v>
      </c>
      <c r="K18" s="119">
        <f t="shared" si="0"/>
        <v>5.6603773584905669E-2</v>
      </c>
      <c r="L18" s="119">
        <f t="shared" si="0"/>
        <v>5.9701492537313425E-2</v>
      </c>
      <c r="M18" s="43" t="s">
        <v>17</v>
      </c>
      <c r="N18" s="81"/>
      <c r="O18" s="81"/>
      <c r="Q18" s="275">
        <v>5.6603773584905669E-2</v>
      </c>
      <c r="R18" s="274">
        <v>3.2551906528274638E-2</v>
      </c>
      <c r="S18" s="133">
        <v>6.9000000000000006E-2</v>
      </c>
    </row>
    <row r="19" spans="1:19" x14ac:dyDescent="0.25">
      <c r="A19" s="81" t="s">
        <v>6</v>
      </c>
      <c r="B19" s="81" t="s">
        <v>17</v>
      </c>
      <c r="C19" s="81" t="s">
        <v>14</v>
      </c>
      <c r="D19" s="81" t="s">
        <v>17</v>
      </c>
      <c r="E19" s="162">
        <v>4.6550495496188296E-2</v>
      </c>
      <c r="F19" s="49">
        <v>3.3613445378151259E-2</v>
      </c>
      <c r="G19" s="114">
        <v>0.13846153846153847</v>
      </c>
      <c r="H19" s="43" t="s">
        <v>199</v>
      </c>
      <c r="I19" s="32">
        <v>0</v>
      </c>
      <c r="J19" s="32" t="s">
        <v>242</v>
      </c>
      <c r="K19" s="119">
        <f t="shared" si="0"/>
        <v>3.3613445378151259E-2</v>
      </c>
      <c r="L19" s="119">
        <f t="shared" si="0"/>
        <v>0.13846153846153847</v>
      </c>
      <c r="M19" s="43" t="s">
        <v>17</v>
      </c>
      <c r="N19" s="81"/>
      <c r="O19" s="81"/>
      <c r="Q19" s="275">
        <v>3.3613445378151259E-2</v>
      </c>
      <c r="R19" s="274">
        <v>4.6550495496188296E-2</v>
      </c>
      <c r="S19" s="133">
        <v>6.9000000000000006E-2</v>
      </c>
    </row>
    <row r="20" spans="1:19" x14ac:dyDescent="0.25">
      <c r="G20" s="84"/>
      <c r="H20" s="84"/>
      <c r="M20" s="84"/>
    </row>
    <row r="21" spans="1:19" x14ac:dyDescent="0.25">
      <c r="G21" s="84"/>
      <c r="H21" s="84"/>
    </row>
    <row r="22" spans="1:19" x14ac:dyDescent="0.25">
      <c r="G22" s="84"/>
      <c r="H22" s="84"/>
    </row>
  </sheetData>
  <hyperlinks>
    <hyperlink ref="P5" r:id="rId1"/>
  </hyperlinks>
  <pageMargins left="0.7" right="0.7" top="0.75" bottom="0.75" header="0.3" footer="0.3"/>
  <pageSetup orientation="portrait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80" activePane="bottomLeft" state="frozen"/>
      <selection activeCell="P110" sqref="P110"/>
      <selection pane="bottomLeft" activeCell="G112" sqref="G112"/>
    </sheetView>
  </sheetViews>
  <sheetFormatPr defaultRowHeight="15" x14ac:dyDescent="0.25"/>
  <cols>
    <col min="1" max="1" width="7" customWidth="1"/>
    <col min="4" max="4" width="7.7109375" customWidth="1"/>
    <col min="5" max="7" width="8.42578125" customWidth="1"/>
    <col min="8" max="8" width="5.7109375" customWidth="1"/>
    <col min="9" max="9" width="7.28515625" style="79" customWidth="1"/>
    <col min="10" max="10" width="29.7109375" style="79" customWidth="1"/>
    <col min="11" max="13" width="8.42578125" style="79" customWidth="1"/>
    <col min="14" max="14" width="9.140625" style="79"/>
    <col min="15" max="15" width="12.42578125" customWidth="1"/>
    <col min="16" max="16" width="21.7109375" customWidth="1"/>
    <col min="18" max="25" width="10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6" x14ac:dyDescent="0.25">
      <c r="A2" s="24" t="s">
        <v>2</v>
      </c>
      <c r="B2" t="s">
        <v>12</v>
      </c>
      <c r="C2" t="s">
        <v>11</v>
      </c>
      <c r="D2" t="s">
        <v>18</v>
      </c>
      <c r="E2">
        <v>1.5689377963655448E-2</v>
      </c>
      <c r="F2">
        <v>1.3477399110327429E-2</v>
      </c>
      <c r="G2">
        <v>1.8322986042609891E-2</v>
      </c>
      <c r="H2" t="s">
        <v>202</v>
      </c>
      <c r="I2" s="79">
        <v>2</v>
      </c>
      <c r="J2" s="79" t="s">
        <v>1387</v>
      </c>
      <c r="K2" s="79">
        <v>-4.154771358424278</v>
      </c>
      <c r="L2" s="79">
        <v>7.8352601282126372E-2</v>
      </c>
      <c r="M2" s="79" t="s">
        <v>17</v>
      </c>
      <c r="O2" t="s">
        <v>24</v>
      </c>
      <c r="P2" t="s">
        <v>67</v>
      </c>
    </row>
    <row r="3" spans="1:16" x14ac:dyDescent="0.25">
      <c r="A3" s="24" t="s">
        <v>2</v>
      </c>
      <c r="B3" t="s">
        <v>12</v>
      </c>
      <c r="C3" t="s">
        <v>11</v>
      </c>
      <c r="D3" t="s">
        <v>8</v>
      </c>
      <c r="E3">
        <v>1.1046672145901517E-2</v>
      </c>
      <c r="F3">
        <v>1.0085574619594704E-2</v>
      </c>
      <c r="G3">
        <v>1.2146149695179959E-2</v>
      </c>
      <c r="H3" t="s">
        <v>202</v>
      </c>
      <c r="I3" s="79">
        <v>2</v>
      </c>
      <c r="J3" s="79" t="s">
        <v>1388</v>
      </c>
      <c r="K3" s="79">
        <v>-4.5056260596439701</v>
      </c>
      <c r="L3" s="79">
        <v>4.742501903454472E-2</v>
      </c>
      <c r="M3" s="79" t="s">
        <v>17</v>
      </c>
    </row>
    <row r="4" spans="1:16" x14ac:dyDescent="0.25">
      <c r="A4" s="24" t="s">
        <v>2</v>
      </c>
      <c r="B4" t="s">
        <v>12</v>
      </c>
      <c r="C4" t="s">
        <v>11</v>
      </c>
      <c r="D4" t="s">
        <v>29</v>
      </c>
      <c r="E4">
        <v>1.335415542278807E-2</v>
      </c>
      <c r="F4">
        <v>1.156246026458921E-2</v>
      </c>
      <c r="G4">
        <v>1.5326903698598125E-2</v>
      </c>
      <c r="H4" t="s">
        <v>202</v>
      </c>
      <c r="I4" s="79">
        <v>2</v>
      </c>
      <c r="J4" s="79" t="s">
        <v>1389</v>
      </c>
      <c r="K4" s="79">
        <v>-4.3159276749450211</v>
      </c>
      <c r="L4" s="79">
        <v>7.1899497351798514E-2</v>
      </c>
      <c r="M4" s="79" t="s">
        <v>17</v>
      </c>
    </row>
    <row r="5" spans="1:16" x14ac:dyDescent="0.25">
      <c r="A5" s="24" t="s">
        <v>2</v>
      </c>
      <c r="B5" t="s">
        <v>12</v>
      </c>
      <c r="C5" t="s">
        <v>11</v>
      </c>
      <c r="D5" t="s">
        <v>7</v>
      </c>
      <c r="E5">
        <v>1.2996756212184015E-2</v>
      </c>
      <c r="F5">
        <v>1.1548758744419657E-2</v>
      </c>
      <c r="G5">
        <v>1.4782764144241931E-2</v>
      </c>
      <c r="H5" t="s">
        <v>202</v>
      </c>
      <c r="I5" s="79">
        <v>2</v>
      </c>
      <c r="J5" s="79" t="s">
        <v>1390</v>
      </c>
      <c r="K5" s="79">
        <v>-4.3430554747961203</v>
      </c>
      <c r="L5" s="79">
        <v>6.2980600532800135E-2</v>
      </c>
      <c r="M5" s="79" t="s">
        <v>17</v>
      </c>
    </row>
    <row r="6" spans="1:16" x14ac:dyDescent="0.25">
      <c r="A6" s="24" t="s">
        <v>2</v>
      </c>
      <c r="B6" t="s">
        <v>12</v>
      </c>
      <c r="C6" t="s">
        <v>13</v>
      </c>
      <c r="D6" t="s">
        <v>18</v>
      </c>
      <c r="E6">
        <v>1.589330182828522E-2</v>
      </c>
      <c r="F6">
        <v>1.3891491938568449E-2</v>
      </c>
      <c r="G6">
        <v>1.8017450024483392E-2</v>
      </c>
      <c r="H6" t="s">
        <v>202</v>
      </c>
      <c r="I6" s="79">
        <v>2</v>
      </c>
      <c r="J6" s="79" t="s">
        <v>1391</v>
      </c>
      <c r="K6" s="79">
        <v>-4.1418575271758291</v>
      </c>
      <c r="L6" s="79">
        <v>6.6342901048352221E-2</v>
      </c>
      <c r="M6" s="79" t="s">
        <v>17</v>
      </c>
    </row>
    <row r="7" spans="1:16" x14ac:dyDescent="0.25">
      <c r="A7" s="24" t="s">
        <v>2</v>
      </c>
      <c r="B7" t="s">
        <v>12</v>
      </c>
      <c r="C7" t="s">
        <v>13</v>
      </c>
      <c r="D7" t="s">
        <v>8</v>
      </c>
      <c r="E7">
        <v>1.1197406285827006E-2</v>
      </c>
      <c r="F7">
        <v>1.02900522320749E-2</v>
      </c>
      <c r="G7">
        <v>1.2222567638546294E-2</v>
      </c>
      <c r="H7" t="s">
        <v>202</v>
      </c>
      <c r="I7" s="79">
        <v>2</v>
      </c>
      <c r="J7" s="79" t="s">
        <v>1392</v>
      </c>
      <c r="K7" s="79">
        <v>-4.4920731091228419</v>
      </c>
      <c r="L7" s="79">
        <v>4.3904699886732748E-2</v>
      </c>
      <c r="M7" s="79" t="s">
        <v>17</v>
      </c>
    </row>
    <row r="8" spans="1:16" x14ac:dyDescent="0.25">
      <c r="A8" s="24" t="s">
        <v>2</v>
      </c>
      <c r="B8" t="s">
        <v>12</v>
      </c>
      <c r="C8" t="s">
        <v>13</v>
      </c>
      <c r="D8" t="s">
        <v>29</v>
      </c>
      <c r="E8">
        <v>1.353252306807326E-2</v>
      </c>
      <c r="F8">
        <v>1.1663826159473889E-2</v>
      </c>
      <c r="G8">
        <v>1.5455321790681551E-2</v>
      </c>
      <c r="H8" t="s">
        <v>202</v>
      </c>
      <c r="I8" s="79">
        <v>2</v>
      </c>
      <c r="J8" s="79" t="s">
        <v>1393</v>
      </c>
      <c r="K8" s="79">
        <v>-4.3026593746521957</v>
      </c>
      <c r="L8" s="79">
        <v>7.1801307493071509E-2</v>
      </c>
      <c r="M8" s="79" t="s">
        <v>17</v>
      </c>
    </row>
    <row r="9" spans="1:16" x14ac:dyDescent="0.25">
      <c r="A9" s="24" t="s">
        <v>2</v>
      </c>
      <c r="B9" t="s">
        <v>12</v>
      </c>
      <c r="C9" t="s">
        <v>13</v>
      </c>
      <c r="D9" t="s">
        <v>7</v>
      </c>
      <c r="E9">
        <v>1.3170888038847181E-2</v>
      </c>
      <c r="F9">
        <v>1.2011664713107526E-2</v>
      </c>
      <c r="G9">
        <v>1.4498758054217338E-2</v>
      </c>
      <c r="H9" t="s">
        <v>202</v>
      </c>
      <c r="I9" s="79">
        <v>2</v>
      </c>
      <c r="J9" s="79" t="s">
        <v>1394</v>
      </c>
      <c r="K9" s="79">
        <v>-4.3297463365823932</v>
      </c>
      <c r="L9" s="79">
        <v>4.8006315626311469E-2</v>
      </c>
      <c r="M9" s="79" t="s">
        <v>17</v>
      </c>
    </row>
    <row r="10" spans="1:16" x14ac:dyDescent="0.25">
      <c r="A10" s="24" t="s">
        <v>2</v>
      </c>
      <c r="B10" t="s">
        <v>12</v>
      </c>
      <c r="C10" t="s">
        <v>14</v>
      </c>
      <c r="D10" t="s">
        <v>18</v>
      </c>
      <c r="E10">
        <v>1.8217850554530696E-2</v>
      </c>
      <c r="F10">
        <v>1.5633229669034847E-2</v>
      </c>
      <c r="G10">
        <v>2.1505353951480205E-2</v>
      </c>
      <c r="H10" t="s">
        <v>202</v>
      </c>
      <c r="I10" s="79">
        <v>2</v>
      </c>
      <c r="J10" s="79" t="s">
        <v>1395</v>
      </c>
      <c r="K10" s="79">
        <v>-4.0053533658696558</v>
      </c>
      <c r="L10" s="79">
        <v>8.135284932361117E-2</v>
      </c>
      <c r="M10" s="79" t="s">
        <v>17</v>
      </c>
    </row>
    <row r="11" spans="1:16" x14ac:dyDescent="0.25">
      <c r="A11" s="24" t="s">
        <v>2</v>
      </c>
      <c r="B11" t="s">
        <v>12</v>
      </c>
      <c r="C11" t="s">
        <v>14</v>
      </c>
      <c r="D11" t="s">
        <v>8</v>
      </c>
      <c r="E11">
        <v>1.2799051924323514E-2</v>
      </c>
      <c r="F11">
        <v>1.1586365956985209E-2</v>
      </c>
      <c r="G11">
        <v>1.4259156351042281E-2</v>
      </c>
      <c r="H11" t="s">
        <v>202</v>
      </c>
      <c r="I11" s="79">
        <v>2</v>
      </c>
      <c r="J11" s="79" t="s">
        <v>1396</v>
      </c>
      <c r="K11" s="79">
        <v>-4.3583841792119911</v>
      </c>
      <c r="L11" s="79">
        <v>5.2951579848151305E-2</v>
      </c>
      <c r="M11" s="79" t="s">
        <v>17</v>
      </c>
    </row>
    <row r="12" spans="1:16" x14ac:dyDescent="0.25">
      <c r="A12" s="24" t="s">
        <v>2</v>
      </c>
      <c r="B12" t="s">
        <v>12</v>
      </c>
      <c r="C12" t="s">
        <v>14</v>
      </c>
      <c r="D12" t="s">
        <v>29</v>
      </c>
      <c r="E12">
        <v>1.5491502138780906E-2</v>
      </c>
      <c r="F12">
        <v>1.3240214054269723E-2</v>
      </c>
      <c r="G12">
        <v>1.8406875209618308E-2</v>
      </c>
      <c r="H12" t="s">
        <v>202</v>
      </c>
      <c r="I12" s="79">
        <v>2</v>
      </c>
      <c r="J12" s="79" t="s">
        <v>1397</v>
      </c>
      <c r="K12" s="79">
        <v>-4.1674636545113426</v>
      </c>
      <c r="L12" s="79">
        <v>8.4047329056559456E-2</v>
      </c>
      <c r="M12" s="79" t="s">
        <v>17</v>
      </c>
    </row>
    <row r="13" spans="1:16" x14ac:dyDescent="0.25">
      <c r="A13" s="24" t="s">
        <v>2</v>
      </c>
      <c r="B13" t="s">
        <v>12</v>
      </c>
      <c r="C13" t="s">
        <v>14</v>
      </c>
      <c r="D13" t="s">
        <v>7</v>
      </c>
      <c r="E13">
        <v>1.5068796966890549E-2</v>
      </c>
      <c r="F13">
        <v>1.3445111395799614E-2</v>
      </c>
      <c r="G13">
        <v>1.6957339672558955E-2</v>
      </c>
      <c r="H13" t="s">
        <v>202</v>
      </c>
      <c r="I13" s="79">
        <v>2</v>
      </c>
      <c r="J13" s="79" t="s">
        <v>1398</v>
      </c>
      <c r="K13" s="79">
        <v>-4.195129099199133</v>
      </c>
      <c r="L13" s="79">
        <v>5.920540411956008E-2</v>
      </c>
      <c r="M13" s="79" t="s">
        <v>17</v>
      </c>
    </row>
    <row r="14" spans="1:16" x14ac:dyDescent="0.25">
      <c r="A14" s="24" t="s">
        <v>2</v>
      </c>
      <c r="B14" t="s">
        <v>15</v>
      </c>
      <c r="C14" t="s">
        <v>11</v>
      </c>
      <c r="D14" t="s">
        <v>18</v>
      </c>
      <c r="E14">
        <v>1.5689377963655448E-2</v>
      </c>
      <c r="F14">
        <v>1.3397700074755842E-2</v>
      </c>
      <c r="G14">
        <v>1.8526893974711821E-2</v>
      </c>
      <c r="H14" t="s">
        <v>202</v>
      </c>
      <c r="I14" s="79">
        <v>2</v>
      </c>
      <c r="J14" s="79" t="s">
        <v>1399</v>
      </c>
      <c r="K14" s="79">
        <v>-4.154771358424278</v>
      </c>
      <c r="L14" s="79">
        <v>8.2688864488143124E-2</v>
      </c>
      <c r="M14" s="79" t="s">
        <v>17</v>
      </c>
    </row>
    <row r="15" spans="1:16" x14ac:dyDescent="0.25">
      <c r="A15" s="24" t="s">
        <v>2</v>
      </c>
      <c r="B15" t="s">
        <v>15</v>
      </c>
      <c r="C15" t="s">
        <v>11</v>
      </c>
      <c r="D15" t="s">
        <v>7</v>
      </c>
      <c r="E15">
        <v>1.2996756212184015E-2</v>
      </c>
      <c r="F15">
        <v>1.1523415768542834E-2</v>
      </c>
      <c r="G15">
        <v>1.4950829876179652E-2</v>
      </c>
      <c r="H15" t="s">
        <v>202</v>
      </c>
      <c r="I15" s="79">
        <v>2</v>
      </c>
      <c r="J15" s="79" t="s">
        <v>1400</v>
      </c>
      <c r="K15" s="79">
        <v>-4.3430554747961203</v>
      </c>
      <c r="L15" s="79">
        <v>6.6424920766423048E-2</v>
      </c>
      <c r="M15" s="79" t="s">
        <v>17</v>
      </c>
    </row>
    <row r="16" spans="1:16" x14ac:dyDescent="0.25">
      <c r="A16" s="24" t="s">
        <v>2</v>
      </c>
      <c r="B16" t="s">
        <v>15</v>
      </c>
      <c r="C16" t="s">
        <v>13</v>
      </c>
      <c r="D16" t="s">
        <v>18</v>
      </c>
      <c r="E16">
        <v>1.589330182828522E-2</v>
      </c>
      <c r="F16">
        <v>1.3927769491417309E-2</v>
      </c>
      <c r="G16">
        <v>1.8073148478157292E-2</v>
      </c>
      <c r="H16" t="s">
        <v>202</v>
      </c>
      <c r="I16" s="79">
        <v>2</v>
      </c>
      <c r="J16" s="79" t="s">
        <v>1391</v>
      </c>
      <c r="K16" s="79">
        <v>-4.1418575271758291</v>
      </c>
      <c r="L16" s="79">
        <v>6.6464968105144212E-2</v>
      </c>
      <c r="M16" s="79" t="s">
        <v>17</v>
      </c>
    </row>
    <row r="17" spans="1:16" x14ac:dyDescent="0.25">
      <c r="A17" s="24" t="s">
        <v>2</v>
      </c>
      <c r="B17" t="s">
        <v>15</v>
      </c>
      <c r="C17" t="s">
        <v>13</v>
      </c>
      <c r="D17" t="s">
        <v>7</v>
      </c>
      <c r="E17">
        <v>1.3170888038847181E-2</v>
      </c>
      <c r="F17">
        <v>1.1999613081374247E-2</v>
      </c>
      <c r="G17">
        <v>1.4426238429683779E-2</v>
      </c>
      <c r="H17" t="s">
        <v>202</v>
      </c>
      <c r="I17" s="79">
        <v>2</v>
      </c>
      <c r="J17" s="79" t="s">
        <v>1401</v>
      </c>
      <c r="K17" s="79">
        <v>-4.3297463365823932</v>
      </c>
      <c r="L17" s="79">
        <v>4.6983228487410163E-2</v>
      </c>
      <c r="M17" s="79" t="s">
        <v>17</v>
      </c>
    </row>
    <row r="18" spans="1:16" x14ac:dyDescent="0.25">
      <c r="A18" s="24" t="s">
        <v>2</v>
      </c>
      <c r="B18" t="s">
        <v>15</v>
      </c>
      <c r="C18" t="s">
        <v>14</v>
      </c>
      <c r="D18" t="s">
        <v>18</v>
      </c>
      <c r="E18">
        <v>1.8217850554530696E-2</v>
      </c>
      <c r="F18">
        <v>1.5622297231288614E-2</v>
      </c>
      <c r="G18">
        <v>2.1308037787966382E-2</v>
      </c>
      <c r="H18" t="s">
        <v>202</v>
      </c>
      <c r="I18" s="79">
        <v>2</v>
      </c>
      <c r="J18" s="79" t="s">
        <v>1402</v>
      </c>
      <c r="K18" s="79">
        <v>-4.0053533658696558</v>
      </c>
      <c r="L18" s="79">
        <v>7.9179887501883067E-2</v>
      </c>
      <c r="M18" s="79" t="s">
        <v>17</v>
      </c>
    </row>
    <row r="19" spans="1:16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34">
        <v>1.5068796966890549E-2</v>
      </c>
      <c r="F19" s="34">
        <v>1.3360434184879141E-2</v>
      </c>
      <c r="G19" s="34">
        <v>1.7051447593870474E-2</v>
      </c>
      <c r="H19" s="34" t="s">
        <v>202</v>
      </c>
      <c r="I19" s="87">
        <v>2</v>
      </c>
      <c r="J19" s="87" t="s">
        <v>1403</v>
      </c>
      <c r="K19" s="87">
        <v>-4.195129099199133</v>
      </c>
      <c r="L19" s="87">
        <v>6.222893789366387E-2</v>
      </c>
      <c r="M19" s="87" t="s">
        <v>17</v>
      </c>
      <c r="N19" s="87"/>
      <c r="O19" s="34"/>
      <c r="P19" s="34"/>
    </row>
    <row r="20" spans="1:16" x14ac:dyDescent="0.25">
      <c r="A20" s="24" t="s">
        <v>3</v>
      </c>
      <c r="B20" t="s">
        <v>12</v>
      </c>
      <c r="C20" t="s">
        <v>11</v>
      </c>
      <c r="D20" t="s">
        <v>18</v>
      </c>
      <c r="E20">
        <v>1.1408839438571603E-2</v>
      </c>
      <c r="F20">
        <v>9.8305760770350335E-3</v>
      </c>
      <c r="G20">
        <v>1.3249910196592218E-2</v>
      </c>
      <c r="H20" t="s">
        <v>202</v>
      </c>
      <c r="I20" s="79">
        <v>2</v>
      </c>
      <c r="J20" s="79" t="s">
        <v>1369</v>
      </c>
      <c r="K20" s="79">
        <v>-4.4733668346923166</v>
      </c>
      <c r="L20" s="79">
        <v>7.6146234280775799E-2</v>
      </c>
      <c r="M20" s="79" t="s">
        <v>17</v>
      </c>
    </row>
    <row r="21" spans="1:16" x14ac:dyDescent="0.25">
      <c r="A21" s="24" t="s">
        <v>3</v>
      </c>
      <c r="B21" t="s">
        <v>12</v>
      </c>
      <c r="C21" t="s">
        <v>11</v>
      </c>
      <c r="D21" t="s">
        <v>8</v>
      </c>
      <c r="E21">
        <v>7.7213424544400368E-3</v>
      </c>
      <c r="F21">
        <v>7.1510592509664815E-3</v>
      </c>
      <c r="G21">
        <v>8.3551967613770643E-3</v>
      </c>
      <c r="H21" t="s">
        <v>202</v>
      </c>
      <c r="I21" s="79">
        <v>2</v>
      </c>
      <c r="J21" s="79" t="s">
        <v>1370</v>
      </c>
      <c r="K21" s="79">
        <v>-4.8637670370009172</v>
      </c>
      <c r="L21" s="79">
        <v>3.9699800812091769E-2</v>
      </c>
      <c r="M21" s="79" t="s">
        <v>17</v>
      </c>
    </row>
    <row r="22" spans="1:16" x14ac:dyDescent="0.25">
      <c r="A22" s="24" t="s">
        <v>3</v>
      </c>
      <c r="B22" t="s">
        <v>12</v>
      </c>
      <c r="C22" t="s">
        <v>11</v>
      </c>
      <c r="D22" t="s">
        <v>29</v>
      </c>
      <c r="E22">
        <v>9.6757948237136352E-3</v>
      </c>
      <c r="F22">
        <v>8.5122458921818751E-3</v>
      </c>
      <c r="G22">
        <v>1.1052704048670734E-2</v>
      </c>
      <c r="H22" t="s">
        <v>202</v>
      </c>
      <c r="I22" s="79">
        <v>2</v>
      </c>
      <c r="J22" s="79" t="s">
        <v>1371</v>
      </c>
      <c r="K22" s="79">
        <v>-4.6381278911187858</v>
      </c>
      <c r="L22" s="79">
        <v>6.662481847516423E-2</v>
      </c>
      <c r="M22" s="79" t="s">
        <v>17</v>
      </c>
    </row>
    <row r="23" spans="1:16" x14ac:dyDescent="0.25">
      <c r="A23" s="24" t="s">
        <v>3</v>
      </c>
      <c r="B23" t="s">
        <v>12</v>
      </c>
      <c r="C23" t="s">
        <v>11</v>
      </c>
      <c r="D23" t="s">
        <v>7</v>
      </c>
      <c r="E23">
        <v>9.1140160612476449E-3</v>
      </c>
      <c r="F23">
        <v>8.0976954407761485E-3</v>
      </c>
      <c r="G23">
        <v>1.0365123643644576E-2</v>
      </c>
      <c r="H23" t="s">
        <v>202</v>
      </c>
      <c r="I23" s="79">
        <v>2</v>
      </c>
      <c r="J23" s="79" t="s">
        <v>1372</v>
      </c>
      <c r="K23" s="79">
        <v>-4.6979418238809014</v>
      </c>
      <c r="L23" s="79">
        <v>6.2976318128003833E-2</v>
      </c>
      <c r="M23" s="79" t="s">
        <v>17</v>
      </c>
    </row>
    <row r="24" spans="1:16" x14ac:dyDescent="0.25">
      <c r="A24" s="24" t="s">
        <v>3</v>
      </c>
      <c r="B24" t="s">
        <v>12</v>
      </c>
      <c r="C24" t="s">
        <v>13</v>
      </c>
      <c r="D24" t="s">
        <v>18</v>
      </c>
      <c r="E24">
        <v>1.4384569462853292E-2</v>
      </c>
      <c r="F24">
        <v>1.2654760070114249E-2</v>
      </c>
      <c r="G24">
        <v>1.6250389375015682E-2</v>
      </c>
      <c r="H24" t="s">
        <v>202</v>
      </c>
      <c r="I24" s="79">
        <v>2</v>
      </c>
      <c r="J24" s="79" t="s">
        <v>1373</v>
      </c>
      <c r="K24" s="79">
        <v>-4.2415992120161468</v>
      </c>
      <c r="L24" s="79">
        <v>6.3796794772024698E-2</v>
      </c>
      <c r="M24" s="79" t="s">
        <v>17</v>
      </c>
    </row>
    <row r="25" spans="1:16" x14ac:dyDescent="0.25">
      <c r="A25" s="24" t="s">
        <v>3</v>
      </c>
      <c r="B25" t="s">
        <v>12</v>
      </c>
      <c r="C25" t="s">
        <v>13</v>
      </c>
      <c r="D25" t="s">
        <v>8</v>
      </c>
      <c r="E25">
        <v>9.741579412550827E-3</v>
      </c>
      <c r="F25">
        <v>8.962038752429468E-3</v>
      </c>
      <c r="G25">
        <v>1.0525472837752679E-2</v>
      </c>
      <c r="H25" t="s">
        <v>202</v>
      </c>
      <c r="I25" s="79">
        <v>2</v>
      </c>
      <c r="J25" s="79" t="s">
        <v>1374</v>
      </c>
      <c r="K25" s="79">
        <v>-4.6313520171276936</v>
      </c>
      <c r="L25" s="79">
        <v>4.1020551868406988E-2</v>
      </c>
      <c r="M25" s="79" t="s">
        <v>17</v>
      </c>
    </row>
    <row r="26" spans="1:16" x14ac:dyDescent="0.25">
      <c r="A26" s="24" t="s">
        <v>3</v>
      </c>
      <c r="B26" t="s">
        <v>12</v>
      </c>
      <c r="C26" t="s">
        <v>13</v>
      </c>
      <c r="D26" t="s">
        <v>29</v>
      </c>
      <c r="E26">
        <v>1.2204131071199992E-2</v>
      </c>
      <c r="F26">
        <v>1.0508716267128253E-2</v>
      </c>
      <c r="G26">
        <v>1.4149803353527592E-2</v>
      </c>
      <c r="H26" t="s">
        <v>202</v>
      </c>
      <c r="I26" s="79">
        <v>2</v>
      </c>
      <c r="J26" s="79" t="s">
        <v>1375</v>
      </c>
      <c r="K26" s="79">
        <v>-4.405980772165722</v>
      </c>
      <c r="L26" s="79">
        <v>7.5891758477736895E-2</v>
      </c>
      <c r="M26" s="79" t="s">
        <v>17</v>
      </c>
    </row>
    <row r="27" spans="1:16" x14ac:dyDescent="0.25">
      <c r="A27" s="24" t="s">
        <v>3</v>
      </c>
      <c r="B27" t="s">
        <v>12</v>
      </c>
      <c r="C27" t="s">
        <v>13</v>
      </c>
      <c r="D27" t="s">
        <v>7</v>
      </c>
      <c r="E27">
        <v>1.1494275310632523E-2</v>
      </c>
      <c r="F27">
        <v>1.0337060494900321E-2</v>
      </c>
      <c r="G27">
        <v>1.2725678170744636E-2</v>
      </c>
      <c r="H27" t="s">
        <v>202</v>
      </c>
      <c r="I27" s="79">
        <v>2</v>
      </c>
      <c r="J27" s="79" t="s">
        <v>1376</v>
      </c>
      <c r="K27" s="79">
        <v>-4.4659061666314592</v>
      </c>
      <c r="L27" s="79">
        <v>5.3032222331571316E-2</v>
      </c>
      <c r="M27" s="79" t="s">
        <v>17</v>
      </c>
    </row>
    <row r="28" spans="1:16" x14ac:dyDescent="0.25">
      <c r="A28" s="24" t="s">
        <v>3</v>
      </c>
      <c r="B28" t="s">
        <v>12</v>
      </c>
      <c r="C28" t="s">
        <v>14</v>
      </c>
      <c r="D28" t="s">
        <v>18</v>
      </c>
      <c r="E28">
        <v>1.4234974178183054E-2</v>
      </c>
      <c r="F28">
        <v>1.2436043253894151E-2</v>
      </c>
      <c r="G28">
        <v>1.632458748544479E-2</v>
      </c>
      <c r="H28" t="s">
        <v>202</v>
      </c>
      <c r="I28" s="79">
        <v>2</v>
      </c>
      <c r="J28" s="79" t="s">
        <v>1377</v>
      </c>
      <c r="K28" s="79">
        <v>-4.2520533722205496</v>
      </c>
      <c r="L28" s="79">
        <v>6.940648868566425E-2</v>
      </c>
      <c r="M28" s="79" t="s">
        <v>17</v>
      </c>
    </row>
    <row r="29" spans="1:16" x14ac:dyDescent="0.25">
      <c r="A29" s="24" t="s">
        <v>3</v>
      </c>
      <c r="B29" t="s">
        <v>12</v>
      </c>
      <c r="C29" t="s">
        <v>14</v>
      </c>
      <c r="D29" t="s">
        <v>8</v>
      </c>
      <c r="E29">
        <v>9.6357263022221352E-3</v>
      </c>
      <c r="F29">
        <v>8.757340960701035E-3</v>
      </c>
      <c r="G29">
        <v>1.0475440006184481E-2</v>
      </c>
      <c r="H29" t="s">
        <v>202</v>
      </c>
      <c r="I29" s="79">
        <v>2</v>
      </c>
      <c r="J29" s="79" t="s">
        <v>1378</v>
      </c>
      <c r="K29" s="79">
        <v>-4.6422775983043305</v>
      </c>
      <c r="L29" s="79">
        <v>4.5699274162993624E-2</v>
      </c>
      <c r="M29" s="79" t="s">
        <v>17</v>
      </c>
    </row>
    <row r="30" spans="1:16" x14ac:dyDescent="0.25">
      <c r="A30" s="24" t="s">
        <v>3</v>
      </c>
      <c r="B30" t="s">
        <v>12</v>
      </c>
      <c r="C30" t="s">
        <v>14</v>
      </c>
      <c r="D30" t="s">
        <v>29</v>
      </c>
      <c r="E30">
        <v>1.2071236386600114E-2</v>
      </c>
      <c r="F30">
        <v>1.0493100953454571E-2</v>
      </c>
      <c r="G30">
        <v>1.40160055333775E-2</v>
      </c>
      <c r="H30" t="s">
        <v>202</v>
      </c>
      <c r="I30" s="79">
        <v>2</v>
      </c>
      <c r="J30" s="79" t="s">
        <v>1379</v>
      </c>
      <c r="K30" s="79">
        <v>-4.4169298144377338</v>
      </c>
      <c r="L30" s="79">
        <v>7.384743362902714E-2</v>
      </c>
      <c r="M30" s="79" t="s">
        <v>17</v>
      </c>
    </row>
    <row r="31" spans="1:16" x14ac:dyDescent="0.25">
      <c r="A31" s="24" t="s">
        <v>3</v>
      </c>
      <c r="B31" t="s">
        <v>12</v>
      </c>
      <c r="C31" t="s">
        <v>14</v>
      </c>
      <c r="D31" t="s">
        <v>7</v>
      </c>
      <c r="E31">
        <v>1.1374799117438279E-2</v>
      </c>
      <c r="F31">
        <v>1.0196729588254677E-2</v>
      </c>
      <c r="G31">
        <v>1.2703008685800677E-2</v>
      </c>
      <c r="H31" t="s">
        <v>202</v>
      </c>
      <c r="I31" s="79">
        <v>2</v>
      </c>
      <c r="J31" s="79" t="s">
        <v>1380</v>
      </c>
      <c r="K31" s="79">
        <v>-4.4763549743064885</v>
      </c>
      <c r="L31" s="79">
        <v>5.606424222588844E-2</v>
      </c>
      <c r="M31" s="79" t="s">
        <v>17</v>
      </c>
    </row>
    <row r="32" spans="1:16" x14ac:dyDescent="0.25">
      <c r="A32" s="24" t="s">
        <v>3</v>
      </c>
      <c r="B32" t="s">
        <v>15</v>
      </c>
      <c r="C32" t="s">
        <v>11</v>
      </c>
      <c r="D32" t="s">
        <v>18</v>
      </c>
      <c r="E32">
        <v>1.1408839438571603E-2</v>
      </c>
      <c r="F32">
        <v>9.9838893007787068E-3</v>
      </c>
      <c r="G32">
        <v>1.3279517047962028E-2</v>
      </c>
      <c r="H32" t="s">
        <v>202</v>
      </c>
      <c r="I32" s="79">
        <v>2</v>
      </c>
      <c r="J32" s="79" t="s">
        <v>1381</v>
      </c>
      <c r="K32" s="79">
        <v>-4.4733668346923166</v>
      </c>
      <c r="L32" s="79">
        <v>7.2767870564656764E-2</v>
      </c>
      <c r="M32" s="79" t="s">
        <v>17</v>
      </c>
    </row>
    <row r="33" spans="1:16" x14ac:dyDescent="0.25">
      <c r="A33" s="24" t="s">
        <v>3</v>
      </c>
      <c r="B33" t="s">
        <v>15</v>
      </c>
      <c r="C33" t="s">
        <v>11</v>
      </c>
      <c r="D33" t="s">
        <v>7</v>
      </c>
      <c r="E33">
        <v>9.1140160612476449E-3</v>
      </c>
      <c r="F33">
        <v>8.0029234725395547E-3</v>
      </c>
      <c r="G33">
        <v>1.0393479433376958E-2</v>
      </c>
      <c r="H33" t="s">
        <v>202</v>
      </c>
      <c r="I33" s="79">
        <v>2</v>
      </c>
      <c r="J33" s="79" t="s">
        <v>1382</v>
      </c>
      <c r="K33" s="79">
        <v>-4.6979418238809014</v>
      </c>
      <c r="L33" s="79">
        <v>6.6676459939357335E-2</v>
      </c>
      <c r="M33" s="79" t="s">
        <v>17</v>
      </c>
    </row>
    <row r="34" spans="1:16" x14ac:dyDescent="0.25">
      <c r="A34" s="24" t="s">
        <v>3</v>
      </c>
      <c r="B34" t="s">
        <v>15</v>
      </c>
      <c r="C34" t="s">
        <v>13</v>
      </c>
      <c r="D34" t="s">
        <v>18</v>
      </c>
      <c r="E34">
        <v>1.4384569462853292E-2</v>
      </c>
      <c r="F34">
        <v>1.2828674462972178E-2</v>
      </c>
      <c r="G34">
        <v>1.6197851287941302E-2</v>
      </c>
      <c r="H34" t="s">
        <v>202</v>
      </c>
      <c r="I34" s="79">
        <v>2</v>
      </c>
      <c r="J34" s="79" t="s">
        <v>1383</v>
      </c>
      <c r="K34" s="79">
        <v>-4.2415992120161468</v>
      </c>
      <c r="L34" s="79">
        <v>5.948870893854874E-2</v>
      </c>
      <c r="M34" s="79" t="s">
        <v>17</v>
      </c>
    </row>
    <row r="35" spans="1:16" x14ac:dyDescent="0.25">
      <c r="A35" s="24" t="s">
        <v>3</v>
      </c>
      <c r="B35" t="s">
        <v>15</v>
      </c>
      <c r="C35" t="s">
        <v>13</v>
      </c>
      <c r="D35" t="s">
        <v>7</v>
      </c>
      <c r="E35">
        <v>1.1494275310632523E-2</v>
      </c>
      <c r="F35">
        <v>1.0475654493146433E-2</v>
      </c>
      <c r="G35">
        <v>1.2665409311925882E-2</v>
      </c>
      <c r="H35" t="s">
        <v>202</v>
      </c>
      <c r="I35" s="79">
        <v>2</v>
      </c>
      <c r="J35" s="79" t="s">
        <v>1384</v>
      </c>
      <c r="K35" s="79">
        <v>-4.4659061666314592</v>
      </c>
      <c r="L35" s="79">
        <v>4.8423636729837044E-2</v>
      </c>
      <c r="M35" s="79" t="s">
        <v>17</v>
      </c>
    </row>
    <row r="36" spans="1:16" x14ac:dyDescent="0.25">
      <c r="A36" s="24" t="s">
        <v>3</v>
      </c>
      <c r="B36" t="s">
        <v>15</v>
      </c>
      <c r="C36" t="s">
        <v>14</v>
      </c>
      <c r="D36" t="s">
        <v>18</v>
      </c>
      <c r="E36">
        <v>1.4234974178183054E-2</v>
      </c>
      <c r="F36">
        <v>1.2606797472848506E-2</v>
      </c>
      <c r="G36">
        <v>1.6187076086552388E-2</v>
      </c>
      <c r="H36" t="s">
        <v>202</v>
      </c>
      <c r="I36" s="79">
        <v>2</v>
      </c>
      <c r="J36" s="79" t="s">
        <v>1385</v>
      </c>
      <c r="K36" s="79">
        <v>-4.2520533722205496</v>
      </c>
      <c r="L36" s="79">
        <v>6.3769643100018508E-2</v>
      </c>
      <c r="M36" s="79" t="s">
        <v>17</v>
      </c>
    </row>
    <row r="37" spans="1:16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34">
        <v>1.1374799117438279E-2</v>
      </c>
      <c r="F37" s="34">
        <v>1.0182858388881362E-2</v>
      </c>
      <c r="G37" s="34">
        <v>1.2547515684380981E-2</v>
      </c>
      <c r="H37" s="34" t="s">
        <v>202</v>
      </c>
      <c r="I37" s="87">
        <v>2</v>
      </c>
      <c r="J37" s="87" t="s">
        <v>1386</v>
      </c>
      <c r="K37" s="87">
        <v>-4.4763549743064885</v>
      </c>
      <c r="L37" s="87">
        <v>5.3269626549622848E-2</v>
      </c>
      <c r="M37" s="87" t="s">
        <v>17</v>
      </c>
      <c r="N37" s="87"/>
      <c r="O37" s="34"/>
      <c r="P37" s="34"/>
    </row>
    <row r="38" spans="1:16" x14ac:dyDescent="0.25">
      <c r="A38" s="24" t="s">
        <v>4</v>
      </c>
      <c r="B38" t="s">
        <v>12</v>
      </c>
      <c r="C38" t="s">
        <v>11</v>
      </c>
      <c r="D38" t="s">
        <v>18</v>
      </c>
      <c r="E38">
        <v>1.3141939909861518E-2</v>
      </c>
      <c r="F38">
        <v>1.0455506898383402E-2</v>
      </c>
      <c r="G38">
        <v>1.6578444518650863E-2</v>
      </c>
      <c r="H38" t="s">
        <v>202</v>
      </c>
      <c r="I38" s="79">
        <v>2</v>
      </c>
      <c r="J38" s="79" t="s">
        <v>1404</v>
      </c>
      <c r="K38" s="79">
        <v>-4.3319466428908671</v>
      </c>
      <c r="L38" s="79">
        <v>0.11759553904299057</v>
      </c>
      <c r="M38" s="79" t="s">
        <v>17</v>
      </c>
    </row>
    <row r="39" spans="1:16" x14ac:dyDescent="0.25">
      <c r="A39" s="24" t="s">
        <v>4</v>
      </c>
      <c r="B39" t="s">
        <v>12</v>
      </c>
      <c r="C39" t="s">
        <v>11</v>
      </c>
      <c r="D39" t="s">
        <v>8</v>
      </c>
      <c r="E39">
        <v>9.8421861754198949E-3</v>
      </c>
      <c r="F39">
        <v>8.8950742377442698E-3</v>
      </c>
      <c r="G39">
        <v>1.0826534398494222E-2</v>
      </c>
      <c r="H39" t="s">
        <v>202</v>
      </c>
      <c r="I39" s="79">
        <v>2</v>
      </c>
      <c r="J39" s="79" t="s">
        <v>1405</v>
      </c>
      <c r="K39" s="79">
        <v>-4.6210774202958156</v>
      </c>
      <c r="L39" s="79">
        <v>5.012814861519687E-2</v>
      </c>
      <c r="M39" s="79" t="s">
        <v>17</v>
      </c>
    </row>
    <row r="40" spans="1:16" x14ac:dyDescent="0.25">
      <c r="A40" s="24" t="s">
        <v>4</v>
      </c>
      <c r="B40" t="s">
        <v>12</v>
      </c>
      <c r="C40" t="s">
        <v>11</v>
      </c>
      <c r="D40" t="s">
        <v>29</v>
      </c>
      <c r="E40">
        <v>1.1745083403785495E-2</v>
      </c>
      <c r="F40">
        <v>9.6816721488829794E-3</v>
      </c>
      <c r="G40">
        <v>1.4200934580509403E-2</v>
      </c>
      <c r="H40" t="s">
        <v>202</v>
      </c>
      <c r="I40" s="79">
        <v>2</v>
      </c>
      <c r="J40" s="79" t="s">
        <v>1406</v>
      </c>
      <c r="K40" s="79">
        <v>-4.44432055968017</v>
      </c>
      <c r="L40" s="79">
        <v>9.7722742078292554E-2</v>
      </c>
      <c r="M40" s="79" t="s">
        <v>17</v>
      </c>
    </row>
    <row r="41" spans="1:16" x14ac:dyDescent="0.25">
      <c r="A41" s="24" t="s">
        <v>4</v>
      </c>
      <c r="B41" t="s">
        <v>12</v>
      </c>
      <c r="C41" t="s">
        <v>11</v>
      </c>
      <c r="D41" t="s">
        <v>7</v>
      </c>
      <c r="E41">
        <v>1.1016267996766036E-2</v>
      </c>
      <c r="F41">
        <v>9.0967338697117376E-3</v>
      </c>
      <c r="G41">
        <v>1.329679033094164E-2</v>
      </c>
      <c r="H41" t="s">
        <v>202</v>
      </c>
      <c r="I41" s="79">
        <v>2</v>
      </c>
      <c r="J41" s="79" t="s">
        <v>1407</v>
      </c>
      <c r="K41" s="79">
        <v>-4.5083821898954541</v>
      </c>
      <c r="L41" s="79">
        <v>9.6838582633090073E-2</v>
      </c>
      <c r="M41" s="79" t="s">
        <v>17</v>
      </c>
    </row>
    <row r="42" spans="1:16" x14ac:dyDescent="0.25">
      <c r="A42" s="24" t="s">
        <v>4</v>
      </c>
      <c r="B42" t="s">
        <v>12</v>
      </c>
      <c r="C42" t="s">
        <v>13</v>
      </c>
      <c r="D42" t="s">
        <v>18</v>
      </c>
      <c r="E42">
        <v>1.466752563774395E-2</v>
      </c>
      <c r="F42">
        <v>1.1373791342367269E-2</v>
      </c>
      <c r="G42">
        <v>1.830695704096124E-2</v>
      </c>
      <c r="H42" t="s">
        <v>202</v>
      </c>
      <c r="I42" s="79">
        <v>2</v>
      </c>
      <c r="J42" s="79" t="s">
        <v>1408</v>
      </c>
      <c r="K42" s="79">
        <v>-4.2221193692371042</v>
      </c>
      <c r="L42" s="79">
        <v>0.12142077811220617</v>
      </c>
      <c r="M42" s="79" t="s">
        <v>17</v>
      </c>
    </row>
    <row r="43" spans="1:16" x14ac:dyDescent="0.25">
      <c r="A43" s="24" t="s">
        <v>4</v>
      </c>
      <c r="B43" t="s">
        <v>12</v>
      </c>
      <c r="C43" t="s">
        <v>13</v>
      </c>
      <c r="D43" t="s">
        <v>8</v>
      </c>
      <c r="E43">
        <v>1.0986532657532017E-2</v>
      </c>
      <c r="F43">
        <v>9.3097972125059485E-3</v>
      </c>
      <c r="G43">
        <v>1.2952593596551402E-2</v>
      </c>
      <c r="H43" t="s">
        <v>202</v>
      </c>
      <c r="I43" s="79">
        <v>2</v>
      </c>
      <c r="J43" s="79" t="s">
        <v>1409</v>
      </c>
      <c r="K43" s="79">
        <v>-4.5110850601167369</v>
      </c>
      <c r="L43" s="79">
        <v>8.4242024605251528E-2</v>
      </c>
      <c r="M43" s="79" t="s">
        <v>17</v>
      </c>
    </row>
    <row r="44" spans="1:16" x14ac:dyDescent="0.25">
      <c r="A44" s="24" t="s">
        <v>4</v>
      </c>
      <c r="B44" t="s">
        <v>12</v>
      </c>
      <c r="C44" t="s">
        <v>13</v>
      </c>
      <c r="D44" t="s">
        <v>29</v>
      </c>
      <c r="E44">
        <v>1.3107497829058646E-2</v>
      </c>
      <c r="F44">
        <v>1.0346642062190747E-2</v>
      </c>
      <c r="G44">
        <v>1.6443603544840875E-2</v>
      </c>
      <c r="H44" t="s">
        <v>202</v>
      </c>
      <c r="I44" s="79">
        <v>2</v>
      </c>
      <c r="J44" s="79" t="s">
        <v>1410</v>
      </c>
      <c r="K44" s="79">
        <v>-4.3345708591434899</v>
      </c>
      <c r="L44" s="79">
        <v>0.11818227823968051</v>
      </c>
      <c r="M44" s="79" t="s">
        <v>17</v>
      </c>
    </row>
    <row r="45" spans="1:16" x14ac:dyDescent="0.25">
      <c r="A45" s="24" t="s">
        <v>4</v>
      </c>
      <c r="B45" t="s">
        <v>12</v>
      </c>
      <c r="C45" t="s">
        <v>13</v>
      </c>
      <c r="D45" t="s">
        <v>7</v>
      </c>
      <c r="E45">
        <v>1.2297322380345903E-2</v>
      </c>
      <c r="F45">
        <v>1.0017373269549216E-2</v>
      </c>
      <c r="G45">
        <v>1.5338194246329252E-2</v>
      </c>
      <c r="H45" t="s">
        <v>202</v>
      </c>
      <c r="I45" s="79">
        <v>2</v>
      </c>
      <c r="J45" s="79" t="s">
        <v>1411</v>
      </c>
      <c r="K45" s="79">
        <v>-4.3983737329570554</v>
      </c>
      <c r="L45" s="79">
        <v>0.10867988803694259</v>
      </c>
      <c r="M45" s="79" t="s">
        <v>17</v>
      </c>
    </row>
    <row r="46" spans="1:16" x14ac:dyDescent="0.25">
      <c r="A46" s="24" t="s">
        <v>4</v>
      </c>
      <c r="B46" t="s">
        <v>12</v>
      </c>
      <c r="C46" t="s">
        <v>14</v>
      </c>
      <c r="D46" t="s">
        <v>18</v>
      </c>
      <c r="E46">
        <v>1.3516039408421641E-2</v>
      </c>
      <c r="F46">
        <v>1.0477428819508005E-2</v>
      </c>
      <c r="G46">
        <v>1.7075800020794032E-2</v>
      </c>
      <c r="H46" t="s">
        <v>202</v>
      </c>
      <c r="I46" s="79">
        <v>2</v>
      </c>
      <c r="J46" s="79" t="s">
        <v>1412</v>
      </c>
      <c r="K46" s="79">
        <v>-4.3038781944476288</v>
      </c>
      <c r="L46" s="79">
        <v>0.12460177310162028</v>
      </c>
      <c r="M46" s="79" t="s">
        <v>17</v>
      </c>
    </row>
    <row r="47" spans="1:16" x14ac:dyDescent="0.25">
      <c r="A47" s="24" t="s">
        <v>4</v>
      </c>
      <c r="B47" t="s">
        <v>12</v>
      </c>
      <c r="C47" t="s">
        <v>14</v>
      </c>
      <c r="D47" t="s">
        <v>8</v>
      </c>
      <c r="E47">
        <v>1.0119650430418368E-2</v>
      </c>
      <c r="F47">
        <v>8.7462599678059701E-3</v>
      </c>
      <c r="G47">
        <v>1.1722215718921493E-2</v>
      </c>
      <c r="H47" t="s">
        <v>202</v>
      </c>
      <c r="I47" s="79">
        <v>2</v>
      </c>
      <c r="J47" s="79" t="s">
        <v>1413</v>
      </c>
      <c r="K47" s="79">
        <v>-4.5932761581681998</v>
      </c>
      <c r="L47" s="79">
        <v>7.470909287046576E-2</v>
      </c>
      <c r="M47" s="79" t="s">
        <v>17</v>
      </c>
    </row>
    <row r="48" spans="1:16" x14ac:dyDescent="0.25">
      <c r="A48" s="24" t="s">
        <v>4</v>
      </c>
      <c r="B48" t="s">
        <v>12</v>
      </c>
      <c r="C48" t="s">
        <v>14</v>
      </c>
      <c r="D48" t="s">
        <v>29</v>
      </c>
      <c r="E48">
        <v>1.2080120365903731E-2</v>
      </c>
      <c r="F48">
        <v>9.506570146713236E-3</v>
      </c>
      <c r="G48">
        <v>1.4966893804386929E-2</v>
      </c>
      <c r="H48" t="s">
        <v>202</v>
      </c>
      <c r="I48" s="79">
        <v>2</v>
      </c>
      <c r="J48" s="79" t="s">
        <v>1414</v>
      </c>
      <c r="K48" s="79">
        <v>-4.4161941224602304</v>
      </c>
      <c r="L48" s="79">
        <v>0.11577998169602899</v>
      </c>
      <c r="M48" s="79" t="s">
        <v>17</v>
      </c>
    </row>
    <row r="49" spans="1:16" x14ac:dyDescent="0.25">
      <c r="A49" s="24" t="s">
        <v>4</v>
      </c>
      <c r="B49" t="s">
        <v>12</v>
      </c>
      <c r="C49" t="s">
        <v>14</v>
      </c>
      <c r="D49" t="s">
        <v>7</v>
      </c>
      <c r="E49">
        <v>1.1325910829209104E-2</v>
      </c>
      <c r="F49">
        <v>9.2455192741312357E-3</v>
      </c>
      <c r="G49">
        <v>1.4033761193417923E-2</v>
      </c>
      <c r="H49" t="s">
        <v>202</v>
      </c>
      <c r="I49" s="79">
        <v>2</v>
      </c>
      <c r="J49" s="79" t="s">
        <v>1415</v>
      </c>
      <c r="K49" s="79">
        <v>-4.4806621844268406</v>
      </c>
      <c r="L49" s="79">
        <v>0.10646094618132881</v>
      </c>
      <c r="M49" s="79" t="s">
        <v>17</v>
      </c>
    </row>
    <row r="50" spans="1:16" x14ac:dyDescent="0.25">
      <c r="A50" s="24" t="s">
        <v>4</v>
      </c>
      <c r="B50" t="s">
        <v>15</v>
      </c>
      <c r="C50" t="s">
        <v>11</v>
      </c>
      <c r="D50" t="s">
        <v>18</v>
      </c>
      <c r="E50">
        <v>1.3141939909861518E-2</v>
      </c>
      <c r="F50">
        <v>1.0374850468907097E-2</v>
      </c>
      <c r="G50">
        <v>1.614033784359431E-2</v>
      </c>
      <c r="H50" t="s">
        <v>202</v>
      </c>
      <c r="I50" s="79">
        <v>2</v>
      </c>
      <c r="J50" s="79" t="s">
        <v>1416</v>
      </c>
      <c r="K50" s="79">
        <v>-4.3319466428908671</v>
      </c>
      <c r="L50" s="79">
        <v>0.11273901564141109</v>
      </c>
      <c r="M50" s="79" t="s">
        <v>17</v>
      </c>
    </row>
    <row r="51" spans="1:16" x14ac:dyDescent="0.25">
      <c r="A51" s="24" t="s">
        <v>4</v>
      </c>
      <c r="B51" t="s">
        <v>15</v>
      </c>
      <c r="C51" t="s">
        <v>11</v>
      </c>
      <c r="D51" t="s">
        <v>7</v>
      </c>
      <c r="E51">
        <v>1.1016267996766036E-2</v>
      </c>
      <c r="F51">
        <v>9.0875117919162769E-3</v>
      </c>
      <c r="G51">
        <v>1.3300920545340506E-2</v>
      </c>
      <c r="H51" t="s">
        <v>202</v>
      </c>
      <c r="I51" s="79">
        <v>2</v>
      </c>
      <c r="J51" s="79" t="s">
        <v>1407</v>
      </c>
      <c r="K51" s="79">
        <v>-4.5083821898954541</v>
      </c>
      <c r="L51" s="79">
        <v>9.7176557732582977E-2</v>
      </c>
      <c r="M51" s="79" t="s">
        <v>17</v>
      </c>
    </row>
    <row r="52" spans="1:16" x14ac:dyDescent="0.25">
      <c r="A52" s="24" t="s">
        <v>4</v>
      </c>
      <c r="B52" t="s">
        <v>15</v>
      </c>
      <c r="C52" t="s">
        <v>13</v>
      </c>
      <c r="D52" t="s">
        <v>18</v>
      </c>
      <c r="E52">
        <v>1.466752563774395E-2</v>
      </c>
      <c r="F52">
        <v>1.1500201272953E-2</v>
      </c>
      <c r="G52">
        <v>1.8701571471708079E-2</v>
      </c>
      <c r="H52" t="s">
        <v>202</v>
      </c>
      <c r="I52" s="79">
        <v>2</v>
      </c>
      <c r="J52" s="79" t="s">
        <v>1417</v>
      </c>
      <c r="K52" s="79">
        <v>-4.2221193692371042</v>
      </c>
      <c r="L52" s="79">
        <v>0.12404158648928051</v>
      </c>
      <c r="M52" s="79" t="s">
        <v>17</v>
      </c>
    </row>
    <row r="53" spans="1:16" x14ac:dyDescent="0.25">
      <c r="A53" s="24" t="s">
        <v>4</v>
      </c>
      <c r="B53" t="s">
        <v>15</v>
      </c>
      <c r="C53" t="s">
        <v>13</v>
      </c>
      <c r="D53" t="s">
        <v>7</v>
      </c>
      <c r="E53">
        <v>1.2297322380345903E-2</v>
      </c>
      <c r="F53">
        <v>1.0065665847451E-2</v>
      </c>
      <c r="G53">
        <v>1.5150828598162325E-2</v>
      </c>
      <c r="H53" t="s">
        <v>202</v>
      </c>
      <c r="I53" s="79">
        <v>2</v>
      </c>
      <c r="J53" s="79" t="s">
        <v>1418</v>
      </c>
      <c r="K53" s="79">
        <v>-4.3983737329570554</v>
      </c>
      <c r="L53" s="79">
        <v>0.10431760504205639</v>
      </c>
      <c r="M53" s="79" t="s">
        <v>17</v>
      </c>
    </row>
    <row r="54" spans="1:16" x14ac:dyDescent="0.25">
      <c r="A54" s="24" t="s">
        <v>4</v>
      </c>
      <c r="B54" t="s">
        <v>15</v>
      </c>
      <c r="C54" t="s">
        <v>14</v>
      </c>
      <c r="D54" t="s">
        <v>18</v>
      </c>
      <c r="E54">
        <v>1.3516039408421641E-2</v>
      </c>
      <c r="F54">
        <v>1.048188962604767E-2</v>
      </c>
      <c r="G54">
        <v>1.6965030172193082E-2</v>
      </c>
      <c r="H54" t="s">
        <v>202</v>
      </c>
      <c r="I54" s="79">
        <v>2</v>
      </c>
      <c r="J54" s="79" t="s">
        <v>1419</v>
      </c>
      <c r="K54" s="79">
        <v>-4.3038781944476288</v>
      </c>
      <c r="L54" s="79">
        <v>0.12283296078131135</v>
      </c>
      <c r="M54" s="79" t="s">
        <v>17</v>
      </c>
    </row>
    <row r="55" spans="1:16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34">
        <v>1.1325910829209104E-2</v>
      </c>
      <c r="F55" s="34">
        <v>9.2747509760021177E-3</v>
      </c>
      <c r="G55" s="34">
        <v>1.3759472070617526E-2</v>
      </c>
      <c r="H55" s="34" t="s">
        <v>202</v>
      </c>
      <c r="I55" s="87">
        <v>2</v>
      </c>
      <c r="J55" s="87" t="s">
        <v>1420</v>
      </c>
      <c r="K55" s="87">
        <v>-4.4806621844268406</v>
      </c>
      <c r="L55" s="87">
        <v>0.10062033306727831</v>
      </c>
      <c r="M55" s="87" t="s">
        <v>17</v>
      </c>
      <c r="N55" s="87"/>
      <c r="O55" s="34"/>
      <c r="P55" s="34"/>
    </row>
    <row r="56" spans="1:16" x14ac:dyDescent="0.25">
      <c r="A56" s="24" t="s">
        <v>5</v>
      </c>
      <c r="B56" t="s">
        <v>12</v>
      </c>
      <c r="C56" t="s">
        <v>11</v>
      </c>
      <c r="D56" t="s">
        <v>18</v>
      </c>
      <c r="E56">
        <v>1.5689377963655448E-2</v>
      </c>
      <c r="F56">
        <v>1.3477399110327429E-2</v>
      </c>
      <c r="G56">
        <v>1.8322986042609891E-2</v>
      </c>
      <c r="H56" t="s">
        <v>202</v>
      </c>
      <c r="I56" s="79">
        <v>2</v>
      </c>
      <c r="J56" s="79" t="s">
        <v>1387</v>
      </c>
      <c r="K56" s="79">
        <v>-4.154771358424278</v>
      </c>
      <c r="L56" s="79">
        <v>7.8352601282126372E-2</v>
      </c>
      <c r="M56" s="79" t="s">
        <v>17</v>
      </c>
    </row>
    <row r="57" spans="1:16" x14ac:dyDescent="0.25">
      <c r="A57" s="24" t="s">
        <v>5</v>
      </c>
      <c r="B57" t="s">
        <v>12</v>
      </c>
      <c r="C57" t="s">
        <v>11</v>
      </c>
      <c r="D57" t="s">
        <v>8</v>
      </c>
      <c r="E57">
        <v>1.1046672145901517E-2</v>
      </c>
      <c r="F57">
        <v>1.0085574619594704E-2</v>
      </c>
      <c r="G57">
        <v>1.2146149695179959E-2</v>
      </c>
      <c r="H57" t="s">
        <v>202</v>
      </c>
      <c r="I57" s="79">
        <v>2</v>
      </c>
      <c r="J57" s="79" t="s">
        <v>1388</v>
      </c>
      <c r="K57" s="79">
        <v>-4.5056260596439701</v>
      </c>
      <c r="L57" s="79">
        <v>4.742501903454472E-2</v>
      </c>
      <c r="M57" s="79" t="s">
        <v>17</v>
      </c>
    </row>
    <row r="58" spans="1:16" x14ac:dyDescent="0.25">
      <c r="A58" s="24" t="s">
        <v>5</v>
      </c>
      <c r="B58" t="s">
        <v>12</v>
      </c>
      <c r="C58" t="s">
        <v>11</v>
      </c>
      <c r="D58" t="s">
        <v>29</v>
      </c>
      <c r="E58">
        <v>1.335415542278807E-2</v>
      </c>
      <c r="F58">
        <v>1.156246026458921E-2</v>
      </c>
      <c r="G58">
        <v>1.5326903698598125E-2</v>
      </c>
      <c r="H58" t="s">
        <v>202</v>
      </c>
      <c r="I58" s="79">
        <v>2</v>
      </c>
      <c r="J58" s="79" t="s">
        <v>1389</v>
      </c>
      <c r="K58" s="79">
        <v>-4.3159276749450211</v>
      </c>
      <c r="L58" s="79">
        <v>7.1899497351798514E-2</v>
      </c>
      <c r="M58" s="79" t="s">
        <v>17</v>
      </c>
    </row>
    <row r="59" spans="1:16" x14ac:dyDescent="0.25">
      <c r="A59" s="24" t="s">
        <v>5</v>
      </c>
      <c r="B59" t="s">
        <v>12</v>
      </c>
      <c r="C59" t="s">
        <v>11</v>
      </c>
      <c r="D59" t="s">
        <v>7</v>
      </c>
      <c r="E59">
        <v>1.2996756212184015E-2</v>
      </c>
      <c r="F59">
        <v>1.1548758744419657E-2</v>
      </c>
      <c r="G59">
        <v>1.4782764144241931E-2</v>
      </c>
      <c r="H59" t="s">
        <v>202</v>
      </c>
      <c r="I59" s="79">
        <v>2</v>
      </c>
      <c r="J59" s="79" t="s">
        <v>1390</v>
      </c>
      <c r="K59" s="79">
        <v>-4.3430554747961203</v>
      </c>
      <c r="L59" s="79">
        <v>6.2980600532800135E-2</v>
      </c>
      <c r="M59" s="79" t="s">
        <v>17</v>
      </c>
    </row>
    <row r="60" spans="1:16" x14ac:dyDescent="0.25">
      <c r="A60" s="24" t="s">
        <v>5</v>
      </c>
      <c r="B60" t="s">
        <v>12</v>
      </c>
      <c r="C60" t="s">
        <v>13</v>
      </c>
      <c r="D60" t="s">
        <v>18</v>
      </c>
      <c r="E60">
        <v>1.589330182828522E-2</v>
      </c>
      <c r="F60">
        <v>1.3891491938568449E-2</v>
      </c>
      <c r="G60">
        <v>1.8017450024483392E-2</v>
      </c>
      <c r="H60" t="s">
        <v>202</v>
      </c>
      <c r="I60" s="79">
        <v>2</v>
      </c>
      <c r="J60" s="79" t="s">
        <v>1391</v>
      </c>
      <c r="K60" s="79">
        <v>-4.1418575271758291</v>
      </c>
      <c r="L60" s="79">
        <v>6.6342901048352221E-2</v>
      </c>
      <c r="M60" s="79" t="s">
        <v>17</v>
      </c>
    </row>
    <row r="61" spans="1:16" x14ac:dyDescent="0.25">
      <c r="A61" s="24" t="s">
        <v>5</v>
      </c>
      <c r="B61" t="s">
        <v>12</v>
      </c>
      <c r="C61" t="s">
        <v>13</v>
      </c>
      <c r="D61" t="s">
        <v>8</v>
      </c>
      <c r="E61">
        <v>1.1197406285827006E-2</v>
      </c>
      <c r="F61">
        <v>1.02900522320749E-2</v>
      </c>
      <c r="G61">
        <v>1.2222567638546294E-2</v>
      </c>
      <c r="H61" t="s">
        <v>202</v>
      </c>
      <c r="I61" s="79">
        <v>2</v>
      </c>
      <c r="J61" s="79" t="s">
        <v>1392</v>
      </c>
      <c r="K61" s="79">
        <v>-4.4920731091228419</v>
      </c>
      <c r="L61" s="79">
        <v>4.3904699886732748E-2</v>
      </c>
      <c r="M61" s="79" t="s">
        <v>17</v>
      </c>
    </row>
    <row r="62" spans="1:16" x14ac:dyDescent="0.25">
      <c r="A62" s="24" t="s">
        <v>5</v>
      </c>
      <c r="B62" t="s">
        <v>12</v>
      </c>
      <c r="C62" t="s">
        <v>13</v>
      </c>
      <c r="D62" t="s">
        <v>29</v>
      </c>
      <c r="E62">
        <v>1.353252306807326E-2</v>
      </c>
      <c r="F62">
        <v>1.1663826159473889E-2</v>
      </c>
      <c r="G62">
        <v>1.5455321790681551E-2</v>
      </c>
      <c r="H62" t="s">
        <v>202</v>
      </c>
      <c r="I62" s="79">
        <v>2</v>
      </c>
      <c r="J62" s="79" t="s">
        <v>1393</v>
      </c>
      <c r="K62" s="79">
        <v>-4.3026593746521957</v>
      </c>
      <c r="L62" s="79">
        <v>7.1801307493071509E-2</v>
      </c>
      <c r="M62" s="79" t="s">
        <v>17</v>
      </c>
    </row>
    <row r="63" spans="1:16" x14ac:dyDescent="0.25">
      <c r="A63" s="24" t="s">
        <v>5</v>
      </c>
      <c r="B63" t="s">
        <v>12</v>
      </c>
      <c r="C63" t="s">
        <v>13</v>
      </c>
      <c r="D63" t="s">
        <v>7</v>
      </c>
      <c r="E63">
        <v>1.3170888038847181E-2</v>
      </c>
      <c r="F63">
        <v>1.2011664713107526E-2</v>
      </c>
      <c r="G63">
        <v>1.4498758054217338E-2</v>
      </c>
      <c r="H63" t="s">
        <v>202</v>
      </c>
      <c r="I63" s="79">
        <v>2</v>
      </c>
      <c r="J63" s="79" t="s">
        <v>1394</v>
      </c>
      <c r="K63" s="79">
        <v>-4.3297463365823932</v>
      </c>
      <c r="L63" s="79">
        <v>4.8006315626311469E-2</v>
      </c>
      <c r="M63" s="79" t="s">
        <v>17</v>
      </c>
    </row>
    <row r="64" spans="1:16" x14ac:dyDescent="0.25">
      <c r="A64" s="24" t="s">
        <v>5</v>
      </c>
      <c r="B64" t="s">
        <v>12</v>
      </c>
      <c r="C64" t="s">
        <v>14</v>
      </c>
      <c r="D64" t="s">
        <v>18</v>
      </c>
      <c r="E64">
        <v>1.8217850554530696E-2</v>
      </c>
      <c r="F64">
        <v>1.5633229669034847E-2</v>
      </c>
      <c r="G64">
        <v>2.1505353951480205E-2</v>
      </c>
      <c r="H64" t="s">
        <v>202</v>
      </c>
      <c r="I64" s="79">
        <v>2</v>
      </c>
      <c r="J64" s="79" t="s">
        <v>1395</v>
      </c>
      <c r="K64" s="79">
        <v>-4.0053533658696558</v>
      </c>
      <c r="L64" s="79">
        <v>8.135284932361117E-2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>
        <v>1.2799051924323514E-2</v>
      </c>
      <c r="F65">
        <v>1.1586365956985209E-2</v>
      </c>
      <c r="G65">
        <v>1.4259156351042281E-2</v>
      </c>
      <c r="H65" t="s">
        <v>202</v>
      </c>
      <c r="I65" s="79">
        <v>2</v>
      </c>
      <c r="J65" s="79" t="s">
        <v>1396</v>
      </c>
      <c r="K65" s="79">
        <v>-4.3583841792119911</v>
      </c>
      <c r="L65" s="79">
        <v>5.2951579848151305E-2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>
        <v>1.5491502138780906E-2</v>
      </c>
      <c r="F66">
        <v>1.3240214054269723E-2</v>
      </c>
      <c r="G66">
        <v>1.8406875209618308E-2</v>
      </c>
      <c r="H66" t="s">
        <v>202</v>
      </c>
      <c r="I66" s="79">
        <v>2</v>
      </c>
      <c r="J66" s="79" t="s">
        <v>1397</v>
      </c>
      <c r="K66" s="79">
        <v>-4.1674636545113426</v>
      </c>
      <c r="L66" s="79">
        <v>8.4047329056559456E-2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>
        <v>1.5068796966890549E-2</v>
      </c>
      <c r="F67">
        <v>1.3445111395799614E-2</v>
      </c>
      <c r="G67">
        <v>1.6957339672558955E-2</v>
      </c>
      <c r="H67" t="s">
        <v>202</v>
      </c>
      <c r="I67" s="79">
        <v>2</v>
      </c>
      <c r="J67" s="79" t="s">
        <v>1398</v>
      </c>
      <c r="K67" s="79">
        <v>-4.195129099199133</v>
      </c>
      <c r="L67" s="79">
        <v>5.920540411956008E-2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>
        <v>1.5689377963655448E-2</v>
      </c>
      <c r="F68">
        <v>1.3397700074755842E-2</v>
      </c>
      <c r="G68">
        <v>1.8526893974711821E-2</v>
      </c>
      <c r="H68" t="s">
        <v>202</v>
      </c>
      <c r="I68" s="79">
        <v>2</v>
      </c>
      <c r="J68" s="79" t="s">
        <v>1399</v>
      </c>
      <c r="K68" s="79">
        <v>-4.154771358424278</v>
      </c>
      <c r="L68" s="79">
        <v>8.2688864488143124E-2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>
        <v>1.2996756212184015E-2</v>
      </c>
      <c r="F69">
        <v>1.1523415768542834E-2</v>
      </c>
      <c r="G69">
        <v>1.4950829876179652E-2</v>
      </c>
      <c r="H69" t="s">
        <v>202</v>
      </c>
      <c r="I69" s="79">
        <v>2</v>
      </c>
      <c r="J69" s="79" t="s">
        <v>1400</v>
      </c>
      <c r="K69" s="79">
        <v>-4.3430554747961203</v>
      </c>
      <c r="L69" s="79">
        <v>6.6424920766423048E-2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>
        <v>1.589330182828522E-2</v>
      </c>
      <c r="F70">
        <v>1.3927769491417309E-2</v>
      </c>
      <c r="G70">
        <v>1.8073148478157292E-2</v>
      </c>
      <c r="H70" t="s">
        <v>202</v>
      </c>
      <c r="I70" s="79">
        <v>2</v>
      </c>
      <c r="J70" s="79" t="s">
        <v>1391</v>
      </c>
      <c r="K70" s="79">
        <v>-4.1418575271758291</v>
      </c>
      <c r="L70" s="79">
        <v>6.6464968105144212E-2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>
        <v>1.3170888038847181E-2</v>
      </c>
      <c r="F71">
        <v>1.1999613081374247E-2</v>
      </c>
      <c r="G71">
        <v>1.4426238429683779E-2</v>
      </c>
      <c r="H71" t="s">
        <v>202</v>
      </c>
      <c r="I71" s="79">
        <v>2</v>
      </c>
      <c r="J71" s="79" t="s">
        <v>1401</v>
      </c>
      <c r="K71" s="79">
        <v>-4.3297463365823932</v>
      </c>
      <c r="L71" s="79">
        <v>4.6983228487410163E-2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>
        <v>1.8217850554530696E-2</v>
      </c>
      <c r="F72">
        <v>1.5622297231288614E-2</v>
      </c>
      <c r="G72">
        <v>2.1308037787966382E-2</v>
      </c>
      <c r="H72" t="s">
        <v>202</v>
      </c>
      <c r="I72" s="79">
        <v>2</v>
      </c>
      <c r="J72" s="79" t="s">
        <v>1402</v>
      </c>
      <c r="K72" s="79">
        <v>-4.0053533658696558</v>
      </c>
      <c r="L72" s="79">
        <v>7.9179887501883067E-2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34">
        <v>1.5068796966890549E-2</v>
      </c>
      <c r="F73" s="34">
        <v>1.3360434184879141E-2</v>
      </c>
      <c r="G73" s="34">
        <v>1.7051447593870474E-2</v>
      </c>
      <c r="H73" s="34" t="s">
        <v>202</v>
      </c>
      <c r="I73" s="87">
        <v>2</v>
      </c>
      <c r="J73" s="87" t="s">
        <v>1403</v>
      </c>
      <c r="K73" s="87">
        <v>-4.195129099199133</v>
      </c>
      <c r="L73" s="87">
        <v>6.222893789366387E-2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 s="102">
        <v>1.1408839438571603E-2</v>
      </c>
      <c r="F74" s="102">
        <v>9.8305760770350335E-3</v>
      </c>
      <c r="G74" s="102">
        <v>1.3249910196592218E-2</v>
      </c>
      <c r="H74" t="s">
        <v>202</v>
      </c>
      <c r="I74">
        <v>2</v>
      </c>
      <c r="J74" t="s">
        <v>1369</v>
      </c>
      <c r="K74">
        <v>-4.4733668346923166</v>
      </c>
      <c r="L74">
        <v>7.6146234280775799E-2</v>
      </c>
      <c r="M74" t="s">
        <v>17</v>
      </c>
      <c r="N74"/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 s="102">
        <v>7.7213424544400368E-3</v>
      </c>
      <c r="F75" s="102">
        <v>7.1510592509664815E-3</v>
      </c>
      <c r="G75" s="102">
        <v>8.3551967613770643E-3</v>
      </c>
      <c r="H75" t="s">
        <v>202</v>
      </c>
      <c r="I75">
        <v>2</v>
      </c>
      <c r="J75" t="s">
        <v>1370</v>
      </c>
      <c r="K75">
        <v>-4.8637670370009172</v>
      </c>
      <c r="L75">
        <v>3.9699800812091769E-2</v>
      </c>
      <c r="M75" t="s">
        <v>17</v>
      </c>
      <c r="N75"/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 s="102">
        <v>9.6757948237136352E-3</v>
      </c>
      <c r="F76" s="102">
        <v>8.5122458921818751E-3</v>
      </c>
      <c r="G76" s="102">
        <v>1.1052704048670734E-2</v>
      </c>
      <c r="H76" t="s">
        <v>202</v>
      </c>
      <c r="I76">
        <v>2</v>
      </c>
      <c r="J76" t="s">
        <v>1371</v>
      </c>
      <c r="K76">
        <v>-4.6381278911187858</v>
      </c>
      <c r="L76">
        <v>6.662481847516423E-2</v>
      </c>
      <c r="M76" t="s">
        <v>17</v>
      </c>
      <c r="N76"/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 s="102">
        <v>9.1140160612476449E-3</v>
      </c>
      <c r="F77" s="102">
        <v>8.0976954407761485E-3</v>
      </c>
      <c r="G77" s="102">
        <v>1.0365123643644576E-2</v>
      </c>
      <c r="H77" t="s">
        <v>202</v>
      </c>
      <c r="I77">
        <v>2</v>
      </c>
      <c r="J77" t="s">
        <v>1372</v>
      </c>
      <c r="K77">
        <v>-4.6979418238809014</v>
      </c>
      <c r="L77">
        <v>6.2976318128003833E-2</v>
      </c>
      <c r="M77" t="s">
        <v>17</v>
      </c>
      <c r="N77"/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 s="102">
        <v>1.4384569462853292E-2</v>
      </c>
      <c r="F78" s="102">
        <v>1.2654760070114249E-2</v>
      </c>
      <c r="G78" s="102">
        <v>1.6250389375015682E-2</v>
      </c>
      <c r="H78" t="s">
        <v>202</v>
      </c>
      <c r="I78">
        <v>2</v>
      </c>
      <c r="J78" t="s">
        <v>1373</v>
      </c>
      <c r="K78">
        <v>-4.2415992120161468</v>
      </c>
      <c r="L78">
        <v>6.3796794772024698E-2</v>
      </c>
      <c r="M78" t="s">
        <v>17</v>
      </c>
      <c r="N78"/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 s="102">
        <v>9.741579412550827E-3</v>
      </c>
      <c r="F79" s="102">
        <v>8.962038752429468E-3</v>
      </c>
      <c r="G79" s="102">
        <v>1.0525472837752679E-2</v>
      </c>
      <c r="H79" t="s">
        <v>202</v>
      </c>
      <c r="I79">
        <v>2</v>
      </c>
      <c r="J79" t="s">
        <v>1374</v>
      </c>
      <c r="K79">
        <v>-4.6313520171276936</v>
      </c>
      <c r="L79">
        <v>4.1020551868406988E-2</v>
      </c>
      <c r="M79" t="s">
        <v>17</v>
      </c>
      <c r="N79"/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 s="102">
        <v>1.2204131071199992E-2</v>
      </c>
      <c r="F80" s="102">
        <v>1.0508716267128253E-2</v>
      </c>
      <c r="G80" s="102">
        <v>1.4149803353527592E-2</v>
      </c>
      <c r="H80" t="s">
        <v>202</v>
      </c>
      <c r="I80">
        <v>2</v>
      </c>
      <c r="J80" t="s">
        <v>1375</v>
      </c>
      <c r="K80">
        <v>-4.405980772165722</v>
      </c>
      <c r="L80">
        <v>7.5891758477736895E-2</v>
      </c>
      <c r="M80" t="s">
        <v>17</v>
      </c>
      <c r="N80"/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 s="102">
        <v>1.1494275310632523E-2</v>
      </c>
      <c r="F81" s="102">
        <v>1.0337060494900321E-2</v>
      </c>
      <c r="G81" s="102">
        <v>1.2725678170744636E-2</v>
      </c>
      <c r="H81" t="s">
        <v>202</v>
      </c>
      <c r="I81">
        <v>2</v>
      </c>
      <c r="J81" t="s">
        <v>1376</v>
      </c>
      <c r="K81">
        <v>-4.4659061666314592</v>
      </c>
      <c r="L81">
        <v>5.3032222331571316E-2</v>
      </c>
      <c r="M81" t="s">
        <v>17</v>
      </c>
      <c r="N81"/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 s="102">
        <v>1.4234974178183054E-2</v>
      </c>
      <c r="F82" s="102">
        <v>1.2436043253894151E-2</v>
      </c>
      <c r="G82" s="102">
        <v>1.632458748544479E-2</v>
      </c>
      <c r="H82" t="s">
        <v>202</v>
      </c>
      <c r="I82">
        <v>2</v>
      </c>
      <c r="J82" t="s">
        <v>1377</v>
      </c>
      <c r="K82">
        <v>-4.2520533722205496</v>
      </c>
      <c r="L82">
        <v>6.940648868566425E-2</v>
      </c>
      <c r="M82" t="s">
        <v>17</v>
      </c>
      <c r="N82"/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 s="102">
        <v>9.6357263022221352E-3</v>
      </c>
      <c r="F83" s="102">
        <v>8.757340960701035E-3</v>
      </c>
      <c r="G83" s="102">
        <v>1.0475440006184481E-2</v>
      </c>
      <c r="H83" t="s">
        <v>202</v>
      </c>
      <c r="I83">
        <v>2</v>
      </c>
      <c r="J83" t="s">
        <v>1378</v>
      </c>
      <c r="K83">
        <v>-4.6422775983043305</v>
      </c>
      <c r="L83">
        <v>4.5699274162993624E-2</v>
      </c>
      <c r="M83" t="s">
        <v>17</v>
      </c>
      <c r="N83"/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 s="102">
        <v>1.2071236386600114E-2</v>
      </c>
      <c r="F84" s="102">
        <v>1.0493100953454571E-2</v>
      </c>
      <c r="G84" s="102">
        <v>1.40160055333775E-2</v>
      </c>
      <c r="H84" t="s">
        <v>202</v>
      </c>
      <c r="I84">
        <v>2</v>
      </c>
      <c r="J84" t="s">
        <v>1379</v>
      </c>
      <c r="K84">
        <v>-4.4169298144377338</v>
      </c>
      <c r="L84">
        <v>7.384743362902714E-2</v>
      </c>
      <c r="M84" t="s">
        <v>17</v>
      </c>
      <c r="N84"/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 s="102">
        <v>1.1374799117438279E-2</v>
      </c>
      <c r="F85" s="102">
        <v>1.0196729588254677E-2</v>
      </c>
      <c r="G85" s="102">
        <v>1.2703008685800677E-2</v>
      </c>
      <c r="H85" t="s">
        <v>202</v>
      </c>
      <c r="I85">
        <v>2</v>
      </c>
      <c r="J85" t="s">
        <v>1380</v>
      </c>
      <c r="K85">
        <v>-4.4763549743064885</v>
      </c>
      <c r="L85">
        <v>5.606424222588844E-2</v>
      </c>
      <c r="M85" t="s">
        <v>17</v>
      </c>
      <c r="N85"/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 s="102">
        <v>1.1408839438571603E-2</v>
      </c>
      <c r="F86" s="102">
        <v>9.9838893007787068E-3</v>
      </c>
      <c r="G86" s="102">
        <v>1.3279517047962028E-2</v>
      </c>
      <c r="H86" t="s">
        <v>202</v>
      </c>
      <c r="I86">
        <v>2</v>
      </c>
      <c r="J86" t="s">
        <v>1381</v>
      </c>
      <c r="K86">
        <v>-4.4733668346923166</v>
      </c>
      <c r="L86">
        <v>7.2767870564656764E-2</v>
      </c>
      <c r="M86" t="s">
        <v>17</v>
      </c>
      <c r="N86"/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 s="102">
        <v>9.1140160612476449E-3</v>
      </c>
      <c r="F87" s="102">
        <v>8.0029234725395547E-3</v>
      </c>
      <c r="G87" s="102">
        <v>1.0393479433376958E-2</v>
      </c>
      <c r="H87" t="s">
        <v>202</v>
      </c>
      <c r="I87">
        <v>2</v>
      </c>
      <c r="J87" t="s">
        <v>1382</v>
      </c>
      <c r="K87">
        <v>-4.6979418238809014</v>
      </c>
      <c r="L87">
        <v>6.6676459939357335E-2</v>
      </c>
      <c r="M87" t="s">
        <v>17</v>
      </c>
      <c r="N87"/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 s="102">
        <v>1.4384569462853292E-2</v>
      </c>
      <c r="F88" s="102">
        <v>1.2828674462972178E-2</v>
      </c>
      <c r="G88" s="102">
        <v>1.6197851287941302E-2</v>
      </c>
      <c r="H88" t="s">
        <v>202</v>
      </c>
      <c r="I88">
        <v>2</v>
      </c>
      <c r="J88" t="s">
        <v>1383</v>
      </c>
      <c r="K88">
        <v>-4.2415992120161468</v>
      </c>
      <c r="L88">
        <v>5.948870893854874E-2</v>
      </c>
      <c r="M88" t="s">
        <v>17</v>
      </c>
      <c r="N88"/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 s="102">
        <v>1.1494275310632523E-2</v>
      </c>
      <c r="F89" s="102">
        <v>1.0475654493146433E-2</v>
      </c>
      <c r="G89" s="102">
        <v>1.2665409311925882E-2</v>
      </c>
      <c r="H89" t="s">
        <v>202</v>
      </c>
      <c r="I89">
        <v>2</v>
      </c>
      <c r="J89" t="s">
        <v>1384</v>
      </c>
      <c r="K89">
        <v>-4.4659061666314592</v>
      </c>
      <c r="L89">
        <v>4.8423636729837044E-2</v>
      </c>
      <c r="M89" t="s">
        <v>17</v>
      </c>
      <c r="N89"/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 s="102">
        <v>1.4234974178183054E-2</v>
      </c>
      <c r="F90" s="102">
        <v>1.2606797472848506E-2</v>
      </c>
      <c r="G90" s="102">
        <v>1.6187076086552388E-2</v>
      </c>
      <c r="H90" t="s">
        <v>202</v>
      </c>
      <c r="I90">
        <v>2</v>
      </c>
      <c r="J90" t="s">
        <v>1385</v>
      </c>
      <c r="K90">
        <v>-4.2520533722205496</v>
      </c>
      <c r="L90">
        <v>6.3769643100018508E-2</v>
      </c>
      <c r="M90" t="s">
        <v>17</v>
      </c>
      <c r="N90"/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103">
        <v>1.1374799117438279E-2</v>
      </c>
      <c r="F91" s="103">
        <v>1.0182858388881362E-2</v>
      </c>
      <c r="G91" s="103">
        <v>1.2547515684380981E-2</v>
      </c>
      <c r="H91" s="87" t="s">
        <v>202</v>
      </c>
      <c r="I91" s="87">
        <v>2</v>
      </c>
      <c r="J91" s="87" t="s">
        <v>1386</v>
      </c>
      <c r="K91" s="87">
        <v>-4.4763549743064885</v>
      </c>
      <c r="L91" s="87">
        <v>5.3269626549622848E-2</v>
      </c>
      <c r="M91" s="87" t="s">
        <v>17</v>
      </c>
      <c r="N91" s="87"/>
      <c r="O91" s="87"/>
      <c r="P91" s="87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345">
        <v>1.3103537252060701E-2</v>
      </c>
      <c r="F92" s="137">
        <v>1.16369765906054E-2</v>
      </c>
      <c r="G92" s="137">
        <v>1.48243512964784E-2</v>
      </c>
      <c r="H92" s="137" t="s">
        <v>202</v>
      </c>
      <c r="I92" s="137">
        <v>2</v>
      </c>
      <c r="J92" s="137" t="s">
        <v>2053</v>
      </c>
      <c r="K92" s="137">
        <v>-4.3348730659823902</v>
      </c>
      <c r="L92" s="137">
        <v>6.1756000263478245E-2</v>
      </c>
      <c r="M92" s="137" t="s">
        <v>17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345">
        <v>9.0555927243964694E-3</v>
      </c>
      <c r="F93" s="137">
        <v>8.3001250613683897E-3</v>
      </c>
      <c r="G93" s="137">
        <v>9.8668645015975998E-3</v>
      </c>
      <c r="H93" s="137" t="s">
        <v>202</v>
      </c>
      <c r="I93" s="137">
        <v>2</v>
      </c>
      <c r="J93" s="137" t="s">
        <v>2054</v>
      </c>
      <c r="K93" s="137">
        <v>-4.7043727315453836</v>
      </c>
      <c r="L93" s="137">
        <v>4.4110086983342227E-2</v>
      </c>
      <c r="M93" s="137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345">
        <v>1.10376551869778E-2</v>
      </c>
      <c r="F94" s="137">
        <v>9.8636926576154797E-3</v>
      </c>
      <c r="G94" s="137">
        <v>1.23600478691253E-2</v>
      </c>
      <c r="H94" s="137" t="s">
        <v>202</v>
      </c>
      <c r="I94" s="137">
        <v>2</v>
      </c>
      <c r="J94" s="137" t="s">
        <v>2055</v>
      </c>
      <c r="K94" s="137">
        <v>-4.5064426531755606</v>
      </c>
      <c r="L94" s="137">
        <v>5.7553244270172554E-2</v>
      </c>
      <c r="M94" s="137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345">
        <v>1.0760776052530299E-2</v>
      </c>
      <c r="F95" s="137">
        <v>9.6622977129832994E-3</v>
      </c>
      <c r="G95" s="137">
        <v>1.1988513170381901E-2</v>
      </c>
      <c r="H95" s="137" t="s">
        <v>202</v>
      </c>
      <c r="I95" s="137">
        <v>2</v>
      </c>
      <c r="J95" s="137" t="s">
        <v>2056</v>
      </c>
      <c r="K95" s="137">
        <v>-4.5318476030081918</v>
      </c>
      <c r="L95" s="137">
        <v>5.5029968652105785E-2</v>
      </c>
      <c r="M95" s="137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345">
        <v>1.4797421725036701E-2</v>
      </c>
      <c r="F96" s="137">
        <v>1.3082862142982E-2</v>
      </c>
      <c r="G96" s="137">
        <v>1.67894350414119E-2</v>
      </c>
      <c r="H96" s="137" t="s">
        <v>202</v>
      </c>
      <c r="I96" s="137">
        <v>2</v>
      </c>
      <c r="J96" s="137" t="s">
        <v>2057</v>
      </c>
      <c r="K96" s="137">
        <v>-4.2133023211557941</v>
      </c>
      <c r="L96" s="137">
        <v>6.3634357562356761E-2</v>
      </c>
      <c r="M96" s="137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345">
        <v>1.02330115583528E-2</v>
      </c>
      <c r="F97" s="137">
        <v>9.2530827495730505E-3</v>
      </c>
      <c r="G97" s="137">
        <v>1.1232752027173099E-2</v>
      </c>
      <c r="H97" s="137" t="s">
        <v>202</v>
      </c>
      <c r="I97" s="137">
        <v>2</v>
      </c>
      <c r="J97" s="137" t="s">
        <v>2058</v>
      </c>
      <c r="K97" s="137">
        <v>-4.5821363573606346</v>
      </c>
      <c r="L97" s="137">
        <v>4.9458426735225575E-2</v>
      </c>
      <c r="M97" s="137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345">
        <v>1.2467847663704099E-2</v>
      </c>
      <c r="F98" s="137">
        <v>1.11180011568866E-2</v>
      </c>
      <c r="G98" s="137">
        <v>1.4122726526292401E-2</v>
      </c>
      <c r="H98" s="137" t="s">
        <v>202</v>
      </c>
      <c r="I98" s="137">
        <v>2</v>
      </c>
      <c r="J98" s="137" t="s">
        <v>2059</v>
      </c>
      <c r="K98" s="137">
        <v>-4.3846021353339077</v>
      </c>
      <c r="L98" s="137">
        <v>6.1025456530786004E-2</v>
      </c>
      <c r="M98" s="137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345">
        <v>1.2157219141183701E-2</v>
      </c>
      <c r="F99" s="137">
        <v>1.0908502457837799E-2</v>
      </c>
      <c r="G99" s="137">
        <v>1.35674603939153E-2</v>
      </c>
      <c r="H99" s="137" t="s">
        <v>202</v>
      </c>
      <c r="I99" s="137">
        <v>2</v>
      </c>
      <c r="J99" s="137" t="s">
        <v>2060</v>
      </c>
      <c r="K99" s="137">
        <v>-4.4098321176448367</v>
      </c>
      <c r="L99" s="137">
        <v>5.564586239773766E-2</v>
      </c>
      <c r="M99" s="137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345">
        <v>1.5458817362389601E-2</v>
      </c>
      <c r="F100" s="137">
        <v>1.36782991975028E-2</v>
      </c>
      <c r="G100" s="137">
        <v>1.7367573125130299E-2</v>
      </c>
      <c r="H100" s="137" t="s">
        <v>202</v>
      </c>
      <c r="I100" s="137">
        <v>2</v>
      </c>
      <c r="J100" s="137" t="s">
        <v>2061</v>
      </c>
      <c r="K100" s="137">
        <v>-4.1695757353601568</v>
      </c>
      <c r="L100" s="137">
        <v>6.0916907458402274E-2</v>
      </c>
      <c r="M100" s="137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345">
        <v>1.06765988711782E-2</v>
      </c>
      <c r="F101" s="137">
        <v>9.7049926486273193E-3</v>
      </c>
      <c r="G101" s="137">
        <v>1.1767719355002801E-2</v>
      </c>
      <c r="H101" s="137" t="s">
        <v>202</v>
      </c>
      <c r="I101" s="137">
        <v>2</v>
      </c>
      <c r="J101" s="137" t="s">
        <v>2062</v>
      </c>
      <c r="K101" s="137">
        <v>-4.5397009539233775</v>
      </c>
      <c r="L101" s="137">
        <v>4.9163182584136385E-2</v>
      </c>
      <c r="M101" s="137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345">
        <v>1.3019152020458599E-2</v>
      </c>
      <c r="F102" s="137">
        <v>1.14654317055438E-2</v>
      </c>
      <c r="G102" s="137">
        <v>1.4793221053989501E-2</v>
      </c>
      <c r="H102" s="137" t="s">
        <v>202</v>
      </c>
      <c r="I102" s="137">
        <v>2</v>
      </c>
      <c r="J102" s="137" t="s">
        <v>2063</v>
      </c>
      <c r="K102" s="137">
        <v>-4.3413337733197341</v>
      </c>
      <c r="L102" s="137">
        <v>6.5008282942163542E-2</v>
      </c>
      <c r="M102" s="137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345">
        <v>1.26881257584106E-2</v>
      </c>
      <c r="F103" s="137">
        <v>1.13836636183954E-2</v>
      </c>
      <c r="G103" s="137">
        <v>1.41077977429875E-2</v>
      </c>
      <c r="H103" s="137" t="s">
        <v>202</v>
      </c>
      <c r="I103" s="137">
        <v>2</v>
      </c>
      <c r="J103" s="137" t="s">
        <v>2064</v>
      </c>
      <c r="K103" s="137">
        <v>-4.3670887025364156</v>
      </c>
      <c r="L103" s="137">
        <v>5.4731725565111321E-2</v>
      </c>
      <c r="M103" s="137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345">
        <v>9.2249336513606402E-3</v>
      </c>
      <c r="F104" s="137">
        <v>8.1079248667382392E-3</v>
      </c>
      <c r="G104" s="137">
        <v>1.05687344280413E-2</v>
      </c>
      <c r="H104" s="137" t="s">
        <v>202</v>
      </c>
      <c r="I104" s="137">
        <v>2</v>
      </c>
      <c r="J104" s="137" t="s">
        <v>2065</v>
      </c>
      <c r="K104" s="137">
        <v>-4.6858452813458396</v>
      </c>
      <c r="L104" s="137">
        <v>6.7616861806013673E-2</v>
      </c>
      <c r="M104" s="137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345">
        <v>7.5736629963043802E-3</v>
      </c>
      <c r="F105" s="137">
        <v>6.8280200333333098E-3</v>
      </c>
      <c r="G105" s="137">
        <v>8.4271878862380405E-3</v>
      </c>
      <c r="H105" s="137" t="s">
        <v>202</v>
      </c>
      <c r="I105" s="137">
        <v>2</v>
      </c>
      <c r="J105" s="137" t="s">
        <v>2066</v>
      </c>
      <c r="K105" s="137">
        <v>-4.8830784453030756</v>
      </c>
      <c r="L105" s="137">
        <v>5.36807125920701E-2</v>
      </c>
      <c r="M105" s="137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345">
        <v>1.0418528604635401E-2</v>
      </c>
      <c r="F106" s="137">
        <v>9.2711363027207505E-3</v>
      </c>
      <c r="G106" s="137">
        <v>1.1836041387043601E-2</v>
      </c>
      <c r="H106" s="137" t="s">
        <v>202</v>
      </c>
      <c r="I106" s="137">
        <v>2</v>
      </c>
      <c r="J106" s="137" t="s">
        <v>2067</v>
      </c>
      <c r="K106" s="137">
        <v>-4.5641694613960091</v>
      </c>
      <c r="L106" s="137">
        <v>6.2306959355125001E-2</v>
      </c>
      <c r="M106" s="137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345">
        <v>8.5575022765179004E-3</v>
      </c>
      <c r="F107" s="137">
        <v>7.7122463524654404E-3</v>
      </c>
      <c r="G107" s="137">
        <v>9.5308298516780295E-3</v>
      </c>
      <c r="H107" s="137" t="s">
        <v>202</v>
      </c>
      <c r="I107" s="137">
        <v>2</v>
      </c>
      <c r="J107" s="137" t="s">
        <v>2068</v>
      </c>
      <c r="K107" s="137">
        <v>-4.7609469215339217</v>
      </c>
      <c r="L107" s="137">
        <v>5.4010788484404097E-2</v>
      </c>
      <c r="M107" s="137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345">
        <v>1.0887630680783E-2</v>
      </c>
      <c r="F108" s="137">
        <v>9.4795824010237908E-3</v>
      </c>
      <c r="G108" s="137">
        <v>1.2380536854368299E-2</v>
      </c>
      <c r="H108" s="137" t="s">
        <v>202</v>
      </c>
      <c r="I108" s="137">
        <v>2</v>
      </c>
      <c r="J108" s="137" t="s">
        <v>2069</v>
      </c>
      <c r="K108" s="137">
        <v>-4.5201279340481788</v>
      </c>
      <c r="L108" s="137">
        <v>6.8108511784330389E-2</v>
      </c>
      <c r="M108" s="137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345">
        <v>8.9334838508325892E-3</v>
      </c>
      <c r="F109" s="137">
        <v>8.0611408626022792E-3</v>
      </c>
      <c r="G109" s="137">
        <v>1.0076396298129999E-2</v>
      </c>
      <c r="H109" s="137" t="s">
        <v>202</v>
      </c>
      <c r="I109" s="137">
        <v>2</v>
      </c>
      <c r="J109" s="137" t="s">
        <v>2070</v>
      </c>
      <c r="K109" s="137">
        <v>-4.7179488313015812</v>
      </c>
      <c r="L109" s="137">
        <v>5.692362139916126E-2</v>
      </c>
      <c r="M109" s="137" t="s">
        <v>17</v>
      </c>
    </row>
  </sheetData>
  <autoFilter ref="A1:P109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9"/>
  <sheetViews>
    <sheetView zoomScale="80" zoomScaleNormal="80" workbookViewId="0">
      <pane ySplit="1" topLeftCell="A74" activePane="bottomLeft" state="frozen"/>
      <selection activeCell="P110" sqref="P110"/>
      <selection pane="bottomLeft" activeCell="I112" sqref="I112"/>
    </sheetView>
  </sheetViews>
  <sheetFormatPr defaultRowHeight="15" x14ac:dyDescent="0.25"/>
  <cols>
    <col min="1" max="1" width="7" style="79" customWidth="1"/>
    <col min="2" max="4" width="9.140625" style="79"/>
    <col min="5" max="7" width="11.140625" style="79" customWidth="1"/>
    <col min="8" max="8" width="6.28515625" style="79" customWidth="1"/>
    <col min="9" max="9" width="6.7109375" style="79" customWidth="1"/>
    <col min="10" max="10" width="29.85546875" style="79" customWidth="1"/>
    <col min="11" max="13" width="11.140625" style="79" customWidth="1"/>
    <col min="14" max="14" width="9.140625" style="79"/>
    <col min="15" max="15" width="12.42578125" style="79" customWidth="1"/>
    <col min="16" max="16" width="21.7109375" style="79" customWidth="1"/>
    <col min="17" max="17" width="9.140625" style="79"/>
    <col min="18" max="25" width="10.7109375" style="79" customWidth="1"/>
    <col min="26" max="16384" width="9.140625" style="79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6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>
        <v>1.6344937638923E-4</v>
      </c>
      <c r="F2" s="79">
        <v>1.3902093827922058E-4</v>
      </c>
      <c r="G2" s="79">
        <v>1.9194628702634645E-4</v>
      </c>
      <c r="H2" s="79" t="s">
        <v>202</v>
      </c>
      <c r="I2" s="79">
        <v>2</v>
      </c>
      <c r="J2" s="79" t="s">
        <v>1438</v>
      </c>
      <c r="K2" s="79">
        <v>-8.7190072401012415</v>
      </c>
      <c r="L2" s="79">
        <v>8.2293627788073628E-2</v>
      </c>
      <c r="M2" s="79" t="s">
        <v>17</v>
      </c>
      <c r="O2" s="79" t="s">
        <v>24</v>
      </c>
      <c r="P2" s="79" t="s">
        <v>67</v>
      </c>
    </row>
    <row r="3" spans="1:16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>
        <v>9.1995017858987417E-5</v>
      </c>
      <c r="F3" s="79">
        <v>8.2657674536750801E-5</v>
      </c>
      <c r="G3" s="79">
        <v>1.0311134532983422E-4</v>
      </c>
      <c r="H3" s="79" t="s">
        <v>202</v>
      </c>
      <c r="I3" s="79">
        <v>2</v>
      </c>
      <c r="J3" s="79" t="s">
        <v>1439</v>
      </c>
      <c r="K3" s="79">
        <v>-9.2937761360882565</v>
      </c>
      <c r="L3" s="79">
        <v>5.6403507946414064E-2</v>
      </c>
      <c r="M3" s="79" t="s">
        <v>17</v>
      </c>
      <c r="P3" s="79" t="s">
        <v>85</v>
      </c>
    </row>
    <row r="4" spans="1:16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>
        <v>1.2976291160954865E-4</v>
      </c>
      <c r="F4" s="79">
        <v>1.0823334435927562E-4</v>
      </c>
      <c r="G4" s="79">
        <v>1.5382435479901867E-4</v>
      </c>
      <c r="H4" s="79" t="s">
        <v>202</v>
      </c>
      <c r="I4" s="79">
        <v>2</v>
      </c>
      <c r="J4" s="79" t="s">
        <v>1440</v>
      </c>
      <c r="K4" s="79">
        <v>-8.949801529427603</v>
      </c>
      <c r="L4" s="79">
        <v>8.9673955592347518E-2</v>
      </c>
      <c r="M4" s="79" t="s">
        <v>17</v>
      </c>
      <c r="P4" s="79" t="s">
        <v>86</v>
      </c>
    </row>
    <row r="5" spans="1:16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>
        <v>1.1577714242921069E-4</v>
      </c>
      <c r="F5" s="79">
        <v>1.0139902865221937E-4</v>
      </c>
      <c r="G5" s="79">
        <v>1.3300001447706785E-4</v>
      </c>
      <c r="H5" s="79" t="s">
        <v>202</v>
      </c>
      <c r="I5" s="79">
        <v>2</v>
      </c>
      <c r="J5" s="79" t="s">
        <v>1441</v>
      </c>
      <c r="K5" s="79">
        <v>-9.0638434006578077</v>
      </c>
      <c r="L5" s="79">
        <v>6.9205542175345511E-2</v>
      </c>
      <c r="M5" s="79" t="s">
        <v>17</v>
      </c>
    </row>
    <row r="6" spans="1:16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>
        <v>1.8729882528132919E-4</v>
      </c>
      <c r="F6" s="79">
        <v>1.6369756156401605E-4</v>
      </c>
      <c r="G6" s="79">
        <v>2.1481228067920781E-4</v>
      </c>
      <c r="H6" s="79" t="s">
        <v>202</v>
      </c>
      <c r="I6" s="79">
        <v>2</v>
      </c>
      <c r="J6" s="79" t="s">
        <v>1442</v>
      </c>
      <c r="K6" s="79">
        <v>-8.5828052203901244</v>
      </c>
      <c r="L6" s="79">
        <v>6.9322434978755509E-2</v>
      </c>
      <c r="M6" s="79" t="s">
        <v>17</v>
      </c>
    </row>
    <row r="7" spans="1:16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>
        <v>1.0657326210820379E-4</v>
      </c>
      <c r="F7" s="79">
        <v>9.6645905422096287E-5</v>
      </c>
      <c r="G7" s="79">
        <v>1.1778526908903918E-4</v>
      </c>
      <c r="H7" s="79" t="s">
        <v>202</v>
      </c>
      <c r="I7" s="79">
        <v>2</v>
      </c>
      <c r="J7" s="79" t="s">
        <v>1443</v>
      </c>
      <c r="K7" s="79">
        <v>-9.1466779021951581</v>
      </c>
      <c r="L7" s="79">
        <v>5.0461574864788937E-2</v>
      </c>
      <c r="M7" s="79" t="s">
        <v>17</v>
      </c>
    </row>
    <row r="8" spans="1:16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>
        <v>1.4986702354461445E-4</v>
      </c>
      <c r="F8" s="79">
        <v>1.2831095437374233E-4</v>
      </c>
      <c r="G8" s="79">
        <v>1.746558777076756E-4</v>
      </c>
      <c r="H8" s="79" t="s">
        <v>202</v>
      </c>
      <c r="I8" s="79">
        <v>2</v>
      </c>
      <c r="J8" s="79" t="s">
        <v>1444</v>
      </c>
      <c r="K8" s="79">
        <v>-8.8057621667527055</v>
      </c>
      <c r="L8" s="79">
        <v>7.8663514282098446E-2</v>
      </c>
      <c r="M8" s="79" t="s">
        <v>17</v>
      </c>
    </row>
    <row r="9" spans="1:16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>
        <v>1.3309400519623409E-4</v>
      </c>
      <c r="F9" s="79">
        <v>1.210414823304649E-4</v>
      </c>
      <c r="G9" s="79">
        <v>1.4913456645875174E-4</v>
      </c>
      <c r="H9" s="79" t="s">
        <v>202</v>
      </c>
      <c r="I9" s="79">
        <v>2</v>
      </c>
      <c r="J9" s="79" t="s">
        <v>1445</v>
      </c>
      <c r="K9" s="79">
        <v>-8.9244548734255105</v>
      </c>
      <c r="L9" s="79">
        <v>5.3243804322043078E-2</v>
      </c>
      <c r="M9" s="79" t="s">
        <v>17</v>
      </c>
    </row>
    <row r="10" spans="1:16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>
        <v>1.5152807408158644E-4</v>
      </c>
      <c r="F10" s="79">
        <v>1.2669325705408368E-4</v>
      </c>
      <c r="G10" s="79">
        <v>1.8360703303143123E-4</v>
      </c>
      <c r="H10" s="79" t="s">
        <v>202</v>
      </c>
      <c r="I10" s="79">
        <v>2</v>
      </c>
      <c r="J10" s="79" t="s">
        <v>1446</v>
      </c>
      <c r="K10" s="79">
        <v>-8.7947396427129405</v>
      </c>
      <c r="L10" s="79">
        <v>9.4650234079492052E-2</v>
      </c>
      <c r="M10" s="79" t="s">
        <v>17</v>
      </c>
    </row>
    <row r="11" spans="1:16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>
        <v>8.4589016951155675E-5</v>
      </c>
      <c r="F11" s="79">
        <v>7.3824540324316312E-5</v>
      </c>
      <c r="G11" s="79">
        <v>9.7965721115882829E-5</v>
      </c>
      <c r="H11" s="79" t="s">
        <v>202</v>
      </c>
      <c r="I11" s="79">
        <v>2</v>
      </c>
      <c r="J11" s="79" t="s">
        <v>1447</v>
      </c>
      <c r="K11" s="79">
        <v>-9.377706123052258</v>
      </c>
      <c r="L11" s="79">
        <v>7.2175110178014965E-2</v>
      </c>
      <c r="M11" s="79" t="s">
        <v>17</v>
      </c>
    </row>
    <row r="12" spans="1:16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>
        <v>1.1977530716995061E-4</v>
      </c>
      <c r="F12" s="79">
        <v>9.9153580060054328E-5</v>
      </c>
      <c r="G12" s="79">
        <v>1.4483682098375458E-4</v>
      </c>
      <c r="H12" s="79" t="s">
        <v>202</v>
      </c>
      <c r="I12" s="79">
        <v>2</v>
      </c>
      <c r="J12" s="79" t="s">
        <v>1448</v>
      </c>
      <c r="K12" s="79">
        <v>-9.029893010640242</v>
      </c>
      <c r="L12" s="79">
        <v>9.6667799581438868E-2</v>
      </c>
      <c r="M12" s="79" t="s">
        <v>17</v>
      </c>
    </row>
    <row r="13" spans="1:16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>
        <v>1.0689865552450189E-4</v>
      </c>
      <c r="F13" s="79">
        <v>9.4052189036763876E-5</v>
      </c>
      <c r="G13" s="79">
        <v>1.2339295114315935E-4</v>
      </c>
      <c r="H13" s="79" t="s">
        <v>202</v>
      </c>
      <c r="I13" s="79">
        <v>2</v>
      </c>
      <c r="J13" s="79" t="s">
        <v>1449</v>
      </c>
      <c r="K13" s="79">
        <v>-9.1436293169580907</v>
      </c>
      <c r="L13" s="79">
        <v>6.9266366607742824E-2</v>
      </c>
      <c r="M13" s="79" t="s">
        <v>17</v>
      </c>
    </row>
    <row r="14" spans="1:16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>
        <v>1.6344937638923E-4</v>
      </c>
      <c r="F14" s="79">
        <v>1.4011503912662063E-4</v>
      </c>
      <c r="G14" s="79">
        <v>1.9744708993866492E-4</v>
      </c>
      <c r="H14" s="79" t="s">
        <v>202</v>
      </c>
      <c r="I14" s="79">
        <v>2</v>
      </c>
      <c r="J14" s="79" t="s">
        <v>1450</v>
      </c>
      <c r="K14" s="79">
        <v>-8.7190072401012415</v>
      </c>
      <c r="L14" s="79">
        <v>8.750174902186747E-2</v>
      </c>
      <c r="M14" s="79" t="s">
        <v>17</v>
      </c>
    </row>
    <row r="15" spans="1:16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>
        <v>1.1577714242921069E-4</v>
      </c>
      <c r="F15" s="79">
        <v>9.9824620062355355E-5</v>
      </c>
      <c r="G15" s="79">
        <v>1.3488500146428416E-4</v>
      </c>
      <c r="H15" s="79" t="s">
        <v>202</v>
      </c>
      <c r="I15" s="79">
        <v>2</v>
      </c>
      <c r="J15" s="79" t="s">
        <v>1451</v>
      </c>
      <c r="K15" s="79">
        <v>-9.0638434006578077</v>
      </c>
      <c r="L15" s="79">
        <v>7.6787685588105489E-2</v>
      </c>
      <c r="M15" s="79" t="s">
        <v>17</v>
      </c>
    </row>
    <row r="16" spans="1:16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>
        <v>1.8729882528132919E-4</v>
      </c>
      <c r="F16" s="79">
        <v>1.6455870691024763E-4</v>
      </c>
      <c r="G16" s="79">
        <v>2.1634567099866164E-4</v>
      </c>
      <c r="H16" s="79" t="s">
        <v>202</v>
      </c>
      <c r="I16" s="79">
        <v>2</v>
      </c>
      <c r="J16" s="79" t="s">
        <v>1452</v>
      </c>
      <c r="K16" s="79">
        <v>-8.5828052203901244</v>
      </c>
      <c r="L16" s="79">
        <v>6.9798487185790625E-2</v>
      </c>
      <c r="M16" s="79" t="s">
        <v>17</v>
      </c>
    </row>
    <row r="17" spans="1:16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>
        <v>1.3309400519623409E-4</v>
      </c>
      <c r="F17" s="79">
        <v>1.2058192510219181E-4</v>
      </c>
      <c r="G17" s="79">
        <v>1.4700887573332815E-4</v>
      </c>
      <c r="H17" s="79" t="s">
        <v>202</v>
      </c>
      <c r="I17" s="79">
        <v>2</v>
      </c>
      <c r="J17" s="79" t="s">
        <v>1453</v>
      </c>
      <c r="K17" s="79">
        <v>-8.9244548734255105</v>
      </c>
      <c r="L17" s="79">
        <v>5.0551930053078127E-2</v>
      </c>
      <c r="M17" s="79" t="s">
        <v>17</v>
      </c>
    </row>
    <row r="18" spans="1:16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>
        <v>1.5152807408158644E-4</v>
      </c>
      <c r="F18" s="79">
        <v>1.2765001777214355E-4</v>
      </c>
      <c r="G18" s="79">
        <v>1.8054779031946293E-4</v>
      </c>
      <c r="H18" s="79" t="s">
        <v>202</v>
      </c>
      <c r="I18" s="79">
        <v>2</v>
      </c>
      <c r="J18" s="79" t="s">
        <v>1454</v>
      </c>
      <c r="K18" s="79">
        <v>-8.7947396427129405</v>
      </c>
      <c r="L18" s="79">
        <v>8.8444700542930008E-2</v>
      </c>
      <c r="M18" s="79" t="s">
        <v>17</v>
      </c>
    </row>
    <row r="19" spans="1:16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>
        <v>1.0689865552450189E-4</v>
      </c>
      <c r="F19" s="87">
        <v>9.3315842128870568E-5</v>
      </c>
      <c r="G19" s="87">
        <v>1.2310287625115219E-4</v>
      </c>
      <c r="H19" s="87" t="s">
        <v>202</v>
      </c>
      <c r="I19" s="87">
        <v>2</v>
      </c>
      <c r="J19" s="87" t="s">
        <v>1455</v>
      </c>
      <c r="K19" s="87">
        <v>-9.1436293169580907</v>
      </c>
      <c r="L19" s="87">
        <v>7.0671047678751583E-2</v>
      </c>
      <c r="M19" s="87" t="s">
        <v>17</v>
      </c>
      <c r="N19" s="87"/>
      <c r="O19" s="87"/>
      <c r="P19" s="87"/>
    </row>
    <row r="20" spans="1:16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>
        <v>5.4310573622056125E-5</v>
      </c>
      <c r="F20" s="79">
        <v>4.3740916381378167E-5</v>
      </c>
      <c r="G20" s="79">
        <v>6.7685777991766279E-5</v>
      </c>
      <c r="H20" s="79" t="s">
        <v>202</v>
      </c>
      <c r="I20" s="79">
        <v>2</v>
      </c>
      <c r="J20" s="79" t="s">
        <v>1421</v>
      </c>
      <c r="K20" s="79">
        <v>-9.8207916239763158</v>
      </c>
      <c r="L20" s="79">
        <v>0.11137554035581243</v>
      </c>
      <c r="M20" s="79" t="s">
        <v>17</v>
      </c>
    </row>
    <row r="21" spans="1:16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>
        <v>2.4250835341717073E-5</v>
      </c>
      <c r="F21" s="79">
        <v>2.1178495802944964E-5</v>
      </c>
      <c r="G21" s="79">
        <v>2.7601102421098619E-5</v>
      </c>
      <c r="H21" s="79" t="s">
        <v>202</v>
      </c>
      <c r="I21" s="79">
        <v>2</v>
      </c>
      <c r="J21" s="79" t="s">
        <v>1422</v>
      </c>
      <c r="K21" s="79">
        <v>-10.627059494092952</v>
      </c>
      <c r="L21" s="79">
        <v>6.7568723662903687E-2</v>
      </c>
      <c r="M21" s="79" t="s">
        <v>17</v>
      </c>
    </row>
    <row r="22" spans="1:16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>
        <v>3.3633991566518775E-5</v>
      </c>
      <c r="F22" s="79">
        <v>2.7462738525524466E-5</v>
      </c>
      <c r="G22" s="79">
        <v>4.2026326893347441E-5</v>
      </c>
      <c r="H22" s="79" t="s">
        <v>202</v>
      </c>
      <c r="I22" s="79">
        <v>2</v>
      </c>
      <c r="J22" s="79" t="s">
        <v>1423</v>
      </c>
      <c r="K22" s="79">
        <v>-10.299973348606484</v>
      </c>
      <c r="L22" s="79">
        <v>0.10853727794099056</v>
      </c>
      <c r="M22" s="79" t="s">
        <v>17</v>
      </c>
    </row>
    <row r="23" spans="1:16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>
        <v>4.0712765257753446E-5</v>
      </c>
      <c r="F23" s="79">
        <v>3.3273895624195661E-5</v>
      </c>
      <c r="G23" s="79">
        <v>4.9833930548813679E-5</v>
      </c>
      <c r="H23" s="79" t="s">
        <v>202</v>
      </c>
      <c r="I23" s="79">
        <v>2</v>
      </c>
      <c r="J23" s="79" t="s">
        <v>1424</v>
      </c>
      <c r="K23" s="79">
        <v>-10.108968871994668</v>
      </c>
      <c r="L23" s="79">
        <v>0.10304155968700432</v>
      </c>
      <c r="M23" s="79" t="s">
        <v>17</v>
      </c>
    </row>
    <row r="24" spans="1:16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>
        <v>8.36940721138552E-5</v>
      </c>
      <c r="F24" s="79">
        <v>6.994266295484593E-5</v>
      </c>
      <c r="G24" s="79">
        <v>1.0052926617362986E-4</v>
      </c>
      <c r="H24" s="79" t="s">
        <v>202</v>
      </c>
      <c r="I24" s="79">
        <v>2</v>
      </c>
      <c r="J24" s="79" t="s">
        <v>1425</v>
      </c>
      <c r="K24" s="79">
        <v>-9.3883424059893947</v>
      </c>
      <c r="L24" s="79">
        <v>9.2544154351190858E-2</v>
      </c>
      <c r="M24" s="79" t="s">
        <v>17</v>
      </c>
    </row>
    <row r="25" spans="1:16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>
        <v>3.7490814710861588E-5</v>
      </c>
      <c r="F25" s="79">
        <v>3.2626296794467281E-5</v>
      </c>
      <c r="G25" s="79">
        <v>4.2615254294863878E-5</v>
      </c>
      <c r="H25" s="79" t="s">
        <v>202</v>
      </c>
      <c r="I25" s="79">
        <v>2</v>
      </c>
      <c r="J25" s="79" t="s">
        <v>1426</v>
      </c>
      <c r="K25" s="79">
        <v>-10.191414596034557</v>
      </c>
      <c r="L25" s="79">
        <v>6.8136137213261658E-2</v>
      </c>
      <c r="M25" s="79" t="s">
        <v>17</v>
      </c>
    </row>
    <row r="26" spans="1:16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>
        <v>5.1601755244510895E-5</v>
      </c>
      <c r="F26" s="79">
        <v>4.2375667961981272E-5</v>
      </c>
      <c r="G26" s="79">
        <v>6.3776092958492609E-5</v>
      </c>
      <c r="H26" s="79" t="s">
        <v>202</v>
      </c>
      <c r="I26" s="79">
        <v>2</v>
      </c>
      <c r="J26" s="79" t="s">
        <v>1427</v>
      </c>
      <c r="K26" s="79">
        <v>-9.8719548696888104</v>
      </c>
      <c r="L26" s="79">
        <v>0.10428675329497779</v>
      </c>
      <c r="M26" s="79" t="s">
        <v>17</v>
      </c>
    </row>
    <row r="27" spans="1:16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>
        <v>6.3302649938198283E-5</v>
      </c>
      <c r="F27" s="79">
        <v>5.536915012184338E-5</v>
      </c>
      <c r="G27" s="79">
        <v>7.380865903651756E-5</v>
      </c>
      <c r="H27" s="79" t="s">
        <v>202</v>
      </c>
      <c r="I27" s="79">
        <v>2</v>
      </c>
      <c r="J27" s="79" t="s">
        <v>1428</v>
      </c>
      <c r="K27" s="79">
        <v>-9.6675833665276905</v>
      </c>
      <c r="L27" s="79">
        <v>7.3329967907509674E-2</v>
      </c>
      <c r="M27" s="79" t="s">
        <v>17</v>
      </c>
    </row>
    <row r="28" spans="1:16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>
        <v>7.6645741390182626E-5</v>
      </c>
      <c r="F28" s="79">
        <v>6.4226979113638736E-5</v>
      </c>
      <c r="G28" s="79">
        <v>9.2649229784200741E-5</v>
      </c>
      <c r="H28" s="79" t="s">
        <v>202</v>
      </c>
      <c r="I28" s="79">
        <v>2</v>
      </c>
      <c r="J28" s="79" t="s">
        <v>1429</v>
      </c>
      <c r="K28" s="79">
        <v>-9.4763165133525717</v>
      </c>
      <c r="L28" s="79">
        <v>9.3468694307059869E-2</v>
      </c>
      <c r="M28" s="79" t="s">
        <v>17</v>
      </c>
    </row>
    <row r="29" spans="1:16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>
        <v>3.451265553425091E-5</v>
      </c>
      <c r="F29" s="79">
        <v>2.9845691121293292E-5</v>
      </c>
      <c r="G29" s="79">
        <v>4.0311519755128829E-5</v>
      </c>
      <c r="H29" s="79" t="s">
        <v>202</v>
      </c>
      <c r="I29" s="79">
        <v>2</v>
      </c>
      <c r="J29" s="79" t="s">
        <v>1430</v>
      </c>
      <c r="K29" s="79">
        <v>-10.274184474111827</v>
      </c>
      <c r="L29" s="79">
        <v>7.6682857075245275E-2</v>
      </c>
      <c r="M29" s="79" t="s">
        <v>17</v>
      </c>
    </row>
    <row r="30" spans="1:16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>
        <v>4.6905734336541837E-5</v>
      </c>
      <c r="F30" s="79">
        <v>3.7532263824456773E-5</v>
      </c>
      <c r="G30" s="79">
        <v>5.7936698214391308E-5</v>
      </c>
      <c r="H30" s="79" t="s">
        <v>202</v>
      </c>
      <c r="I30" s="79">
        <v>2</v>
      </c>
      <c r="J30" s="79" t="s">
        <v>1431</v>
      </c>
      <c r="K30" s="79">
        <v>-9.9673706226824148</v>
      </c>
      <c r="L30" s="79">
        <v>0.11075256956745387</v>
      </c>
      <c r="M30" s="79" t="s">
        <v>17</v>
      </c>
    </row>
    <row r="31" spans="1:16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>
        <v>5.881244662269919E-5</v>
      </c>
      <c r="F31" s="79">
        <v>5.1151001254699156E-5</v>
      </c>
      <c r="G31" s="79">
        <v>6.8930665713290583E-5</v>
      </c>
      <c r="H31" s="79" t="s">
        <v>202</v>
      </c>
      <c r="I31" s="79">
        <v>2</v>
      </c>
      <c r="J31" s="79" t="s">
        <v>1432</v>
      </c>
      <c r="K31" s="79">
        <v>-9.7411570482033731</v>
      </c>
      <c r="L31" s="79">
        <v>7.6101808058529008E-2</v>
      </c>
      <c r="M31" s="79" t="s">
        <v>17</v>
      </c>
    </row>
    <row r="32" spans="1:16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>
        <v>5.4310573622056125E-5</v>
      </c>
      <c r="F32" s="79">
        <v>4.3949822637979264E-5</v>
      </c>
      <c r="G32" s="79">
        <v>6.7468859254723497E-5</v>
      </c>
      <c r="H32" s="79" t="s">
        <v>202</v>
      </c>
      <c r="I32" s="79">
        <v>2</v>
      </c>
      <c r="J32" s="79" t="s">
        <v>1433</v>
      </c>
      <c r="K32" s="79">
        <v>-9.8207916239763158</v>
      </c>
      <c r="L32" s="79">
        <v>0.10934121389535063</v>
      </c>
      <c r="M32" s="79" t="s">
        <v>17</v>
      </c>
    </row>
    <row r="33" spans="1:16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>
        <v>4.0712765257753446E-5</v>
      </c>
      <c r="F33" s="79">
        <v>3.3980288186249316E-5</v>
      </c>
      <c r="G33" s="79">
        <v>4.9955224396152808E-5</v>
      </c>
      <c r="H33" s="79" t="s">
        <v>202</v>
      </c>
      <c r="I33" s="79">
        <v>2</v>
      </c>
      <c r="J33" s="79" t="s">
        <v>1434</v>
      </c>
      <c r="K33" s="79">
        <v>-10.108968871994668</v>
      </c>
      <c r="L33" s="79">
        <v>9.8302677264766491E-2</v>
      </c>
      <c r="M33" s="79" t="s">
        <v>17</v>
      </c>
    </row>
    <row r="34" spans="1:16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>
        <v>8.36940721138552E-5</v>
      </c>
      <c r="F34" s="79">
        <v>7.1303309343400875E-5</v>
      </c>
      <c r="G34" s="79">
        <v>9.8922611426787793E-5</v>
      </c>
      <c r="H34" s="79" t="s">
        <v>202</v>
      </c>
      <c r="I34" s="79">
        <v>2</v>
      </c>
      <c r="J34" s="79" t="s">
        <v>1435</v>
      </c>
      <c r="K34" s="79">
        <v>-9.3883424059893947</v>
      </c>
      <c r="L34" s="79">
        <v>8.3519158415654896E-2</v>
      </c>
      <c r="M34" s="79" t="s">
        <v>17</v>
      </c>
    </row>
    <row r="35" spans="1:16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>
        <v>6.3302649938198283E-5</v>
      </c>
      <c r="F35" s="79">
        <v>5.5474485667514944E-5</v>
      </c>
      <c r="G35" s="79">
        <v>7.3285753291421632E-5</v>
      </c>
      <c r="H35" s="79" t="s">
        <v>202</v>
      </c>
      <c r="I35" s="79">
        <v>2</v>
      </c>
      <c r="J35" s="79" t="s">
        <v>1436</v>
      </c>
      <c r="K35" s="79">
        <v>-9.6675833665276905</v>
      </c>
      <c r="L35" s="79">
        <v>7.1031385461622576E-2</v>
      </c>
      <c r="M35" s="79" t="s">
        <v>17</v>
      </c>
    </row>
    <row r="36" spans="1:16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>
        <v>7.6645741390182626E-5</v>
      </c>
      <c r="F36" s="79">
        <v>6.4490639917932731E-5</v>
      </c>
      <c r="G36" s="79">
        <v>9.2793847317523739E-5</v>
      </c>
      <c r="H36" s="79" t="s">
        <v>202</v>
      </c>
      <c r="I36" s="79">
        <v>2</v>
      </c>
      <c r="J36" s="79" t="s">
        <v>1429</v>
      </c>
      <c r="K36" s="79">
        <v>-9.4763165133525717</v>
      </c>
      <c r="L36" s="79">
        <v>9.2821490157331127E-2</v>
      </c>
      <c r="M36" s="79" t="s">
        <v>17</v>
      </c>
    </row>
    <row r="37" spans="1:16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>
        <v>5.881244662269919E-5</v>
      </c>
      <c r="F37" s="87">
        <v>5.0332464742601125E-5</v>
      </c>
      <c r="G37" s="87">
        <v>6.864924711701267E-5</v>
      </c>
      <c r="H37" s="87" t="s">
        <v>202</v>
      </c>
      <c r="I37" s="87">
        <v>2</v>
      </c>
      <c r="J37" s="87" t="s">
        <v>1437</v>
      </c>
      <c r="K37" s="87">
        <v>-9.7411570482033731</v>
      </c>
      <c r="L37" s="87">
        <v>7.9173437231684823E-2</v>
      </c>
      <c r="M37" s="87" t="s">
        <v>17</v>
      </c>
      <c r="N37" s="87"/>
      <c r="O37" s="87"/>
      <c r="P37" s="87"/>
    </row>
    <row r="38" spans="1:16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>
        <v>8.0789993529222409E-5</v>
      </c>
      <c r="F38" s="79">
        <v>6.0626557138985044E-5</v>
      </c>
      <c r="G38" s="79">
        <v>1.1077492357296007E-4</v>
      </c>
      <c r="H38" s="79" t="s">
        <v>202</v>
      </c>
      <c r="I38" s="79">
        <v>2</v>
      </c>
      <c r="J38" s="79" t="s">
        <v>1456</v>
      </c>
      <c r="K38" s="79">
        <v>-9.4236574425664532</v>
      </c>
      <c r="L38" s="79">
        <v>0.15376719220927357</v>
      </c>
      <c r="M38" s="79" t="s">
        <v>17</v>
      </c>
    </row>
    <row r="39" spans="1:16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>
        <v>4.0752478870327803E-5</v>
      </c>
      <c r="F39" s="79">
        <v>3.4900255673780841E-5</v>
      </c>
      <c r="G39" s="79">
        <v>4.7496930898533118E-5</v>
      </c>
      <c r="H39" s="79" t="s">
        <v>202</v>
      </c>
      <c r="I39" s="79">
        <v>2</v>
      </c>
      <c r="J39" s="79" t="s">
        <v>1457</v>
      </c>
      <c r="K39" s="79">
        <v>-10.107993888953855</v>
      </c>
      <c r="L39" s="79">
        <v>7.8615036023673632E-2</v>
      </c>
      <c r="M39" s="79" t="s">
        <v>17</v>
      </c>
    </row>
    <row r="40" spans="1:16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>
        <v>5.9407616191174571E-5</v>
      </c>
      <c r="F40" s="79">
        <v>4.6539805239132199E-5</v>
      </c>
      <c r="G40" s="79">
        <v>7.7894827319411529E-5</v>
      </c>
      <c r="H40" s="79" t="s">
        <v>202</v>
      </c>
      <c r="I40" s="79">
        <v>2</v>
      </c>
      <c r="J40" s="79" t="s">
        <v>1458</v>
      </c>
      <c r="K40" s="79">
        <v>-9.731088121108348</v>
      </c>
      <c r="L40" s="79">
        <v>0.13139070817973678</v>
      </c>
      <c r="M40" s="79" t="s">
        <v>17</v>
      </c>
    </row>
    <row r="41" spans="1:16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>
        <v>5.5451197188548633E-5</v>
      </c>
      <c r="F41" s="79">
        <v>4.2748405611595761E-5</v>
      </c>
      <c r="G41" s="79">
        <v>7.3164255337198833E-5</v>
      </c>
      <c r="H41" s="79" t="s">
        <v>202</v>
      </c>
      <c r="I41" s="79">
        <v>2</v>
      </c>
      <c r="J41" s="79" t="s">
        <v>1459</v>
      </c>
      <c r="K41" s="79">
        <v>-9.8000072539853029</v>
      </c>
      <c r="L41" s="79">
        <v>0.13708548152677655</v>
      </c>
      <c r="M41" s="79" t="s">
        <v>17</v>
      </c>
    </row>
    <row r="42" spans="1:16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>
        <v>1.0366619605202747E-4</v>
      </c>
      <c r="F42" s="79">
        <v>7.597951113043912E-5</v>
      </c>
      <c r="G42" s="79">
        <v>1.4207413577827711E-4</v>
      </c>
      <c r="H42" s="79" t="s">
        <v>202</v>
      </c>
      <c r="I42" s="79">
        <v>2</v>
      </c>
      <c r="J42" s="79" t="s">
        <v>1460</v>
      </c>
      <c r="K42" s="79">
        <v>-9.1743344741545076</v>
      </c>
      <c r="L42" s="79">
        <v>0.15966461498919354</v>
      </c>
      <c r="M42" s="79" t="s">
        <v>17</v>
      </c>
    </row>
    <row r="43" spans="1:16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>
        <v>5.2083034005965655E-5</v>
      </c>
      <c r="F43" s="79">
        <v>4.1793486973398276E-5</v>
      </c>
      <c r="G43" s="79">
        <v>6.5688474863836226E-5</v>
      </c>
      <c r="H43" s="79" t="s">
        <v>202</v>
      </c>
      <c r="I43" s="79">
        <v>2</v>
      </c>
      <c r="J43" s="79" t="s">
        <v>1461</v>
      </c>
      <c r="K43" s="79">
        <v>-9.8626713051178463</v>
      </c>
      <c r="L43" s="79">
        <v>0.1153528000265034</v>
      </c>
      <c r="M43" s="79" t="s">
        <v>17</v>
      </c>
    </row>
    <row r="44" spans="1:16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>
        <v>7.5907120657540088E-5</v>
      </c>
      <c r="F44" s="79">
        <v>5.4836394513812116E-5</v>
      </c>
      <c r="G44" s="79">
        <v>1.0614530036632706E-4</v>
      </c>
      <c r="H44" s="79" t="s">
        <v>202</v>
      </c>
      <c r="I44" s="79">
        <v>2</v>
      </c>
      <c r="J44" s="79" t="s">
        <v>1462</v>
      </c>
      <c r="K44" s="79">
        <v>-9.486000061658288</v>
      </c>
      <c r="L44" s="79">
        <v>0.16848336904973951</v>
      </c>
      <c r="M44" s="79" t="s">
        <v>17</v>
      </c>
    </row>
    <row r="45" spans="1:16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>
        <v>7.1170854874992015E-5</v>
      </c>
      <c r="F45" s="79">
        <v>5.5680230546140998E-5</v>
      </c>
      <c r="G45" s="79">
        <v>9.4605763093851393E-5</v>
      </c>
      <c r="H45" s="79" t="s">
        <v>202</v>
      </c>
      <c r="I45" s="79">
        <v>2</v>
      </c>
      <c r="J45" s="79" t="s">
        <v>1463</v>
      </c>
      <c r="K45" s="79">
        <v>-9.5504271649928754</v>
      </c>
      <c r="L45" s="79">
        <v>0.13522786690887226</v>
      </c>
      <c r="M45" s="79" t="s">
        <v>17</v>
      </c>
    </row>
    <row r="46" spans="1:16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>
        <v>9.0017831578742433E-5</v>
      </c>
      <c r="F46" s="79">
        <v>6.5861255198259021E-5</v>
      </c>
      <c r="G46" s="79">
        <v>1.2509913362729721E-4</v>
      </c>
      <c r="H46" s="79" t="s">
        <v>202</v>
      </c>
      <c r="I46" s="79">
        <v>2</v>
      </c>
      <c r="J46" s="79" t="s">
        <v>1464</v>
      </c>
      <c r="K46" s="79">
        <v>-9.3155027786062039</v>
      </c>
      <c r="L46" s="79">
        <v>0.16366228486180445</v>
      </c>
      <c r="M46" s="79" t="s">
        <v>17</v>
      </c>
    </row>
    <row r="47" spans="1:16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>
        <v>4.5174634446947044E-5</v>
      </c>
      <c r="F47" s="79">
        <v>3.7444187180434614E-5</v>
      </c>
      <c r="G47" s="79">
        <v>5.5341839089635912E-5</v>
      </c>
      <c r="H47" s="79" t="s">
        <v>202</v>
      </c>
      <c r="I47" s="79">
        <v>2</v>
      </c>
      <c r="J47" s="79" t="s">
        <v>1465</v>
      </c>
      <c r="K47" s="79">
        <v>-10.004974813451271</v>
      </c>
      <c r="L47" s="79">
        <v>9.9662684673980914E-2</v>
      </c>
      <c r="M47" s="79" t="s">
        <v>17</v>
      </c>
    </row>
    <row r="48" spans="1:16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>
        <v>6.590743519159781E-5</v>
      </c>
      <c r="F48" s="79">
        <v>4.8003845685973853E-5</v>
      </c>
      <c r="G48" s="79">
        <v>9.0555058696776297E-5</v>
      </c>
      <c r="H48" s="79" t="s">
        <v>202</v>
      </c>
      <c r="I48" s="79">
        <v>2</v>
      </c>
      <c r="J48" s="79" t="s">
        <v>1466</v>
      </c>
      <c r="K48" s="79">
        <v>-9.6272592974544438</v>
      </c>
      <c r="L48" s="79">
        <v>0.16190737830335658</v>
      </c>
      <c r="M48" s="79" t="s">
        <v>17</v>
      </c>
    </row>
    <row r="49" spans="1:16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>
        <v>6.1728527621971371E-5</v>
      </c>
      <c r="F49" s="79">
        <v>4.6502680683543191E-5</v>
      </c>
      <c r="G49" s="79">
        <v>8.2444598458098181E-5</v>
      </c>
      <c r="H49" s="79" t="s">
        <v>202</v>
      </c>
      <c r="I49" s="79">
        <v>2</v>
      </c>
      <c r="J49" s="79" t="s">
        <v>1467</v>
      </c>
      <c r="K49" s="79">
        <v>-9.6927643737468454</v>
      </c>
      <c r="L49" s="79">
        <v>0.14607565660189659</v>
      </c>
      <c r="M49" s="79" t="s">
        <v>17</v>
      </c>
    </row>
    <row r="50" spans="1:16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>
        <v>8.0789993529222409E-5</v>
      </c>
      <c r="F50" s="79">
        <v>6.1767916604547736E-5</v>
      </c>
      <c r="G50" s="79">
        <v>1.0972786964153218E-4</v>
      </c>
      <c r="H50" s="79" t="s">
        <v>202</v>
      </c>
      <c r="I50" s="79">
        <v>2</v>
      </c>
      <c r="J50" s="79" t="s">
        <v>1468</v>
      </c>
      <c r="K50" s="79">
        <v>-9.4236574425664532</v>
      </c>
      <c r="L50" s="79">
        <v>0.14658655801011772</v>
      </c>
      <c r="M50" s="79" t="s">
        <v>17</v>
      </c>
    </row>
    <row r="51" spans="1:16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>
        <v>5.5451197188548633E-5</v>
      </c>
      <c r="F51" s="79">
        <v>4.2966168255723876E-5</v>
      </c>
      <c r="G51" s="79">
        <v>7.3899166087854819E-5</v>
      </c>
      <c r="H51" s="79" t="s">
        <v>202</v>
      </c>
      <c r="I51" s="79">
        <v>2</v>
      </c>
      <c r="J51" s="79" t="s">
        <v>1469</v>
      </c>
      <c r="K51" s="79">
        <v>-9.8000072539853029</v>
      </c>
      <c r="L51" s="79">
        <v>0.1383389087482032</v>
      </c>
      <c r="M51" s="79" t="s">
        <v>17</v>
      </c>
    </row>
    <row r="52" spans="1:16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>
        <v>1.0366619605202747E-4</v>
      </c>
      <c r="F52" s="79">
        <v>7.6795517151709584E-5</v>
      </c>
      <c r="G52" s="79">
        <v>1.4149779848582748E-4</v>
      </c>
      <c r="H52" s="79" t="s">
        <v>202</v>
      </c>
      <c r="I52" s="79">
        <v>2</v>
      </c>
      <c r="J52" s="79" t="s">
        <v>1470</v>
      </c>
      <c r="K52" s="79">
        <v>-9.1743344741545076</v>
      </c>
      <c r="L52" s="79">
        <v>0.15590252309404456</v>
      </c>
      <c r="M52" s="79" t="s">
        <v>17</v>
      </c>
    </row>
    <row r="53" spans="1:16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>
        <v>7.1170854874992015E-5</v>
      </c>
      <c r="F53" s="79">
        <v>5.4997731714281927E-5</v>
      </c>
      <c r="G53" s="79">
        <v>9.2018740623012231E-5</v>
      </c>
      <c r="H53" s="79" t="s">
        <v>202</v>
      </c>
      <c r="I53" s="79">
        <v>2</v>
      </c>
      <c r="J53" s="79" t="s">
        <v>1471</v>
      </c>
      <c r="K53" s="79">
        <v>-9.5504271649928754</v>
      </c>
      <c r="L53" s="79">
        <v>0.13130110099618919</v>
      </c>
      <c r="M53" s="79" t="s">
        <v>17</v>
      </c>
    </row>
    <row r="54" spans="1:16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>
        <v>9.0017831578742433E-5</v>
      </c>
      <c r="F54" s="79">
        <v>6.5839573535356121E-5</v>
      </c>
      <c r="G54" s="79">
        <v>1.2590453801594755E-4</v>
      </c>
      <c r="H54" s="79" t="s">
        <v>202</v>
      </c>
      <c r="I54" s="79">
        <v>2</v>
      </c>
      <c r="J54" s="79" t="s">
        <v>1472</v>
      </c>
      <c r="K54" s="79">
        <v>-9.3155027786062039</v>
      </c>
      <c r="L54" s="79">
        <v>0.16538339437431543</v>
      </c>
      <c r="M54" s="79" t="s">
        <v>17</v>
      </c>
    </row>
    <row r="55" spans="1:16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>
        <v>6.1728527621971371E-5</v>
      </c>
      <c r="F55" s="87">
        <v>4.7225648059660856E-5</v>
      </c>
      <c r="G55" s="87">
        <v>8.1706362398271853E-5</v>
      </c>
      <c r="H55" s="87" t="s">
        <v>202</v>
      </c>
      <c r="I55" s="87">
        <v>2</v>
      </c>
      <c r="J55" s="87" t="s">
        <v>1473</v>
      </c>
      <c r="K55" s="87">
        <v>-9.6927643737468454</v>
      </c>
      <c r="L55" s="87">
        <v>0.13984559639366179</v>
      </c>
      <c r="M55" s="87" t="s">
        <v>17</v>
      </c>
      <c r="N55" s="87"/>
      <c r="O55" s="87"/>
      <c r="P55" s="87"/>
    </row>
    <row r="56" spans="1:16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>
        <v>1.6344937638923E-4</v>
      </c>
      <c r="F56" s="79">
        <v>1.3902093827922058E-4</v>
      </c>
      <c r="G56" s="79">
        <v>1.9194628702634645E-4</v>
      </c>
      <c r="H56" s="79" t="s">
        <v>202</v>
      </c>
      <c r="I56" s="79">
        <v>2</v>
      </c>
      <c r="J56" s="79" t="s">
        <v>1438</v>
      </c>
      <c r="K56" s="79">
        <v>-8.7190072401012415</v>
      </c>
      <c r="L56" s="79">
        <v>8.2293627788073628E-2</v>
      </c>
      <c r="M56" s="79" t="s">
        <v>17</v>
      </c>
    </row>
    <row r="57" spans="1:16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>
        <v>9.1995017858987417E-5</v>
      </c>
      <c r="F57" s="79">
        <v>8.2657674536750801E-5</v>
      </c>
      <c r="G57" s="79">
        <v>1.0311134532983422E-4</v>
      </c>
      <c r="H57" s="79" t="s">
        <v>202</v>
      </c>
      <c r="I57" s="79">
        <v>2</v>
      </c>
      <c r="J57" s="79" t="s">
        <v>1439</v>
      </c>
      <c r="K57" s="79">
        <v>-9.2937761360882565</v>
      </c>
      <c r="L57" s="79">
        <v>5.6403507946414064E-2</v>
      </c>
      <c r="M57" s="79" t="s">
        <v>17</v>
      </c>
    </row>
    <row r="58" spans="1:16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>
        <v>1.2976291160954865E-4</v>
      </c>
      <c r="F58" s="79">
        <v>1.0823334435927562E-4</v>
      </c>
      <c r="G58" s="79">
        <v>1.5382435479901867E-4</v>
      </c>
      <c r="H58" s="79" t="s">
        <v>202</v>
      </c>
      <c r="I58" s="79">
        <v>2</v>
      </c>
      <c r="J58" s="79" t="s">
        <v>1440</v>
      </c>
      <c r="K58" s="79">
        <v>-8.949801529427603</v>
      </c>
      <c r="L58" s="79">
        <v>8.9673955592347518E-2</v>
      </c>
      <c r="M58" s="79" t="s">
        <v>17</v>
      </c>
    </row>
    <row r="59" spans="1:16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>
        <v>1.1577714242921069E-4</v>
      </c>
      <c r="F59" s="79">
        <v>1.0139902865221937E-4</v>
      </c>
      <c r="G59" s="79">
        <v>1.3300001447706785E-4</v>
      </c>
      <c r="H59" s="79" t="s">
        <v>202</v>
      </c>
      <c r="I59" s="79">
        <v>2</v>
      </c>
      <c r="J59" s="79" t="s">
        <v>1441</v>
      </c>
      <c r="K59" s="79">
        <v>-9.0638434006578077</v>
      </c>
      <c r="L59" s="79">
        <v>6.9205542175345511E-2</v>
      </c>
      <c r="M59" s="79" t="s">
        <v>17</v>
      </c>
    </row>
    <row r="60" spans="1:16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>
        <v>1.8729882528132919E-4</v>
      </c>
      <c r="F60" s="79">
        <v>1.6369756156401605E-4</v>
      </c>
      <c r="G60" s="79">
        <v>2.1481228067920781E-4</v>
      </c>
      <c r="H60" s="79" t="s">
        <v>202</v>
      </c>
      <c r="I60" s="79">
        <v>2</v>
      </c>
      <c r="J60" s="79" t="s">
        <v>1442</v>
      </c>
      <c r="K60" s="79">
        <v>-8.5828052203901244</v>
      </c>
      <c r="L60" s="79">
        <v>6.9322434978755509E-2</v>
      </c>
      <c r="M60" s="79" t="s">
        <v>17</v>
      </c>
    </row>
    <row r="61" spans="1:16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>
        <v>1.0657326210820379E-4</v>
      </c>
      <c r="F61" s="79">
        <v>9.6645905422096287E-5</v>
      </c>
      <c r="G61" s="79">
        <v>1.1778526908903918E-4</v>
      </c>
      <c r="H61" s="79" t="s">
        <v>202</v>
      </c>
      <c r="I61" s="79">
        <v>2</v>
      </c>
      <c r="J61" s="79" t="s">
        <v>1443</v>
      </c>
      <c r="K61" s="79">
        <v>-9.1466779021951581</v>
      </c>
      <c r="L61" s="79">
        <v>5.0461574864788937E-2</v>
      </c>
      <c r="M61" s="79" t="s">
        <v>17</v>
      </c>
    </row>
    <row r="62" spans="1:16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>
        <v>1.4986702354461445E-4</v>
      </c>
      <c r="F62" s="79">
        <v>1.2831095437374233E-4</v>
      </c>
      <c r="G62" s="79">
        <v>1.746558777076756E-4</v>
      </c>
      <c r="H62" s="79" t="s">
        <v>202</v>
      </c>
      <c r="I62" s="79">
        <v>2</v>
      </c>
      <c r="J62" s="79" t="s">
        <v>1444</v>
      </c>
      <c r="K62" s="79">
        <v>-8.8057621667527055</v>
      </c>
      <c r="L62" s="79">
        <v>7.8663514282098446E-2</v>
      </c>
      <c r="M62" s="79" t="s">
        <v>17</v>
      </c>
    </row>
    <row r="63" spans="1:16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>
        <v>1.3309400519623409E-4</v>
      </c>
      <c r="F63" s="79">
        <v>1.210414823304649E-4</v>
      </c>
      <c r="G63" s="79">
        <v>1.4913456645875174E-4</v>
      </c>
      <c r="H63" s="79" t="s">
        <v>202</v>
      </c>
      <c r="I63" s="79">
        <v>2</v>
      </c>
      <c r="J63" s="79" t="s">
        <v>1445</v>
      </c>
      <c r="K63" s="79">
        <v>-8.9244548734255105</v>
      </c>
      <c r="L63" s="79">
        <v>5.3243804322043078E-2</v>
      </c>
      <c r="M63" s="79" t="s">
        <v>17</v>
      </c>
    </row>
    <row r="64" spans="1:16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>
        <v>1.5152807408158644E-4</v>
      </c>
      <c r="F64" s="79">
        <v>1.2669325705408368E-4</v>
      </c>
      <c r="G64" s="79">
        <v>1.8360703303143123E-4</v>
      </c>
      <c r="H64" s="79" t="s">
        <v>202</v>
      </c>
      <c r="I64" s="79">
        <v>2</v>
      </c>
      <c r="J64" s="79" t="s">
        <v>1446</v>
      </c>
      <c r="K64" s="79">
        <v>-8.7947396427129405</v>
      </c>
      <c r="L64" s="79">
        <v>9.4650234079492052E-2</v>
      </c>
      <c r="M64" s="79" t="s">
        <v>17</v>
      </c>
    </row>
    <row r="65" spans="1:16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>
        <v>8.4589016951155675E-5</v>
      </c>
      <c r="F65" s="79">
        <v>7.3824540324316312E-5</v>
      </c>
      <c r="G65" s="79">
        <v>9.7965721115882829E-5</v>
      </c>
      <c r="H65" s="79" t="s">
        <v>202</v>
      </c>
      <c r="I65" s="79">
        <v>2</v>
      </c>
      <c r="J65" s="79" t="s">
        <v>1447</v>
      </c>
      <c r="K65" s="79">
        <v>-9.377706123052258</v>
      </c>
      <c r="L65" s="79">
        <v>7.2175110178014965E-2</v>
      </c>
      <c r="M65" s="79" t="s">
        <v>17</v>
      </c>
    </row>
    <row r="66" spans="1:16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>
        <v>1.1977530716995061E-4</v>
      </c>
      <c r="F66" s="79">
        <v>9.9153580060054328E-5</v>
      </c>
      <c r="G66" s="79">
        <v>1.4483682098375458E-4</v>
      </c>
      <c r="H66" s="79" t="s">
        <v>202</v>
      </c>
      <c r="I66" s="79">
        <v>2</v>
      </c>
      <c r="J66" s="79" t="s">
        <v>1448</v>
      </c>
      <c r="K66" s="79">
        <v>-9.029893010640242</v>
      </c>
      <c r="L66" s="79">
        <v>9.6667799581438868E-2</v>
      </c>
      <c r="M66" s="79" t="s">
        <v>17</v>
      </c>
    </row>
    <row r="67" spans="1:16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>
        <v>1.0689865552450189E-4</v>
      </c>
      <c r="F67" s="79">
        <v>9.4052189036763876E-5</v>
      </c>
      <c r="G67" s="79">
        <v>1.2339295114315935E-4</v>
      </c>
      <c r="H67" s="79" t="s">
        <v>202</v>
      </c>
      <c r="I67" s="79">
        <v>2</v>
      </c>
      <c r="J67" s="79" t="s">
        <v>1449</v>
      </c>
      <c r="K67" s="79">
        <v>-9.1436293169580907</v>
      </c>
      <c r="L67" s="79">
        <v>6.9266366607742824E-2</v>
      </c>
      <c r="M67" s="79" t="s">
        <v>17</v>
      </c>
    </row>
    <row r="68" spans="1:16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>
        <v>1.6344937638923E-4</v>
      </c>
      <c r="F68" s="79">
        <v>1.4011503912662063E-4</v>
      </c>
      <c r="G68" s="79">
        <v>1.9744708993866492E-4</v>
      </c>
      <c r="H68" s="79" t="s">
        <v>202</v>
      </c>
      <c r="I68" s="79">
        <v>2</v>
      </c>
      <c r="J68" s="79" t="s">
        <v>1450</v>
      </c>
      <c r="K68" s="79">
        <v>-8.7190072401012415</v>
      </c>
      <c r="L68" s="79">
        <v>8.750174902186747E-2</v>
      </c>
      <c r="M68" s="79" t="s">
        <v>17</v>
      </c>
    </row>
    <row r="69" spans="1:16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>
        <v>1.1577714242921069E-4</v>
      </c>
      <c r="F69" s="79">
        <v>9.9824620062355355E-5</v>
      </c>
      <c r="G69" s="79">
        <v>1.3488500146428416E-4</v>
      </c>
      <c r="H69" s="79" t="s">
        <v>202</v>
      </c>
      <c r="I69" s="79">
        <v>2</v>
      </c>
      <c r="J69" s="79" t="s">
        <v>1451</v>
      </c>
      <c r="K69" s="79">
        <v>-9.0638434006578077</v>
      </c>
      <c r="L69" s="79">
        <v>7.6787685588105489E-2</v>
      </c>
      <c r="M69" s="79" t="s">
        <v>17</v>
      </c>
    </row>
    <row r="70" spans="1:16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>
        <v>1.8729882528132919E-4</v>
      </c>
      <c r="F70" s="79">
        <v>1.6455870691024763E-4</v>
      </c>
      <c r="G70" s="79">
        <v>2.1634567099866164E-4</v>
      </c>
      <c r="H70" s="79" t="s">
        <v>202</v>
      </c>
      <c r="I70" s="79">
        <v>2</v>
      </c>
      <c r="J70" s="79" t="s">
        <v>1452</v>
      </c>
      <c r="K70" s="79">
        <v>-8.5828052203901244</v>
      </c>
      <c r="L70" s="79">
        <v>6.9798487185790625E-2</v>
      </c>
      <c r="M70" s="79" t="s">
        <v>17</v>
      </c>
    </row>
    <row r="71" spans="1:16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>
        <v>1.3309400519623409E-4</v>
      </c>
      <c r="F71" s="79">
        <v>1.2058192510219181E-4</v>
      </c>
      <c r="G71" s="79">
        <v>1.4700887573332815E-4</v>
      </c>
      <c r="H71" s="79" t="s">
        <v>202</v>
      </c>
      <c r="I71" s="79">
        <v>2</v>
      </c>
      <c r="J71" s="79" t="s">
        <v>1453</v>
      </c>
      <c r="K71" s="79">
        <v>-8.9244548734255105</v>
      </c>
      <c r="L71" s="79">
        <v>5.0551930053078127E-2</v>
      </c>
      <c r="M71" s="79" t="s">
        <v>17</v>
      </c>
    </row>
    <row r="72" spans="1:16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>
        <v>1.5152807408158644E-4</v>
      </c>
      <c r="F72" s="79">
        <v>1.2765001777214355E-4</v>
      </c>
      <c r="G72" s="79">
        <v>1.8054779031946293E-4</v>
      </c>
      <c r="H72" s="79" t="s">
        <v>202</v>
      </c>
      <c r="I72" s="79">
        <v>2</v>
      </c>
      <c r="J72" s="79" t="s">
        <v>1454</v>
      </c>
      <c r="K72" s="79">
        <v>-8.7947396427129405</v>
      </c>
      <c r="L72" s="79">
        <v>8.8444700542930008E-2</v>
      </c>
      <c r="M72" s="79" t="s">
        <v>17</v>
      </c>
    </row>
    <row r="73" spans="1:16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>
        <v>1.0689865552450189E-4</v>
      </c>
      <c r="F73" s="87">
        <v>9.3315842128870568E-5</v>
      </c>
      <c r="G73" s="87">
        <v>1.2310287625115219E-4</v>
      </c>
      <c r="H73" s="87" t="s">
        <v>202</v>
      </c>
      <c r="I73" s="87">
        <v>2</v>
      </c>
      <c r="J73" s="87" t="s">
        <v>1455</v>
      </c>
      <c r="K73" s="87">
        <v>-9.1436293169580907</v>
      </c>
      <c r="L73" s="87">
        <v>7.0671047678751583E-2</v>
      </c>
      <c r="M73" s="87" t="s">
        <v>17</v>
      </c>
      <c r="N73" s="87"/>
      <c r="O73" s="87"/>
      <c r="P73" s="87"/>
    </row>
    <row r="74" spans="1:16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>
        <v>5.4310573622056125E-5</v>
      </c>
      <c r="F74" s="79">
        <v>4.3740916381378167E-5</v>
      </c>
      <c r="G74" s="79">
        <v>6.7685777991766279E-5</v>
      </c>
      <c r="H74" s="79" t="s">
        <v>202</v>
      </c>
      <c r="I74" s="79">
        <v>2</v>
      </c>
      <c r="J74" s="79" t="s">
        <v>1421</v>
      </c>
      <c r="K74" s="79">
        <v>-9.8207916239763158</v>
      </c>
      <c r="L74" s="79">
        <v>0.11137554035581243</v>
      </c>
      <c r="M74" s="79" t="s">
        <v>17</v>
      </c>
    </row>
    <row r="75" spans="1:16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>
        <v>2.4250835341717073E-5</v>
      </c>
      <c r="F75" s="79">
        <v>2.1178495802944964E-5</v>
      </c>
      <c r="G75" s="79">
        <v>2.7601102421098619E-5</v>
      </c>
      <c r="H75" s="79" t="s">
        <v>202</v>
      </c>
      <c r="I75" s="79">
        <v>2</v>
      </c>
      <c r="J75" s="79" t="s">
        <v>1422</v>
      </c>
      <c r="K75" s="79">
        <v>-10.627059494092952</v>
      </c>
      <c r="L75" s="79">
        <v>6.7568723662903687E-2</v>
      </c>
      <c r="M75" s="79" t="s">
        <v>17</v>
      </c>
    </row>
    <row r="76" spans="1:16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>
        <v>3.3633991566518775E-5</v>
      </c>
      <c r="F76" s="79">
        <v>2.7462738525524466E-5</v>
      </c>
      <c r="G76" s="79">
        <v>4.2026326893347441E-5</v>
      </c>
      <c r="H76" s="79" t="s">
        <v>202</v>
      </c>
      <c r="I76" s="79">
        <v>2</v>
      </c>
      <c r="J76" s="79" t="s">
        <v>1423</v>
      </c>
      <c r="K76" s="79">
        <v>-10.299973348606484</v>
      </c>
      <c r="L76" s="79">
        <v>0.10853727794099056</v>
      </c>
      <c r="M76" s="79" t="s">
        <v>17</v>
      </c>
    </row>
    <row r="77" spans="1:16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>
        <v>4.0712765257753446E-5</v>
      </c>
      <c r="F77" s="79">
        <v>3.3273895624195661E-5</v>
      </c>
      <c r="G77" s="79">
        <v>4.9833930548813679E-5</v>
      </c>
      <c r="H77" s="79" t="s">
        <v>202</v>
      </c>
      <c r="I77" s="79">
        <v>2</v>
      </c>
      <c r="J77" s="79" t="s">
        <v>1424</v>
      </c>
      <c r="K77" s="79">
        <v>-10.108968871994668</v>
      </c>
      <c r="L77" s="79">
        <v>0.10304155968700432</v>
      </c>
      <c r="M77" s="79" t="s">
        <v>17</v>
      </c>
    </row>
    <row r="78" spans="1:16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>
        <v>8.36940721138552E-5</v>
      </c>
      <c r="F78" s="79">
        <v>6.994266295484593E-5</v>
      </c>
      <c r="G78" s="79">
        <v>1.0052926617362986E-4</v>
      </c>
      <c r="H78" s="79" t="s">
        <v>202</v>
      </c>
      <c r="I78" s="79">
        <v>2</v>
      </c>
      <c r="J78" s="79" t="s">
        <v>1425</v>
      </c>
      <c r="K78" s="79">
        <v>-9.3883424059893947</v>
      </c>
      <c r="L78" s="79">
        <v>9.2544154351190858E-2</v>
      </c>
      <c r="M78" s="79" t="s">
        <v>17</v>
      </c>
    </row>
    <row r="79" spans="1:16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>
        <v>3.7490814710861588E-5</v>
      </c>
      <c r="F79" s="79">
        <v>3.2626296794467281E-5</v>
      </c>
      <c r="G79" s="79">
        <v>4.2615254294863878E-5</v>
      </c>
      <c r="H79" s="79" t="s">
        <v>202</v>
      </c>
      <c r="I79" s="79">
        <v>2</v>
      </c>
      <c r="J79" s="79" t="s">
        <v>1426</v>
      </c>
      <c r="K79" s="79">
        <v>-10.191414596034557</v>
      </c>
      <c r="L79" s="79">
        <v>6.8136137213261658E-2</v>
      </c>
      <c r="M79" s="79" t="s">
        <v>17</v>
      </c>
    </row>
    <row r="80" spans="1:16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>
        <v>5.1601755244510895E-5</v>
      </c>
      <c r="F80" s="79">
        <v>4.2375667961981272E-5</v>
      </c>
      <c r="G80" s="79">
        <v>6.3776092958492609E-5</v>
      </c>
      <c r="H80" s="79" t="s">
        <v>202</v>
      </c>
      <c r="I80" s="79">
        <v>2</v>
      </c>
      <c r="J80" s="79" t="s">
        <v>1427</v>
      </c>
      <c r="K80" s="79">
        <v>-9.8719548696888104</v>
      </c>
      <c r="L80" s="79">
        <v>0.10428675329497779</v>
      </c>
      <c r="M80" s="79" t="s">
        <v>17</v>
      </c>
    </row>
    <row r="81" spans="1:16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>
        <v>6.3302649938198283E-5</v>
      </c>
      <c r="F81" s="79">
        <v>5.536915012184338E-5</v>
      </c>
      <c r="G81" s="79">
        <v>7.380865903651756E-5</v>
      </c>
      <c r="H81" s="79" t="s">
        <v>202</v>
      </c>
      <c r="I81" s="79">
        <v>2</v>
      </c>
      <c r="J81" s="79" t="s">
        <v>1428</v>
      </c>
      <c r="K81" s="79">
        <v>-9.6675833665276905</v>
      </c>
      <c r="L81" s="79">
        <v>7.3329967907509674E-2</v>
      </c>
      <c r="M81" s="79" t="s">
        <v>17</v>
      </c>
    </row>
    <row r="82" spans="1:16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>
        <v>7.6645741390182626E-5</v>
      </c>
      <c r="F82" s="79">
        <v>6.4226979113638736E-5</v>
      </c>
      <c r="G82" s="79">
        <v>9.2649229784200741E-5</v>
      </c>
      <c r="H82" s="79" t="s">
        <v>202</v>
      </c>
      <c r="I82" s="79">
        <v>2</v>
      </c>
      <c r="J82" s="79" t="s">
        <v>1429</v>
      </c>
      <c r="K82" s="79">
        <v>-9.4763165133525717</v>
      </c>
      <c r="L82" s="79">
        <v>9.3468694307059869E-2</v>
      </c>
      <c r="M82" s="79" t="s">
        <v>17</v>
      </c>
    </row>
    <row r="83" spans="1:16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>
        <v>3.451265553425091E-5</v>
      </c>
      <c r="F83" s="79">
        <v>2.9845691121293292E-5</v>
      </c>
      <c r="G83" s="79">
        <v>4.0311519755128829E-5</v>
      </c>
      <c r="H83" s="79" t="s">
        <v>202</v>
      </c>
      <c r="I83" s="79">
        <v>2</v>
      </c>
      <c r="J83" s="79" t="s">
        <v>1430</v>
      </c>
      <c r="K83" s="79">
        <v>-10.274184474111827</v>
      </c>
      <c r="L83" s="79">
        <v>7.6682857075245275E-2</v>
      </c>
      <c r="M83" s="79" t="s">
        <v>17</v>
      </c>
    </row>
    <row r="84" spans="1:16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>
        <v>4.6905734336541837E-5</v>
      </c>
      <c r="F84" s="79">
        <v>3.7532263824456773E-5</v>
      </c>
      <c r="G84" s="79">
        <v>5.7936698214391308E-5</v>
      </c>
      <c r="H84" s="79" t="s">
        <v>202</v>
      </c>
      <c r="I84" s="79">
        <v>2</v>
      </c>
      <c r="J84" s="79" t="s">
        <v>1431</v>
      </c>
      <c r="K84" s="79">
        <v>-9.9673706226824148</v>
      </c>
      <c r="L84" s="79">
        <v>0.11075256956745387</v>
      </c>
      <c r="M84" s="79" t="s">
        <v>17</v>
      </c>
    </row>
    <row r="85" spans="1:16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>
        <v>5.881244662269919E-5</v>
      </c>
      <c r="F85" s="79">
        <v>5.1151001254699156E-5</v>
      </c>
      <c r="G85" s="79">
        <v>6.8930665713290583E-5</v>
      </c>
      <c r="H85" s="79" t="s">
        <v>202</v>
      </c>
      <c r="I85" s="79">
        <v>2</v>
      </c>
      <c r="J85" s="79" t="s">
        <v>1432</v>
      </c>
      <c r="K85" s="79">
        <v>-9.7411570482033731</v>
      </c>
      <c r="L85" s="79">
        <v>7.6101808058529008E-2</v>
      </c>
      <c r="M85" s="79" t="s">
        <v>17</v>
      </c>
    </row>
    <row r="86" spans="1:16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>
        <v>5.4310573622056125E-5</v>
      </c>
      <c r="F86" s="79">
        <v>4.3949822637979264E-5</v>
      </c>
      <c r="G86" s="79">
        <v>6.7468859254723497E-5</v>
      </c>
      <c r="H86" s="79" t="s">
        <v>202</v>
      </c>
      <c r="I86" s="79">
        <v>2</v>
      </c>
      <c r="J86" s="79" t="s">
        <v>1433</v>
      </c>
      <c r="K86" s="79">
        <v>-9.8207916239763158</v>
      </c>
      <c r="L86" s="79">
        <v>0.10934121389535063</v>
      </c>
      <c r="M86" s="79" t="s">
        <v>17</v>
      </c>
    </row>
    <row r="87" spans="1:16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>
        <v>4.0712765257753446E-5</v>
      </c>
      <c r="F87" s="79">
        <v>3.3980288186249316E-5</v>
      </c>
      <c r="G87" s="79">
        <v>4.9955224396152808E-5</v>
      </c>
      <c r="H87" s="79" t="s">
        <v>202</v>
      </c>
      <c r="I87" s="79">
        <v>2</v>
      </c>
      <c r="J87" s="79" t="s">
        <v>1434</v>
      </c>
      <c r="K87" s="79">
        <v>-10.108968871994668</v>
      </c>
      <c r="L87" s="79">
        <v>9.8302677264766491E-2</v>
      </c>
      <c r="M87" s="79" t="s">
        <v>17</v>
      </c>
    </row>
    <row r="88" spans="1:16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>
        <v>8.36940721138552E-5</v>
      </c>
      <c r="F88" s="79">
        <v>7.1303309343400875E-5</v>
      </c>
      <c r="G88" s="79">
        <v>9.8922611426787793E-5</v>
      </c>
      <c r="H88" s="79" t="s">
        <v>202</v>
      </c>
      <c r="I88" s="79">
        <v>2</v>
      </c>
      <c r="J88" s="79" t="s">
        <v>1435</v>
      </c>
      <c r="K88" s="79">
        <v>-9.3883424059893947</v>
      </c>
      <c r="L88" s="79">
        <v>8.3519158415654896E-2</v>
      </c>
      <c r="M88" s="79" t="s">
        <v>17</v>
      </c>
    </row>
    <row r="89" spans="1:16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>
        <v>6.3302649938198283E-5</v>
      </c>
      <c r="F89" s="79">
        <v>5.5474485667514944E-5</v>
      </c>
      <c r="G89" s="79">
        <v>7.3285753291421632E-5</v>
      </c>
      <c r="H89" s="79" t="s">
        <v>202</v>
      </c>
      <c r="I89" s="79">
        <v>2</v>
      </c>
      <c r="J89" s="79" t="s">
        <v>1436</v>
      </c>
      <c r="K89" s="79">
        <v>-9.6675833665276905</v>
      </c>
      <c r="L89" s="79">
        <v>7.1031385461622576E-2</v>
      </c>
      <c r="M89" s="79" t="s">
        <v>17</v>
      </c>
    </row>
    <row r="90" spans="1:16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>
        <v>7.6645741390182626E-5</v>
      </c>
      <c r="F90" s="79">
        <v>6.4490639917932731E-5</v>
      </c>
      <c r="G90" s="79">
        <v>9.2793847317523739E-5</v>
      </c>
      <c r="H90" s="79" t="s">
        <v>202</v>
      </c>
      <c r="I90" s="79">
        <v>2</v>
      </c>
      <c r="J90" s="79" t="s">
        <v>1429</v>
      </c>
      <c r="K90" s="79">
        <v>-9.4763165133525717</v>
      </c>
      <c r="L90" s="79">
        <v>9.2821490157331127E-2</v>
      </c>
      <c r="M90" s="79" t="s">
        <v>17</v>
      </c>
    </row>
    <row r="91" spans="1:16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>
        <v>5.881244662269919E-5</v>
      </c>
      <c r="F91" s="87">
        <v>5.0332464742601125E-5</v>
      </c>
      <c r="G91" s="87">
        <v>6.864924711701267E-5</v>
      </c>
      <c r="H91" s="87" t="s">
        <v>202</v>
      </c>
      <c r="I91" s="87">
        <v>2</v>
      </c>
      <c r="J91" s="87" t="s">
        <v>1437</v>
      </c>
      <c r="K91" s="87">
        <v>-9.7411570482033731</v>
      </c>
      <c r="L91" s="87">
        <v>7.9173437231684823E-2</v>
      </c>
      <c r="M91" s="87" t="s">
        <v>17</v>
      </c>
      <c r="N91" s="87"/>
      <c r="O91" s="87"/>
      <c r="P91" s="87"/>
    </row>
    <row r="92" spans="1:16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345">
        <v>6.6624169745849705E-5</v>
      </c>
      <c r="F92" s="137">
        <v>5.7312389902487198E-5</v>
      </c>
      <c r="G92" s="137">
        <v>7.8319891446690601E-5</v>
      </c>
      <c r="H92" s="137" t="s">
        <v>202</v>
      </c>
      <c r="I92" s="137">
        <v>2</v>
      </c>
      <c r="J92" s="137" t="s">
        <v>2071</v>
      </c>
      <c r="K92" s="137">
        <v>-9.6164431371566668</v>
      </c>
      <c r="L92" s="137">
        <v>7.966448550691442E-2</v>
      </c>
      <c r="M92" s="137" t="s">
        <v>17</v>
      </c>
    </row>
    <row r="93" spans="1:16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345">
        <v>3.3828207035518099E-5</v>
      </c>
      <c r="F93" s="137">
        <v>2.9866905099527598E-5</v>
      </c>
      <c r="G93" s="137">
        <v>3.8314547921995603E-5</v>
      </c>
      <c r="H93" s="137" t="s">
        <v>202</v>
      </c>
      <c r="I93" s="137">
        <v>2</v>
      </c>
      <c r="J93" s="137" t="s">
        <v>2072</v>
      </c>
      <c r="K93" s="137">
        <v>-10.294215575821863</v>
      </c>
      <c r="L93" s="137">
        <v>6.3540472154720112E-2</v>
      </c>
      <c r="M93" s="137" t="s">
        <v>17</v>
      </c>
    </row>
    <row r="94" spans="1:16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345">
        <v>4.6805264336009797E-5</v>
      </c>
      <c r="F94" s="137">
        <v>4.0166460153747098E-5</v>
      </c>
      <c r="G94" s="137">
        <v>5.4483863216825798E-5</v>
      </c>
      <c r="H94" s="137" t="s">
        <v>202</v>
      </c>
      <c r="I94" s="137">
        <v>2</v>
      </c>
      <c r="J94" s="137" t="s">
        <v>2073</v>
      </c>
      <c r="K94" s="137">
        <v>-9.9695148755545517</v>
      </c>
      <c r="L94" s="137">
        <v>7.7773532452296346E-2</v>
      </c>
      <c r="M94" s="137" t="s">
        <v>17</v>
      </c>
    </row>
    <row r="95" spans="1:16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345">
        <v>4.8072784749720498E-5</v>
      </c>
      <c r="F95" s="137">
        <v>4.17334426166695E-5</v>
      </c>
      <c r="G95" s="137">
        <v>5.6124480574006703E-5</v>
      </c>
      <c r="H95" s="137" t="s">
        <v>202</v>
      </c>
      <c r="I95" s="137">
        <v>2</v>
      </c>
      <c r="J95" s="137" t="s">
        <v>2074</v>
      </c>
      <c r="K95" s="137">
        <v>-9.9427943466000777</v>
      </c>
      <c r="L95" s="137">
        <v>7.5578903726715413E-2</v>
      </c>
      <c r="M95" s="137" t="s">
        <v>17</v>
      </c>
    </row>
    <row r="96" spans="1:16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345">
        <v>8.7272788595921407E-5</v>
      </c>
      <c r="F96" s="137">
        <v>7.4240712875566501E-5</v>
      </c>
      <c r="G96" s="137">
        <v>1.01580983779096E-4</v>
      </c>
      <c r="H96" s="137" t="s">
        <v>202</v>
      </c>
      <c r="I96" s="137">
        <v>2</v>
      </c>
      <c r="J96" s="137" t="s">
        <v>2075</v>
      </c>
      <c r="K96" s="137">
        <v>-9.3464718436394101</v>
      </c>
      <c r="L96" s="137">
        <v>7.9985627386468736E-2</v>
      </c>
      <c r="M96" s="137" t="s">
        <v>17</v>
      </c>
    </row>
    <row r="97" spans="1:13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345">
        <v>4.45056320853328E-5</v>
      </c>
      <c r="F97" s="137">
        <v>3.8710223553373899E-5</v>
      </c>
      <c r="G97" s="137">
        <v>5.0853013675295098E-5</v>
      </c>
      <c r="H97" s="137" t="s">
        <v>202</v>
      </c>
      <c r="I97" s="137">
        <v>2</v>
      </c>
      <c r="J97" s="137" t="s">
        <v>2076</v>
      </c>
      <c r="K97" s="137">
        <v>-10.019894813085248</v>
      </c>
      <c r="L97" s="137">
        <v>6.9600930374744865E-2</v>
      </c>
      <c r="M97" s="137" t="s">
        <v>17</v>
      </c>
    </row>
    <row r="98" spans="1:13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345">
        <v>6.13776999015687E-5</v>
      </c>
      <c r="F98" s="137">
        <v>5.2775852529240198E-5</v>
      </c>
      <c r="G98" s="137">
        <v>7.3729430199950897E-5</v>
      </c>
      <c r="H98" s="137" t="s">
        <v>202</v>
      </c>
      <c r="I98" s="137">
        <v>2</v>
      </c>
      <c r="J98" s="137" t="s">
        <v>2077</v>
      </c>
      <c r="K98" s="137">
        <v>-9.6984639825675405</v>
      </c>
      <c r="L98" s="137">
        <v>8.5292932687200798E-2</v>
      </c>
      <c r="M98" s="137" t="s">
        <v>17</v>
      </c>
    </row>
    <row r="99" spans="1:13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345">
        <v>6.3180482395069299E-5</v>
      </c>
      <c r="F99" s="137">
        <v>5.4834835577078297E-5</v>
      </c>
      <c r="G99" s="137">
        <v>7.1873493414036606E-5</v>
      </c>
      <c r="H99" s="137" t="s">
        <v>202</v>
      </c>
      <c r="I99" s="137">
        <v>2</v>
      </c>
      <c r="J99" s="137" t="s">
        <v>2078</v>
      </c>
      <c r="K99" s="137">
        <v>-9.6695151273698894</v>
      </c>
      <c r="L99" s="137">
        <v>6.9025984693191947E-2</v>
      </c>
      <c r="M99" s="137" t="s">
        <v>17</v>
      </c>
    </row>
    <row r="100" spans="1:13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345">
        <v>7.8461205080572499E-5</v>
      </c>
      <c r="F100" s="137">
        <v>6.6328748310045594E-5</v>
      </c>
      <c r="G100" s="137">
        <v>9.2034404537277002E-5</v>
      </c>
      <c r="H100" s="137" t="s">
        <v>202</v>
      </c>
      <c r="I100" s="137">
        <v>2</v>
      </c>
      <c r="J100" s="137" t="s">
        <v>2079</v>
      </c>
      <c r="K100" s="137">
        <v>-9.4529062581296159</v>
      </c>
      <c r="L100" s="137">
        <v>8.3555881834417964E-2</v>
      </c>
      <c r="M100" s="137" t="s">
        <v>17</v>
      </c>
    </row>
    <row r="101" spans="1:13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345">
        <v>3.9738662699872E-5</v>
      </c>
      <c r="F101" s="137">
        <v>3.4841510805299603E-5</v>
      </c>
      <c r="G101" s="137">
        <v>4.5828816395710098E-5</v>
      </c>
      <c r="H101" s="137" t="s">
        <v>202</v>
      </c>
      <c r="I101" s="137">
        <v>2</v>
      </c>
      <c r="J101" s="137" t="s">
        <v>2080</v>
      </c>
      <c r="K101" s="137">
        <v>-10.133185972643055</v>
      </c>
      <c r="L101" s="137">
        <v>6.9924376803567612E-2</v>
      </c>
      <c r="M101" s="137" t="s">
        <v>17</v>
      </c>
    </row>
    <row r="102" spans="1:13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345">
        <v>5.5084445073114299E-5</v>
      </c>
      <c r="F102" s="137">
        <v>4.5733521457449802E-5</v>
      </c>
      <c r="G102" s="137">
        <v>6.5042328210577102E-5</v>
      </c>
      <c r="H102" s="137" t="s">
        <v>202</v>
      </c>
      <c r="I102" s="137">
        <v>2</v>
      </c>
      <c r="J102" s="137" t="s">
        <v>2081</v>
      </c>
      <c r="K102" s="137">
        <v>-9.8066431852338027</v>
      </c>
      <c r="L102" s="137">
        <v>8.9848653336264767E-2</v>
      </c>
      <c r="M102" s="137" t="s">
        <v>17</v>
      </c>
    </row>
    <row r="103" spans="1:13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345">
        <v>5.6506209929048399E-5</v>
      </c>
      <c r="F103" s="137">
        <v>4.89260322016626E-5</v>
      </c>
      <c r="G103" s="137">
        <v>6.5260084883029298E-5</v>
      </c>
      <c r="H103" s="137" t="s">
        <v>202</v>
      </c>
      <c r="I103" s="137">
        <v>2</v>
      </c>
      <c r="J103" s="137" t="s">
        <v>2082</v>
      </c>
      <c r="K103" s="137">
        <v>-9.7811600156029233</v>
      </c>
      <c r="L103" s="137">
        <v>7.3487495194487662E-2</v>
      </c>
      <c r="M103" s="137" t="s">
        <v>17</v>
      </c>
    </row>
    <row r="104" spans="1:13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345">
        <v>5.3658395568953299E-5</v>
      </c>
      <c r="F104" s="137">
        <v>4.6202899033458399E-5</v>
      </c>
      <c r="G104" s="137">
        <v>6.3848851911037607E-5</v>
      </c>
      <c r="H104" s="137" t="s">
        <v>202</v>
      </c>
      <c r="I104" s="137">
        <v>2</v>
      </c>
      <c r="J104" s="137" t="s">
        <v>2083</v>
      </c>
      <c r="K104" s="137">
        <v>-9.8328726133587718</v>
      </c>
      <c r="L104" s="137">
        <v>8.2519401919089339E-2</v>
      </c>
      <c r="M104" s="137" t="s">
        <v>17</v>
      </c>
    </row>
    <row r="105" spans="1:13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345">
        <v>3.88715564012637E-5</v>
      </c>
      <c r="F105" s="137">
        <v>3.3787955627643397E-5</v>
      </c>
      <c r="G105" s="137">
        <v>4.5076304331423899E-5</v>
      </c>
      <c r="H105" s="137" t="s">
        <v>202</v>
      </c>
      <c r="I105" s="137">
        <v>2</v>
      </c>
      <c r="J105" s="137" t="s">
        <v>2084</v>
      </c>
      <c r="K105" s="137">
        <v>-10.155247772706408</v>
      </c>
      <c r="L105" s="137">
        <v>7.3533752290497925E-2</v>
      </c>
      <c r="M105" s="137" t="s">
        <v>17</v>
      </c>
    </row>
    <row r="106" spans="1:13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345">
        <v>7.0400783070786698E-5</v>
      </c>
      <c r="F106" s="137">
        <v>6.0185543980722603E-5</v>
      </c>
      <c r="G106" s="137">
        <v>8.3220266598163799E-5</v>
      </c>
      <c r="H106" s="137" t="s">
        <v>202</v>
      </c>
      <c r="I106" s="137">
        <v>2</v>
      </c>
      <c r="J106" s="137" t="s">
        <v>2085</v>
      </c>
      <c r="K106" s="137">
        <v>-9.5613061716975558</v>
      </c>
      <c r="L106" s="137">
        <v>8.2668040004297186E-2</v>
      </c>
      <c r="M106" s="137" t="s">
        <v>17</v>
      </c>
    </row>
    <row r="107" spans="1:13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345">
        <v>5.11714738372234E-5</v>
      </c>
      <c r="F107" s="137">
        <v>4.4708528240757898E-5</v>
      </c>
      <c r="G107" s="137">
        <v>5.86934758888791E-5</v>
      </c>
      <c r="H107" s="137" t="s">
        <v>202</v>
      </c>
      <c r="I107" s="137">
        <v>2</v>
      </c>
      <c r="J107" s="137" t="s">
        <v>2086</v>
      </c>
      <c r="K107" s="137">
        <v>-9.8803283328021791</v>
      </c>
      <c r="L107" s="137">
        <v>6.9429669786130854E-2</v>
      </c>
      <c r="M107" s="137" t="s">
        <v>17</v>
      </c>
    </row>
    <row r="108" spans="1:13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345">
        <v>6.3148451412178199E-5</v>
      </c>
      <c r="F108" s="137">
        <v>5.2923296049937997E-5</v>
      </c>
      <c r="G108" s="137">
        <v>7.4983881457775704E-5</v>
      </c>
      <c r="H108" s="137" t="s">
        <v>202</v>
      </c>
      <c r="I108" s="137">
        <v>2</v>
      </c>
      <c r="J108" s="137" t="s">
        <v>2087</v>
      </c>
      <c r="K108" s="137">
        <v>-9.6700222318409281</v>
      </c>
      <c r="L108" s="137">
        <v>8.8885090714533391E-2</v>
      </c>
      <c r="M108" s="137" t="s">
        <v>17</v>
      </c>
    </row>
    <row r="109" spans="1:13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345">
        <v>4.56577811761266E-5</v>
      </c>
      <c r="F109" s="137">
        <v>3.9793054481035003E-5</v>
      </c>
      <c r="G109" s="137">
        <v>5.3290810153820298E-5</v>
      </c>
      <c r="H109" s="137" t="s">
        <v>202</v>
      </c>
      <c r="I109" s="137">
        <v>2</v>
      </c>
      <c r="J109" s="137" t="s">
        <v>2088</v>
      </c>
      <c r="K109" s="137">
        <v>-9.9943365125215475</v>
      </c>
      <c r="L109" s="137">
        <v>7.4508038876169747E-2</v>
      </c>
      <c r="M109" s="137" t="s">
        <v>17</v>
      </c>
    </row>
  </sheetData>
  <autoFilter ref="A1:P109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09"/>
  <sheetViews>
    <sheetView zoomScale="80" zoomScaleNormal="80" workbookViewId="0">
      <pane ySplit="1" topLeftCell="A71" activePane="bottomLeft" state="frozen"/>
      <selection activeCell="P110" sqref="P110"/>
      <selection pane="bottomLeft" activeCell="G112" sqref="G112"/>
    </sheetView>
  </sheetViews>
  <sheetFormatPr defaultRowHeight="15" x14ac:dyDescent="0.25"/>
  <cols>
    <col min="1" max="1" width="7" style="79" customWidth="1"/>
    <col min="2" max="3" width="9.140625" style="79"/>
    <col min="4" max="4" width="7.28515625" style="79" customWidth="1"/>
    <col min="5" max="5" width="15" style="79" customWidth="1"/>
    <col min="6" max="8" width="8.5703125" style="79" customWidth="1"/>
    <col min="9" max="9" width="11.5703125" style="79" customWidth="1"/>
    <col min="10" max="10" width="7.85546875" style="79" customWidth="1"/>
    <col min="11" max="11" width="29.5703125" style="79" customWidth="1"/>
    <col min="12" max="14" width="8.5703125" style="79" customWidth="1"/>
    <col min="15" max="15" width="9.140625" style="79"/>
    <col min="16" max="16" width="12.42578125" style="79" customWidth="1"/>
    <col min="17" max="17" width="21.7109375" style="79" customWidth="1"/>
    <col min="18" max="18" width="9.140625" style="79"/>
    <col min="19" max="26" width="10.7109375" style="79" customWidth="1"/>
    <col min="2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8.1365120406353252E-3</v>
      </c>
      <c r="G2" s="79">
        <v>6.5318280899344175E-3</v>
      </c>
      <c r="H2" s="79">
        <v>1.000101244642118E-2</v>
      </c>
      <c r="I2" s="79" t="s">
        <v>202</v>
      </c>
      <c r="J2" s="79">
        <v>2</v>
      </c>
      <c r="K2" s="79" t="s">
        <v>1492</v>
      </c>
      <c r="L2" s="79">
        <v>-4.8113936870348804</v>
      </c>
      <c r="M2" s="79">
        <v>0.10867333568509395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5.9012963788691317E-3</v>
      </c>
      <c r="G3" s="79">
        <v>5.0889493600126106E-3</v>
      </c>
      <c r="H3" s="79">
        <v>6.7869838991700742E-3</v>
      </c>
      <c r="I3" s="79" t="s">
        <v>202</v>
      </c>
      <c r="J3" s="79">
        <v>2</v>
      </c>
      <c r="K3" s="79" t="s">
        <v>1493</v>
      </c>
      <c r="L3" s="79">
        <v>-5.13258322697446</v>
      </c>
      <c r="M3" s="79">
        <v>7.3452869573771645E-2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7.0253759605392622E-3</v>
      </c>
      <c r="G4" s="79">
        <v>5.6836624507044329E-3</v>
      </c>
      <c r="H4" s="79">
        <v>8.8652605786133827E-3</v>
      </c>
      <c r="I4" s="79" t="s">
        <v>202</v>
      </c>
      <c r="J4" s="79">
        <v>2</v>
      </c>
      <c r="K4" s="79" t="s">
        <v>1494</v>
      </c>
      <c r="L4" s="79">
        <v>-4.9582265476798533</v>
      </c>
      <c r="M4" s="79">
        <v>0.11340421188397946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6.8368237858454362E-3</v>
      </c>
      <c r="G5" s="79">
        <v>5.6800499261900755E-3</v>
      </c>
      <c r="H5" s="79">
        <v>8.1382917822722181E-3</v>
      </c>
      <c r="I5" s="79" t="s">
        <v>202</v>
      </c>
      <c r="J5" s="79">
        <v>2</v>
      </c>
      <c r="K5" s="79" t="s">
        <v>1495</v>
      </c>
      <c r="L5" s="79">
        <v>-4.9854320139901382</v>
      </c>
      <c r="M5" s="79">
        <v>9.1739867529979355E-2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7.8060701239273216E-3</v>
      </c>
      <c r="G6" s="79">
        <v>6.5257268013772865E-3</v>
      </c>
      <c r="H6" s="79">
        <v>9.3163406166764089E-3</v>
      </c>
      <c r="I6" s="79" t="s">
        <v>202</v>
      </c>
      <c r="J6" s="79">
        <v>2</v>
      </c>
      <c r="K6" s="79" t="s">
        <v>1496</v>
      </c>
      <c r="L6" s="79">
        <v>-4.8528536269272307</v>
      </c>
      <c r="M6" s="79">
        <v>9.0820811150395225E-2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5.6544223742860077E-3</v>
      </c>
      <c r="G7" s="79">
        <v>4.9193714470841159E-3</v>
      </c>
      <c r="H7" s="79">
        <v>6.4283740456559484E-3</v>
      </c>
      <c r="I7" s="79" t="s">
        <v>202</v>
      </c>
      <c r="J7" s="79">
        <v>2</v>
      </c>
      <c r="K7" s="79" t="s">
        <v>1497</v>
      </c>
      <c r="L7" s="79">
        <v>-5.1753173188776387</v>
      </c>
      <c r="M7" s="79">
        <v>6.8250221568714034E-2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6.7337792931544526E-3</v>
      </c>
      <c r="G8" s="79">
        <v>5.5354698772022409E-3</v>
      </c>
      <c r="H8" s="79">
        <v>8.3361457707631977E-3</v>
      </c>
      <c r="I8" s="79" t="s">
        <v>202</v>
      </c>
      <c r="J8" s="79">
        <v>2</v>
      </c>
      <c r="K8" s="79" t="s">
        <v>1498</v>
      </c>
      <c r="L8" s="79">
        <v>-5.0006187337797048</v>
      </c>
      <c r="M8" s="79">
        <v>0.10444502989786328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6.5566828825003717E-3</v>
      </c>
      <c r="G9" s="79">
        <v>5.6968386648762158E-3</v>
      </c>
      <c r="H9" s="79">
        <v>7.4300738182879918E-3</v>
      </c>
      <c r="I9" s="79" t="s">
        <v>202</v>
      </c>
      <c r="J9" s="79">
        <v>2</v>
      </c>
      <c r="K9" s="79" t="s">
        <v>1499</v>
      </c>
      <c r="L9" s="79">
        <v>-5.0272704620697688</v>
      </c>
      <c r="M9" s="79">
        <v>6.7761324760780367E-2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7.0242368767458856E-3</v>
      </c>
      <c r="G10" s="79">
        <v>5.6982233256302533E-3</v>
      </c>
      <c r="H10" s="79">
        <v>8.8545455688303944E-3</v>
      </c>
      <c r="I10" s="79" t="s">
        <v>202</v>
      </c>
      <c r="J10" s="79">
        <v>2</v>
      </c>
      <c r="K10" s="79" t="s">
        <v>1500</v>
      </c>
      <c r="L10" s="79">
        <v>-4.9583886993076689</v>
      </c>
      <c r="M10" s="79">
        <v>0.11244299024542728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5.0618619324056275E-3</v>
      </c>
      <c r="G11" s="79">
        <v>4.2643909953742308E-3</v>
      </c>
      <c r="H11" s="79">
        <v>5.9911112245097176E-3</v>
      </c>
      <c r="I11" s="79" t="s">
        <v>202</v>
      </c>
      <c r="J11" s="79">
        <v>2</v>
      </c>
      <c r="K11" s="79" t="s">
        <v>1501</v>
      </c>
      <c r="L11" s="79">
        <v>-5.2860208925362739</v>
      </c>
      <c r="M11" s="79">
        <v>8.67289613991402E-2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6.05554830612478E-3</v>
      </c>
      <c r="G12" s="79">
        <v>4.759940454365957E-3</v>
      </c>
      <c r="H12" s="79">
        <v>7.7258066380079971E-3</v>
      </c>
      <c r="I12" s="79" t="s">
        <v>202</v>
      </c>
      <c r="J12" s="79">
        <v>2</v>
      </c>
      <c r="K12" s="79" t="s">
        <v>1502</v>
      </c>
      <c r="L12" s="79">
        <v>-5.1067803518035806</v>
      </c>
      <c r="M12" s="79">
        <v>0.1235538464066378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5.8714168508340525E-3</v>
      </c>
      <c r="G13" s="79">
        <v>4.9511953739282818E-3</v>
      </c>
      <c r="H13" s="79">
        <v>7.0475844361449188E-3</v>
      </c>
      <c r="I13" s="79" t="s">
        <v>202</v>
      </c>
      <c r="J13" s="79">
        <v>2</v>
      </c>
      <c r="K13" s="79" t="s">
        <v>1503</v>
      </c>
      <c r="L13" s="79">
        <v>-5.1376593027455657</v>
      </c>
      <c r="M13" s="79">
        <v>9.0065277508149744E-2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8.1365120406353252E-3</v>
      </c>
      <c r="G14" s="79">
        <v>6.5520534730196317E-3</v>
      </c>
      <c r="H14" s="79">
        <v>1.0282876078672242E-2</v>
      </c>
      <c r="I14" s="79" t="s">
        <v>202</v>
      </c>
      <c r="J14" s="79">
        <v>2</v>
      </c>
      <c r="K14" s="79" t="s">
        <v>1504</v>
      </c>
      <c r="L14" s="79">
        <v>-4.8113936870348804</v>
      </c>
      <c r="M14" s="79">
        <v>0.1149748691944331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6.8368237858454362E-3</v>
      </c>
      <c r="G15" s="79">
        <v>5.591758002824309E-3</v>
      </c>
      <c r="H15" s="79">
        <v>8.242702045367787E-3</v>
      </c>
      <c r="I15" s="79" t="s">
        <v>202</v>
      </c>
      <c r="J15" s="79">
        <v>2</v>
      </c>
      <c r="K15" s="79" t="s">
        <v>1505</v>
      </c>
      <c r="L15" s="79">
        <v>-4.9854320139901382</v>
      </c>
      <c r="M15" s="79">
        <v>9.8988387730538918E-2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7.8060701239273216E-3</v>
      </c>
      <c r="G16" s="79">
        <v>6.5351120677251276E-3</v>
      </c>
      <c r="H16" s="79">
        <v>9.4171554539535848E-3</v>
      </c>
      <c r="I16" s="79" t="s">
        <v>202</v>
      </c>
      <c r="J16" s="79">
        <v>2</v>
      </c>
      <c r="K16" s="79" t="s">
        <v>1506</v>
      </c>
      <c r="L16" s="79">
        <v>-4.8528536269272307</v>
      </c>
      <c r="M16" s="79">
        <v>9.319989245257787E-2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6.5566828825003717E-3</v>
      </c>
      <c r="G17" s="79">
        <v>5.7739377500445237E-3</v>
      </c>
      <c r="H17" s="79">
        <v>7.5110996338040919E-3</v>
      </c>
      <c r="I17" s="79" t="s">
        <v>202</v>
      </c>
      <c r="J17" s="79">
        <v>2</v>
      </c>
      <c r="K17" s="79" t="s">
        <v>1507</v>
      </c>
      <c r="L17" s="79">
        <v>-5.0272704620697688</v>
      </c>
      <c r="M17" s="79">
        <v>6.7098871827804635E-2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7.0242368767458856E-3</v>
      </c>
      <c r="G18" s="79">
        <v>5.6698484657386021E-3</v>
      </c>
      <c r="H18" s="79">
        <v>9.0596335645290564E-3</v>
      </c>
      <c r="I18" s="79" t="s">
        <v>202</v>
      </c>
      <c r="J18" s="79">
        <v>2</v>
      </c>
      <c r="K18" s="79" t="s">
        <v>313</v>
      </c>
      <c r="L18" s="79">
        <v>-4.9583886993076689</v>
      </c>
      <c r="M18" s="79">
        <v>0.11955772501466833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5.8714168508340525E-3</v>
      </c>
      <c r="G19" s="87">
        <v>4.9632871813027656E-3</v>
      </c>
      <c r="H19" s="87">
        <v>7.0621546606882976E-3</v>
      </c>
      <c r="I19" s="87" t="s">
        <v>202</v>
      </c>
      <c r="J19" s="87">
        <v>2</v>
      </c>
      <c r="K19" s="87" t="s">
        <v>1503</v>
      </c>
      <c r="L19" s="87">
        <v>-5.1376593027455657</v>
      </c>
      <c r="M19" s="87">
        <v>8.9969882215973462E-2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6.9279026991685751E-3</v>
      </c>
      <c r="G20" s="79">
        <v>5.5408235439458478E-3</v>
      </c>
      <c r="H20" s="79">
        <v>8.6904085742198784E-3</v>
      </c>
      <c r="I20" s="79" t="s">
        <v>202</v>
      </c>
      <c r="J20" s="79">
        <v>2</v>
      </c>
      <c r="K20" s="79" t="s">
        <v>1474</v>
      </c>
      <c r="L20" s="79">
        <v>-4.9721981523979135</v>
      </c>
      <c r="M20" s="79">
        <v>0.11481551298852499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4.2918395178965672E-3</v>
      </c>
      <c r="G21" s="79">
        <v>3.6637812701619242E-3</v>
      </c>
      <c r="H21" s="79">
        <v>5.0116283435862208E-3</v>
      </c>
      <c r="I21" s="79" t="s">
        <v>202</v>
      </c>
      <c r="J21" s="79">
        <v>2</v>
      </c>
      <c r="K21" s="79" t="s">
        <v>1475</v>
      </c>
      <c r="L21" s="79">
        <v>-5.4510398458967693</v>
      </c>
      <c r="M21" s="79">
        <v>7.9914574731579313E-2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5.4446326546990368E-3</v>
      </c>
      <c r="G22" s="79">
        <v>4.3462536576322876E-3</v>
      </c>
      <c r="H22" s="79">
        <v>6.7738570425851631E-3</v>
      </c>
      <c r="I22" s="79" t="s">
        <v>202</v>
      </c>
      <c r="J22" s="79">
        <v>2</v>
      </c>
      <c r="K22" s="79" t="s">
        <v>1476</v>
      </c>
      <c r="L22" s="79">
        <v>-5.2131249895747969</v>
      </c>
      <c r="M22" s="79">
        <v>0.11320316439602654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5.4635972850591097E-3</v>
      </c>
      <c r="G23" s="79">
        <v>4.3805336266485723E-3</v>
      </c>
      <c r="H23" s="79">
        <v>6.7702233498752231E-3</v>
      </c>
      <c r="I23" s="79" t="s">
        <v>202</v>
      </c>
      <c r="J23" s="79">
        <v>2</v>
      </c>
      <c r="K23" s="79" t="s">
        <v>1477</v>
      </c>
      <c r="L23" s="79">
        <v>-5.2096478627499465</v>
      </c>
      <c r="M23" s="79">
        <v>0.11106212448045688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8.2963833110709165E-3</v>
      </c>
      <c r="G24" s="79">
        <v>6.8222934401285457E-3</v>
      </c>
      <c r="H24" s="79">
        <v>1.0020002278392705E-2</v>
      </c>
      <c r="I24" s="79" t="s">
        <v>202</v>
      </c>
      <c r="J24" s="79">
        <v>2</v>
      </c>
      <c r="K24" s="79" t="s">
        <v>1478</v>
      </c>
      <c r="L24" s="79">
        <v>-4.7919356047984172</v>
      </c>
      <c r="M24" s="79">
        <v>9.805806790102399E-2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5.1361890883648799E-3</v>
      </c>
      <c r="G25" s="79">
        <v>4.4031090236605567E-3</v>
      </c>
      <c r="H25" s="79">
        <v>5.9293511991775983E-3</v>
      </c>
      <c r="I25" s="79" t="s">
        <v>202</v>
      </c>
      <c r="J25" s="79">
        <v>2</v>
      </c>
      <c r="K25" s="79" t="s">
        <v>1479</v>
      </c>
      <c r="L25" s="79">
        <v>-5.2714438970017587</v>
      </c>
      <c r="M25" s="79">
        <v>7.5919364646782644E-2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6.5170931024752477E-3</v>
      </c>
      <c r="G26" s="79">
        <v>5.2251823301997773E-3</v>
      </c>
      <c r="H26" s="79">
        <v>8.0480269273168203E-3</v>
      </c>
      <c r="I26" s="79" t="s">
        <v>202</v>
      </c>
      <c r="J26" s="79">
        <v>2</v>
      </c>
      <c r="K26" s="79" t="s">
        <v>1480</v>
      </c>
      <c r="L26" s="79">
        <v>-5.0333268456398397</v>
      </c>
      <c r="M26" s="79">
        <v>0.11018807811665912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6.543455181103169E-3</v>
      </c>
      <c r="G27" s="79">
        <v>5.5933047607863145E-3</v>
      </c>
      <c r="H27" s="79">
        <v>7.6954754628530131E-3</v>
      </c>
      <c r="I27" s="79" t="s">
        <v>202</v>
      </c>
      <c r="J27" s="79">
        <v>2</v>
      </c>
      <c r="K27" s="79" t="s">
        <v>1481</v>
      </c>
      <c r="L27" s="79">
        <v>-5.0292899378689562</v>
      </c>
      <c r="M27" s="79">
        <v>8.1393431094612737E-2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7.4451992193098129E-3</v>
      </c>
      <c r="G28" s="79">
        <v>6.1723932317567934E-3</v>
      </c>
      <c r="H28" s="79">
        <v>9.0079979808879163E-3</v>
      </c>
      <c r="I28" s="79" t="s">
        <v>202</v>
      </c>
      <c r="J28" s="79">
        <v>2</v>
      </c>
      <c r="K28" s="79" t="s">
        <v>1482</v>
      </c>
      <c r="L28" s="79">
        <v>-4.9001858543982904</v>
      </c>
      <c r="M28" s="79">
        <v>9.643525575763405E-2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4.6082143770465748E-3</v>
      </c>
      <c r="G29" s="79">
        <v>3.9437942685114167E-3</v>
      </c>
      <c r="H29" s="79">
        <v>5.4161952472594494E-3</v>
      </c>
      <c r="I29" s="79" t="s">
        <v>202</v>
      </c>
      <c r="J29" s="79">
        <v>2</v>
      </c>
      <c r="K29" s="79" t="s">
        <v>1483</v>
      </c>
      <c r="L29" s="79">
        <v>-5.3799148338741327</v>
      </c>
      <c r="M29" s="79">
        <v>8.0931202250384429E-2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5.8459624192416645E-3</v>
      </c>
      <c r="G30" s="79">
        <v>4.6118045928317903E-3</v>
      </c>
      <c r="H30" s="79">
        <v>7.2249880730790809E-3</v>
      </c>
      <c r="I30" s="79" t="s">
        <v>202</v>
      </c>
      <c r="J30" s="79">
        <v>2</v>
      </c>
      <c r="K30" s="79" t="s">
        <v>1484</v>
      </c>
      <c r="L30" s="79">
        <v>-5.1420040407705256</v>
      </c>
      <c r="M30" s="79">
        <v>0.11452202831469742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5.8734863375524598E-3</v>
      </c>
      <c r="G31" s="79">
        <v>4.9366901077495676E-3</v>
      </c>
      <c r="H31" s="79">
        <v>6.9292496396884846E-3</v>
      </c>
      <c r="I31" s="79" t="s">
        <v>202</v>
      </c>
      <c r="J31" s="79">
        <v>2</v>
      </c>
      <c r="K31" s="79" t="s">
        <v>1485</v>
      </c>
      <c r="L31" s="79">
        <v>-5.1373068968199265</v>
      </c>
      <c r="M31" s="79">
        <v>8.6493990376368624E-2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6.9279026991685751E-3</v>
      </c>
      <c r="G32" s="79">
        <v>5.5208815492763172E-3</v>
      </c>
      <c r="H32" s="79">
        <v>8.8283711665570353E-3</v>
      </c>
      <c r="I32" s="79" t="s">
        <v>202</v>
      </c>
      <c r="J32" s="79">
        <v>2</v>
      </c>
      <c r="K32" s="79" t="s">
        <v>1486</v>
      </c>
      <c r="L32" s="79">
        <v>-4.9721981523979135</v>
      </c>
      <c r="M32" s="79">
        <v>0.11975331205544724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5.4635972850591097E-3</v>
      </c>
      <c r="G33" s="79">
        <v>4.2894348025902815E-3</v>
      </c>
      <c r="H33" s="79">
        <v>6.8196395756665428E-3</v>
      </c>
      <c r="I33" s="79" t="s">
        <v>202</v>
      </c>
      <c r="J33" s="79">
        <v>2</v>
      </c>
      <c r="K33" s="79" t="s">
        <v>1487</v>
      </c>
      <c r="L33" s="79">
        <v>-5.2096478627499465</v>
      </c>
      <c r="M33" s="79">
        <v>0.11827848104684545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8.2963833110709165E-3</v>
      </c>
      <c r="G34" s="79">
        <v>6.9475260456116289E-3</v>
      </c>
      <c r="H34" s="79">
        <v>9.8487378703709123E-3</v>
      </c>
      <c r="I34" s="79" t="s">
        <v>202</v>
      </c>
      <c r="J34" s="79">
        <v>2</v>
      </c>
      <c r="K34" s="79" t="s">
        <v>1488</v>
      </c>
      <c r="L34" s="79">
        <v>-4.7919356047984172</v>
      </c>
      <c r="M34" s="79">
        <v>8.9019816438836427E-2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6.543455181103169E-3</v>
      </c>
      <c r="G35" s="79">
        <v>5.6755227497703592E-3</v>
      </c>
      <c r="H35" s="79">
        <v>7.6261943937655135E-3</v>
      </c>
      <c r="I35" s="79" t="s">
        <v>202</v>
      </c>
      <c r="J35" s="79">
        <v>2</v>
      </c>
      <c r="K35" s="79" t="s">
        <v>1489</v>
      </c>
      <c r="L35" s="79">
        <v>-5.0292899378689562</v>
      </c>
      <c r="M35" s="79">
        <v>7.5363846533054946E-2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7.4451992193098129E-3</v>
      </c>
      <c r="G36" s="79">
        <v>6.1695210978560625E-3</v>
      </c>
      <c r="H36" s="79">
        <v>9.0550939709174716E-3</v>
      </c>
      <c r="I36" s="79" t="s">
        <v>202</v>
      </c>
      <c r="J36" s="79">
        <v>2</v>
      </c>
      <c r="K36" s="79" t="s">
        <v>1490</v>
      </c>
      <c r="L36" s="79">
        <v>-4.9001858543982904</v>
      </c>
      <c r="M36" s="79">
        <v>9.7884247964639542E-2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5.8734863375524598E-3</v>
      </c>
      <c r="G37" s="87">
        <v>4.9688059821550402E-3</v>
      </c>
      <c r="H37" s="87">
        <v>7.0308129663534183E-3</v>
      </c>
      <c r="I37" s="87" t="s">
        <v>202</v>
      </c>
      <c r="J37" s="87">
        <v>2</v>
      </c>
      <c r="K37" s="87" t="s">
        <v>1491</v>
      </c>
      <c r="L37" s="87">
        <v>-5.1373068968199265</v>
      </c>
      <c r="M37" s="87">
        <v>8.855172841088918E-2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7.7468090949286009E-3</v>
      </c>
      <c r="G38" s="79">
        <v>5.6269466196626223E-3</v>
      </c>
      <c r="H38" s="79">
        <v>1.0723827112721235E-2</v>
      </c>
      <c r="I38" s="79" t="s">
        <v>202</v>
      </c>
      <c r="J38" s="79">
        <v>2</v>
      </c>
      <c r="K38" s="79" t="s">
        <v>1508</v>
      </c>
      <c r="L38" s="79">
        <v>-4.8604742500874538</v>
      </c>
      <c r="M38" s="79">
        <v>0.1645155981564389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4.9949862446498888E-3</v>
      </c>
      <c r="G39" s="79">
        <v>4.1754996510619414E-3</v>
      </c>
      <c r="H39" s="79">
        <v>5.9439714700906029E-3</v>
      </c>
      <c r="I39" s="79" t="s">
        <v>202</v>
      </c>
      <c r="J39" s="79">
        <v>2</v>
      </c>
      <c r="K39" s="79" t="s">
        <v>1509</v>
      </c>
      <c r="L39" s="79">
        <v>-5.299320620709258</v>
      </c>
      <c r="M39" s="79">
        <v>9.0087622341299051E-2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6.0695679235232124E-3</v>
      </c>
      <c r="G40" s="79">
        <v>4.5547227479972802E-3</v>
      </c>
      <c r="H40" s="79">
        <v>8.1478253690621012E-3</v>
      </c>
      <c r="I40" s="79" t="s">
        <v>202</v>
      </c>
      <c r="J40" s="79">
        <v>2</v>
      </c>
      <c r="K40" s="79" t="s">
        <v>1510</v>
      </c>
      <c r="L40" s="79">
        <v>-5.1044678587304357</v>
      </c>
      <c r="M40" s="79">
        <v>0.14836387870552251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6.378998568472038E-3</v>
      </c>
      <c r="G41" s="79">
        <v>4.7810113791900786E-3</v>
      </c>
      <c r="H41" s="79">
        <v>8.4785723930933619E-3</v>
      </c>
      <c r="I41" s="79" t="s">
        <v>202</v>
      </c>
      <c r="J41" s="79">
        <v>2</v>
      </c>
      <c r="K41" s="79" t="s">
        <v>1511</v>
      </c>
      <c r="L41" s="79">
        <v>-5.0547441581349419</v>
      </c>
      <c r="M41" s="79">
        <v>0.14614540204933896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9.4269009084998901E-3</v>
      </c>
      <c r="G42" s="79">
        <v>6.6760363863022166E-3</v>
      </c>
      <c r="H42" s="79">
        <v>1.3141063607994108E-2</v>
      </c>
      <c r="I42" s="79" t="s">
        <v>202</v>
      </c>
      <c r="J42" s="79">
        <v>2</v>
      </c>
      <c r="K42" s="79" t="s">
        <v>1512</v>
      </c>
      <c r="L42" s="79">
        <v>-4.6641878780798365</v>
      </c>
      <c r="M42" s="79">
        <v>0.17275956580939106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6.0844847804884909E-3</v>
      </c>
      <c r="G43" s="79">
        <v>4.779774043849108E-3</v>
      </c>
      <c r="H43" s="79">
        <v>7.8621231822567673E-3</v>
      </c>
      <c r="I43" s="79" t="s">
        <v>202</v>
      </c>
      <c r="J43" s="79">
        <v>2</v>
      </c>
      <c r="K43" s="79" t="s">
        <v>1513</v>
      </c>
      <c r="L43" s="79">
        <v>-5.102013226548344</v>
      </c>
      <c r="M43" s="79">
        <v>0.12695495426229977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7.3929332147161407E-3</v>
      </c>
      <c r="G44" s="79">
        <v>5.073823404608822E-3</v>
      </c>
      <c r="H44" s="79">
        <v>1.0603245247485115E-2</v>
      </c>
      <c r="I44" s="79" t="s">
        <v>202</v>
      </c>
      <c r="J44" s="79">
        <v>2</v>
      </c>
      <c r="K44" s="79" t="s">
        <v>1514</v>
      </c>
      <c r="L44" s="79">
        <v>-4.9072307060316183</v>
      </c>
      <c r="M44" s="79">
        <v>0.18802690129925029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7.7629885368336532E-3</v>
      </c>
      <c r="G45" s="79">
        <v>5.868531966706711E-3</v>
      </c>
      <c r="H45" s="79">
        <v>1.0240836833816212E-2</v>
      </c>
      <c r="I45" s="79" t="s">
        <v>202</v>
      </c>
      <c r="J45" s="79">
        <v>2</v>
      </c>
      <c r="K45" s="79" t="s">
        <v>1515</v>
      </c>
      <c r="L45" s="79">
        <v>-4.8583878982009754</v>
      </c>
      <c r="M45" s="79">
        <v>0.14203541495235547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8.8431650626604862E-3</v>
      </c>
      <c r="G46" s="79">
        <v>6.2291693433675467E-3</v>
      </c>
      <c r="H46" s="79">
        <v>1.2423756963613419E-2</v>
      </c>
      <c r="I46" s="79" t="s">
        <v>202</v>
      </c>
      <c r="J46" s="79">
        <v>2</v>
      </c>
      <c r="K46" s="79" t="s">
        <v>1516</v>
      </c>
      <c r="L46" s="79">
        <v>-4.7281104276506696</v>
      </c>
      <c r="M46" s="79">
        <v>0.17611416622982198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5.6920624730377248E-3</v>
      </c>
      <c r="G47" s="79">
        <v>4.5454000901986435E-3</v>
      </c>
      <c r="H47" s="79">
        <v>7.069360875533278E-3</v>
      </c>
      <c r="I47" s="79" t="s">
        <v>202</v>
      </c>
      <c r="J47" s="79">
        <v>2</v>
      </c>
      <c r="K47" s="79" t="s">
        <v>1517</v>
      </c>
      <c r="L47" s="79">
        <v>-5.1686826232283734</v>
      </c>
      <c r="M47" s="79">
        <v>0.11266691936740855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6.9257348026839196E-3</v>
      </c>
      <c r="G48" s="79">
        <v>4.7983808562528478E-3</v>
      </c>
      <c r="H48" s="79">
        <v>9.8787279330635712E-3</v>
      </c>
      <c r="I48" s="79" t="s">
        <v>202</v>
      </c>
      <c r="J48" s="79">
        <v>2</v>
      </c>
      <c r="K48" s="79" t="s">
        <v>1518</v>
      </c>
      <c r="L48" s="79">
        <v>-4.9725111238470454</v>
      </c>
      <c r="M48" s="79">
        <v>0.18421051335771108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7.2707374502348999E-3</v>
      </c>
      <c r="G49" s="79">
        <v>5.4145726067227921E-3</v>
      </c>
      <c r="H49" s="79">
        <v>9.6238978273150803E-3</v>
      </c>
      <c r="I49" s="79" t="s">
        <v>202</v>
      </c>
      <c r="J49" s="79">
        <v>2</v>
      </c>
      <c r="K49" s="79" t="s">
        <v>1519</v>
      </c>
      <c r="L49" s="79">
        <v>-4.9238975551347979</v>
      </c>
      <c r="M49" s="79">
        <v>0.14672331951296241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7.7468090949286009E-3</v>
      </c>
      <c r="G50" s="79">
        <v>5.6024587064518148E-3</v>
      </c>
      <c r="H50" s="79">
        <v>1.0747577709728739E-2</v>
      </c>
      <c r="I50" s="79" t="s">
        <v>202</v>
      </c>
      <c r="J50" s="79">
        <v>2</v>
      </c>
      <c r="K50" s="79" t="s">
        <v>1520</v>
      </c>
      <c r="L50" s="79">
        <v>-4.8604742500874538</v>
      </c>
      <c r="M50" s="79">
        <v>0.16619256218044023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6.378998568472038E-3</v>
      </c>
      <c r="G51" s="79">
        <v>4.7287477334126398E-3</v>
      </c>
      <c r="H51" s="79">
        <v>8.5840568145764459E-3</v>
      </c>
      <c r="I51" s="79" t="s">
        <v>202</v>
      </c>
      <c r="J51" s="79">
        <v>2</v>
      </c>
      <c r="K51" s="79" t="s">
        <v>1521</v>
      </c>
      <c r="L51" s="79">
        <v>-5.0547441581349419</v>
      </c>
      <c r="M51" s="79">
        <v>0.15210362406173633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9.4269009084998901E-3</v>
      </c>
      <c r="G52" s="79">
        <v>6.7625624337721672E-3</v>
      </c>
      <c r="H52" s="79">
        <v>1.313329616961866E-2</v>
      </c>
      <c r="I52" s="79" t="s">
        <v>202</v>
      </c>
      <c r="J52" s="79">
        <v>2</v>
      </c>
      <c r="K52" s="79" t="s">
        <v>1522</v>
      </c>
      <c r="L52" s="79">
        <v>-4.6641878780798365</v>
      </c>
      <c r="M52" s="79">
        <v>0.16932367893534256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7.7629885368336532E-3</v>
      </c>
      <c r="G53" s="79">
        <v>5.7797125761262572E-3</v>
      </c>
      <c r="H53" s="79">
        <v>1.0388419345337716E-2</v>
      </c>
      <c r="I53" s="79" t="s">
        <v>202</v>
      </c>
      <c r="J53" s="79">
        <v>2</v>
      </c>
      <c r="K53" s="79" t="s">
        <v>1523</v>
      </c>
      <c r="L53" s="79">
        <v>-4.8583878982009754</v>
      </c>
      <c r="M53" s="79">
        <v>0.14957594568814114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8.8431650626604862E-3</v>
      </c>
      <c r="G54" s="79">
        <v>6.1928403849379494E-3</v>
      </c>
      <c r="H54" s="79">
        <v>1.242203936185109E-2</v>
      </c>
      <c r="I54" s="79" t="s">
        <v>202</v>
      </c>
      <c r="J54" s="79">
        <v>2</v>
      </c>
      <c r="K54" s="79" t="s">
        <v>1524</v>
      </c>
      <c r="L54" s="79">
        <v>-4.7281104276506696</v>
      </c>
      <c r="M54" s="79">
        <v>0.17757102415641152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7.2707374502348999E-3</v>
      </c>
      <c r="G55" s="87">
        <v>5.4636487607160767E-3</v>
      </c>
      <c r="H55" s="87">
        <v>9.4657634122327257E-3</v>
      </c>
      <c r="I55" s="87" t="s">
        <v>202</v>
      </c>
      <c r="J55" s="87">
        <v>2</v>
      </c>
      <c r="K55" s="87" t="s">
        <v>1525</v>
      </c>
      <c r="L55" s="87">
        <v>-4.9238975551347979</v>
      </c>
      <c r="M55" s="87">
        <v>0.14019505101775181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8.1365120406353252E-3</v>
      </c>
      <c r="G56" s="79">
        <v>6.5318280899344175E-3</v>
      </c>
      <c r="H56" s="79">
        <v>1.000101244642118E-2</v>
      </c>
      <c r="I56" s="79" t="s">
        <v>202</v>
      </c>
      <c r="J56" s="79">
        <v>2</v>
      </c>
      <c r="K56" s="79" t="s">
        <v>1492</v>
      </c>
      <c r="L56" s="79">
        <v>-4.8113936870348804</v>
      </c>
      <c r="M56" s="79">
        <v>0.10867333568509395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5.9012963788691317E-3</v>
      </c>
      <c r="G57" s="79">
        <v>5.0889493600126106E-3</v>
      </c>
      <c r="H57" s="79">
        <v>6.7869838991700742E-3</v>
      </c>
      <c r="I57" s="79" t="s">
        <v>202</v>
      </c>
      <c r="J57" s="79">
        <v>2</v>
      </c>
      <c r="K57" s="79" t="s">
        <v>1493</v>
      </c>
      <c r="L57" s="79">
        <v>-5.13258322697446</v>
      </c>
      <c r="M57" s="79">
        <v>7.3452869573771645E-2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7.0253759605392622E-3</v>
      </c>
      <c r="G58" s="79">
        <v>5.6836624507044329E-3</v>
      </c>
      <c r="H58" s="79">
        <v>8.8652605786133827E-3</v>
      </c>
      <c r="I58" s="79" t="s">
        <v>202</v>
      </c>
      <c r="J58" s="79">
        <v>2</v>
      </c>
      <c r="K58" s="79" t="s">
        <v>1494</v>
      </c>
      <c r="L58" s="79">
        <v>-4.9582265476798533</v>
      </c>
      <c r="M58" s="79">
        <v>0.11340421188397946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6.8368237858454362E-3</v>
      </c>
      <c r="G59" s="79">
        <v>5.6800499261900755E-3</v>
      </c>
      <c r="H59" s="79">
        <v>8.1382917822722181E-3</v>
      </c>
      <c r="I59" s="79" t="s">
        <v>202</v>
      </c>
      <c r="J59" s="79">
        <v>2</v>
      </c>
      <c r="K59" s="79" t="s">
        <v>1495</v>
      </c>
      <c r="L59" s="79">
        <v>-4.9854320139901382</v>
      </c>
      <c r="M59" s="79">
        <v>9.1739867529979355E-2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7.8060701239273216E-3</v>
      </c>
      <c r="G60" s="79">
        <v>6.5257268013772865E-3</v>
      </c>
      <c r="H60" s="79">
        <v>9.3163406166764089E-3</v>
      </c>
      <c r="I60" s="79" t="s">
        <v>202</v>
      </c>
      <c r="J60" s="79">
        <v>2</v>
      </c>
      <c r="K60" s="79" t="s">
        <v>1496</v>
      </c>
      <c r="L60" s="79">
        <v>-4.8528536269272307</v>
      </c>
      <c r="M60" s="79">
        <v>9.0820811150395225E-2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5.6544223742860077E-3</v>
      </c>
      <c r="G61" s="79">
        <v>4.9193714470841159E-3</v>
      </c>
      <c r="H61" s="79">
        <v>6.4283740456559484E-3</v>
      </c>
      <c r="I61" s="79" t="s">
        <v>202</v>
      </c>
      <c r="J61" s="79">
        <v>2</v>
      </c>
      <c r="K61" s="79" t="s">
        <v>1497</v>
      </c>
      <c r="L61" s="79">
        <v>-5.1753173188776387</v>
      </c>
      <c r="M61" s="79">
        <v>6.8250221568714034E-2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6.7337792931544526E-3</v>
      </c>
      <c r="G62" s="79">
        <v>5.5354698772022409E-3</v>
      </c>
      <c r="H62" s="79">
        <v>8.3361457707631977E-3</v>
      </c>
      <c r="I62" s="79" t="s">
        <v>202</v>
      </c>
      <c r="J62" s="79">
        <v>2</v>
      </c>
      <c r="K62" s="79" t="s">
        <v>1498</v>
      </c>
      <c r="L62" s="79">
        <v>-5.0006187337797048</v>
      </c>
      <c r="M62" s="79">
        <v>0.10444502989786328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6.5566828825003717E-3</v>
      </c>
      <c r="G63" s="79">
        <v>5.6968386648762158E-3</v>
      </c>
      <c r="H63" s="79">
        <v>7.4300738182879918E-3</v>
      </c>
      <c r="I63" s="79" t="s">
        <v>202</v>
      </c>
      <c r="J63" s="79">
        <v>2</v>
      </c>
      <c r="K63" s="79" t="s">
        <v>1499</v>
      </c>
      <c r="L63" s="79">
        <v>-5.0272704620697688</v>
      </c>
      <c r="M63" s="79">
        <v>6.7761324760780367E-2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7.0242368767458856E-3</v>
      </c>
      <c r="G64" s="79">
        <v>5.6982233256302533E-3</v>
      </c>
      <c r="H64" s="79">
        <v>8.8545455688303944E-3</v>
      </c>
      <c r="I64" s="79" t="s">
        <v>202</v>
      </c>
      <c r="J64" s="79">
        <v>2</v>
      </c>
      <c r="K64" s="79" t="s">
        <v>1500</v>
      </c>
      <c r="L64" s="79">
        <v>-4.9583886993076689</v>
      </c>
      <c r="M64" s="79">
        <v>0.11244299024542728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5.0618619324056275E-3</v>
      </c>
      <c r="G65" s="79">
        <v>4.2643909953742308E-3</v>
      </c>
      <c r="H65" s="79">
        <v>5.9911112245097176E-3</v>
      </c>
      <c r="I65" s="79" t="s">
        <v>202</v>
      </c>
      <c r="J65" s="79">
        <v>2</v>
      </c>
      <c r="K65" s="79" t="s">
        <v>1501</v>
      </c>
      <c r="L65" s="79">
        <v>-5.2860208925362739</v>
      </c>
      <c r="M65" s="79">
        <v>8.67289613991402E-2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6.05554830612478E-3</v>
      </c>
      <c r="G66" s="79">
        <v>4.759940454365957E-3</v>
      </c>
      <c r="H66" s="79">
        <v>7.7258066380079971E-3</v>
      </c>
      <c r="I66" s="79" t="s">
        <v>202</v>
      </c>
      <c r="J66" s="79">
        <v>2</v>
      </c>
      <c r="K66" s="79" t="s">
        <v>1502</v>
      </c>
      <c r="L66" s="79">
        <v>-5.1067803518035806</v>
      </c>
      <c r="M66" s="79">
        <v>0.1235538464066378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5.8714168508340525E-3</v>
      </c>
      <c r="G67" s="79">
        <v>4.9511953739282818E-3</v>
      </c>
      <c r="H67" s="79">
        <v>7.0475844361449188E-3</v>
      </c>
      <c r="I67" s="79" t="s">
        <v>202</v>
      </c>
      <c r="J67" s="79">
        <v>2</v>
      </c>
      <c r="K67" s="79" t="s">
        <v>1503</v>
      </c>
      <c r="L67" s="79">
        <v>-5.1376593027455657</v>
      </c>
      <c r="M67" s="79">
        <v>9.0065277508149744E-2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8.1365120406353252E-3</v>
      </c>
      <c r="G68" s="79">
        <v>6.5520534730196317E-3</v>
      </c>
      <c r="H68" s="79">
        <v>1.0282876078672242E-2</v>
      </c>
      <c r="I68" s="79" t="s">
        <v>202</v>
      </c>
      <c r="J68" s="79">
        <v>2</v>
      </c>
      <c r="K68" s="79" t="s">
        <v>1504</v>
      </c>
      <c r="L68" s="79">
        <v>-4.8113936870348804</v>
      </c>
      <c r="M68" s="79">
        <v>0.1149748691944331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6.8368237858454362E-3</v>
      </c>
      <c r="G69" s="79">
        <v>5.591758002824309E-3</v>
      </c>
      <c r="H69" s="79">
        <v>8.242702045367787E-3</v>
      </c>
      <c r="I69" s="79" t="s">
        <v>202</v>
      </c>
      <c r="J69" s="79">
        <v>2</v>
      </c>
      <c r="K69" s="79" t="s">
        <v>1505</v>
      </c>
      <c r="L69" s="79">
        <v>-4.9854320139901382</v>
      </c>
      <c r="M69" s="79">
        <v>9.8988387730538918E-2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7.8060701239273216E-3</v>
      </c>
      <c r="G70" s="79">
        <v>6.5351120677251276E-3</v>
      </c>
      <c r="H70" s="79">
        <v>9.4171554539535848E-3</v>
      </c>
      <c r="I70" s="79" t="s">
        <v>202</v>
      </c>
      <c r="J70" s="79">
        <v>2</v>
      </c>
      <c r="K70" s="79" t="s">
        <v>1506</v>
      </c>
      <c r="L70" s="79">
        <v>-4.8528536269272307</v>
      </c>
      <c r="M70" s="79">
        <v>9.319989245257787E-2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6.5566828825003717E-3</v>
      </c>
      <c r="G71" s="79">
        <v>5.7739377500445237E-3</v>
      </c>
      <c r="H71" s="79">
        <v>7.5110996338040919E-3</v>
      </c>
      <c r="I71" s="79" t="s">
        <v>202</v>
      </c>
      <c r="J71" s="79">
        <v>2</v>
      </c>
      <c r="K71" s="79" t="s">
        <v>1507</v>
      </c>
      <c r="L71" s="79">
        <v>-5.0272704620697688</v>
      </c>
      <c r="M71" s="79">
        <v>6.7098871827804635E-2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7.0242368767458856E-3</v>
      </c>
      <c r="G72" s="79">
        <v>5.6698484657386021E-3</v>
      </c>
      <c r="H72" s="79">
        <v>9.0596335645290564E-3</v>
      </c>
      <c r="I72" s="79" t="s">
        <v>202</v>
      </c>
      <c r="J72" s="79">
        <v>2</v>
      </c>
      <c r="K72" s="79" t="s">
        <v>313</v>
      </c>
      <c r="L72" s="79">
        <v>-4.9583886993076689</v>
      </c>
      <c r="M72" s="79">
        <v>0.11955772501466833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5.8714168508340525E-3</v>
      </c>
      <c r="G73" s="87">
        <v>4.9632871813027656E-3</v>
      </c>
      <c r="H73" s="87">
        <v>7.0621546606882976E-3</v>
      </c>
      <c r="I73" s="87" t="s">
        <v>202</v>
      </c>
      <c r="J73" s="87">
        <v>2</v>
      </c>
      <c r="K73" s="87" t="s">
        <v>1503</v>
      </c>
      <c r="L73" s="87">
        <v>-5.1376593027455657</v>
      </c>
      <c r="M73" s="87">
        <v>8.9969882215973462E-2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6.9279026991685751E-3</v>
      </c>
      <c r="G74" s="79">
        <v>5.5408235439458478E-3</v>
      </c>
      <c r="H74" s="79">
        <v>8.6904085742198784E-3</v>
      </c>
      <c r="I74" s="79" t="s">
        <v>202</v>
      </c>
      <c r="J74" s="79">
        <v>2</v>
      </c>
      <c r="K74" s="79" t="s">
        <v>1474</v>
      </c>
      <c r="L74" s="79">
        <v>-4.9721981523979135</v>
      </c>
      <c r="M74" s="79">
        <v>0.11481551298852499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4.2918395178965672E-3</v>
      </c>
      <c r="G75" s="79">
        <v>3.6637812701619242E-3</v>
      </c>
      <c r="H75" s="79">
        <v>5.0116283435862208E-3</v>
      </c>
      <c r="I75" s="79" t="s">
        <v>202</v>
      </c>
      <c r="J75" s="79">
        <v>2</v>
      </c>
      <c r="K75" s="79" t="s">
        <v>1475</v>
      </c>
      <c r="L75" s="79">
        <v>-5.4510398458967693</v>
      </c>
      <c r="M75" s="79">
        <v>7.9914574731579313E-2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5.4446326546990368E-3</v>
      </c>
      <c r="G76" s="79">
        <v>4.3462536576322876E-3</v>
      </c>
      <c r="H76" s="79">
        <v>6.7738570425851631E-3</v>
      </c>
      <c r="I76" s="79" t="s">
        <v>202</v>
      </c>
      <c r="J76" s="79">
        <v>2</v>
      </c>
      <c r="K76" s="79" t="s">
        <v>1476</v>
      </c>
      <c r="L76" s="79">
        <v>-5.2131249895747969</v>
      </c>
      <c r="M76" s="79">
        <v>0.11320316439602654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5.4635972850591097E-3</v>
      </c>
      <c r="G77" s="79">
        <v>4.3805336266485723E-3</v>
      </c>
      <c r="H77" s="79">
        <v>6.7702233498752231E-3</v>
      </c>
      <c r="I77" s="79" t="s">
        <v>202</v>
      </c>
      <c r="J77" s="79">
        <v>2</v>
      </c>
      <c r="K77" s="79" t="s">
        <v>1477</v>
      </c>
      <c r="L77" s="79">
        <v>-5.2096478627499465</v>
      </c>
      <c r="M77" s="79">
        <v>0.11106212448045688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8.2963833110709165E-3</v>
      </c>
      <c r="G78" s="79">
        <v>6.8222934401285457E-3</v>
      </c>
      <c r="H78" s="79">
        <v>1.0020002278392705E-2</v>
      </c>
      <c r="I78" s="79" t="s">
        <v>202</v>
      </c>
      <c r="J78" s="79">
        <v>2</v>
      </c>
      <c r="K78" s="79" t="s">
        <v>1478</v>
      </c>
      <c r="L78" s="79">
        <v>-4.7919356047984172</v>
      </c>
      <c r="M78" s="79">
        <v>9.805806790102399E-2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5.1361890883648799E-3</v>
      </c>
      <c r="G79" s="79">
        <v>4.4031090236605567E-3</v>
      </c>
      <c r="H79" s="79">
        <v>5.9293511991775983E-3</v>
      </c>
      <c r="I79" s="79" t="s">
        <v>202</v>
      </c>
      <c r="J79" s="79">
        <v>2</v>
      </c>
      <c r="K79" s="79" t="s">
        <v>1479</v>
      </c>
      <c r="L79" s="79">
        <v>-5.2714438970017587</v>
      </c>
      <c r="M79" s="79">
        <v>7.5919364646782644E-2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6.5170931024752477E-3</v>
      </c>
      <c r="G80" s="79">
        <v>5.2251823301997773E-3</v>
      </c>
      <c r="H80" s="79">
        <v>8.0480269273168203E-3</v>
      </c>
      <c r="I80" s="79" t="s">
        <v>202</v>
      </c>
      <c r="J80" s="79">
        <v>2</v>
      </c>
      <c r="K80" s="79" t="s">
        <v>1480</v>
      </c>
      <c r="L80" s="79">
        <v>-5.0333268456398397</v>
      </c>
      <c r="M80" s="79">
        <v>0.11018807811665912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6.543455181103169E-3</v>
      </c>
      <c r="G81" s="79">
        <v>5.5933047607863145E-3</v>
      </c>
      <c r="H81" s="79">
        <v>7.6954754628530131E-3</v>
      </c>
      <c r="I81" s="79" t="s">
        <v>202</v>
      </c>
      <c r="J81" s="79">
        <v>2</v>
      </c>
      <c r="K81" s="79" t="s">
        <v>1481</v>
      </c>
      <c r="L81" s="79">
        <v>-5.0292899378689562</v>
      </c>
      <c r="M81" s="79">
        <v>8.1393431094612737E-2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7.4451992193098129E-3</v>
      </c>
      <c r="G82" s="79">
        <v>6.1723932317567934E-3</v>
      </c>
      <c r="H82" s="79">
        <v>9.0079979808879163E-3</v>
      </c>
      <c r="I82" s="79" t="s">
        <v>202</v>
      </c>
      <c r="J82" s="79">
        <v>2</v>
      </c>
      <c r="K82" s="79" t="s">
        <v>1482</v>
      </c>
      <c r="L82" s="79">
        <v>-4.9001858543982904</v>
      </c>
      <c r="M82" s="79">
        <v>9.643525575763405E-2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4.6082143770465748E-3</v>
      </c>
      <c r="G83" s="79">
        <v>3.9437942685114167E-3</v>
      </c>
      <c r="H83" s="79">
        <v>5.4161952472594494E-3</v>
      </c>
      <c r="I83" s="79" t="s">
        <v>202</v>
      </c>
      <c r="J83" s="79">
        <v>2</v>
      </c>
      <c r="K83" s="79" t="s">
        <v>1483</v>
      </c>
      <c r="L83" s="79">
        <v>-5.3799148338741327</v>
      </c>
      <c r="M83" s="79">
        <v>8.0931202250384429E-2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5.8459624192416645E-3</v>
      </c>
      <c r="G84" s="79">
        <v>4.6118045928317903E-3</v>
      </c>
      <c r="H84" s="79">
        <v>7.2249880730790809E-3</v>
      </c>
      <c r="I84" s="79" t="s">
        <v>202</v>
      </c>
      <c r="J84" s="79">
        <v>2</v>
      </c>
      <c r="K84" s="79" t="s">
        <v>1484</v>
      </c>
      <c r="L84" s="79">
        <v>-5.1420040407705256</v>
      </c>
      <c r="M84" s="79">
        <v>0.11452202831469742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5.8734863375524598E-3</v>
      </c>
      <c r="G85" s="79">
        <v>4.9366901077495676E-3</v>
      </c>
      <c r="H85" s="79">
        <v>6.9292496396884846E-3</v>
      </c>
      <c r="I85" s="79" t="s">
        <v>202</v>
      </c>
      <c r="J85" s="79">
        <v>2</v>
      </c>
      <c r="K85" s="79" t="s">
        <v>1485</v>
      </c>
      <c r="L85" s="79">
        <v>-5.1373068968199265</v>
      </c>
      <c r="M85" s="79">
        <v>8.6493990376368624E-2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6.9279026991685751E-3</v>
      </c>
      <c r="G86" s="79">
        <v>5.5208815492763172E-3</v>
      </c>
      <c r="H86" s="79">
        <v>8.8283711665570353E-3</v>
      </c>
      <c r="I86" s="79" t="s">
        <v>202</v>
      </c>
      <c r="J86" s="79">
        <v>2</v>
      </c>
      <c r="K86" s="79" t="s">
        <v>1486</v>
      </c>
      <c r="L86" s="79">
        <v>-4.9721981523979135</v>
      </c>
      <c r="M86" s="79">
        <v>0.11975331205544724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5.4635972850591097E-3</v>
      </c>
      <c r="G87" s="79">
        <v>4.2894348025902815E-3</v>
      </c>
      <c r="H87" s="79">
        <v>6.8196395756665428E-3</v>
      </c>
      <c r="I87" s="79" t="s">
        <v>202</v>
      </c>
      <c r="J87" s="79">
        <v>2</v>
      </c>
      <c r="K87" s="79" t="s">
        <v>1487</v>
      </c>
      <c r="L87" s="79">
        <v>-5.2096478627499465</v>
      </c>
      <c r="M87" s="79">
        <v>0.11827848104684545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8.2963833110709165E-3</v>
      </c>
      <c r="G88" s="79">
        <v>6.9475260456116289E-3</v>
      </c>
      <c r="H88" s="79">
        <v>9.8487378703709123E-3</v>
      </c>
      <c r="I88" s="79" t="s">
        <v>202</v>
      </c>
      <c r="J88" s="79">
        <v>2</v>
      </c>
      <c r="K88" s="79" t="s">
        <v>1488</v>
      </c>
      <c r="L88" s="79">
        <v>-4.7919356047984172</v>
      </c>
      <c r="M88" s="79">
        <v>8.9019816438836427E-2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6.543455181103169E-3</v>
      </c>
      <c r="G89" s="79">
        <v>5.6755227497703592E-3</v>
      </c>
      <c r="H89" s="79">
        <v>7.6261943937655135E-3</v>
      </c>
      <c r="I89" s="79" t="s">
        <v>202</v>
      </c>
      <c r="J89" s="79">
        <v>2</v>
      </c>
      <c r="K89" s="79" t="s">
        <v>1489</v>
      </c>
      <c r="L89" s="79">
        <v>-5.0292899378689562</v>
      </c>
      <c r="M89" s="79">
        <v>7.5363846533054946E-2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7.4451992193098129E-3</v>
      </c>
      <c r="G90" s="79">
        <v>6.1695210978560625E-3</v>
      </c>
      <c r="H90" s="79">
        <v>9.0550939709174716E-3</v>
      </c>
      <c r="I90" s="79" t="s">
        <v>202</v>
      </c>
      <c r="J90" s="79">
        <v>2</v>
      </c>
      <c r="K90" s="79" t="s">
        <v>1490</v>
      </c>
      <c r="L90" s="79">
        <v>-4.9001858543982904</v>
      </c>
      <c r="M90" s="79">
        <v>9.7884247964639542E-2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5.8734863375524598E-3</v>
      </c>
      <c r="G91" s="87">
        <v>4.9688059821550402E-3</v>
      </c>
      <c r="H91" s="87">
        <v>7.0308129663534183E-3</v>
      </c>
      <c r="I91" s="87" t="s">
        <v>202</v>
      </c>
      <c r="J91" s="87">
        <v>2</v>
      </c>
      <c r="K91" s="87" t="s">
        <v>1491</v>
      </c>
      <c r="L91" s="87">
        <v>-5.1373068968199265</v>
      </c>
      <c r="M91" s="87">
        <v>8.855172841088918E-2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5">
        <v>5.93892008615591E-3</v>
      </c>
      <c r="G92" s="137">
        <v>4.9063049406599798E-3</v>
      </c>
      <c r="H92" s="137">
        <v>7.2035083552014602E-3</v>
      </c>
      <c r="I92" s="137" t="s">
        <v>202</v>
      </c>
      <c r="J92" s="137">
        <v>2</v>
      </c>
      <c r="K92" s="137" t="s">
        <v>2089</v>
      </c>
      <c r="L92" s="137">
        <v>-5.1262279658133316</v>
      </c>
      <c r="M92" s="137">
        <v>9.7971193448303281E-2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5">
        <v>4.0004999595213897E-3</v>
      </c>
      <c r="G93" s="137">
        <v>3.4545184438977499E-3</v>
      </c>
      <c r="H93" s="137">
        <v>4.6258861237007598E-3</v>
      </c>
      <c r="I93" s="137" t="s">
        <v>202</v>
      </c>
      <c r="J93" s="137">
        <v>2</v>
      </c>
      <c r="K93" s="137" t="s">
        <v>2090</v>
      </c>
      <c r="L93" s="137">
        <v>-5.5213359357924832</v>
      </c>
      <c r="M93" s="137">
        <v>7.4485938495019444E-2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5">
        <v>4.8449096349460702E-3</v>
      </c>
      <c r="G94" s="137">
        <v>3.9760896838682003E-3</v>
      </c>
      <c r="H94" s="137">
        <v>5.8142597187618803E-3</v>
      </c>
      <c r="I94" s="137" t="s">
        <v>202</v>
      </c>
      <c r="J94" s="137">
        <v>2</v>
      </c>
      <c r="K94" s="137" t="s">
        <v>2091</v>
      </c>
      <c r="L94" s="137">
        <v>-5.3298266850112652</v>
      </c>
      <c r="M94" s="137">
        <v>9.6942507031583927E-2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5">
        <v>4.9068701629208702E-3</v>
      </c>
      <c r="G95" s="137">
        <v>4.1833500881254398E-3</v>
      </c>
      <c r="H95" s="137">
        <v>5.8604259754590797E-3</v>
      </c>
      <c r="I95" s="137" t="s">
        <v>202</v>
      </c>
      <c r="J95" s="137">
        <v>2</v>
      </c>
      <c r="K95" s="137" t="s">
        <v>2092</v>
      </c>
      <c r="L95" s="137">
        <v>-5.3171189817881421</v>
      </c>
      <c r="M95" s="137">
        <v>8.5997426268774269E-2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5">
        <v>6.68000077203822E-3</v>
      </c>
      <c r="G96" s="137">
        <v>5.4651174578304604E-3</v>
      </c>
      <c r="H96" s="137">
        <v>8.0004408162397296E-3</v>
      </c>
      <c r="I96" s="137" t="s">
        <v>202</v>
      </c>
      <c r="J96" s="137">
        <v>2</v>
      </c>
      <c r="K96" s="137" t="s">
        <v>2093</v>
      </c>
      <c r="L96" s="137">
        <v>-5.0086371758590058</v>
      </c>
      <c r="M96" s="137">
        <v>9.7222201033938915E-2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5">
        <v>4.5021108773863599E-3</v>
      </c>
      <c r="G97" s="137">
        <v>3.8711958425730699E-3</v>
      </c>
      <c r="H97" s="137">
        <v>5.3039939052971097E-3</v>
      </c>
      <c r="I97" s="137" t="s">
        <v>202</v>
      </c>
      <c r="J97" s="137">
        <v>2</v>
      </c>
      <c r="K97" s="137" t="s">
        <v>2094</v>
      </c>
      <c r="L97" s="137">
        <v>-5.4032089083276693</v>
      </c>
      <c r="M97" s="137">
        <v>8.0330775828396192E-2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5">
        <v>5.4491773523551801E-3</v>
      </c>
      <c r="G98" s="137">
        <v>4.4790415625251398E-3</v>
      </c>
      <c r="H98" s="137">
        <v>6.5690810837879601E-3</v>
      </c>
      <c r="I98" s="137" t="s">
        <v>202</v>
      </c>
      <c r="J98" s="137">
        <v>2</v>
      </c>
      <c r="K98" s="137" t="s">
        <v>2095</v>
      </c>
      <c r="L98" s="137">
        <v>-5.2122906262222406</v>
      </c>
      <c r="M98" s="137">
        <v>9.7695120058769194E-2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5">
        <v>5.5229757973502599E-3</v>
      </c>
      <c r="G99" s="137">
        <v>4.6983047350854599E-3</v>
      </c>
      <c r="H99" s="137">
        <v>6.4609648189364703E-3</v>
      </c>
      <c r="I99" s="137" t="s">
        <v>202</v>
      </c>
      <c r="J99" s="137">
        <v>2</v>
      </c>
      <c r="K99" s="137" t="s">
        <v>2096</v>
      </c>
      <c r="L99" s="137">
        <v>-5.1988384702290782</v>
      </c>
      <c r="M99" s="137">
        <v>8.126962000807654E-2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5">
        <v>6.0108605824757601E-3</v>
      </c>
      <c r="G100" s="137">
        <v>5.0080497959497398E-3</v>
      </c>
      <c r="H100" s="137">
        <v>7.2380789120624301E-3</v>
      </c>
      <c r="I100" s="137" t="s">
        <v>202</v>
      </c>
      <c r="J100" s="137">
        <v>2</v>
      </c>
      <c r="K100" s="137" t="s">
        <v>2097</v>
      </c>
      <c r="L100" s="137">
        <v>-5.1141873489262881</v>
      </c>
      <c r="M100" s="137">
        <v>9.3956441459419837E-2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5">
        <v>4.0422155176075697E-3</v>
      </c>
      <c r="G101" s="137">
        <v>3.46553200188428E-3</v>
      </c>
      <c r="H101" s="137">
        <v>4.7536223298813201E-3</v>
      </c>
      <c r="I101" s="137" t="s">
        <v>202</v>
      </c>
      <c r="J101" s="137">
        <v>2</v>
      </c>
      <c r="K101" s="137" t="s">
        <v>2098</v>
      </c>
      <c r="L101" s="137">
        <v>-5.5109623418754916</v>
      </c>
      <c r="M101" s="137">
        <v>8.0622644497157489E-2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5">
        <v>4.9007973845395601E-3</v>
      </c>
      <c r="G102" s="137">
        <v>3.9349052467757203E-3</v>
      </c>
      <c r="H102" s="137">
        <v>5.9117740838862199E-3</v>
      </c>
      <c r="I102" s="137" t="s">
        <v>202</v>
      </c>
      <c r="J102" s="137">
        <v>2</v>
      </c>
      <c r="K102" s="137" t="s">
        <v>2099</v>
      </c>
      <c r="L102" s="137">
        <v>-5.3183573555662109</v>
      </c>
      <c r="M102" s="137">
        <v>0.10384162443642432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5">
        <v>4.9604643177012103E-3</v>
      </c>
      <c r="G103" s="137">
        <v>4.1830491020933402E-3</v>
      </c>
      <c r="H103" s="137">
        <v>5.9142260228364496E-3</v>
      </c>
      <c r="I103" s="137" t="s">
        <v>202</v>
      </c>
      <c r="J103" s="137">
        <v>2</v>
      </c>
      <c r="K103" s="137" t="s">
        <v>2100</v>
      </c>
      <c r="L103" s="137">
        <v>-5.3062559301869117</v>
      </c>
      <c r="M103" s="137">
        <v>8.8346991859490825E-2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5">
        <v>6.4670733456027698E-3</v>
      </c>
      <c r="G104" s="137">
        <v>5.3746817340578597E-3</v>
      </c>
      <c r="H104" s="137">
        <v>7.9557625927387608E-3</v>
      </c>
      <c r="I104" s="137" t="s">
        <v>202</v>
      </c>
      <c r="J104" s="137">
        <v>2</v>
      </c>
      <c r="K104" s="137" t="s">
        <v>2101</v>
      </c>
      <c r="L104" s="137">
        <v>-5.0410316150630887</v>
      </c>
      <c r="M104" s="137">
        <v>0.10005029605265048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5">
        <v>5.3453340594676099E-3</v>
      </c>
      <c r="G105" s="137">
        <v>4.4525647003490097E-3</v>
      </c>
      <c r="H105" s="137">
        <v>6.3090259365368396E-3</v>
      </c>
      <c r="I105" s="137" t="s">
        <v>202</v>
      </c>
      <c r="J105" s="137">
        <v>2</v>
      </c>
      <c r="K105" s="137" t="s">
        <v>2102</v>
      </c>
      <c r="L105" s="137">
        <v>-5.231531237025469</v>
      </c>
      <c r="M105" s="137">
        <v>8.8903323750297136E-2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5">
        <v>7.2677665476413404E-3</v>
      </c>
      <c r="G106" s="137">
        <v>5.98409609254526E-3</v>
      </c>
      <c r="H106" s="137">
        <v>8.7778097282282704E-3</v>
      </c>
      <c r="I106" s="137" t="s">
        <v>202</v>
      </c>
      <c r="J106" s="137">
        <v>2</v>
      </c>
      <c r="K106" s="137" t="s">
        <v>2103</v>
      </c>
      <c r="L106" s="137">
        <v>-4.9243062495417806</v>
      </c>
      <c r="M106" s="137">
        <v>9.7735106188641258E-2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5">
        <v>6.0117376708537004E-3</v>
      </c>
      <c r="G107" s="137">
        <v>5.0801993040176597E-3</v>
      </c>
      <c r="H107" s="137">
        <v>7.0935772575551398E-3</v>
      </c>
      <c r="I107" s="137" t="s">
        <v>202</v>
      </c>
      <c r="J107" s="137">
        <v>2</v>
      </c>
      <c r="K107" s="137" t="s">
        <v>2104</v>
      </c>
      <c r="L107" s="137">
        <v>-5.1140414422992819</v>
      </c>
      <c r="M107" s="137">
        <v>8.5163078860248834E-2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5">
        <v>6.54335188097165E-3</v>
      </c>
      <c r="G108" s="137">
        <v>5.3871622417108102E-3</v>
      </c>
      <c r="H108" s="137">
        <v>8.0198626599502498E-3</v>
      </c>
      <c r="I108" s="137" t="s">
        <v>202</v>
      </c>
      <c r="J108" s="137">
        <v>2</v>
      </c>
      <c r="K108" s="137" t="s">
        <v>2105</v>
      </c>
      <c r="L108" s="137">
        <v>-5.0293057247803139</v>
      </c>
      <c r="M108" s="137">
        <v>0.10150574911393882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5">
        <v>5.4020150703159697E-3</v>
      </c>
      <c r="G109" s="137">
        <v>4.5036828078052604E-3</v>
      </c>
      <c r="H109" s="137">
        <v>6.3747572138565202E-3</v>
      </c>
      <c r="I109" s="137" t="s">
        <v>202</v>
      </c>
      <c r="J109" s="137">
        <v>2</v>
      </c>
      <c r="K109" s="137" t="s">
        <v>2106</v>
      </c>
      <c r="L109" s="137">
        <v>-5.2209832338495978</v>
      </c>
      <c r="M109" s="137">
        <v>8.8635342452972735E-2</v>
      </c>
      <c r="N109" s="137" t="s">
        <v>17</v>
      </c>
    </row>
  </sheetData>
  <autoFilter ref="A1:Q109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09"/>
  <sheetViews>
    <sheetView zoomScale="80" zoomScaleNormal="80" workbookViewId="0">
      <pane ySplit="1" topLeftCell="A77" activePane="bottomLeft" state="frozen"/>
      <selection activeCell="P110" sqref="P110"/>
      <selection pane="bottomLeft" activeCell="F114" sqref="F114"/>
    </sheetView>
  </sheetViews>
  <sheetFormatPr defaultRowHeight="15" x14ac:dyDescent="0.25"/>
  <cols>
    <col min="1" max="1" width="7" style="79" customWidth="1"/>
    <col min="2" max="2" width="7.85546875" style="79" customWidth="1"/>
    <col min="3" max="3" width="9.140625" style="79"/>
    <col min="4" max="4" width="7.28515625" style="79" customWidth="1"/>
    <col min="5" max="5" width="15.28515625" style="79" customWidth="1"/>
    <col min="6" max="8" width="13.140625" style="79" customWidth="1"/>
    <col min="9" max="9" width="8.140625" style="79" customWidth="1"/>
    <col min="10" max="10" width="9.140625" style="79"/>
    <col min="11" max="11" width="28.5703125" style="79" customWidth="1"/>
    <col min="12" max="15" width="9.140625" style="79"/>
    <col min="16" max="16" width="12.42578125" style="79" customWidth="1"/>
    <col min="17" max="17" width="21.7109375" style="79" customWidth="1"/>
    <col min="18" max="18" width="9.140625" style="79"/>
    <col min="19" max="26" width="10.7109375" style="79" customWidth="1"/>
    <col min="2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1.4271640219154488E-2</v>
      </c>
      <c r="G2" s="79">
        <v>1.2253859992655951E-2</v>
      </c>
      <c r="H2" s="79">
        <v>1.6771310622610135E-2</v>
      </c>
      <c r="I2" s="79" t="s">
        <v>202</v>
      </c>
      <c r="J2" s="79">
        <v>2</v>
      </c>
      <c r="K2" s="79" t="s">
        <v>1544</v>
      </c>
      <c r="L2" s="79">
        <v>-4.249480912321923</v>
      </c>
      <c r="M2" s="79">
        <v>8.0058351222584437E-2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1.7089572789379059E-2</v>
      </c>
      <c r="G3" s="79">
        <v>1.5767498953325437E-2</v>
      </c>
      <c r="H3" s="79">
        <v>1.8536273920547405E-2</v>
      </c>
      <c r="I3" s="79" t="s">
        <v>202</v>
      </c>
      <c r="J3" s="79">
        <v>2</v>
      </c>
      <c r="K3" s="79" t="s">
        <v>1545</v>
      </c>
      <c r="L3" s="79">
        <v>-4.0692867798628685</v>
      </c>
      <c r="M3" s="79">
        <v>4.1270094797536544E-2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1.5528870394105805E-2</v>
      </c>
      <c r="G4" s="79">
        <v>1.3445222998316056E-2</v>
      </c>
      <c r="H4" s="79">
        <v>1.7882454426299519E-2</v>
      </c>
      <c r="I4" s="79" t="s">
        <v>202</v>
      </c>
      <c r="J4" s="79">
        <v>2</v>
      </c>
      <c r="K4" s="79" t="s">
        <v>1546</v>
      </c>
      <c r="L4" s="79">
        <v>-4.165054381485306</v>
      </c>
      <c r="M4" s="79">
        <v>7.2754121668186233E-2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1.5728510383216692E-2</v>
      </c>
      <c r="G5" s="79">
        <v>1.4039043985647362E-2</v>
      </c>
      <c r="H5" s="79">
        <v>1.7591879919374085E-2</v>
      </c>
      <c r="I5" s="79" t="s">
        <v>202</v>
      </c>
      <c r="J5" s="79">
        <v>2</v>
      </c>
      <c r="K5" s="79" t="s">
        <v>1547</v>
      </c>
      <c r="L5" s="79">
        <v>-4.152280265492398</v>
      </c>
      <c r="M5" s="79">
        <v>5.7549776345595341E-2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1.4804962689547849E-2</v>
      </c>
      <c r="G6" s="79">
        <v>1.3052794034220636E-2</v>
      </c>
      <c r="H6" s="79">
        <v>1.6869956217740383E-2</v>
      </c>
      <c r="I6" s="79" t="s">
        <v>202</v>
      </c>
      <c r="J6" s="79">
        <v>2</v>
      </c>
      <c r="K6" s="79" t="s">
        <v>1548</v>
      </c>
      <c r="L6" s="79">
        <v>-4.2127928375568606</v>
      </c>
      <c r="M6" s="79">
        <v>6.5441859232155133E-2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1.7734163140515423E-2</v>
      </c>
      <c r="G7" s="79">
        <v>1.6379575022964256E-2</v>
      </c>
      <c r="H7" s="79">
        <v>1.9138880860850672E-2</v>
      </c>
      <c r="I7" s="79" t="s">
        <v>202</v>
      </c>
      <c r="J7" s="79">
        <v>2</v>
      </c>
      <c r="K7" s="79" t="s">
        <v>1549</v>
      </c>
      <c r="L7" s="79">
        <v>-4.0322623787593486</v>
      </c>
      <c r="M7" s="79">
        <v>3.9716015275766549E-2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1.611309886828298E-2</v>
      </c>
      <c r="G8" s="79">
        <v>1.3979579631641851E-2</v>
      </c>
      <c r="H8" s="79">
        <v>1.8674712065185565E-2</v>
      </c>
      <c r="I8" s="79" t="s">
        <v>202</v>
      </c>
      <c r="J8" s="79">
        <v>2</v>
      </c>
      <c r="K8" s="79" t="s">
        <v>1550</v>
      </c>
      <c r="L8" s="79">
        <v>-4.1281227434768679</v>
      </c>
      <c r="M8" s="79">
        <v>7.3870572861636841E-2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1.631957810656811E-2</v>
      </c>
      <c r="G9" s="79">
        <v>1.5062247727708932E-2</v>
      </c>
      <c r="H9" s="79">
        <v>1.7677464550399126E-2</v>
      </c>
      <c r="I9" s="79" t="s">
        <v>202</v>
      </c>
      <c r="J9" s="79">
        <v>2</v>
      </c>
      <c r="K9" s="79" t="s">
        <v>1551</v>
      </c>
      <c r="L9" s="79">
        <v>-4.1153897810935556</v>
      </c>
      <c r="M9" s="79">
        <v>4.0841626632657405E-2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1.2707970238556165E-2</v>
      </c>
      <c r="G10" s="79">
        <v>1.1009348052248309E-2</v>
      </c>
      <c r="H10" s="79">
        <v>1.4868048219154745E-2</v>
      </c>
      <c r="I10" s="79" t="s">
        <v>202</v>
      </c>
      <c r="J10" s="79">
        <v>2</v>
      </c>
      <c r="K10" s="79" t="s">
        <v>1552</v>
      </c>
      <c r="L10" s="79">
        <v>-4.3655259045231425</v>
      </c>
      <c r="M10" s="79">
        <v>7.6650449169593238E-2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1.5186329232104225E-2</v>
      </c>
      <c r="G11" s="79">
        <v>1.3895435095019169E-2</v>
      </c>
      <c r="H11" s="79">
        <v>1.6676522425980701E-2</v>
      </c>
      <c r="I11" s="79" t="s">
        <v>202</v>
      </c>
      <c r="J11" s="79">
        <v>2</v>
      </c>
      <c r="K11" s="79" t="s">
        <v>1553</v>
      </c>
      <c r="L11" s="79">
        <v>-4.1873596484508475</v>
      </c>
      <c r="M11" s="79">
        <v>4.6541201983453261E-2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1.3824887417414521E-2</v>
      </c>
      <c r="G12" s="79">
        <v>1.1798178403640771E-2</v>
      </c>
      <c r="H12" s="79">
        <v>1.6205245042608573E-2</v>
      </c>
      <c r="I12" s="79" t="s">
        <v>202</v>
      </c>
      <c r="J12" s="79">
        <v>2</v>
      </c>
      <c r="K12" s="79" t="s">
        <v>1554</v>
      </c>
      <c r="L12" s="79">
        <v>-4.2812848750127177</v>
      </c>
      <c r="M12" s="79">
        <v>8.0966788499208339E-2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1.3977657918402508E-2</v>
      </c>
      <c r="G13" s="79">
        <v>1.2562764184659726E-2</v>
      </c>
      <c r="H13" s="79">
        <v>1.5569789800135679E-2</v>
      </c>
      <c r="I13" s="79" t="s">
        <v>202</v>
      </c>
      <c r="J13" s="79">
        <v>2</v>
      </c>
      <c r="K13" s="79" t="s">
        <v>1555</v>
      </c>
      <c r="L13" s="79">
        <v>-4.2702950870838325</v>
      </c>
      <c r="M13" s="79">
        <v>5.4743691382533266E-2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1.4271640219154488E-2</v>
      </c>
      <c r="G14" s="79">
        <v>1.2081439589446146E-2</v>
      </c>
      <c r="H14" s="79">
        <v>1.6596123908212235E-2</v>
      </c>
      <c r="I14" s="79" t="s">
        <v>202</v>
      </c>
      <c r="J14" s="79">
        <v>2</v>
      </c>
      <c r="K14" s="79" t="s">
        <v>1556</v>
      </c>
      <c r="L14" s="79">
        <v>-4.249480912321923</v>
      </c>
      <c r="M14" s="79">
        <v>8.0994594865779979E-2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1.5728510383216692E-2</v>
      </c>
      <c r="G15" s="79">
        <v>1.4071285760905525E-2</v>
      </c>
      <c r="H15" s="79">
        <v>1.7682639114271457E-2</v>
      </c>
      <c r="I15" s="79" t="s">
        <v>202</v>
      </c>
      <c r="J15" s="79">
        <v>2</v>
      </c>
      <c r="K15" s="79" t="s">
        <v>1547</v>
      </c>
      <c r="L15" s="79">
        <v>-4.152280265492398</v>
      </c>
      <c r="M15" s="79">
        <v>5.8277313045616647E-2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1.4804962689547849E-2</v>
      </c>
      <c r="G16" s="79">
        <v>1.3069144850506149E-2</v>
      </c>
      <c r="H16" s="79">
        <v>1.6924750101062334E-2</v>
      </c>
      <c r="I16" s="79" t="s">
        <v>202</v>
      </c>
      <c r="J16" s="79">
        <v>2</v>
      </c>
      <c r="K16" s="79" t="s">
        <v>1557</v>
      </c>
      <c r="L16" s="79">
        <v>-4.2127928375568606</v>
      </c>
      <c r="M16" s="79">
        <v>6.5949733811117156E-2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1.631957810656811E-2</v>
      </c>
      <c r="G17" s="79">
        <v>1.4954116236649015E-2</v>
      </c>
      <c r="H17" s="79">
        <v>1.7727286954939435E-2</v>
      </c>
      <c r="I17" s="79" t="s">
        <v>202</v>
      </c>
      <c r="J17" s="79">
        <v>2</v>
      </c>
      <c r="K17" s="79" t="s">
        <v>1558</v>
      </c>
      <c r="L17" s="79">
        <v>-4.1153897810935556</v>
      </c>
      <c r="M17" s="79">
        <v>4.3397574708391659E-2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1.2707970238556165E-2</v>
      </c>
      <c r="G18" s="79">
        <v>1.1004031587136989E-2</v>
      </c>
      <c r="H18" s="79">
        <v>1.4723859922294807E-2</v>
      </c>
      <c r="I18" s="79" t="s">
        <v>202</v>
      </c>
      <c r="J18" s="79">
        <v>2</v>
      </c>
      <c r="K18" s="79" t="s">
        <v>1559</v>
      </c>
      <c r="L18" s="79">
        <v>-4.3655259045231425</v>
      </c>
      <c r="M18" s="79">
        <v>7.4287650085710297E-2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1.3977657918402508E-2</v>
      </c>
      <c r="G19" s="87">
        <v>1.2567284386454167E-2</v>
      </c>
      <c r="H19" s="87">
        <v>1.5540271648351959E-2</v>
      </c>
      <c r="I19" s="87" t="s">
        <v>202</v>
      </c>
      <c r="J19" s="87">
        <v>2</v>
      </c>
      <c r="K19" s="87" t="s">
        <v>1560</v>
      </c>
      <c r="L19" s="87">
        <v>-4.2702950870838325</v>
      </c>
      <c r="M19" s="87">
        <v>5.4167822800286612E-2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1.6882925777635019E-2</v>
      </c>
      <c r="G20" s="79">
        <v>1.4717916852241055E-2</v>
      </c>
      <c r="H20" s="79">
        <v>1.9238081873272968E-2</v>
      </c>
      <c r="I20" s="79" t="s">
        <v>202</v>
      </c>
      <c r="J20" s="79">
        <v>2</v>
      </c>
      <c r="K20" s="79" t="s">
        <v>1526</v>
      </c>
      <c r="L20" s="79">
        <v>-4.0814524767749516</v>
      </c>
      <c r="M20" s="79">
        <v>6.8323000111080945E-2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1.9741196694854957E-2</v>
      </c>
      <c r="G21" s="79">
        <v>1.8448129943445794E-2</v>
      </c>
      <c r="H21" s="79">
        <v>2.120523531621744E-2</v>
      </c>
      <c r="I21" s="79" t="s">
        <v>202</v>
      </c>
      <c r="J21" s="79">
        <v>2</v>
      </c>
      <c r="K21" s="79" t="s">
        <v>1527</v>
      </c>
      <c r="L21" s="79">
        <v>-3.9250476239746281</v>
      </c>
      <c r="M21" s="79">
        <v>3.5531911428227772E-2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1.9102414936979974E-2</v>
      </c>
      <c r="G22" s="79">
        <v>1.6922476000984892E-2</v>
      </c>
      <c r="H22" s="79">
        <v>2.1626541419481653E-2</v>
      </c>
      <c r="I22" s="79" t="s">
        <v>202</v>
      </c>
      <c r="J22" s="79">
        <v>2</v>
      </c>
      <c r="K22" s="79" t="s">
        <v>1528</v>
      </c>
      <c r="L22" s="79">
        <v>-3.9579405154308742</v>
      </c>
      <c r="M22" s="79">
        <v>6.2571084327456172E-2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1.7462859622190251E-2</v>
      </c>
      <c r="G23" s="79">
        <v>1.5571625013859882E-2</v>
      </c>
      <c r="H23" s="79">
        <v>1.9610130948308057E-2</v>
      </c>
      <c r="I23" s="79" t="s">
        <v>202</v>
      </c>
      <c r="J23" s="79">
        <v>2</v>
      </c>
      <c r="K23" s="79" t="s">
        <v>1529</v>
      </c>
      <c r="L23" s="79">
        <v>-4.0476789606417327</v>
      </c>
      <c r="M23" s="79">
        <v>5.8825502334666713E-2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1.6910351527043909E-2</v>
      </c>
      <c r="G24" s="79">
        <v>1.4912271522527181E-2</v>
      </c>
      <c r="H24" s="79">
        <v>1.8972038276533123E-2</v>
      </c>
      <c r="I24" s="79" t="s">
        <v>202</v>
      </c>
      <c r="J24" s="79">
        <v>2</v>
      </c>
      <c r="K24" s="79" t="s">
        <v>1530</v>
      </c>
      <c r="L24" s="79">
        <v>-4.079829328171579</v>
      </c>
      <c r="M24" s="79">
        <v>6.1423918224343857E-2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1.9784517402402262E-2</v>
      </c>
      <c r="G25" s="79">
        <v>1.8383478006338338E-2</v>
      </c>
      <c r="H25" s="79">
        <v>2.1382921541387774E-2</v>
      </c>
      <c r="I25" s="79" t="s">
        <v>202</v>
      </c>
      <c r="J25" s="79">
        <v>2</v>
      </c>
      <c r="K25" s="79" t="s">
        <v>1531</v>
      </c>
      <c r="L25" s="79">
        <v>-3.9228555965371488</v>
      </c>
      <c r="M25" s="79">
        <v>3.8556178011097265E-2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1.9137628236698023E-2</v>
      </c>
      <c r="G26" s="79">
        <v>1.6572379960026022E-2</v>
      </c>
      <c r="H26" s="79">
        <v>2.18521207754632E-2</v>
      </c>
      <c r="I26" s="79" t="s">
        <v>202</v>
      </c>
      <c r="J26" s="79">
        <v>2</v>
      </c>
      <c r="K26" s="79" t="s">
        <v>1532</v>
      </c>
      <c r="L26" s="79">
        <v>-3.9560988172135731</v>
      </c>
      <c r="M26" s="79">
        <v>7.055115451772638E-2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1.7497841232025562E-2</v>
      </c>
      <c r="G27" s="79">
        <v>1.5955477115749236E-2</v>
      </c>
      <c r="H27" s="79">
        <v>1.9143973377185989E-2</v>
      </c>
      <c r="I27" s="79" t="s">
        <v>202</v>
      </c>
      <c r="J27" s="79">
        <v>2</v>
      </c>
      <c r="K27" s="79" t="s">
        <v>1533</v>
      </c>
      <c r="L27" s="79">
        <v>-4.0456777638318817</v>
      </c>
      <c r="M27" s="79">
        <v>4.6475968577077628E-2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1.7710099535422897E-2</v>
      </c>
      <c r="G28" s="79">
        <v>1.5687807202180777E-2</v>
      </c>
      <c r="H28" s="79">
        <v>1.9899982179364704E-2</v>
      </c>
      <c r="I28" s="79" t="s">
        <v>202</v>
      </c>
      <c r="J28" s="79">
        <v>2</v>
      </c>
      <c r="K28" s="79" t="s">
        <v>1534</v>
      </c>
      <c r="L28" s="79">
        <v>-4.0336202069082763</v>
      </c>
      <c r="M28" s="79">
        <v>6.0672203293707996E-2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2.0709591479870018E-2</v>
      </c>
      <c r="G29" s="79">
        <v>1.9173646756527545E-2</v>
      </c>
      <c r="H29" s="79">
        <v>2.2410617050492534E-2</v>
      </c>
      <c r="I29" s="79" t="s">
        <v>202</v>
      </c>
      <c r="J29" s="79">
        <v>2</v>
      </c>
      <c r="K29" s="79" t="s">
        <v>1535</v>
      </c>
      <c r="L29" s="79">
        <v>-3.8771583295118348</v>
      </c>
      <c r="M29" s="79">
        <v>3.9795421071127123E-2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2.0034490682369958E-2</v>
      </c>
      <c r="G30" s="79">
        <v>1.7550003902067651E-2</v>
      </c>
      <c r="H30" s="79">
        <v>2.3228899760788495E-2</v>
      </c>
      <c r="I30" s="79" t="s">
        <v>202</v>
      </c>
      <c r="J30" s="79">
        <v>2</v>
      </c>
      <c r="K30" s="79" t="s">
        <v>1536</v>
      </c>
      <c r="L30" s="79">
        <v>-3.9102999566112207</v>
      </c>
      <c r="M30" s="79">
        <v>7.151607411987411E-2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1.8322102039756458E-2</v>
      </c>
      <c r="G31" s="79">
        <v>1.6694685904906501E-2</v>
      </c>
      <c r="H31" s="79">
        <v>2.0191100311706726E-2</v>
      </c>
      <c r="I31" s="79" t="s">
        <v>202</v>
      </c>
      <c r="J31" s="79">
        <v>2</v>
      </c>
      <c r="K31" s="79" t="s">
        <v>1537</v>
      </c>
      <c r="L31" s="79">
        <v>-3.9996471861569232</v>
      </c>
      <c r="M31" s="79">
        <v>4.8508027856924416E-2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1.6882925777635019E-2</v>
      </c>
      <c r="G32" s="79">
        <v>1.4769956807684064E-2</v>
      </c>
      <c r="H32" s="79">
        <v>1.9421953985448045E-2</v>
      </c>
      <c r="I32" s="79" t="s">
        <v>202</v>
      </c>
      <c r="J32" s="79">
        <v>2</v>
      </c>
      <c r="K32" s="79" t="s">
        <v>1538</v>
      </c>
      <c r="L32" s="79">
        <v>-4.0814524767749516</v>
      </c>
      <c r="M32" s="79">
        <v>6.9849209887846167E-2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1.7462859622190251E-2</v>
      </c>
      <c r="G33" s="79">
        <v>1.5456739042043735E-2</v>
      </c>
      <c r="H33" s="79">
        <v>1.9652001321018433E-2</v>
      </c>
      <c r="I33" s="79" t="s">
        <v>202</v>
      </c>
      <c r="J33" s="79">
        <v>2</v>
      </c>
      <c r="K33" s="79" t="s">
        <v>1539</v>
      </c>
      <c r="L33" s="79">
        <v>-4.0476789606417327</v>
      </c>
      <c r="M33" s="79">
        <v>6.1258696258346984E-2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1.6910351527043909E-2</v>
      </c>
      <c r="G34" s="79">
        <v>1.4982157915369573E-2</v>
      </c>
      <c r="H34" s="79">
        <v>1.8818761577312004E-2</v>
      </c>
      <c r="I34" s="79" t="s">
        <v>202</v>
      </c>
      <c r="J34" s="79">
        <v>2</v>
      </c>
      <c r="K34" s="79" t="s">
        <v>1540</v>
      </c>
      <c r="L34" s="79">
        <v>-4.079829328171579</v>
      </c>
      <c r="M34" s="79">
        <v>5.8161813173154775E-2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1.7497841232025562E-2</v>
      </c>
      <c r="G35" s="79">
        <v>1.5949183996364535E-2</v>
      </c>
      <c r="H35" s="79">
        <v>1.9199976389095902E-2</v>
      </c>
      <c r="I35" s="79" t="s">
        <v>202</v>
      </c>
      <c r="J35" s="79">
        <v>2</v>
      </c>
      <c r="K35" s="79" t="s">
        <v>1541</v>
      </c>
      <c r="L35" s="79">
        <v>-4.0456777638318817</v>
      </c>
      <c r="M35" s="79">
        <v>4.7321780989489123E-2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1.7710099535422897E-2</v>
      </c>
      <c r="G36" s="79">
        <v>1.5743515175332571E-2</v>
      </c>
      <c r="H36" s="79">
        <v>1.9916819349370223E-2</v>
      </c>
      <c r="I36" s="79" t="s">
        <v>202</v>
      </c>
      <c r="J36" s="79">
        <v>2</v>
      </c>
      <c r="K36" s="79" t="s">
        <v>1542</v>
      </c>
      <c r="L36" s="79">
        <v>-4.0336202069082763</v>
      </c>
      <c r="M36" s="79">
        <v>5.9983679236034954E-2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1.8322102039756458E-2</v>
      </c>
      <c r="G37" s="87">
        <v>1.6501063370352499E-2</v>
      </c>
      <c r="H37" s="87">
        <v>2.0282476203224025E-2</v>
      </c>
      <c r="I37" s="87" t="s">
        <v>202</v>
      </c>
      <c r="J37" s="87">
        <v>2</v>
      </c>
      <c r="K37" s="87" t="s">
        <v>1543</v>
      </c>
      <c r="L37" s="87">
        <v>-3.9996471861569232</v>
      </c>
      <c r="M37" s="87">
        <v>5.2635828189290135E-2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1.617009616708508E-2</v>
      </c>
      <c r="G38" s="79">
        <v>1.3111462494033036E-2</v>
      </c>
      <c r="H38" s="79">
        <v>1.9894146800588118E-2</v>
      </c>
      <c r="I38" s="79" t="s">
        <v>202</v>
      </c>
      <c r="J38" s="79">
        <v>2</v>
      </c>
      <c r="K38" s="79" t="s">
        <v>1561</v>
      </c>
      <c r="L38" s="79">
        <v>-4.1245916581575548</v>
      </c>
      <c r="M38" s="79">
        <v>0.10636191598958333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1.8073459314414137E-2</v>
      </c>
      <c r="G39" s="79">
        <v>1.6617698349977981E-2</v>
      </c>
      <c r="H39" s="79">
        <v>1.9833691715855702E-2</v>
      </c>
      <c r="I39" s="79" t="s">
        <v>202</v>
      </c>
      <c r="J39" s="79">
        <v>2</v>
      </c>
      <c r="K39" s="79" t="s">
        <v>1562</v>
      </c>
      <c r="L39" s="79">
        <v>-4.0133107530536263</v>
      </c>
      <c r="M39" s="79">
        <v>4.5131071518970972E-2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1.7735713138537577E-2</v>
      </c>
      <c r="G40" s="79">
        <v>1.4806581505006737E-2</v>
      </c>
      <c r="H40" s="79">
        <v>2.1658545631533747E-2</v>
      </c>
      <c r="I40" s="79" t="s">
        <v>202</v>
      </c>
      <c r="J40" s="79">
        <v>2</v>
      </c>
      <c r="K40" s="79" t="s">
        <v>1563</v>
      </c>
      <c r="L40" s="79">
        <v>-4.0321749807650082</v>
      </c>
      <c r="M40" s="79">
        <v>9.7022529529010679E-2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1.6481436162740688E-2</v>
      </c>
      <c r="G41" s="79">
        <v>1.3714478068934347E-2</v>
      </c>
      <c r="H41" s="79">
        <v>1.9674159600676328E-2</v>
      </c>
      <c r="I41" s="79" t="s">
        <v>202</v>
      </c>
      <c r="J41" s="79">
        <v>2</v>
      </c>
      <c r="K41" s="79" t="s">
        <v>1564</v>
      </c>
      <c r="L41" s="79">
        <v>-4.1055206125004142</v>
      </c>
      <c r="M41" s="79">
        <v>9.2054594680464091E-2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1.4300920189183717E-2</v>
      </c>
      <c r="G42" s="79">
        <v>1.1213455807469037E-2</v>
      </c>
      <c r="H42" s="79">
        <v>1.8148716987956597E-2</v>
      </c>
      <c r="I42" s="79" t="s">
        <v>202</v>
      </c>
      <c r="J42" s="79">
        <v>2</v>
      </c>
      <c r="K42" s="79" t="s">
        <v>1565</v>
      </c>
      <c r="L42" s="79">
        <v>-4.2474313948926108</v>
      </c>
      <c r="M42" s="79">
        <v>0.12282790823428366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1.5987825129570078E-2</v>
      </c>
      <c r="G43" s="79">
        <v>1.3734229179149144E-2</v>
      </c>
      <c r="H43" s="79">
        <v>1.8587068197533314E-2</v>
      </c>
      <c r="I43" s="79" t="s">
        <v>202</v>
      </c>
      <c r="J43" s="79">
        <v>2</v>
      </c>
      <c r="K43" s="79" t="s">
        <v>1566</v>
      </c>
      <c r="L43" s="79">
        <v>-4.13592777579795</v>
      </c>
      <c r="M43" s="79">
        <v>7.7187470323118762E-2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1.5683548018737069E-2</v>
      </c>
      <c r="G44" s="79">
        <v>1.2404677932227832E-2</v>
      </c>
      <c r="H44" s="79">
        <v>1.9728887610358972E-2</v>
      </c>
      <c r="I44" s="79" t="s">
        <v>202</v>
      </c>
      <c r="J44" s="79">
        <v>2</v>
      </c>
      <c r="K44" s="79" t="s">
        <v>1567</v>
      </c>
      <c r="L44" s="79">
        <v>-4.1551430129514175</v>
      </c>
      <c r="M44" s="79">
        <v>0.11836997034604856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1.4580185094027691E-2</v>
      </c>
      <c r="G45" s="79">
        <v>1.2070749719943458E-2</v>
      </c>
      <c r="H45" s="79">
        <v>1.7744412701497288E-2</v>
      </c>
      <c r="I45" s="79" t="s">
        <v>202</v>
      </c>
      <c r="J45" s="79">
        <v>2</v>
      </c>
      <c r="K45" s="79" t="s">
        <v>1568</v>
      </c>
      <c r="L45" s="79">
        <v>-4.2280918574185788</v>
      </c>
      <c r="M45" s="79">
        <v>9.8287127928416693E-2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1.3071725384028924E-2</v>
      </c>
      <c r="G46" s="79">
        <v>1.0431118635857432E-2</v>
      </c>
      <c r="H46" s="79">
        <v>1.6364870035868333E-2</v>
      </c>
      <c r="I46" s="79" t="s">
        <v>202</v>
      </c>
      <c r="J46" s="79">
        <v>2</v>
      </c>
      <c r="K46" s="79" t="s">
        <v>1569</v>
      </c>
      <c r="L46" s="79">
        <v>-4.3373037490388837</v>
      </c>
      <c r="M46" s="79">
        <v>0.11488353349725396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1.4606988764983815E-2</v>
      </c>
      <c r="G47" s="79">
        <v>1.2782273728096981E-2</v>
      </c>
      <c r="H47" s="79">
        <v>1.6645672577403299E-2</v>
      </c>
      <c r="I47" s="79" t="s">
        <v>202</v>
      </c>
      <c r="J47" s="79">
        <v>2</v>
      </c>
      <c r="K47" s="79" t="s">
        <v>1570</v>
      </c>
      <c r="L47" s="79">
        <v>-4.2262551822666437</v>
      </c>
      <c r="M47" s="79">
        <v>6.7370135526219663E-2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1.4341653693627098E-2</v>
      </c>
      <c r="G48" s="79">
        <v>1.1538767191920469E-2</v>
      </c>
      <c r="H48" s="79">
        <v>1.7694796788651119E-2</v>
      </c>
      <c r="I48" s="79" t="s">
        <v>202</v>
      </c>
      <c r="J48" s="79">
        <v>2</v>
      </c>
      <c r="K48" s="79" t="s">
        <v>1571</v>
      </c>
      <c r="L48" s="79">
        <v>-4.2445871301229241</v>
      </c>
      <c r="M48" s="79">
        <v>0.10907097024742594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1.3316547686019514E-2</v>
      </c>
      <c r="G49" s="79">
        <v>1.0998539236663383E-2</v>
      </c>
      <c r="H49" s="79">
        <v>1.5915883263700231E-2</v>
      </c>
      <c r="I49" s="79" t="s">
        <v>202</v>
      </c>
      <c r="J49" s="79">
        <v>2</v>
      </c>
      <c r="K49" s="79" t="s">
        <v>1572</v>
      </c>
      <c r="L49" s="79">
        <v>-4.3187478301948108</v>
      </c>
      <c r="M49" s="79">
        <v>9.4274257831542141E-2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1.617009616708508E-2</v>
      </c>
      <c r="G50" s="79">
        <v>1.3263395779114525E-2</v>
      </c>
      <c r="H50" s="79">
        <v>2.0110828172506149E-2</v>
      </c>
      <c r="I50" s="79" t="s">
        <v>202</v>
      </c>
      <c r="J50" s="79">
        <v>2</v>
      </c>
      <c r="K50" s="79" t="s">
        <v>1561</v>
      </c>
      <c r="L50" s="79">
        <v>-4.1245916581575548</v>
      </c>
      <c r="M50" s="79">
        <v>0.10618631151765301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1.6481436162740688E-2</v>
      </c>
      <c r="G51" s="79">
        <v>1.3628665425318036E-2</v>
      </c>
      <c r="H51" s="79">
        <v>1.9522399319541004E-2</v>
      </c>
      <c r="I51" s="79" t="s">
        <v>202</v>
      </c>
      <c r="J51" s="79">
        <v>2</v>
      </c>
      <c r="K51" s="79" t="s">
        <v>1564</v>
      </c>
      <c r="L51" s="79">
        <v>-4.1055206125004142</v>
      </c>
      <c r="M51" s="79">
        <v>9.1680398719498235E-2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1.4300920189183717E-2</v>
      </c>
      <c r="G52" s="79">
        <v>1.1349208574959973E-2</v>
      </c>
      <c r="H52" s="79">
        <v>1.8018108897611948E-2</v>
      </c>
      <c r="I52" s="79" t="s">
        <v>202</v>
      </c>
      <c r="J52" s="79">
        <v>2</v>
      </c>
      <c r="K52" s="79" t="s">
        <v>1573</v>
      </c>
      <c r="L52" s="79">
        <v>-4.2474313948926108</v>
      </c>
      <c r="M52" s="79">
        <v>0.11791563510629631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1.4580185094027691E-2</v>
      </c>
      <c r="G53" s="79">
        <v>1.213406005224142E-2</v>
      </c>
      <c r="H53" s="79">
        <v>1.7712525146811639E-2</v>
      </c>
      <c r="I53" s="79" t="s">
        <v>202</v>
      </c>
      <c r="J53" s="79">
        <v>2</v>
      </c>
      <c r="K53" s="79" t="s">
        <v>1574</v>
      </c>
      <c r="L53" s="79">
        <v>-4.2280918574185788</v>
      </c>
      <c r="M53" s="79">
        <v>9.6493787280738999E-2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1.3071725384028924E-2</v>
      </c>
      <c r="G54" s="79">
        <v>1.0333532291470885E-2</v>
      </c>
      <c r="H54" s="79">
        <v>1.6715872522155627E-2</v>
      </c>
      <c r="I54" s="79" t="s">
        <v>202</v>
      </c>
      <c r="J54" s="79">
        <v>2</v>
      </c>
      <c r="K54" s="79" t="s">
        <v>1575</v>
      </c>
      <c r="L54" s="79">
        <v>-4.3373037490388837</v>
      </c>
      <c r="M54" s="79">
        <v>0.12269503796280216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1.3316547686019514E-2</v>
      </c>
      <c r="G55" s="87">
        <v>1.1144006625128525E-2</v>
      </c>
      <c r="H55" s="87">
        <v>1.6015261075068333E-2</v>
      </c>
      <c r="I55" s="87" t="s">
        <v>202</v>
      </c>
      <c r="J55" s="87">
        <v>2</v>
      </c>
      <c r="K55" s="87" t="s">
        <v>1576</v>
      </c>
      <c r="L55" s="87">
        <v>-4.3187478301948108</v>
      </c>
      <c r="M55" s="87">
        <v>9.2510268841277887E-2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1.4271640219154488E-2</v>
      </c>
      <c r="G56" s="79">
        <v>1.2253859992655951E-2</v>
      </c>
      <c r="H56" s="79">
        <v>1.6771310622610135E-2</v>
      </c>
      <c r="I56" s="79" t="s">
        <v>202</v>
      </c>
      <c r="J56" s="79">
        <v>2</v>
      </c>
      <c r="K56" s="79" t="s">
        <v>1544</v>
      </c>
      <c r="L56" s="79">
        <v>-4.249480912321923</v>
      </c>
      <c r="M56" s="79">
        <v>8.0058351222584437E-2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1.7089572789379059E-2</v>
      </c>
      <c r="G57" s="79">
        <v>1.5767498953325437E-2</v>
      </c>
      <c r="H57" s="79">
        <v>1.8536273920547405E-2</v>
      </c>
      <c r="I57" s="79" t="s">
        <v>202</v>
      </c>
      <c r="J57" s="79">
        <v>2</v>
      </c>
      <c r="K57" s="79" t="s">
        <v>1545</v>
      </c>
      <c r="L57" s="79">
        <v>-4.0692867798628685</v>
      </c>
      <c r="M57" s="79">
        <v>4.1270094797536544E-2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1.5528870394105805E-2</v>
      </c>
      <c r="G58" s="79">
        <v>1.3445222998316056E-2</v>
      </c>
      <c r="H58" s="79">
        <v>1.7882454426299519E-2</v>
      </c>
      <c r="I58" s="79" t="s">
        <v>202</v>
      </c>
      <c r="J58" s="79">
        <v>2</v>
      </c>
      <c r="K58" s="79" t="s">
        <v>1546</v>
      </c>
      <c r="L58" s="79">
        <v>-4.165054381485306</v>
      </c>
      <c r="M58" s="79">
        <v>7.2754121668186233E-2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1.5728510383216692E-2</v>
      </c>
      <c r="G59" s="79">
        <v>1.4039043985647362E-2</v>
      </c>
      <c r="H59" s="79">
        <v>1.7591879919374085E-2</v>
      </c>
      <c r="I59" s="79" t="s">
        <v>202</v>
      </c>
      <c r="J59" s="79">
        <v>2</v>
      </c>
      <c r="K59" s="79" t="s">
        <v>1547</v>
      </c>
      <c r="L59" s="79">
        <v>-4.152280265492398</v>
      </c>
      <c r="M59" s="79">
        <v>5.7549776345595341E-2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1.4804962689547849E-2</v>
      </c>
      <c r="G60" s="79">
        <v>1.3052794034220636E-2</v>
      </c>
      <c r="H60" s="79">
        <v>1.6869956217740383E-2</v>
      </c>
      <c r="I60" s="79" t="s">
        <v>202</v>
      </c>
      <c r="J60" s="79">
        <v>2</v>
      </c>
      <c r="K60" s="79" t="s">
        <v>1548</v>
      </c>
      <c r="L60" s="79">
        <v>-4.2127928375568606</v>
      </c>
      <c r="M60" s="79">
        <v>6.5441859232155133E-2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1.7734163140515423E-2</v>
      </c>
      <c r="G61" s="79">
        <v>1.6379575022964256E-2</v>
      </c>
      <c r="H61" s="79">
        <v>1.9138880860850672E-2</v>
      </c>
      <c r="I61" s="79" t="s">
        <v>202</v>
      </c>
      <c r="J61" s="79">
        <v>2</v>
      </c>
      <c r="K61" s="79" t="s">
        <v>1549</v>
      </c>
      <c r="L61" s="79">
        <v>-4.0322623787593486</v>
      </c>
      <c r="M61" s="79">
        <v>3.9716015275766549E-2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1.611309886828298E-2</v>
      </c>
      <c r="G62" s="79">
        <v>1.3979579631641851E-2</v>
      </c>
      <c r="H62" s="79">
        <v>1.8674712065185565E-2</v>
      </c>
      <c r="I62" s="79" t="s">
        <v>202</v>
      </c>
      <c r="J62" s="79">
        <v>2</v>
      </c>
      <c r="K62" s="79" t="s">
        <v>1550</v>
      </c>
      <c r="L62" s="79">
        <v>-4.1281227434768679</v>
      </c>
      <c r="M62" s="79">
        <v>7.3870572861636841E-2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1.631957810656811E-2</v>
      </c>
      <c r="G63" s="79">
        <v>1.5062247727708932E-2</v>
      </c>
      <c r="H63" s="79">
        <v>1.7677464550399126E-2</v>
      </c>
      <c r="I63" s="79" t="s">
        <v>202</v>
      </c>
      <c r="J63" s="79">
        <v>2</v>
      </c>
      <c r="K63" s="79" t="s">
        <v>1551</v>
      </c>
      <c r="L63" s="79">
        <v>-4.1153897810935556</v>
      </c>
      <c r="M63" s="79">
        <v>4.0841626632657405E-2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1.2707970238556165E-2</v>
      </c>
      <c r="G64" s="79">
        <v>1.1009348052248309E-2</v>
      </c>
      <c r="H64" s="79">
        <v>1.4868048219154745E-2</v>
      </c>
      <c r="I64" s="79" t="s">
        <v>202</v>
      </c>
      <c r="J64" s="79">
        <v>2</v>
      </c>
      <c r="K64" s="79" t="s">
        <v>1552</v>
      </c>
      <c r="L64" s="79">
        <v>-4.3655259045231425</v>
      </c>
      <c r="M64" s="79">
        <v>7.6650449169593238E-2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1.5186329232104225E-2</v>
      </c>
      <c r="G65" s="79">
        <v>1.3895435095019169E-2</v>
      </c>
      <c r="H65" s="79">
        <v>1.6676522425980701E-2</v>
      </c>
      <c r="I65" s="79" t="s">
        <v>202</v>
      </c>
      <c r="J65" s="79">
        <v>2</v>
      </c>
      <c r="K65" s="79" t="s">
        <v>1553</v>
      </c>
      <c r="L65" s="79">
        <v>-4.1873596484508475</v>
      </c>
      <c r="M65" s="79">
        <v>4.6541201983453261E-2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1.3824887417414521E-2</v>
      </c>
      <c r="G66" s="79">
        <v>1.1798178403640771E-2</v>
      </c>
      <c r="H66" s="79">
        <v>1.6205245042608573E-2</v>
      </c>
      <c r="I66" s="79" t="s">
        <v>202</v>
      </c>
      <c r="J66" s="79">
        <v>2</v>
      </c>
      <c r="K66" s="79" t="s">
        <v>1554</v>
      </c>
      <c r="L66" s="79">
        <v>-4.2812848750127177</v>
      </c>
      <c r="M66" s="79">
        <v>8.0966788499208339E-2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1.3977657918402508E-2</v>
      </c>
      <c r="G67" s="79">
        <v>1.2562764184659726E-2</v>
      </c>
      <c r="H67" s="79">
        <v>1.5569789800135679E-2</v>
      </c>
      <c r="I67" s="79" t="s">
        <v>202</v>
      </c>
      <c r="J67" s="79">
        <v>2</v>
      </c>
      <c r="K67" s="79" t="s">
        <v>1555</v>
      </c>
      <c r="L67" s="79">
        <v>-4.2702950870838325</v>
      </c>
      <c r="M67" s="79">
        <v>5.4743691382533266E-2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1.4271640219154488E-2</v>
      </c>
      <c r="G68" s="79">
        <v>1.2081439589446146E-2</v>
      </c>
      <c r="H68" s="79">
        <v>1.6596123908212235E-2</v>
      </c>
      <c r="I68" s="79" t="s">
        <v>202</v>
      </c>
      <c r="J68" s="79">
        <v>2</v>
      </c>
      <c r="K68" s="79" t="s">
        <v>1556</v>
      </c>
      <c r="L68" s="79">
        <v>-4.249480912321923</v>
      </c>
      <c r="M68" s="79">
        <v>8.0994594865779979E-2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1.5728510383216692E-2</v>
      </c>
      <c r="G69" s="79">
        <v>1.4071285760905525E-2</v>
      </c>
      <c r="H69" s="79">
        <v>1.7682639114271457E-2</v>
      </c>
      <c r="I69" s="79" t="s">
        <v>202</v>
      </c>
      <c r="J69" s="79">
        <v>2</v>
      </c>
      <c r="K69" s="79" t="s">
        <v>1547</v>
      </c>
      <c r="L69" s="79">
        <v>-4.152280265492398</v>
      </c>
      <c r="M69" s="79">
        <v>5.8277313045616647E-2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1.4804962689547849E-2</v>
      </c>
      <c r="G70" s="79">
        <v>1.3069144850506149E-2</v>
      </c>
      <c r="H70" s="79">
        <v>1.6924750101062334E-2</v>
      </c>
      <c r="I70" s="79" t="s">
        <v>202</v>
      </c>
      <c r="J70" s="79">
        <v>2</v>
      </c>
      <c r="K70" s="79" t="s">
        <v>1557</v>
      </c>
      <c r="L70" s="79">
        <v>-4.2127928375568606</v>
      </c>
      <c r="M70" s="79">
        <v>6.5949733811117156E-2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1.631957810656811E-2</v>
      </c>
      <c r="G71" s="79">
        <v>1.4954116236649015E-2</v>
      </c>
      <c r="H71" s="79">
        <v>1.7727286954939435E-2</v>
      </c>
      <c r="I71" s="79" t="s">
        <v>202</v>
      </c>
      <c r="J71" s="79">
        <v>2</v>
      </c>
      <c r="K71" s="79" t="s">
        <v>1558</v>
      </c>
      <c r="L71" s="79">
        <v>-4.1153897810935556</v>
      </c>
      <c r="M71" s="79">
        <v>4.3397574708391659E-2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1.2707970238556165E-2</v>
      </c>
      <c r="G72" s="79">
        <v>1.1004031587136989E-2</v>
      </c>
      <c r="H72" s="79">
        <v>1.4723859922294807E-2</v>
      </c>
      <c r="I72" s="79" t="s">
        <v>202</v>
      </c>
      <c r="J72" s="79">
        <v>2</v>
      </c>
      <c r="K72" s="79" t="s">
        <v>1559</v>
      </c>
      <c r="L72" s="79">
        <v>-4.3655259045231425</v>
      </c>
      <c r="M72" s="79">
        <v>7.4287650085710297E-2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1.3977657918402508E-2</v>
      </c>
      <c r="G73" s="87">
        <v>1.2567284386454167E-2</v>
      </c>
      <c r="H73" s="87">
        <v>1.5540271648351959E-2</v>
      </c>
      <c r="I73" s="87" t="s">
        <v>202</v>
      </c>
      <c r="J73" s="87">
        <v>2</v>
      </c>
      <c r="K73" s="87" t="s">
        <v>1560</v>
      </c>
      <c r="L73" s="87">
        <v>-4.2702950870838325</v>
      </c>
      <c r="M73" s="87">
        <v>5.4167822800286612E-2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1.6882925777635019E-2</v>
      </c>
      <c r="G74" s="79">
        <v>1.4717916852241055E-2</v>
      </c>
      <c r="H74" s="79">
        <v>1.9238081873272968E-2</v>
      </c>
      <c r="I74" s="79" t="s">
        <v>202</v>
      </c>
      <c r="J74" s="79">
        <v>2</v>
      </c>
      <c r="K74" s="79" t="s">
        <v>1526</v>
      </c>
      <c r="L74" s="79">
        <v>-4.0814524767749516</v>
      </c>
      <c r="M74" s="79">
        <v>6.8323000111080945E-2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1.9741196694854957E-2</v>
      </c>
      <c r="G75" s="79">
        <v>1.8448129943445794E-2</v>
      </c>
      <c r="H75" s="79">
        <v>2.120523531621744E-2</v>
      </c>
      <c r="I75" s="79" t="s">
        <v>202</v>
      </c>
      <c r="J75" s="79">
        <v>2</v>
      </c>
      <c r="K75" s="79" t="s">
        <v>1527</v>
      </c>
      <c r="L75" s="79">
        <v>-3.9250476239746281</v>
      </c>
      <c r="M75" s="79">
        <v>3.5531911428227772E-2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1.9102414936979974E-2</v>
      </c>
      <c r="G76" s="79">
        <v>1.6922476000984892E-2</v>
      </c>
      <c r="H76" s="79">
        <v>2.1626541419481653E-2</v>
      </c>
      <c r="I76" s="79" t="s">
        <v>202</v>
      </c>
      <c r="J76" s="79">
        <v>2</v>
      </c>
      <c r="K76" s="79" t="s">
        <v>1528</v>
      </c>
      <c r="L76" s="79">
        <v>-3.9579405154308742</v>
      </c>
      <c r="M76" s="79">
        <v>6.2571084327456172E-2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1.7462859622190251E-2</v>
      </c>
      <c r="G77" s="79">
        <v>1.5571625013859882E-2</v>
      </c>
      <c r="H77" s="79">
        <v>1.9610130948308057E-2</v>
      </c>
      <c r="I77" s="79" t="s">
        <v>202</v>
      </c>
      <c r="J77" s="79">
        <v>2</v>
      </c>
      <c r="K77" s="79" t="s">
        <v>1529</v>
      </c>
      <c r="L77" s="79">
        <v>-4.0476789606417327</v>
      </c>
      <c r="M77" s="79">
        <v>5.8825502334666713E-2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1.6910351527043909E-2</v>
      </c>
      <c r="G78" s="79">
        <v>1.4912271522527181E-2</v>
      </c>
      <c r="H78" s="79">
        <v>1.8972038276533123E-2</v>
      </c>
      <c r="I78" s="79" t="s">
        <v>202</v>
      </c>
      <c r="J78" s="79">
        <v>2</v>
      </c>
      <c r="K78" s="79" t="s">
        <v>1530</v>
      </c>
      <c r="L78" s="79">
        <v>-4.079829328171579</v>
      </c>
      <c r="M78" s="79">
        <v>6.1423918224343857E-2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1.9784517402402262E-2</v>
      </c>
      <c r="G79" s="79">
        <v>1.8383478006338338E-2</v>
      </c>
      <c r="H79" s="79">
        <v>2.1382921541387774E-2</v>
      </c>
      <c r="I79" s="79" t="s">
        <v>202</v>
      </c>
      <c r="J79" s="79">
        <v>2</v>
      </c>
      <c r="K79" s="79" t="s">
        <v>1531</v>
      </c>
      <c r="L79" s="79">
        <v>-3.9228555965371488</v>
      </c>
      <c r="M79" s="79">
        <v>3.8556178011097265E-2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1.9137628236698023E-2</v>
      </c>
      <c r="G80" s="79">
        <v>1.6572379960026022E-2</v>
      </c>
      <c r="H80" s="79">
        <v>2.18521207754632E-2</v>
      </c>
      <c r="I80" s="79" t="s">
        <v>202</v>
      </c>
      <c r="J80" s="79">
        <v>2</v>
      </c>
      <c r="K80" s="79" t="s">
        <v>1532</v>
      </c>
      <c r="L80" s="79">
        <v>-3.9560988172135731</v>
      </c>
      <c r="M80" s="79">
        <v>7.055115451772638E-2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1.7497841232025562E-2</v>
      </c>
      <c r="G81" s="79">
        <v>1.5955477115749236E-2</v>
      </c>
      <c r="H81" s="79">
        <v>1.9143973377185989E-2</v>
      </c>
      <c r="I81" s="79" t="s">
        <v>202</v>
      </c>
      <c r="J81" s="79">
        <v>2</v>
      </c>
      <c r="K81" s="79" t="s">
        <v>1533</v>
      </c>
      <c r="L81" s="79">
        <v>-4.0456777638318817</v>
      </c>
      <c r="M81" s="79">
        <v>4.6475968577077628E-2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1.7710099535422897E-2</v>
      </c>
      <c r="G82" s="79">
        <v>1.5687807202180777E-2</v>
      </c>
      <c r="H82" s="79">
        <v>1.9899982179364704E-2</v>
      </c>
      <c r="I82" s="79" t="s">
        <v>202</v>
      </c>
      <c r="J82" s="79">
        <v>2</v>
      </c>
      <c r="K82" s="79" t="s">
        <v>1534</v>
      </c>
      <c r="L82" s="79">
        <v>-4.0336202069082763</v>
      </c>
      <c r="M82" s="79">
        <v>6.0672203293707996E-2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2.0709591479870018E-2</v>
      </c>
      <c r="G83" s="79">
        <v>1.9173646756527545E-2</v>
      </c>
      <c r="H83" s="79">
        <v>2.2410617050492534E-2</v>
      </c>
      <c r="I83" s="79" t="s">
        <v>202</v>
      </c>
      <c r="J83" s="79">
        <v>2</v>
      </c>
      <c r="K83" s="79" t="s">
        <v>1535</v>
      </c>
      <c r="L83" s="79">
        <v>-3.8771583295118348</v>
      </c>
      <c r="M83" s="79">
        <v>3.9795421071127123E-2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2.0034490682369958E-2</v>
      </c>
      <c r="G84" s="79">
        <v>1.7550003902067651E-2</v>
      </c>
      <c r="H84" s="79">
        <v>2.3228899760788495E-2</v>
      </c>
      <c r="I84" s="79" t="s">
        <v>202</v>
      </c>
      <c r="J84" s="79">
        <v>2</v>
      </c>
      <c r="K84" s="79" t="s">
        <v>1536</v>
      </c>
      <c r="L84" s="79">
        <v>-3.9102999566112207</v>
      </c>
      <c r="M84" s="79">
        <v>7.151607411987411E-2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1.8322102039756458E-2</v>
      </c>
      <c r="G85" s="79">
        <v>1.6694685904906501E-2</v>
      </c>
      <c r="H85" s="79">
        <v>2.0191100311706726E-2</v>
      </c>
      <c r="I85" s="79" t="s">
        <v>202</v>
      </c>
      <c r="J85" s="79">
        <v>2</v>
      </c>
      <c r="K85" s="79" t="s">
        <v>1537</v>
      </c>
      <c r="L85" s="79">
        <v>-3.9996471861569232</v>
      </c>
      <c r="M85" s="79">
        <v>4.8508027856924416E-2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1.6882925777635019E-2</v>
      </c>
      <c r="G86" s="79">
        <v>1.4769956807684064E-2</v>
      </c>
      <c r="H86" s="79">
        <v>1.9421953985448045E-2</v>
      </c>
      <c r="I86" s="79" t="s">
        <v>202</v>
      </c>
      <c r="J86" s="79">
        <v>2</v>
      </c>
      <c r="K86" s="79" t="s">
        <v>1538</v>
      </c>
      <c r="L86" s="79">
        <v>-4.0814524767749516</v>
      </c>
      <c r="M86" s="79">
        <v>6.9849209887846167E-2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1.7462859622190251E-2</v>
      </c>
      <c r="G87" s="79">
        <v>1.5456739042043735E-2</v>
      </c>
      <c r="H87" s="79">
        <v>1.9652001321018433E-2</v>
      </c>
      <c r="I87" s="79" t="s">
        <v>202</v>
      </c>
      <c r="J87" s="79">
        <v>2</v>
      </c>
      <c r="K87" s="79" t="s">
        <v>1539</v>
      </c>
      <c r="L87" s="79">
        <v>-4.0476789606417327</v>
      </c>
      <c r="M87" s="79">
        <v>6.1258696258346984E-2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1.6910351527043909E-2</v>
      </c>
      <c r="G88" s="79">
        <v>1.4982157915369573E-2</v>
      </c>
      <c r="H88" s="79">
        <v>1.8818761577312004E-2</v>
      </c>
      <c r="I88" s="79" t="s">
        <v>202</v>
      </c>
      <c r="J88" s="79">
        <v>2</v>
      </c>
      <c r="K88" s="79" t="s">
        <v>1540</v>
      </c>
      <c r="L88" s="79">
        <v>-4.079829328171579</v>
      </c>
      <c r="M88" s="79">
        <v>5.8161813173154775E-2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1.7497841232025562E-2</v>
      </c>
      <c r="G89" s="79">
        <v>1.5949183996364535E-2</v>
      </c>
      <c r="H89" s="79">
        <v>1.9199976389095902E-2</v>
      </c>
      <c r="I89" s="79" t="s">
        <v>202</v>
      </c>
      <c r="J89" s="79">
        <v>2</v>
      </c>
      <c r="K89" s="79" t="s">
        <v>1541</v>
      </c>
      <c r="L89" s="79">
        <v>-4.0456777638318817</v>
      </c>
      <c r="M89" s="79">
        <v>4.7321780989489123E-2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1.7710099535422897E-2</v>
      </c>
      <c r="G90" s="79">
        <v>1.5743515175332571E-2</v>
      </c>
      <c r="H90" s="79">
        <v>1.9916819349370223E-2</v>
      </c>
      <c r="I90" s="79" t="s">
        <v>202</v>
      </c>
      <c r="J90" s="79">
        <v>2</v>
      </c>
      <c r="K90" s="79" t="s">
        <v>1542</v>
      </c>
      <c r="L90" s="79">
        <v>-4.0336202069082763</v>
      </c>
      <c r="M90" s="79">
        <v>5.9983679236034954E-2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1.8322102039756458E-2</v>
      </c>
      <c r="G91" s="87">
        <v>1.6501063370352499E-2</v>
      </c>
      <c r="H91" s="87">
        <v>2.0282476203224025E-2</v>
      </c>
      <c r="I91" s="87" t="s">
        <v>202</v>
      </c>
      <c r="J91" s="87">
        <v>2</v>
      </c>
      <c r="K91" s="87" t="s">
        <v>1543</v>
      </c>
      <c r="L91" s="87">
        <v>-3.9996471861569232</v>
      </c>
      <c r="M91" s="87">
        <v>5.2635828189290135E-2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6">
        <v>1.5960457263996801E-2</v>
      </c>
      <c r="G92" s="137">
        <v>1.40959128613638E-2</v>
      </c>
      <c r="H92" s="137">
        <v>1.77635476158974E-2</v>
      </c>
      <c r="I92" s="137" t="s">
        <v>202</v>
      </c>
      <c r="J92" s="137">
        <v>2</v>
      </c>
      <c r="K92" s="137" t="s">
        <v>2107</v>
      </c>
      <c r="L92" s="137">
        <v>-4.1376410367445295</v>
      </c>
      <c r="M92" s="137">
        <v>5.8995812088648715E-2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6">
        <v>1.8384583297527301E-2</v>
      </c>
      <c r="G93" s="137">
        <v>1.6994380864759202E-2</v>
      </c>
      <c r="H93" s="137">
        <v>1.9927904129274102E-2</v>
      </c>
      <c r="I93" s="137" t="s">
        <v>202</v>
      </c>
      <c r="J93" s="137">
        <v>2</v>
      </c>
      <c r="K93" s="137" t="s">
        <v>2108</v>
      </c>
      <c r="L93" s="137">
        <v>-3.9962428298364689</v>
      </c>
      <c r="M93" s="137">
        <v>4.062199363350482E-2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6">
        <v>1.7712900802753E-2</v>
      </c>
      <c r="G94" s="137">
        <v>1.5817129393120001E-2</v>
      </c>
      <c r="H94" s="137">
        <v>1.9870449668475901E-2</v>
      </c>
      <c r="I94" s="137" t="s">
        <v>202</v>
      </c>
      <c r="J94" s="137">
        <v>2</v>
      </c>
      <c r="K94" s="137" t="s">
        <v>2109</v>
      </c>
      <c r="L94" s="137">
        <v>-4.0334620459784176</v>
      </c>
      <c r="M94" s="137">
        <v>5.8199029399472815E-2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6">
        <v>1.6580961720419899E-2</v>
      </c>
      <c r="G95" s="137">
        <v>1.4954924490486399E-2</v>
      </c>
      <c r="H95" s="137">
        <v>1.82548559031083E-2</v>
      </c>
      <c r="I95" s="137" t="s">
        <v>202</v>
      </c>
      <c r="J95" s="137">
        <v>2</v>
      </c>
      <c r="K95" s="137" t="s">
        <v>2110</v>
      </c>
      <c r="L95" s="137">
        <v>-4.099500126106788</v>
      </c>
      <c r="M95" s="137">
        <v>5.0864918001205336E-2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6">
        <v>1.5707720811525099E-2</v>
      </c>
      <c r="G96" s="137">
        <v>1.40875143825547E-2</v>
      </c>
      <c r="H96" s="137">
        <v>1.7609473913123001E-2</v>
      </c>
      <c r="I96" s="137" t="s">
        <v>202</v>
      </c>
      <c r="J96" s="137">
        <v>2</v>
      </c>
      <c r="K96" s="137" t="s">
        <v>2111</v>
      </c>
      <c r="L96" s="137">
        <v>-4.1536029160730985</v>
      </c>
      <c r="M96" s="137">
        <v>5.6925547812826806E-2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6">
        <v>1.81035778307371E-2</v>
      </c>
      <c r="G97" s="137">
        <v>1.65635325604565E-2</v>
      </c>
      <c r="H97" s="137">
        <v>1.9902412669197799E-2</v>
      </c>
      <c r="I97" s="137" t="s">
        <v>202</v>
      </c>
      <c r="J97" s="137">
        <v>2</v>
      </c>
      <c r="K97" s="137" t="s">
        <v>2112</v>
      </c>
      <c r="L97" s="137">
        <v>-4.0116456900380681</v>
      </c>
      <c r="M97" s="137">
        <v>4.684630585807871E-2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6">
        <v>1.74371105580222E-2</v>
      </c>
      <c r="G98" s="137">
        <v>1.54890321566966E-2</v>
      </c>
      <c r="H98" s="137">
        <v>1.96724325110554E-2</v>
      </c>
      <c r="I98" s="137" t="s">
        <v>202</v>
      </c>
      <c r="J98" s="137">
        <v>2</v>
      </c>
      <c r="K98" s="137" t="s">
        <v>2113</v>
      </c>
      <c r="L98" s="137">
        <v>-4.0491545532400757</v>
      </c>
      <c r="M98" s="137">
        <v>6.0991357177298318E-2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6">
        <v>1.6323916258961398E-2</v>
      </c>
      <c r="G99" s="137">
        <v>1.4789481724795999E-2</v>
      </c>
      <c r="H99" s="137">
        <v>1.7949071793853098E-2</v>
      </c>
      <c r="I99" s="137" t="s">
        <v>202</v>
      </c>
      <c r="J99" s="137">
        <v>2</v>
      </c>
      <c r="K99" s="137" t="s">
        <v>2114</v>
      </c>
      <c r="L99" s="137">
        <v>-4.1151239913854898</v>
      </c>
      <c r="M99" s="137">
        <v>4.9393410487692885E-2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6">
        <v>1.4876927150225001E-2</v>
      </c>
      <c r="G100" s="137">
        <v>1.33412655414182E-2</v>
      </c>
      <c r="H100" s="137">
        <v>1.6566188447313401E-2</v>
      </c>
      <c r="I100" s="137" t="s">
        <v>202</v>
      </c>
      <c r="J100" s="137">
        <v>2</v>
      </c>
      <c r="K100" s="137" t="s">
        <v>2115</v>
      </c>
      <c r="L100" s="137">
        <v>-4.2079437796244914</v>
      </c>
      <c r="M100" s="137">
        <v>5.5230069770006093E-2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6">
        <v>1.7123313053699799E-2</v>
      </c>
      <c r="G101" s="137">
        <v>1.57175746696788E-2</v>
      </c>
      <c r="H101" s="137">
        <v>1.8585039022634101E-2</v>
      </c>
      <c r="I101" s="137" t="s">
        <v>202</v>
      </c>
      <c r="J101" s="137">
        <v>2</v>
      </c>
      <c r="K101" s="137" t="s">
        <v>2116</v>
      </c>
      <c r="L101" s="137">
        <v>-4.0673144074992118</v>
      </c>
      <c r="M101" s="137">
        <v>4.2749339651148001E-2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6">
        <v>1.65078662332954E-2</v>
      </c>
      <c r="G102" s="137">
        <v>1.4762131967436899E-2</v>
      </c>
      <c r="H102" s="137">
        <v>1.8594502704243E-2</v>
      </c>
      <c r="I102" s="137" t="s">
        <v>202</v>
      </c>
      <c r="J102" s="137">
        <v>2</v>
      </c>
      <c r="K102" s="137" t="s">
        <v>2117</v>
      </c>
      <c r="L102" s="137">
        <v>-4.1039182702688413</v>
      </c>
      <c r="M102" s="137">
        <v>5.8877737887616355E-2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6">
        <v>1.54442958466841E-2</v>
      </c>
      <c r="G103" s="137">
        <v>1.4117369564010201E-2</v>
      </c>
      <c r="H103" s="137">
        <v>1.6934242606720301E-2</v>
      </c>
      <c r="I103" s="137" t="s">
        <v>202</v>
      </c>
      <c r="J103" s="137">
        <v>2</v>
      </c>
      <c r="K103" s="137" t="s">
        <v>2118</v>
      </c>
      <c r="L103" s="137">
        <v>-4.1705155446716713</v>
      </c>
      <c r="M103" s="137">
        <v>4.6411183293866648E-2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6">
        <v>2.1673590555746199E-2</v>
      </c>
      <c r="G104" s="137">
        <v>1.9121756696129401E-2</v>
      </c>
      <c r="H104" s="137">
        <v>2.4436127944088101E-2</v>
      </c>
      <c r="I104" s="137" t="s">
        <v>202</v>
      </c>
      <c r="J104" s="137">
        <v>2</v>
      </c>
      <c r="K104" s="137" t="s">
        <v>2119</v>
      </c>
      <c r="L104" s="137">
        <v>-3.831660784692982</v>
      </c>
      <c r="M104" s="137">
        <v>6.2560181082524313E-2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6">
        <v>2.25130645479522E-2</v>
      </c>
      <c r="G105" s="137">
        <v>2.04971278346445E-2</v>
      </c>
      <c r="H105" s="137">
        <v>2.4941971427330002E-2</v>
      </c>
      <c r="I105" s="137" t="s">
        <v>202</v>
      </c>
      <c r="J105" s="137">
        <v>2</v>
      </c>
      <c r="K105" s="137" t="s">
        <v>2120</v>
      </c>
      <c r="L105" s="137">
        <v>-3.7936594917061055</v>
      </c>
      <c r="M105" s="137">
        <v>5.006816664077425E-2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6">
        <v>2.1334493357217699E-2</v>
      </c>
      <c r="G106" s="137">
        <v>1.90383320648005E-2</v>
      </c>
      <c r="H106" s="137">
        <v>2.3972042970722099E-2</v>
      </c>
      <c r="I106" s="137" t="s">
        <v>202</v>
      </c>
      <c r="J106" s="137">
        <v>2</v>
      </c>
      <c r="K106" s="137" t="s">
        <v>2121</v>
      </c>
      <c r="L106" s="137">
        <v>-3.8474301096493226</v>
      </c>
      <c r="M106" s="137">
        <v>5.8784145725775033E-2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6">
        <v>2.2168153370848601E-2</v>
      </c>
      <c r="G107" s="137">
        <v>2.0142699101337699E-2</v>
      </c>
      <c r="H107" s="137">
        <v>2.44012264240921E-2</v>
      </c>
      <c r="I107" s="137" t="s">
        <v>202</v>
      </c>
      <c r="J107" s="137">
        <v>2</v>
      </c>
      <c r="K107" s="137" t="s">
        <v>2122</v>
      </c>
      <c r="L107" s="137">
        <v>-3.8090985528758963</v>
      </c>
      <c r="M107" s="137">
        <v>4.8926402821241825E-2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6">
        <v>2.0217497375140999E-2</v>
      </c>
      <c r="G108" s="137">
        <v>1.7964521315768801E-2</v>
      </c>
      <c r="H108" s="137">
        <v>2.2670029923601499E-2</v>
      </c>
      <c r="I108" s="137" t="s">
        <v>202</v>
      </c>
      <c r="J108" s="137">
        <v>2</v>
      </c>
      <c r="K108" s="137" t="s">
        <v>2123</v>
      </c>
      <c r="L108" s="137">
        <v>-3.901206842825343</v>
      </c>
      <c r="M108" s="137">
        <v>5.9348216747886415E-2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6">
        <v>2.0983504950429999E-2</v>
      </c>
      <c r="G109" s="137">
        <v>1.9006511593516299E-2</v>
      </c>
      <c r="H109" s="137">
        <v>2.2882051693471801E-2</v>
      </c>
      <c r="I109" s="137" t="s">
        <v>202</v>
      </c>
      <c r="J109" s="137">
        <v>2</v>
      </c>
      <c r="K109" s="137" t="s">
        <v>2124</v>
      </c>
      <c r="L109" s="137">
        <v>-3.8640186284595792</v>
      </c>
      <c r="M109" s="137">
        <v>4.7339591456031414E-2</v>
      </c>
      <c r="N109" s="137" t="s">
        <v>17</v>
      </c>
    </row>
  </sheetData>
  <autoFilter ref="A1:Q109"/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09"/>
  <sheetViews>
    <sheetView zoomScale="80" zoomScaleNormal="80" workbookViewId="0">
      <pane ySplit="1" topLeftCell="A77" activePane="bottomLeft" state="frozen"/>
      <selection activeCell="P110" sqref="P110"/>
      <selection pane="bottomLeft" activeCell="G114" sqref="G114"/>
    </sheetView>
  </sheetViews>
  <sheetFormatPr defaultRowHeight="15" x14ac:dyDescent="0.25"/>
  <cols>
    <col min="1" max="1" width="7" style="79" customWidth="1"/>
    <col min="2" max="4" width="9.140625" style="79"/>
    <col min="5" max="5" width="14.7109375" style="79" customWidth="1"/>
    <col min="6" max="8" width="12.85546875" style="79" customWidth="1"/>
    <col min="9" max="9" width="12.7109375" style="79" customWidth="1"/>
    <col min="10" max="10" width="9.140625" style="79"/>
    <col min="11" max="11" width="29.85546875" style="79" customWidth="1"/>
    <col min="12" max="15" width="9.140625" style="79"/>
    <col min="16" max="16" width="12.42578125" style="79" customWidth="1"/>
    <col min="17" max="17" width="21.7109375" style="79" customWidth="1"/>
    <col min="18" max="18" width="9.140625" style="79"/>
    <col min="19" max="27" width="10.7109375" style="79" customWidth="1"/>
    <col min="28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4.006110667370338E-4</v>
      </c>
      <c r="G2" s="79">
        <v>3.3872395771815714E-4</v>
      </c>
      <c r="H2" s="79">
        <v>4.7391621190266827E-4</v>
      </c>
      <c r="I2" s="79" t="s">
        <v>202</v>
      </c>
      <c r="J2" s="79">
        <v>2</v>
      </c>
      <c r="K2" s="79" t="s">
        <v>1595</v>
      </c>
      <c r="L2" s="79">
        <v>-7.8225195097096529</v>
      </c>
      <c r="M2" s="79">
        <v>8.5674756703575522E-2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4.4884947128636776E-4</v>
      </c>
      <c r="G3" s="79">
        <v>3.9812922142276776E-4</v>
      </c>
      <c r="H3" s="79">
        <v>5.0014138529140746E-4</v>
      </c>
      <c r="I3" s="79" t="s">
        <v>202</v>
      </c>
      <c r="J3" s="79">
        <v>2</v>
      </c>
      <c r="K3" s="79" t="s">
        <v>1596</v>
      </c>
      <c r="L3" s="79">
        <v>-7.7088229796917176</v>
      </c>
      <c r="M3" s="79">
        <v>5.8192397832404881E-2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4.910058784797105E-4</v>
      </c>
      <c r="G4" s="79">
        <v>4.1922388113732064E-4</v>
      </c>
      <c r="H4" s="79">
        <v>5.8707898854929558E-4</v>
      </c>
      <c r="I4" s="79" t="s">
        <v>202</v>
      </c>
      <c r="J4" s="79">
        <v>2</v>
      </c>
      <c r="K4" s="79" t="s">
        <v>1597</v>
      </c>
      <c r="L4" s="79">
        <v>-7.6190544577776542</v>
      </c>
      <c r="M4" s="79">
        <v>8.5906702588141176E-2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3.6546856247890452E-4</v>
      </c>
      <c r="G5" s="79">
        <v>3.1773434940198783E-4</v>
      </c>
      <c r="H5" s="79">
        <v>4.2267420816952974E-4</v>
      </c>
      <c r="I5" s="79" t="s">
        <v>202</v>
      </c>
      <c r="J5" s="79">
        <v>2</v>
      </c>
      <c r="K5" s="79" t="s">
        <v>1598</v>
      </c>
      <c r="L5" s="79">
        <v>-7.9143302948433352</v>
      </c>
      <c r="M5" s="79">
        <v>7.2802559802247577E-2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5.1784815062144219E-4</v>
      </c>
      <c r="G6" s="79">
        <v>4.5145429202167578E-4</v>
      </c>
      <c r="H6" s="79">
        <v>5.991769633223959E-4</v>
      </c>
      <c r="I6" s="79" t="s">
        <v>202</v>
      </c>
      <c r="J6" s="79">
        <v>2</v>
      </c>
      <c r="K6" s="79" t="s">
        <v>1599</v>
      </c>
      <c r="L6" s="79">
        <v>-7.5658285041987892</v>
      </c>
      <c r="M6" s="79">
        <v>7.221501373478538E-2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5.8110336309560374E-4</v>
      </c>
      <c r="G7" s="79">
        <v>5.2980360603307563E-4</v>
      </c>
      <c r="H7" s="79">
        <v>6.4398742610381385E-4</v>
      </c>
      <c r="I7" s="79" t="s">
        <v>202</v>
      </c>
      <c r="J7" s="79">
        <v>2</v>
      </c>
      <c r="K7" s="79" t="s">
        <v>1600</v>
      </c>
      <c r="L7" s="79">
        <v>-7.4505819114354912</v>
      </c>
      <c r="M7" s="79">
        <v>4.9788984186472728E-2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6.3480312498323489E-4</v>
      </c>
      <c r="G8" s="79">
        <v>5.3662973370997879E-4</v>
      </c>
      <c r="H8" s="79">
        <v>7.4585329172470319E-4</v>
      </c>
      <c r="I8" s="79" t="s">
        <v>202</v>
      </c>
      <c r="J8" s="79">
        <v>2</v>
      </c>
      <c r="K8" s="79" t="s">
        <v>1601</v>
      </c>
      <c r="L8" s="79">
        <v>-7.3621956465402132</v>
      </c>
      <c r="M8" s="79">
        <v>8.3984840104314895E-2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4.7314522843408194E-4</v>
      </c>
      <c r="G9" s="79">
        <v>4.2902710868591867E-4</v>
      </c>
      <c r="H9" s="79">
        <v>5.2433988367006157E-4</v>
      </c>
      <c r="I9" s="79" t="s">
        <v>202</v>
      </c>
      <c r="J9" s="79">
        <v>2</v>
      </c>
      <c r="K9" s="79" t="s">
        <v>1602</v>
      </c>
      <c r="L9" s="79">
        <v>-7.656108179739987</v>
      </c>
      <c r="M9" s="79">
        <v>5.1178571343388948E-2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3.6874328137884296E-4</v>
      </c>
      <c r="G10" s="79">
        <v>3.0872431292209277E-4</v>
      </c>
      <c r="H10" s="79">
        <v>4.3746310388081359E-4</v>
      </c>
      <c r="I10" s="79" t="s">
        <v>202</v>
      </c>
      <c r="J10" s="79">
        <v>2</v>
      </c>
      <c r="K10" s="79" t="s">
        <v>1603</v>
      </c>
      <c r="L10" s="79">
        <v>-7.9054098704658093</v>
      </c>
      <c r="M10" s="79">
        <v>8.8914204282395118E-2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4.2299287792212168E-4</v>
      </c>
      <c r="G11" s="79">
        <v>3.7446561014175785E-4</v>
      </c>
      <c r="H11" s="79">
        <v>4.7759175646339396E-4</v>
      </c>
      <c r="I11" s="79" t="s">
        <v>202</v>
      </c>
      <c r="J11" s="79">
        <v>2</v>
      </c>
      <c r="K11" s="79" t="s">
        <v>1604</v>
      </c>
      <c r="L11" s="79">
        <v>-7.768155216123283</v>
      </c>
      <c r="M11" s="79">
        <v>6.2055186627383477E-2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4.5279156048156201E-4</v>
      </c>
      <c r="G12" s="79">
        <v>3.7714575979419572E-4</v>
      </c>
      <c r="H12" s="79">
        <v>5.5307884032210761E-4</v>
      </c>
      <c r="I12" s="79" t="s">
        <v>202</v>
      </c>
      <c r="J12" s="79">
        <v>2</v>
      </c>
      <c r="K12" s="79" t="s">
        <v>1605</v>
      </c>
      <c r="L12" s="79">
        <v>-7.7000786697614512</v>
      </c>
      <c r="M12" s="79">
        <v>9.7670616396785814E-2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3.4381702224872598E-4</v>
      </c>
      <c r="G13" s="79">
        <v>3.0151909582374112E-4</v>
      </c>
      <c r="H13" s="79">
        <v>3.9866482572128878E-4</v>
      </c>
      <c r="I13" s="79" t="s">
        <v>202</v>
      </c>
      <c r="J13" s="79">
        <v>2</v>
      </c>
      <c r="K13" s="79" t="s">
        <v>1606</v>
      </c>
      <c r="L13" s="79">
        <v>-7.9754009541739412</v>
      </c>
      <c r="M13" s="79">
        <v>7.1246856594073552E-2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4.006110667370338E-4</v>
      </c>
      <c r="G14" s="79">
        <v>3.3890706165581544E-4</v>
      </c>
      <c r="H14" s="79">
        <v>4.7956037766580967E-4</v>
      </c>
      <c r="I14" s="79" t="s">
        <v>202</v>
      </c>
      <c r="J14" s="79">
        <v>2</v>
      </c>
      <c r="K14" s="79" t="s">
        <v>1607</v>
      </c>
      <c r="L14" s="79">
        <v>-7.8225195097096529</v>
      </c>
      <c r="M14" s="79">
        <v>8.8557114535503745E-2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3.6546856247890452E-4</v>
      </c>
      <c r="G15" s="79">
        <v>3.1651249400938312E-4</v>
      </c>
      <c r="H15" s="79">
        <v>4.2402605354473151E-4</v>
      </c>
      <c r="I15" s="79" t="s">
        <v>202</v>
      </c>
      <c r="J15" s="79">
        <v>2</v>
      </c>
      <c r="K15" s="79" t="s">
        <v>1608</v>
      </c>
      <c r="L15" s="79">
        <v>-7.9143302948433352</v>
      </c>
      <c r="M15" s="79">
        <v>7.4600046947821325E-2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5.1784815062144219E-4</v>
      </c>
      <c r="G16" s="79">
        <v>4.506766447663833E-4</v>
      </c>
      <c r="H16" s="79">
        <v>5.9780761854526319E-4</v>
      </c>
      <c r="I16" s="79" t="s">
        <v>202</v>
      </c>
      <c r="J16" s="79">
        <v>2</v>
      </c>
      <c r="K16" s="79" t="s">
        <v>1599</v>
      </c>
      <c r="L16" s="79">
        <v>-7.5658285041987892</v>
      </c>
      <c r="M16" s="79">
        <v>7.2071144293285566E-2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4.7314522843408194E-4</v>
      </c>
      <c r="G17" s="79">
        <v>4.3108192799269429E-4</v>
      </c>
      <c r="H17" s="79">
        <v>5.2242311560474935E-4</v>
      </c>
      <c r="I17" s="79" t="s">
        <v>202</v>
      </c>
      <c r="J17" s="79">
        <v>2</v>
      </c>
      <c r="K17" s="79" t="s">
        <v>1609</v>
      </c>
      <c r="L17" s="79">
        <v>-7.656108179739987</v>
      </c>
      <c r="M17" s="79">
        <v>4.9025424911843855E-2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3.6874328137884296E-4</v>
      </c>
      <c r="G18" s="79">
        <v>3.1282194305539177E-4</v>
      </c>
      <c r="H18" s="79">
        <v>4.3741618415664446E-4</v>
      </c>
      <c r="I18" s="79" t="s">
        <v>202</v>
      </c>
      <c r="J18" s="79">
        <v>2</v>
      </c>
      <c r="K18" s="79" t="s">
        <v>1610</v>
      </c>
      <c r="L18" s="79">
        <v>-7.9054098704658093</v>
      </c>
      <c r="M18" s="79">
        <v>8.5523201971928794E-2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3.4381702224872598E-4</v>
      </c>
      <c r="G19" s="87">
        <v>3.0333116964713401E-4</v>
      </c>
      <c r="H19" s="87">
        <v>3.9700159285267447E-4</v>
      </c>
      <c r="I19" s="87" t="s">
        <v>202</v>
      </c>
      <c r="J19" s="87">
        <v>2</v>
      </c>
      <c r="K19" s="87" t="s">
        <v>1611</v>
      </c>
      <c r="L19" s="87">
        <v>-7.9754009541739412</v>
      </c>
      <c r="M19" s="87">
        <v>6.8651815080761236E-2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2.4971274083520359E-4</v>
      </c>
      <c r="G20" s="79">
        <v>2.0133243174621972E-4</v>
      </c>
      <c r="H20" s="79">
        <v>3.0890878995883884E-4</v>
      </c>
      <c r="I20" s="79" t="s">
        <v>202</v>
      </c>
      <c r="J20" s="79">
        <v>2</v>
      </c>
      <c r="K20" s="79" t="s">
        <v>1577</v>
      </c>
      <c r="L20" s="79">
        <v>-8.2951993374099562</v>
      </c>
      <c r="M20" s="79">
        <v>0.10920628163836343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4.1272315784578661E-4</v>
      </c>
      <c r="G21" s="79">
        <v>3.6092056900222552E-4</v>
      </c>
      <c r="H21" s="79">
        <v>4.7613718018437519E-4</v>
      </c>
      <c r="I21" s="79" t="s">
        <v>202</v>
      </c>
      <c r="J21" s="79">
        <v>2</v>
      </c>
      <c r="K21" s="79" t="s">
        <v>1578</v>
      </c>
      <c r="L21" s="79">
        <v>-7.7927335097541208</v>
      </c>
      <c r="M21" s="79">
        <v>7.0675536407749831E-2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3.8611169409616142E-4</v>
      </c>
      <c r="G22" s="79">
        <v>3.1142826711368337E-4</v>
      </c>
      <c r="H22" s="79">
        <v>4.714273727777767E-4</v>
      </c>
      <c r="I22" s="79" t="s">
        <v>202</v>
      </c>
      <c r="J22" s="79">
        <v>2</v>
      </c>
      <c r="K22" s="79" t="s">
        <v>1579</v>
      </c>
      <c r="L22" s="79">
        <v>-7.8593838674134018</v>
      </c>
      <c r="M22" s="79">
        <v>0.10576429240662864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2.6571193917078657E-4</v>
      </c>
      <c r="G23" s="79">
        <v>2.2341403245884785E-4</v>
      </c>
      <c r="H23" s="79">
        <v>3.2588173775261348E-4</v>
      </c>
      <c r="I23" s="79" t="s">
        <v>202</v>
      </c>
      <c r="J23" s="79">
        <v>2</v>
      </c>
      <c r="K23" s="79" t="s">
        <v>1580</v>
      </c>
      <c r="L23" s="79">
        <v>-8.2330977714290192</v>
      </c>
      <c r="M23" s="79">
        <v>9.6303022985475287E-2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2.9354439029141141E-4</v>
      </c>
      <c r="G24" s="79">
        <v>2.4720527940323619E-4</v>
      </c>
      <c r="H24" s="79">
        <v>3.492144658116941E-4</v>
      </c>
      <c r="I24" s="79" t="s">
        <v>202</v>
      </c>
      <c r="J24" s="79">
        <v>2</v>
      </c>
      <c r="K24" s="79" t="s">
        <v>1581</v>
      </c>
      <c r="L24" s="79">
        <v>-8.1334816855279666</v>
      </c>
      <c r="M24" s="79">
        <v>8.8129379214369946E-2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4.784317356980843E-4</v>
      </c>
      <c r="G25" s="79">
        <v>4.2353178918662322E-4</v>
      </c>
      <c r="H25" s="79">
        <v>5.4125603567669147E-4</v>
      </c>
      <c r="I25" s="79" t="s">
        <v>202</v>
      </c>
      <c r="J25" s="79">
        <v>2</v>
      </c>
      <c r="K25" s="79" t="s">
        <v>1582</v>
      </c>
      <c r="L25" s="79">
        <v>-7.6449970203665165</v>
      </c>
      <c r="M25" s="79">
        <v>6.2567310288457967E-2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4.498205089049751E-4</v>
      </c>
      <c r="G26" s="79">
        <v>3.6618021258866203E-4</v>
      </c>
      <c r="H26" s="79">
        <v>5.5616124593180867E-4</v>
      </c>
      <c r="I26" s="79" t="s">
        <v>202</v>
      </c>
      <c r="J26" s="79">
        <v>2</v>
      </c>
      <c r="K26" s="79" t="s">
        <v>1583</v>
      </c>
      <c r="L26" s="79">
        <v>-7.7066619238694027</v>
      </c>
      <c r="M26" s="79">
        <v>0.10661547615618085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3.1064745373848547E-4</v>
      </c>
      <c r="G27" s="79">
        <v>2.7331737981681301E-4</v>
      </c>
      <c r="H27" s="79">
        <v>3.5755296604700083E-4</v>
      </c>
      <c r="I27" s="79" t="s">
        <v>202</v>
      </c>
      <c r="J27" s="79">
        <v>2</v>
      </c>
      <c r="K27" s="79" t="s">
        <v>1584</v>
      </c>
      <c r="L27" s="79">
        <v>-8.0768518780486485</v>
      </c>
      <c r="M27" s="79">
        <v>6.853311851321861E-2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3.4630724350600081E-4</v>
      </c>
      <c r="G28" s="79">
        <v>2.8955752195502826E-4</v>
      </c>
      <c r="H28" s="79">
        <v>4.1572472315587087E-4</v>
      </c>
      <c r="I28" s="79" t="s">
        <v>202</v>
      </c>
      <c r="J28" s="79">
        <v>2</v>
      </c>
      <c r="K28" s="79" t="s">
        <v>1585</v>
      </c>
      <c r="L28" s="79">
        <v>-7.9681841899222094</v>
      </c>
      <c r="M28" s="79">
        <v>9.2262588423898825E-2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5.5143081187660294E-4</v>
      </c>
      <c r="G29" s="79">
        <v>4.7520140998826547E-4</v>
      </c>
      <c r="H29" s="79">
        <v>6.3503336069347413E-4</v>
      </c>
      <c r="I29" s="79" t="s">
        <v>202</v>
      </c>
      <c r="J29" s="79">
        <v>2</v>
      </c>
      <c r="K29" s="79" t="s">
        <v>1586</v>
      </c>
      <c r="L29" s="79">
        <v>-7.5029941815803065</v>
      </c>
      <c r="M29" s="79">
        <v>7.3963979297652055E-2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5.2266603023197206E-4</v>
      </c>
      <c r="G30" s="79">
        <v>4.3011153294414005E-4</v>
      </c>
      <c r="H30" s="79">
        <v>6.5700306094830367E-4</v>
      </c>
      <c r="I30" s="79" t="s">
        <v>202</v>
      </c>
      <c r="J30" s="79">
        <v>2</v>
      </c>
      <c r="K30" s="79" t="s">
        <v>1587</v>
      </c>
      <c r="L30" s="79">
        <v>-7.5565678633911926</v>
      </c>
      <c r="M30" s="79">
        <v>0.10807248047367886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3.6322799609551232E-4</v>
      </c>
      <c r="G31" s="79">
        <v>3.1522038075341031E-4</v>
      </c>
      <c r="H31" s="79">
        <v>4.1757143394657127E-4</v>
      </c>
      <c r="I31" s="79" t="s">
        <v>202</v>
      </c>
      <c r="J31" s="79">
        <v>2</v>
      </c>
      <c r="K31" s="79" t="s">
        <v>1588</v>
      </c>
      <c r="L31" s="79">
        <v>-7.9204798324470103</v>
      </c>
      <c r="M31" s="79">
        <v>7.1730513592929424E-2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2.4971274083520359E-4</v>
      </c>
      <c r="G32" s="79">
        <v>2.0669688987216492E-4</v>
      </c>
      <c r="H32" s="79">
        <v>3.1206389283695222E-4</v>
      </c>
      <c r="I32" s="79" t="s">
        <v>202</v>
      </c>
      <c r="J32" s="79">
        <v>2</v>
      </c>
      <c r="K32" s="79" t="s">
        <v>1589</v>
      </c>
      <c r="L32" s="79">
        <v>-8.2951993374099562</v>
      </c>
      <c r="M32" s="79">
        <v>0.10509044173011142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2.6571193917078657E-4</v>
      </c>
      <c r="G33" s="79">
        <v>2.2216745372130776E-4</v>
      </c>
      <c r="H33" s="79">
        <v>3.2871745291941586E-4</v>
      </c>
      <c r="I33" s="79" t="s">
        <v>202</v>
      </c>
      <c r="J33" s="79">
        <v>2</v>
      </c>
      <c r="K33" s="79" t="s">
        <v>1590</v>
      </c>
      <c r="L33" s="79">
        <v>-8.2330977714290192</v>
      </c>
      <c r="M33" s="79">
        <v>9.9940607777675078E-2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2.9354439029141141E-4</v>
      </c>
      <c r="G34" s="79">
        <v>2.4713537593929071E-4</v>
      </c>
      <c r="H34" s="79">
        <v>3.4742439589870232E-4</v>
      </c>
      <c r="I34" s="79" t="s">
        <v>202</v>
      </c>
      <c r="J34" s="79">
        <v>2</v>
      </c>
      <c r="K34" s="79" t="s">
        <v>1591</v>
      </c>
      <c r="L34" s="79">
        <v>-8.1334816855279666</v>
      </c>
      <c r="M34" s="79">
        <v>8.6890512337343309E-2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3.1064745373848547E-4</v>
      </c>
      <c r="G35" s="79">
        <v>2.7330041787331752E-4</v>
      </c>
      <c r="H35" s="79">
        <v>3.5599230563395599E-4</v>
      </c>
      <c r="I35" s="79" t="s">
        <v>202</v>
      </c>
      <c r="J35" s="79">
        <v>2</v>
      </c>
      <c r="K35" s="79" t="s">
        <v>1592</v>
      </c>
      <c r="L35" s="79">
        <v>-8.0768518780486485</v>
      </c>
      <c r="M35" s="79">
        <v>6.7433034516979032E-2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3.4630724350600081E-4</v>
      </c>
      <c r="G36" s="79">
        <v>2.8751047088121281E-4</v>
      </c>
      <c r="H36" s="79">
        <v>4.1901461106884938E-4</v>
      </c>
      <c r="I36" s="79" t="s">
        <v>202</v>
      </c>
      <c r="J36" s="79">
        <v>2</v>
      </c>
      <c r="K36" s="79" t="s">
        <v>1593</v>
      </c>
      <c r="L36" s="79">
        <v>-7.9681841899222094</v>
      </c>
      <c r="M36" s="79">
        <v>9.6083293512652143E-2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3.6322799609551232E-4</v>
      </c>
      <c r="G37" s="87">
        <v>3.1641308020859826E-4</v>
      </c>
      <c r="H37" s="87">
        <v>4.2431168134663978E-4</v>
      </c>
      <c r="I37" s="87" t="s">
        <v>202</v>
      </c>
      <c r="J37" s="87">
        <v>2</v>
      </c>
      <c r="K37" s="87" t="s">
        <v>1594</v>
      </c>
      <c r="L37" s="87">
        <v>-7.9204798324470103</v>
      </c>
      <c r="M37" s="87">
        <v>7.4851966051438665E-2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3.0779912690408786E-4</v>
      </c>
      <c r="G38" s="79">
        <v>2.238003465861585E-4</v>
      </c>
      <c r="H38" s="79">
        <v>4.1962090573660036E-4</v>
      </c>
      <c r="I38" s="79" t="s">
        <v>202</v>
      </c>
      <c r="J38" s="79">
        <v>2</v>
      </c>
      <c r="K38" s="79" t="s">
        <v>1612</v>
      </c>
      <c r="L38" s="79">
        <v>-8.0860631731324339</v>
      </c>
      <c r="M38" s="79">
        <v>0.16035646779996479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3.8340696543549043E-4</v>
      </c>
      <c r="G39" s="79">
        <v>3.3197687078026814E-4</v>
      </c>
      <c r="H39" s="79">
        <v>4.5182186737862193E-4</v>
      </c>
      <c r="I39" s="79" t="s">
        <v>202</v>
      </c>
      <c r="J39" s="79">
        <v>2</v>
      </c>
      <c r="K39" s="79" t="s">
        <v>1613</v>
      </c>
      <c r="L39" s="79">
        <v>-7.866413559976051</v>
      </c>
      <c r="M39" s="79">
        <v>7.8628240630069929E-2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4.0238802315997421E-4</v>
      </c>
      <c r="G40" s="79">
        <v>3.1288851931293721E-4</v>
      </c>
      <c r="H40" s="79">
        <v>5.3678043822544383E-4</v>
      </c>
      <c r="I40" s="79" t="s">
        <v>202</v>
      </c>
      <c r="J40" s="79">
        <v>2</v>
      </c>
      <c r="K40" s="79" t="s">
        <v>1614</v>
      </c>
      <c r="L40" s="79">
        <v>-7.8180937031406375</v>
      </c>
      <c r="M40" s="79">
        <v>0.13768933284892193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2.9189874126844101E-4</v>
      </c>
      <c r="G41" s="79">
        <v>2.2742148323451024E-4</v>
      </c>
      <c r="H41" s="79">
        <v>3.7597739021888492E-4</v>
      </c>
      <c r="I41" s="79" t="s">
        <v>202</v>
      </c>
      <c r="J41" s="79">
        <v>2</v>
      </c>
      <c r="K41" s="79" t="s">
        <v>1615</v>
      </c>
      <c r="L41" s="79">
        <v>-8.1391035923148003</v>
      </c>
      <c r="M41" s="79">
        <v>0.12824590790928367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2.148464452877012E-4</v>
      </c>
      <c r="G42" s="79">
        <v>1.5822300935356882E-4</v>
      </c>
      <c r="H42" s="79">
        <v>2.9977062465022622E-4</v>
      </c>
      <c r="I42" s="79" t="s">
        <v>202</v>
      </c>
      <c r="J42" s="79">
        <v>2</v>
      </c>
      <c r="K42" s="79" t="s">
        <v>1616</v>
      </c>
      <c r="L42" s="79">
        <v>-8.4455869929688028</v>
      </c>
      <c r="M42" s="79">
        <v>0.1630132929190895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2.5735988291796891E-4</v>
      </c>
      <c r="G43" s="79">
        <v>2.0319201112718204E-4</v>
      </c>
      <c r="H43" s="79">
        <v>3.2342295763802999E-4</v>
      </c>
      <c r="I43" s="79" t="s">
        <v>202</v>
      </c>
      <c r="J43" s="79">
        <v>2</v>
      </c>
      <c r="K43" s="79" t="s">
        <v>1617</v>
      </c>
      <c r="L43" s="79">
        <v>-8.2650351299684495</v>
      </c>
      <c r="M43" s="79">
        <v>0.11857386055571879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2.7301850026027752E-4</v>
      </c>
      <c r="G44" s="79">
        <v>2.0411361219560933E-4</v>
      </c>
      <c r="H44" s="79">
        <v>3.7788490805191219E-4</v>
      </c>
      <c r="I44" s="79" t="s">
        <v>202</v>
      </c>
      <c r="J44" s="79">
        <v>2</v>
      </c>
      <c r="K44" s="79" t="s">
        <v>1618</v>
      </c>
      <c r="L44" s="79">
        <v>-8.2059709985541982</v>
      </c>
      <c r="M44" s="79">
        <v>0.15712064077966442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2.01180667586889E-4</v>
      </c>
      <c r="G45" s="79">
        <v>1.5442902396489589E-4</v>
      </c>
      <c r="H45" s="79">
        <v>2.6160705872538888E-4</v>
      </c>
      <c r="I45" s="79" t="s">
        <v>202</v>
      </c>
      <c r="J45" s="79">
        <v>2</v>
      </c>
      <c r="K45" s="79" t="s">
        <v>1619</v>
      </c>
      <c r="L45" s="79">
        <v>-8.5113072099074447</v>
      </c>
      <c r="M45" s="79">
        <v>0.13446658243422124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2.2704327104023717E-4</v>
      </c>
      <c r="G46" s="79">
        <v>1.6175092258898839E-4</v>
      </c>
      <c r="H46" s="79">
        <v>3.1329763348098916E-4</v>
      </c>
      <c r="I46" s="79" t="s">
        <v>202</v>
      </c>
      <c r="J46" s="79">
        <v>2</v>
      </c>
      <c r="K46" s="79" t="s">
        <v>1620</v>
      </c>
      <c r="L46" s="79">
        <v>-8.3903699373261773</v>
      </c>
      <c r="M46" s="79">
        <v>0.16864694062376298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2.8489711761874281E-4</v>
      </c>
      <c r="G47" s="79">
        <v>2.3757620967704133E-4</v>
      </c>
      <c r="H47" s="79">
        <v>3.4974001291538032E-4</v>
      </c>
      <c r="I47" s="79" t="s">
        <v>202</v>
      </c>
      <c r="J47" s="79">
        <v>2</v>
      </c>
      <c r="K47" s="79" t="s">
        <v>1621</v>
      </c>
      <c r="L47" s="79">
        <v>-8.1633824336799208</v>
      </c>
      <c r="M47" s="79">
        <v>9.8648368204216366E-2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2.9864262735993912E-4</v>
      </c>
      <c r="G48" s="79">
        <v>2.2349914294596799E-4</v>
      </c>
      <c r="H48" s="79">
        <v>4.0125652384346265E-4</v>
      </c>
      <c r="I48" s="79" t="s">
        <v>202</v>
      </c>
      <c r="J48" s="79">
        <v>2</v>
      </c>
      <c r="K48" s="79" t="s">
        <v>1622</v>
      </c>
      <c r="L48" s="79">
        <v>-8.1162629256470513</v>
      </c>
      <c r="M48" s="79">
        <v>0.14928401881615916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2.1566637830765291E-4</v>
      </c>
      <c r="G49" s="79">
        <v>1.6604254297580565E-4</v>
      </c>
      <c r="H49" s="79">
        <v>2.8503398575175005E-4</v>
      </c>
      <c r="I49" s="79" t="s">
        <v>202</v>
      </c>
      <c r="J49" s="79">
        <v>2</v>
      </c>
      <c r="K49" s="79" t="s">
        <v>1623</v>
      </c>
      <c r="L49" s="79">
        <v>-8.4417778891911741</v>
      </c>
      <c r="M49" s="79">
        <v>0.13784805686286936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3.0779912690408786E-4</v>
      </c>
      <c r="G50" s="79">
        <v>2.297798172380592E-4</v>
      </c>
      <c r="H50" s="79">
        <v>4.2675888879954813E-4</v>
      </c>
      <c r="I50" s="79" t="s">
        <v>202</v>
      </c>
      <c r="J50" s="79">
        <v>2</v>
      </c>
      <c r="K50" s="79" t="s">
        <v>1624</v>
      </c>
      <c r="L50" s="79">
        <v>-8.0860631731324339</v>
      </c>
      <c r="M50" s="79">
        <v>0.15793307562918943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2.9189874126844101E-4</v>
      </c>
      <c r="G51" s="79">
        <v>2.3019268900950906E-4</v>
      </c>
      <c r="H51" s="79">
        <v>3.7273000882756681E-4</v>
      </c>
      <c r="I51" s="79" t="s">
        <v>202</v>
      </c>
      <c r="J51" s="79">
        <v>2</v>
      </c>
      <c r="K51" s="79" t="s">
        <v>1625</v>
      </c>
      <c r="L51" s="79">
        <v>-8.1391035923148003</v>
      </c>
      <c r="M51" s="79">
        <v>0.12294326125992941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2.148464452877012E-4</v>
      </c>
      <c r="G52" s="79">
        <v>1.607897669625771E-4</v>
      </c>
      <c r="H52" s="79">
        <v>2.9228973346803505E-4</v>
      </c>
      <c r="I52" s="79" t="s">
        <v>202</v>
      </c>
      <c r="J52" s="79">
        <v>2</v>
      </c>
      <c r="K52" s="79" t="s">
        <v>1626</v>
      </c>
      <c r="L52" s="79">
        <v>-8.4455869929688028</v>
      </c>
      <c r="M52" s="79">
        <v>0.15246118158225433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2.01180667586889E-4</v>
      </c>
      <c r="G53" s="79">
        <v>1.5572225866034039E-4</v>
      </c>
      <c r="H53" s="79">
        <v>2.6650111829800484E-4</v>
      </c>
      <c r="I53" s="79" t="s">
        <v>202</v>
      </c>
      <c r="J53" s="79">
        <v>2</v>
      </c>
      <c r="K53" s="79" t="s">
        <v>1627</v>
      </c>
      <c r="L53" s="79">
        <v>-8.5113072099074447</v>
      </c>
      <c r="M53" s="79">
        <v>0.13706745218732885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2.2704327104023717E-4</v>
      </c>
      <c r="G54" s="79">
        <v>1.6086377057692122E-4</v>
      </c>
      <c r="H54" s="79">
        <v>3.1987470264165574E-4</v>
      </c>
      <c r="I54" s="79" t="s">
        <v>202</v>
      </c>
      <c r="J54" s="79">
        <v>2</v>
      </c>
      <c r="K54" s="79" t="s">
        <v>1628</v>
      </c>
      <c r="L54" s="79">
        <v>-8.3903699373261773</v>
      </c>
      <c r="M54" s="79">
        <v>0.17534987335592334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2.1566637830765291E-4</v>
      </c>
      <c r="G55" s="87">
        <v>1.6632477483857977E-4</v>
      </c>
      <c r="H55" s="87">
        <v>2.8381463296619228E-4</v>
      </c>
      <c r="I55" s="87" t="s">
        <v>202</v>
      </c>
      <c r="J55" s="87">
        <v>2</v>
      </c>
      <c r="K55" s="87" t="s">
        <v>1629</v>
      </c>
      <c r="L55" s="87">
        <v>-8.4417778891911741</v>
      </c>
      <c r="M55" s="87">
        <v>0.13632116641650147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4.006110667370338E-4</v>
      </c>
      <c r="G56" s="79">
        <v>3.3872395771815714E-4</v>
      </c>
      <c r="H56" s="79">
        <v>4.7391621190266827E-4</v>
      </c>
      <c r="I56" s="79" t="s">
        <v>202</v>
      </c>
      <c r="J56" s="79">
        <v>2</v>
      </c>
      <c r="K56" s="79" t="s">
        <v>1595</v>
      </c>
      <c r="L56" s="79">
        <v>-7.8225195097096529</v>
      </c>
      <c r="M56" s="79">
        <v>8.5674756703575522E-2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4.4884947128636776E-4</v>
      </c>
      <c r="G57" s="79">
        <v>3.9812922142276776E-4</v>
      </c>
      <c r="H57" s="79">
        <v>5.0014138529140746E-4</v>
      </c>
      <c r="I57" s="79" t="s">
        <v>202</v>
      </c>
      <c r="J57" s="79">
        <v>2</v>
      </c>
      <c r="K57" s="79" t="s">
        <v>1596</v>
      </c>
      <c r="L57" s="79">
        <v>-7.7088229796917176</v>
      </c>
      <c r="M57" s="79">
        <v>5.8192397832404881E-2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4.910058784797105E-4</v>
      </c>
      <c r="G58" s="79">
        <v>4.1922388113732064E-4</v>
      </c>
      <c r="H58" s="79">
        <v>5.8707898854929558E-4</v>
      </c>
      <c r="I58" s="79" t="s">
        <v>202</v>
      </c>
      <c r="J58" s="79">
        <v>2</v>
      </c>
      <c r="K58" s="79" t="s">
        <v>1597</v>
      </c>
      <c r="L58" s="79">
        <v>-7.6190544577776542</v>
      </c>
      <c r="M58" s="79">
        <v>8.5906702588141176E-2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3.6546856247890452E-4</v>
      </c>
      <c r="G59" s="79">
        <v>3.1773434940198783E-4</v>
      </c>
      <c r="H59" s="79">
        <v>4.2267420816952974E-4</v>
      </c>
      <c r="I59" s="79" t="s">
        <v>202</v>
      </c>
      <c r="J59" s="79">
        <v>2</v>
      </c>
      <c r="K59" s="79" t="s">
        <v>1598</v>
      </c>
      <c r="L59" s="79">
        <v>-7.9143302948433352</v>
      </c>
      <c r="M59" s="79">
        <v>7.2802559802247577E-2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5.1784815062144219E-4</v>
      </c>
      <c r="G60" s="79">
        <v>4.5145429202167578E-4</v>
      </c>
      <c r="H60" s="79">
        <v>5.991769633223959E-4</v>
      </c>
      <c r="I60" s="79" t="s">
        <v>202</v>
      </c>
      <c r="J60" s="79">
        <v>2</v>
      </c>
      <c r="K60" s="79" t="s">
        <v>1599</v>
      </c>
      <c r="L60" s="79">
        <v>-7.5658285041987892</v>
      </c>
      <c r="M60" s="79">
        <v>7.221501373478538E-2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5.8110336309560374E-4</v>
      </c>
      <c r="G61" s="79">
        <v>5.2980360603307563E-4</v>
      </c>
      <c r="H61" s="79">
        <v>6.4398742610381385E-4</v>
      </c>
      <c r="I61" s="79" t="s">
        <v>202</v>
      </c>
      <c r="J61" s="79">
        <v>2</v>
      </c>
      <c r="K61" s="79" t="s">
        <v>1600</v>
      </c>
      <c r="L61" s="79">
        <v>-7.4505819114354912</v>
      </c>
      <c r="M61" s="79">
        <v>4.9788984186472728E-2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6.3480312498323489E-4</v>
      </c>
      <c r="G62" s="79">
        <v>5.3662973370997879E-4</v>
      </c>
      <c r="H62" s="79">
        <v>7.4585329172470319E-4</v>
      </c>
      <c r="I62" s="79" t="s">
        <v>202</v>
      </c>
      <c r="J62" s="79">
        <v>2</v>
      </c>
      <c r="K62" s="79" t="s">
        <v>1601</v>
      </c>
      <c r="L62" s="79">
        <v>-7.3621956465402132</v>
      </c>
      <c r="M62" s="79">
        <v>8.3984840104314895E-2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4.7314522843408194E-4</v>
      </c>
      <c r="G63" s="79">
        <v>4.2902710868591867E-4</v>
      </c>
      <c r="H63" s="79">
        <v>5.2433988367006157E-4</v>
      </c>
      <c r="I63" s="79" t="s">
        <v>202</v>
      </c>
      <c r="J63" s="79">
        <v>2</v>
      </c>
      <c r="K63" s="79" t="s">
        <v>1602</v>
      </c>
      <c r="L63" s="79">
        <v>-7.656108179739987</v>
      </c>
      <c r="M63" s="79">
        <v>5.1178571343388948E-2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3.6874328137884296E-4</v>
      </c>
      <c r="G64" s="79">
        <v>3.0872431292209277E-4</v>
      </c>
      <c r="H64" s="79">
        <v>4.3746310388081359E-4</v>
      </c>
      <c r="I64" s="79" t="s">
        <v>202</v>
      </c>
      <c r="J64" s="79">
        <v>2</v>
      </c>
      <c r="K64" s="79" t="s">
        <v>1603</v>
      </c>
      <c r="L64" s="79">
        <v>-7.9054098704658093</v>
      </c>
      <c r="M64" s="79">
        <v>8.8914204282395118E-2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4.2299287792212168E-4</v>
      </c>
      <c r="G65" s="79">
        <v>3.7446561014175785E-4</v>
      </c>
      <c r="H65" s="79">
        <v>4.7759175646339396E-4</v>
      </c>
      <c r="I65" s="79" t="s">
        <v>202</v>
      </c>
      <c r="J65" s="79">
        <v>2</v>
      </c>
      <c r="K65" s="79" t="s">
        <v>1604</v>
      </c>
      <c r="L65" s="79">
        <v>-7.768155216123283</v>
      </c>
      <c r="M65" s="79">
        <v>6.2055186627383477E-2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4.5279156048156201E-4</v>
      </c>
      <c r="G66" s="79">
        <v>3.7714575979419572E-4</v>
      </c>
      <c r="H66" s="79">
        <v>5.5307884032210761E-4</v>
      </c>
      <c r="I66" s="79" t="s">
        <v>202</v>
      </c>
      <c r="J66" s="79">
        <v>2</v>
      </c>
      <c r="K66" s="79" t="s">
        <v>1605</v>
      </c>
      <c r="L66" s="79">
        <v>-7.7000786697614512</v>
      </c>
      <c r="M66" s="79">
        <v>9.7670616396785814E-2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3.4381702224872598E-4</v>
      </c>
      <c r="G67" s="79">
        <v>3.0151909582374112E-4</v>
      </c>
      <c r="H67" s="79">
        <v>3.9866482572128878E-4</v>
      </c>
      <c r="I67" s="79" t="s">
        <v>202</v>
      </c>
      <c r="J67" s="79">
        <v>2</v>
      </c>
      <c r="K67" s="79" t="s">
        <v>1606</v>
      </c>
      <c r="L67" s="79">
        <v>-7.9754009541739412</v>
      </c>
      <c r="M67" s="79">
        <v>7.1246856594073552E-2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4.006110667370338E-4</v>
      </c>
      <c r="G68" s="79">
        <v>3.3890706165581544E-4</v>
      </c>
      <c r="H68" s="79">
        <v>4.7956037766580967E-4</v>
      </c>
      <c r="I68" s="79" t="s">
        <v>202</v>
      </c>
      <c r="J68" s="79">
        <v>2</v>
      </c>
      <c r="K68" s="79" t="s">
        <v>1607</v>
      </c>
      <c r="L68" s="79">
        <v>-7.8225195097096529</v>
      </c>
      <c r="M68" s="79">
        <v>8.8557114535503745E-2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3.6546856247890452E-4</v>
      </c>
      <c r="G69" s="79">
        <v>3.1651249400938312E-4</v>
      </c>
      <c r="H69" s="79">
        <v>4.2402605354473151E-4</v>
      </c>
      <c r="I69" s="79" t="s">
        <v>202</v>
      </c>
      <c r="J69" s="79">
        <v>2</v>
      </c>
      <c r="K69" s="79" t="s">
        <v>1608</v>
      </c>
      <c r="L69" s="79">
        <v>-7.9143302948433352</v>
      </c>
      <c r="M69" s="79">
        <v>7.4600046947821325E-2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5.1784815062144219E-4</v>
      </c>
      <c r="G70" s="79">
        <v>4.506766447663833E-4</v>
      </c>
      <c r="H70" s="79">
        <v>5.9780761854526319E-4</v>
      </c>
      <c r="I70" s="79" t="s">
        <v>202</v>
      </c>
      <c r="J70" s="79">
        <v>2</v>
      </c>
      <c r="K70" s="79" t="s">
        <v>1599</v>
      </c>
      <c r="L70" s="79">
        <v>-7.5658285041987892</v>
      </c>
      <c r="M70" s="79">
        <v>7.2071144293285566E-2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4.7314522843408194E-4</v>
      </c>
      <c r="G71" s="79">
        <v>4.3108192799269429E-4</v>
      </c>
      <c r="H71" s="79">
        <v>5.2242311560474935E-4</v>
      </c>
      <c r="I71" s="79" t="s">
        <v>202</v>
      </c>
      <c r="J71" s="79">
        <v>2</v>
      </c>
      <c r="K71" s="79" t="s">
        <v>1609</v>
      </c>
      <c r="L71" s="79">
        <v>-7.656108179739987</v>
      </c>
      <c r="M71" s="79">
        <v>4.9025424911843855E-2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3.6874328137884296E-4</v>
      </c>
      <c r="G72" s="79">
        <v>3.1282194305539177E-4</v>
      </c>
      <c r="H72" s="79">
        <v>4.3741618415664446E-4</v>
      </c>
      <c r="I72" s="79" t="s">
        <v>202</v>
      </c>
      <c r="J72" s="79">
        <v>2</v>
      </c>
      <c r="K72" s="79" t="s">
        <v>1610</v>
      </c>
      <c r="L72" s="79">
        <v>-7.9054098704658093</v>
      </c>
      <c r="M72" s="79">
        <v>8.5523201971928794E-2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3.4381702224872598E-4</v>
      </c>
      <c r="G73" s="87">
        <v>3.0333116964713401E-4</v>
      </c>
      <c r="H73" s="87">
        <v>3.9700159285267447E-4</v>
      </c>
      <c r="I73" s="87" t="s">
        <v>202</v>
      </c>
      <c r="J73" s="87">
        <v>2</v>
      </c>
      <c r="K73" s="87" t="s">
        <v>1611</v>
      </c>
      <c r="L73" s="87">
        <v>-7.9754009541739412</v>
      </c>
      <c r="M73" s="87">
        <v>6.8651815080761236E-2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2.4971274083520359E-4</v>
      </c>
      <c r="G74" s="79">
        <v>2.0133243174621972E-4</v>
      </c>
      <c r="H74" s="79">
        <v>3.0890878995883884E-4</v>
      </c>
      <c r="I74" s="79" t="s">
        <v>202</v>
      </c>
      <c r="J74" s="79">
        <v>2</v>
      </c>
      <c r="K74" s="79" t="s">
        <v>1577</v>
      </c>
      <c r="L74" s="79">
        <v>-8.2951993374099562</v>
      </c>
      <c r="M74" s="79">
        <v>0.10920628163836343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4.1272315784578661E-4</v>
      </c>
      <c r="G75" s="79">
        <v>3.6092056900222552E-4</v>
      </c>
      <c r="H75" s="79">
        <v>4.7613718018437519E-4</v>
      </c>
      <c r="I75" s="79" t="s">
        <v>202</v>
      </c>
      <c r="J75" s="79">
        <v>2</v>
      </c>
      <c r="K75" s="79" t="s">
        <v>1578</v>
      </c>
      <c r="L75" s="79">
        <v>-7.7927335097541208</v>
      </c>
      <c r="M75" s="79">
        <v>7.0675536407749831E-2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3.8611169409616142E-4</v>
      </c>
      <c r="G76" s="79">
        <v>3.1142826711368337E-4</v>
      </c>
      <c r="H76" s="79">
        <v>4.714273727777767E-4</v>
      </c>
      <c r="I76" s="79" t="s">
        <v>202</v>
      </c>
      <c r="J76" s="79">
        <v>2</v>
      </c>
      <c r="K76" s="79" t="s">
        <v>1579</v>
      </c>
      <c r="L76" s="79">
        <v>-7.8593838674134018</v>
      </c>
      <c r="M76" s="79">
        <v>0.10576429240662864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2.6571193917078657E-4</v>
      </c>
      <c r="G77" s="79">
        <v>2.2341403245884785E-4</v>
      </c>
      <c r="H77" s="79">
        <v>3.2588173775261348E-4</v>
      </c>
      <c r="I77" s="79" t="s">
        <v>202</v>
      </c>
      <c r="J77" s="79">
        <v>2</v>
      </c>
      <c r="K77" s="79" t="s">
        <v>1580</v>
      </c>
      <c r="L77" s="79">
        <v>-8.2330977714290192</v>
      </c>
      <c r="M77" s="79">
        <v>9.6303022985475287E-2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2.9354439029141141E-4</v>
      </c>
      <c r="G78" s="79">
        <v>2.4720527940323619E-4</v>
      </c>
      <c r="H78" s="79">
        <v>3.492144658116941E-4</v>
      </c>
      <c r="I78" s="79" t="s">
        <v>202</v>
      </c>
      <c r="J78" s="79">
        <v>2</v>
      </c>
      <c r="K78" s="79" t="s">
        <v>1581</v>
      </c>
      <c r="L78" s="79">
        <v>-8.1334816855279666</v>
      </c>
      <c r="M78" s="79">
        <v>8.8129379214369946E-2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4.784317356980843E-4</v>
      </c>
      <c r="G79" s="79">
        <v>4.2353178918662322E-4</v>
      </c>
      <c r="H79" s="79">
        <v>5.4125603567669147E-4</v>
      </c>
      <c r="I79" s="79" t="s">
        <v>202</v>
      </c>
      <c r="J79" s="79">
        <v>2</v>
      </c>
      <c r="K79" s="79" t="s">
        <v>1582</v>
      </c>
      <c r="L79" s="79">
        <v>-7.6449970203665165</v>
      </c>
      <c r="M79" s="79">
        <v>6.2567310288457967E-2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4.498205089049751E-4</v>
      </c>
      <c r="G80" s="79">
        <v>3.6618021258866203E-4</v>
      </c>
      <c r="H80" s="79">
        <v>5.5616124593180867E-4</v>
      </c>
      <c r="I80" s="79" t="s">
        <v>202</v>
      </c>
      <c r="J80" s="79">
        <v>2</v>
      </c>
      <c r="K80" s="79" t="s">
        <v>1583</v>
      </c>
      <c r="L80" s="79">
        <v>-7.7066619238694027</v>
      </c>
      <c r="M80" s="79">
        <v>0.10661547615618085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3.1064745373848547E-4</v>
      </c>
      <c r="G81" s="79">
        <v>2.7331737981681301E-4</v>
      </c>
      <c r="H81" s="79">
        <v>3.5755296604700083E-4</v>
      </c>
      <c r="I81" s="79" t="s">
        <v>202</v>
      </c>
      <c r="J81" s="79">
        <v>2</v>
      </c>
      <c r="K81" s="79" t="s">
        <v>1584</v>
      </c>
      <c r="L81" s="79">
        <v>-8.0768518780486485</v>
      </c>
      <c r="M81" s="79">
        <v>6.853311851321861E-2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3.4630724350600081E-4</v>
      </c>
      <c r="G82" s="79">
        <v>2.8955752195502826E-4</v>
      </c>
      <c r="H82" s="79">
        <v>4.1572472315587087E-4</v>
      </c>
      <c r="I82" s="79" t="s">
        <v>202</v>
      </c>
      <c r="J82" s="79">
        <v>2</v>
      </c>
      <c r="K82" s="79" t="s">
        <v>1585</v>
      </c>
      <c r="L82" s="79">
        <v>-7.9681841899222094</v>
      </c>
      <c r="M82" s="79">
        <v>9.2262588423898825E-2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5.5143081187660294E-4</v>
      </c>
      <c r="G83" s="79">
        <v>4.7520140998826547E-4</v>
      </c>
      <c r="H83" s="79">
        <v>6.3503336069347413E-4</v>
      </c>
      <c r="I83" s="79" t="s">
        <v>202</v>
      </c>
      <c r="J83" s="79">
        <v>2</v>
      </c>
      <c r="K83" s="79" t="s">
        <v>1586</v>
      </c>
      <c r="L83" s="79">
        <v>-7.5029941815803065</v>
      </c>
      <c r="M83" s="79">
        <v>7.3963979297652055E-2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5.2266603023197206E-4</v>
      </c>
      <c r="G84" s="79">
        <v>4.3011153294414005E-4</v>
      </c>
      <c r="H84" s="79">
        <v>6.5700306094830367E-4</v>
      </c>
      <c r="I84" s="79" t="s">
        <v>202</v>
      </c>
      <c r="J84" s="79">
        <v>2</v>
      </c>
      <c r="K84" s="79" t="s">
        <v>1587</v>
      </c>
      <c r="L84" s="79">
        <v>-7.5565678633911926</v>
      </c>
      <c r="M84" s="79">
        <v>0.10807248047367886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3.6322799609551232E-4</v>
      </c>
      <c r="G85" s="79">
        <v>3.1522038075341031E-4</v>
      </c>
      <c r="H85" s="79">
        <v>4.1757143394657127E-4</v>
      </c>
      <c r="I85" s="79" t="s">
        <v>202</v>
      </c>
      <c r="J85" s="79">
        <v>2</v>
      </c>
      <c r="K85" s="79" t="s">
        <v>1588</v>
      </c>
      <c r="L85" s="79">
        <v>-7.9204798324470103</v>
      </c>
      <c r="M85" s="79">
        <v>7.1730513592929424E-2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2.4971274083520359E-4</v>
      </c>
      <c r="G86" s="79">
        <v>2.0669688987216492E-4</v>
      </c>
      <c r="H86" s="79">
        <v>3.1206389283695222E-4</v>
      </c>
      <c r="I86" s="79" t="s">
        <v>202</v>
      </c>
      <c r="J86" s="79">
        <v>2</v>
      </c>
      <c r="K86" s="79" t="s">
        <v>1589</v>
      </c>
      <c r="L86" s="79">
        <v>-8.2951993374099562</v>
      </c>
      <c r="M86" s="79">
        <v>0.10509044173011142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2.6571193917078657E-4</v>
      </c>
      <c r="G87" s="79">
        <v>2.2216745372130776E-4</v>
      </c>
      <c r="H87" s="79">
        <v>3.2871745291941586E-4</v>
      </c>
      <c r="I87" s="79" t="s">
        <v>202</v>
      </c>
      <c r="J87" s="79">
        <v>2</v>
      </c>
      <c r="K87" s="79" t="s">
        <v>1590</v>
      </c>
      <c r="L87" s="79">
        <v>-8.2330977714290192</v>
      </c>
      <c r="M87" s="79">
        <v>9.9940607777675078E-2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2.9354439029141141E-4</v>
      </c>
      <c r="G88" s="79">
        <v>2.4713537593929071E-4</v>
      </c>
      <c r="H88" s="79">
        <v>3.4742439589870232E-4</v>
      </c>
      <c r="I88" s="79" t="s">
        <v>202</v>
      </c>
      <c r="J88" s="79">
        <v>2</v>
      </c>
      <c r="K88" s="79" t="s">
        <v>1591</v>
      </c>
      <c r="L88" s="79">
        <v>-8.1334816855279666</v>
      </c>
      <c r="M88" s="79">
        <v>8.6890512337343309E-2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3.1064745373848547E-4</v>
      </c>
      <c r="G89" s="79">
        <v>2.7330041787331752E-4</v>
      </c>
      <c r="H89" s="79">
        <v>3.5599230563395599E-4</v>
      </c>
      <c r="I89" s="79" t="s">
        <v>202</v>
      </c>
      <c r="J89" s="79">
        <v>2</v>
      </c>
      <c r="K89" s="79" t="s">
        <v>1592</v>
      </c>
      <c r="L89" s="79">
        <v>-8.0768518780486485</v>
      </c>
      <c r="M89" s="79">
        <v>6.7433034516979032E-2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3.4630724350600081E-4</v>
      </c>
      <c r="G90" s="79">
        <v>2.8751047088121281E-4</v>
      </c>
      <c r="H90" s="79">
        <v>4.1901461106884938E-4</v>
      </c>
      <c r="I90" s="79" t="s">
        <v>202</v>
      </c>
      <c r="J90" s="79">
        <v>2</v>
      </c>
      <c r="K90" s="79" t="s">
        <v>1593</v>
      </c>
      <c r="L90" s="79">
        <v>-7.9681841899222094</v>
      </c>
      <c r="M90" s="79">
        <v>9.6083293512652143E-2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3.6322799609551232E-4</v>
      </c>
      <c r="G91" s="87">
        <v>3.1641308020859826E-4</v>
      </c>
      <c r="H91" s="87">
        <v>4.2431168134663978E-4</v>
      </c>
      <c r="I91" s="87" t="s">
        <v>202</v>
      </c>
      <c r="J91" s="87">
        <v>2</v>
      </c>
      <c r="K91" s="87" t="s">
        <v>1594</v>
      </c>
      <c r="L91" s="87">
        <v>-7.9204798324470103</v>
      </c>
      <c r="M91" s="87">
        <v>7.4851966051438665E-2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7">
        <v>2.7797610448174897E-4</v>
      </c>
      <c r="G92" s="137">
        <v>2.33731722843219E-4</v>
      </c>
      <c r="H92" s="137">
        <v>3.33501984029662E-4</v>
      </c>
      <c r="I92" s="137" t="s">
        <v>202</v>
      </c>
      <c r="J92" s="137">
        <v>2</v>
      </c>
      <c r="K92" s="137" t="s">
        <v>2125</v>
      </c>
      <c r="L92" s="137">
        <v>-8.1879754030696112</v>
      </c>
      <c r="M92" s="137">
        <v>9.0682357241261724E-2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7">
        <v>3.7805272807360599E-4</v>
      </c>
      <c r="G93" s="137">
        <v>3.30854224637167E-4</v>
      </c>
      <c r="H93" s="137">
        <v>4.2967055643804597E-4</v>
      </c>
      <c r="I93" s="137" t="s">
        <v>202</v>
      </c>
      <c r="J93" s="137">
        <v>2</v>
      </c>
      <c r="K93" s="137" t="s">
        <v>2126</v>
      </c>
      <c r="L93" s="137">
        <v>-7.8804768798146103</v>
      </c>
      <c r="M93" s="137">
        <v>6.6668596380224224E-2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7">
        <v>3.7214195150897397E-4</v>
      </c>
      <c r="G94" s="137">
        <v>3.1616394658776401E-4</v>
      </c>
      <c r="H94" s="137">
        <v>4.3862535803566399E-4</v>
      </c>
      <c r="I94" s="137" t="s">
        <v>202</v>
      </c>
      <c r="J94" s="137">
        <v>2</v>
      </c>
      <c r="K94" s="137" t="s">
        <v>2127</v>
      </c>
      <c r="L94" s="137">
        <v>-7.8962351864002187</v>
      </c>
      <c r="M94" s="137">
        <v>8.3516518573564402E-2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7">
        <v>2.8076841236134102E-4</v>
      </c>
      <c r="G95" s="137">
        <v>2.4420457351784599E-4</v>
      </c>
      <c r="H95" s="137">
        <v>3.2464738360388603E-4</v>
      </c>
      <c r="I95" s="137" t="s">
        <v>202</v>
      </c>
      <c r="J95" s="137">
        <v>2</v>
      </c>
      <c r="K95" s="137" t="s">
        <v>2128</v>
      </c>
      <c r="L95" s="137">
        <v>-8.1779803837309366</v>
      </c>
      <c r="M95" s="137">
        <v>7.2636053499449849E-2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7">
        <v>3.04404097199171E-4</v>
      </c>
      <c r="G96" s="137">
        <v>2.5884909846084399E-4</v>
      </c>
      <c r="H96" s="137">
        <v>3.59490619015328E-4</v>
      </c>
      <c r="I96" s="137" t="s">
        <v>202</v>
      </c>
      <c r="J96" s="137">
        <v>2</v>
      </c>
      <c r="K96" s="137" t="s">
        <v>2129</v>
      </c>
      <c r="L96" s="137">
        <v>-8.0971544721488939</v>
      </c>
      <c r="M96" s="137">
        <v>8.378643413492097E-2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7">
        <v>4.09541039978593E-4</v>
      </c>
      <c r="G97" s="137">
        <v>3.6116831407620199E-4</v>
      </c>
      <c r="H97" s="137">
        <v>4.7308968820559602E-4</v>
      </c>
      <c r="I97" s="137" t="s">
        <v>202</v>
      </c>
      <c r="J97" s="137">
        <v>2</v>
      </c>
      <c r="K97" s="137" t="s">
        <v>2130</v>
      </c>
      <c r="L97" s="137">
        <v>-7.8004734399648674</v>
      </c>
      <c r="M97" s="137">
        <v>6.8862472581754833E-2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7">
        <v>4.0517964779886802E-4</v>
      </c>
      <c r="G98" s="137">
        <v>3.4411383683824898E-4</v>
      </c>
      <c r="H98" s="137">
        <v>4.8279858638696703E-4</v>
      </c>
      <c r="I98" s="137" t="s">
        <v>202</v>
      </c>
      <c r="J98" s="137">
        <v>2</v>
      </c>
      <c r="K98" s="137" t="s">
        <v>2131</v>
      </c>
      <c r="L98" s="137">
        <v>-7.8111800143959398</v>
      </c>
      <c r="M98" s="137">
        <v>8.6384448367117936E-2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7">
        <v>3.05684251835346E-4</v>
      </c>
      <c r="G99" s="137">
        <v>2.6715316081749198E-4</v>
      </c>
      <c r="H99" s="137">
        <v>3.4870236250521302E-4</v>
      </c>
      <c r="I99" s="137" t="s">
        <v>202</v>
      </c>
      <c r="J99" s="137">
        <v>2</v>
      </c>
      <c r="K99" s="137" t="s">
        <v>2132</v>
      </c>
      <c r="L99" s="137">
        <v>-8.092957845489801</v>
      </c>
      <c r="M99" s="137">
        <v>6.7958316041819636E-2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7">
        <v>2.7608687683970901E-4</v>
      </c>
      <c r="G100" s="137">
        <v>2.3458847731171799E-4</v>
      </c>
      <c r="H100" s="137">
        <v>3.2654418246170499E-4</v>
      </c>
      <c r="I100" s="137" t="s">
        <v>202</v>
      </c>
      <c r="J100" s="137">
        <v>2</v>
      </c>
      <c r="K100" s="137" t="s">
        <v>2133</v>
      </c>
      <c r="L100" s="137">
        <v>-8.1947949706188066</v>
      </c>
      <c r="M100" s="137">
        <v>8.4370521005593821E-2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7">
        <v>3.7302637529879702E-4</v>
      </c>
      <c r="G101" s="137">
        <v>3.3036312699788602E-4</v>
      </c>
      <c r="H101" s="137">
        <v>4.2589526282739502E-4</v>
      </c>
      <c r="I101" s="137" t="s">
        <v>202</v>
      </c>
      <c r="J101" s="137">
        <v>2</v>
      </c>
      <c r="K101" s="137" t="s">
        <v>2134</v>
      </c>
      <c r="L101" s="137">
        <v>-7.893861429563553</v>
      </c>
      <c r="M101" s="137">
        <v>6.479617852292939E-2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7">
        <v>3.6847362640379599E-4</v>
      </c>
      <c r="G102" s="137">
        <v>3.0710040578657002E-4</v>
      </c>
      <c r="H102" s="137">
        <v>4.3549377904639002E-4</v>
      </c>
      <c r="I102" s="137" t="s">
        <v>202</v>
      </c>
      <c r="J102" s="137">
        <v>2</v>
      </c>
      <c r="K102" s="137" t="s">
        <v>2135</v>
      </c>
      <c r="L102" s="137">
        <v>-7.9061414190350998</v>
      </c>
      <c r="M102" s="137">
        <v>8.9108612951786029E-2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7">
        <v>2.7776565691061902E-4</v>
      </c>
      <c r="G103" s="137">
        <v>2.4468843180618799E-4</v>
      </c>
      <c r="H103" s="137">
        <v>3.2069674673418E-4</v>
      </c>
      <c r="I103" s="137" t="s">
        <v>202</v>
      </c>
      <c r="J103" s="137">
        <v>2</v>
      </c>
      <c r="K103" s="137" t="s">
        <v>2136</v>
      </c>
      <c r="L103" s="137">
        <v>-8.1887327605180129</v>
      </c>
      <c r="M103" s="137">
        <v>6.9007721443056613E-2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7">
        <v>4.9372198902170104E-4</v>
      </c>
      <c r="G104" s="137">
        <v>4.1059151786221402E-4</v>
      </c>
      <c r="H104" s="137">
        <v>5.9187274780892298E-4</v>
      </c>
      <c r="I104" s="137" t="s">
        <v>202</v>
      </c>
      <c r="J104" s="137">
        <v>2</v>
      </c>
      <c r="K104" s="137" t="s">
        <v>2137</v>
      </c>
      <c r="L104" s="137">
        <v>-7.613537974453501</v>
      </c>
      <c r="M104" s="137">
        <v>9.3288982727352768E-2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7">
        <v>5.0315633718920098E-4</v>
      </c>
      <c r="G105" s="137">
        <v>4.3618103371713298E-4</v>
      </c>
      <c r="H105" s="137">
        <v>5.8410844603774598E-4</v>
      </c>
      <c r="I105" s="137" t="s">
        <v>202</v>
      </c>
      <c r="J105" s="137">
        <v>2</v>
      </c>
      <c r="K105" s="137" t="s">
        <v>2138</v>
      </c>
      <c r="L105" s="137">
        <v>-7.5946096266345338</v>
      </c>
      <c r="M105" s="137">
        <v>7.4497267535814496E-2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7">
        <v>5.3610763128051904E-4</v>
      </c>
      <c r="G106" s="137">
        <v>4.5254936953924502E-4</v>
      </c>
      <c r="H106" s="137">
        <v>6.4488355272742596E-4</v>
      </c>
      <c r="I106" s="137" t="s">
        <v>202</v>
      </c>
      <c r="J106" s="137">
        <v>2</v>
      </c>
      <c r="K106" s="137" t="s">
        <v>2139</v>
      </c>
      <c r="L106" s="137">
        <v>-7.5311756124241889</v>
      </c>
      <c r="M106" s="137">
        <v>9.0350229833406084E-2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7">
        <v>5.4381757059359498E-4</v>
      </c>
      <c r="G107" s="137">
        <v>4.7409052263162801E-4</v>
      </c>
      <c r="H107" s="137">
        <v>6.2607448538809702E-4</v>
      </c>
      <c r="I107" s="137" t="s">
        <v>202</v>
      </c>
      <c r="J107" s="137">
        <v>2</v>
      </c>
      <c r="K107" s="137" t="s">
        <v>2140</v>
      </c>
      <c r="L107" s="137">
        <v>-7.516896715523643</v>
      </c>
      <c r="M107" s="137">
        <v>7.0936497649793845E-2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7">
        <v>4.8855208407320896E-4</v>
      </c>
      <c r="G108" s="137">
        <v>4.0782389375134201E-4</v>
      </c>
      <c r="H108" s="137">
        <v>5.89868964183929E-4</v>
      </c>
      <c r="I108" s="137" t="s">
        <v>202</v>
      </c>
      <c r="J108" s="137">
        <v>2</v>
      </c>
      <c r="K108" s="137" t="s">
        <v>2141</v>
      </c>
      <c r="L108" s="137">
        <v>-7.624064471749004</v>
      </c>
      <c r="M108" s="137">
        <v>9.4149226879630787E-2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7">
        <v>4.9617819407898997E-4</v>
      </c>
      <c r="G109" s="137">
        <v>4.2568472935302899E-4</v>
      </c>
      <c r="H109" s="137">
        <v>5.7058532878981902E-4</v>
      </c>
      <c r="I109" s="137" t="s">
        <v>202</v>
      </c>
      <c r="J109" s="137">
        <v>2</v>
      </c>
      <c r="K109" s="137" t="s">
        <v>2142</v>
      </c>
      <c r="L109" s="137">
        <v>-7.6085754335025504</v>
      </c>
      <c r="M109" s="137">
        <v>7.4735644441090668E-2</v>
      </c>
      <c r="N109" s="137" t="s">
        <v>17</v>
      </c>
    </row>
  </sheetData>
  <autoFilter ref="A1:Q109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09"/>
  <sheetViews>
    <sheetView zoomScale="80" zoomScaleNormal="80" workbookViewId="0">
      <pane ySplit="1" topLeftCell="A71" activePane="bottomLeft" state="frozen"/>
      <selection activeCell="P110" sqref="P110"/>
      <selection pane="bottomLeft" activeCell="G111" sqref="G111"/>
    </sheetView>
  </sheetViews>
  <sheetFormatPr defaultRowHeight="15" x14ac:dyDescent="0.25"/>
  <cols>
    <col min="1" max="1" width="7" style="79" customWidth="1"/>
    <col min="2" max="4" width="9.140625" style="79"/>
    <col min="5" max="5" width="15.85546875" style="79" customWidth="1"/>
    <col min="6" max="8" width="13.7109375" style="79" customWidth="1"/>
    <col min="9" max="9" width="11.85546875" style="79" customWidth="1"/>
    <col min="10" max="10" width="9.140625" style="79"/>
    <col min="11" max="11" width="28.85546875" style="79" customWidth="1"/>
    <col min="12" max="15" width="9.140625" style="79"/>
    <col min="16" max="16" width="12.42578125" style="79" customWidth="1"/>
    <col min="17" max="17" width="21.7109375" style="79" customWidth="1"/>
    <col min="18" max="24" width="10.7109375" style="79" customWidth="1"/>
    <col min="25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163</v>
      </c>
      <c r="F1" s="80" t="s">
        <v>133</v>
      </c>
      <c r="G1" s="80" t="s">
        <v>82</v>
      </c>
      <c r="H1" s="8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0"/>
      <c r="P1" s="80" t="s">
        <v>21</v>
      </c>
      <c r="Q1" s="80" t="s">
        <v>25</v>
      </c>
    </row>
    <row r="2" spans="1:17" x14ac:dyDescent="0.25">
      <c r="A2" s="81" t="s">
        <v>2</v>
      </c>
      <c r="B2" s="79" t="s">
        <v>12</v>
      </c>
      <c r="C2" s="79" t="s">
        <v>11</v>
      </c>
      <c r="D2" s="79" t="s">
        <v>18</v>
      </c>
      <c r="E2" s="79" t="s">
        <v>17</v>
      </c>
      <c r="F2" s="79">
        <v>2.6360723638510081E-2</v>
      </c>
      <c r="G2" s="79">
        <v>2.1764294157298702E-2</v>
      </c>
      <c r="H2" s="79">
        <v>3.163865250843817E-2</v>
      </c>
      <c r="I2" s="79" t="s">
        <v>202</v>
      </c>
      <c r="J2" s="79">
        <v>2</v>
      </c>
      <c r="K2" s="79" t="s">
        <v>1647</v>
      </c>
      <c r="L2" s="79">
        <v>-3.6358801175808524</v>
      </c>
      <c r="M2" s="79">
        <v>9.5435920780007635E-2</v>
      </c>
      <c r="N2" s="79" t="s">
        <v>17</v>
      </c>
      <c r="P2" s="79" t="s">
        <v>24</v>
      </c>
      <c r="Q2" s="79" t="s">
        <v>67</v>
      </c>
    </row>
    <row r="3" spans="1:17" x14ac:dyDescent="0.25">
      <c r="A3" s="81" t="s">
        <v>2</v>
      </c>
      <c r="B3" s="79" t="s">
        <v>12</v>
      </c>
      <c r="C3" s="79" t="s">
        <v>11</v>
      </c>
      <c r="D3" s="79" t="s">
        <v>8</v>
      </c>
      <c r="E3" s="79" t="s">
        <v>17</v>
      </c>
      <c r="F3" s="79">
        <v>2.9750760798610994E-2</v>
      </c>
      <c r="G3" s="79">
        <v>2.6419987726633128E-2</v>
      </c>
      <c r="H3" s="79">
        <v>3.3811239516650271E-2</v>
      </c>
      <c r="I3" s="79" t="s">
        <v>202</v>
      </c>
      <c r="J3" s="79">
        <v>2</v>
      </c>
      <c r="K3" s="79" t="s">
        <v>1648</v>
      </c>
      <c r="L3" s="79">
        <v>-3.5149005742549289</v>
      </c>
      <c r="M3" s="79">
        <v>6.292664355759417E-2</v>
      </c>
      <c r="N3" s="79" t="s">
        <v>17</v>
      </c>
    </row>
    <row r="4" spans="1:17" x14ac:dyDescent="0.25">
      <c r="A4" s="81" t="s">
        <v>2</v>
      </c>
      <c r="B4" s="79" t="s">
        <v>12</v>
      </c>
      <c r="C4" s="79" t="s">
        <v>11</v>
      </c>
      <c r="D4" s="79" t="s">
        <v>29</v>
      </c>
      <c r="E4" s="79" t="s">
        <v>17</v>
      </c>
      <c r="F4" s="79">
        <v>3.0177634715102604E-2</v>
      </c>
      <c r="G4" s="79">
        <v>2.51317194071492E-2</v>
      </c>
      <c r="H4" s="79">
        <v>3.5993492530772386E-2</v>
      </c>
      <c r="I4" s="79" t="s">
        <v>202</v>
      </c>
      <c r="J4" s="79">
        <v>2</v>
      </c>
      <c r="K4" s="79" t="s">
        <v>1649</v>
      </c>
      <c r="L4" s="79">
        <v>-3.5006542013080737</v>
      </c>
      <c r="M4" s="79">
        <v>9.1634538104108973E-2</v>
      </c>
      <c r="N4" s="79" t="s">
        <v>17</v>
      </c>
    </row>
    <row r="5" spans="1:17" x14ac:dyDescent="0.25">
      <c r="A5" s="81" t="s">
        <v>2</v>
      </c>
      <c r="B5" s="79" t="s">
        <v>12</v>
      </c>
      <c r="C5" s="79" t="s">
        <v>11</v>
      </c>
      <c r="D5" s="79" t="s">
        <v>7</v>
      </c>
      <c r="E5" s="79" t="s">
        <v>17</v>
      </c>
      <c r="F5" s="79">
        <v>2.599197888767699E-2</v>
      </c>
      <c r="G5" s="79">
        <v>2.2291020196011743E-2</v>
      </c>
      <c r="H5" s="79">
        <v>3.035875739374834E-2</v>
      </c>
      <c r="I5" s="79" t="s">
        <v>202</v>
      </c>
      <c r="J5" s="79">
        <v>2</v>
      </c>
      <c r="K5" s="79" t="s">
        <v>1650</v>
      </c>
      <c r="L5" s="79">
        <v>-3.649967292878018</v>
      </c>
      <c r="M5" s="79">
        <v>7.880130282024167E-2</v>
      </c>
      <c r="N5" s="79" t="s">
        <v>17</v>
      </c>
    </row>
    <row r="6" spans="1:17" x14ac:dyDescent="0.25">
      <c r="A6" s="81" t="s">
        <v>2</v>
      </c>
      <c r="B6" s="79" t="s">
        <v>12</v>
      </c>
      <c r="C6" s="79" t="s">
        <v>13</v>
      </c>
      <c r="D6" s="79" t="s">
        <v>18</v>
      </c>
      <c r="E6" s="79" t="s">
        <v>17</v>
      </c>
      <c r="F6" s="79">
        <v>3.2869651129955504E-2</v>
      </c>
      <c r="G6" s="79">
        <v>2.837104918584572E-2</v>
      </c>
      <c r="H6" s="79">
        <v>3.818729604609334E-2</v>
      </c>
      <c r="I6" s="79" t="s">
        <v>202</v>
      </c>
      <c r="J6" s="79">
        <v>2</v>
      </c>
      <c r="K6" s="79" t="s">
        <v>1651</v>
      </c>
      <c r="L6" s="79">
        <v>-3.4152055049931369</v>
      </c>
      <c r="M6" s="79">
        <v>7.5799404514319976E-2</v>
      </c>
      <c r="N6" s="79" t="s">
        <v>17</v>
      </c>
    </row>
    <row r="7" spans="1:17" x14ac:dyDescent="0.25">
      <c r="A7" s="81" t="s">
        <v>2</v>
      </c>
      <c r="B7" s="79" t="s">
        <v>12</v>
      </c>
      <c r="C7" s="79" t="s">
        <v>13</v>
      </c>
      <c r="D7" s="79" t="s">
        <v>8</v>
      </c>
      <c r="E7" s="79" t="s">
        <v>17</v>
      </c>
      <c r="F7" s="79">
        <v>3.7135726418062863E-2</v>
      </c>
      <c r="G7" s="79">
        <v>3.3237514769834157E-2</v>
      </c>
      <c r="H7" s="79">
        <v>4.159320330536187E-2</v>
      </c>
      <c r="I7" s="79" t="s">
        <v>202</v>
      </c>
      <c r="J7" s="79">
        <v>2</v>
      </c>
      <c r="K7" s="79" t="s">
        <v>1652</v>
      </c>
      <c r="L7" s="79">
        <v>-3.2931757965047974</v>
      </c>
      <c r="M7" s="79">
        <v>5.7208564003731678E-2</v>
      </c>
      <c r="N7" s="79" t="s">
        <v>17</v>
      </c>
    </row>
    <row r="8" spans="1:17" x14ac:dyDescent="0.25">
      <c r="A8" s="81" t="s">
        <v>2</v>
      </c>
      <c r="B8" s="79" t="s">
        <v>12</v>
      </c>
      <c r="C8" s="79" t="s">
        <v>13</v>
      </c>
      <c r="D8" s="79" t="s">
        <v>29</v>
      </c>
      <c r="E8" s="79" t="s">
        <v>17</v>
      </c>
      <c r="F8" s="79">
        <v>3.762272671313218E-2</v>
      </c>
      <c r="G8" s="79">
        <v>3.1544964926493564E-2</v>
      </c>
      <c r="H8" s="79">
        <v>4.5495208885218713E-2</v>
      </c>
      <c r="I8" s="79" t="s">
        <v>202</v>
      </c>
      <c r="J8" s="79">
        <v>2</v>
      </c>
      <c r="K8" s="79" t="s">
        <v>1653</v>
      </c>
      <c r="L8" s="79">
        <v>-3.2801469773229606</v>
      </c>
      <c r="M8" s="79">
        <v>9.3416590617530076E-2</v>
      </c>
      <c r="N8" s="79" t="s">
        <v>17</v>
      </c>
    </row>
    <row r="9" spans="1:17" x14ac:dyDescent="0.25">
      <c r="A9" s="81" t="s">
        <v>2</v>
      </c>
      <c r="B9" s="79" t="s">
        <v>12</v>
      </c>
      <c r="C9" s="79" t="s">
        <v>13</v>
      </c>
      <c r="D9" s="79" t="s">
        <v>7</v>
      </c>
      <c r="E9" s="79" t="s">
        <v>17</v>
      </c>
      <c r="F9" s="79">
        <v>3.2453494794530302E-2</v>
      </c>
      <c r="G9" s="79">
        <v>2.9150950370721188E-2</v>
      </c>
      <c r="H9" s="79">
        <v>3.6056354523498861E-2</v>
      </c>
      <c r="I9" s="79" t="s">
        <v>202</v>
      </c>
      <c r="J9" s="79">
        <v>2</v>
      </c>
      <c r="K9" s="79" t="s">
        <v>1654</v>
      </c>
      <c r="L9" s="79">
        <v>-3.4279471438026721</v>
      </c>
      <c r="M9" s="79">
        <v>5.4233572164704973E-2</v>
      </c>
      <c r="N9" s="79" t="s">
        <v>17</v>
      </c>
    </row>
    <row r="10" spans="1:17" x14ac:dyDescent="0.25">
      <c r="A10" s="81" t="s">
        <v>2</v>
      </c>
      <c r="B10" s="79" t="s">
        <v>12</v>
      </c>
      <c r="C10" s="79" t="s">
        <v>14</v>
      </c>
      <c r="D10" s="79" t="s">
        <v>18</v>
      </c>
      <c r="E10" s="79" t="s">
        <v>17</v>
      </c>
      <c r="F10" s="79">
        <v>3.1286238540158114E-2</v>
      </c>
      <c r="G10" s="79">
        <v>2.5868448572846241E-2</v>
      </c>
      <c r="H10" s="79">
        <v>3.7359115524046006E-2</v>
      </c>
      <c r="I10" s="79" t="s">
        <v>202</v>
      </c>
      <c r="J10" s="79">
        <v>2</v>
      </c>
      <c r="K10" s="79" t="s">
        <v>1655</v>
      </c>
      <c r="L10" s="79">
        <v>-3.4645769413699909</v>
      </c>
      <c r="M10" s="79">
        <v>9.3763498570563972E-2</v>
      </c>
      <c r="N10" s="79" t="s">
        <v>17</v>
      </c>
    </row>
    <row r="11" spans="1:17" x14ac:dyDescent="0.25">
      <c r="A11" s="81" t="s">
        <v>2</v>
      </c>
      <c r="B11" s="79" t="s">
        <v>12</v>
      </c>
      <c r="C11" s="79" t="s">
        <v>14</v>
      </c>
      <c r="D11" s="79" t="s">
        <v>8</v>
      </c>
      <c r="E11" s="79" t="s">
        <v>17</v>
      </c>
      <c r="F11" s="79">
        <v>3.5198950808042452E-2</v>
      </c>
      <c r="G11" s="79">
        <v>3.0875176376558185E-2</v>
      </c>
      <c r="H11" s="79">
        <v>3.9703370287000071E-2</v>
      </c>
      <c r="I11" s="79" t="s">
        <v>202</v>
      </c>
      <c r="J11" s="79">
        <v>2</v>
      </c>
      <c r="K11" s="79" t="s">
        <v>1656</v>
      </c>
      <c r="L11" s="79">
        <v>-3.3467390034120141</v>
      </c>
      <c r="M11" s="79">
        <v>6.4153972050015093E-2</v>
      </c>
      <c r="N11" s="79" t="s">
        <v>17</v>
      </c>
    </row>
    <row r="12" spans="1:17" x14ac:dyDescent="0.25">
      <c r="A12" s="81" t="s">
        <v>2</v>
      </c>
      <c r="B12" s="79" t="s">
        <v>12</v>
      </c>
      <c r="C12" s="79" t="s">
        <v>14</v>
      </c>
      <c r="D12" s="79" t="s">
        <v>29</v>
      </c>
      <c r="E12" s="79" t="s">
        <v>17</v>
      </c>
      <c r="F12" s="79">
        <v>3.5802013549820287E-2</v>
      </c>
      <c r="G12" s="79">
        <v>2.929335975920018E-2</v>
      </c>
      <c r="H12" s="79">
        <v>4.3630963149409598E-2</v>
      </c>
      <c r="I12" s="79" t="s">
        <v>202</v>
      </c>
      <c r="J12" s="79">
        <v>2</v>
      </c>
      <c r="K12" s="79" t="s">
        <v>1657</v>
      </c>
      <c r="L12" s="79">
        <v>-3.3297511427487518</v>
      </c>
      <c r="M12" s="79">
        <v>0.10163423503196135</v>
      </c>
      <c r="N12" s="79" t="s">
        <v>17</v>
      </c>
    </row>
    <row r="13" spans="1:17" x14ac:dyDescent="0.25">
      <c r="A13" s="81" t="s">
        <v>2</v>
      </c>
      <c r="B13" s="79" t="s">
        <v>12</v>
      </c>
      <c r="C13" s="79" t="s">
        <v>14</v>
      </c>
      <c r="D13" s="79" t="s">
        <v>7</v>
      </c>
      <c r="E13" s="79" t="s">
        <v>17</v>
      </c>
      <c r="F13" s="79">
        <v>3.0763551907039489E-2</v>
      </c>
      <c r="G13" s="79">
        <v>2.6729197995106063E-2</v>
      </c>
      <c r="H13" s="79">
        <v>3.5134080614014032E-2</v>
      </c>
      <c r="I13" s="79" t="s">
        <v>202</v>
      </c>
      <c r="J13" s="79">
        <v>2</v>
      </c>
      <c r="K13" s="79" t="s">
        <v>1658</v>
      </c>
      <c r="L13" s="79">
        <v>-3.4814246693907589</v>
      </c>
      <c r="M13" s="79">
        <v>6.9748747776798625E-2</v>
      </c>
      <c r="N13" s="79" t="s">
        <v>17</v>
      </c>
    </row>
    <row r="14" spans="1:17" x14ac:dyDescent="0.25">
      <c r="A14" s="81" t="s">
        <v>2</v>
      </c>
      <c r="B14" s="79" t="s">
        <v>15</v>
      </c>
      <c r="C14" s="79" t="s">
        <v>11</v>
      </c>
      <c r="D14" s="79" t="s">
        <v>18</v>
      </c>
      <c r="E14" s="79" t="s">
        <v>17</v>
      </c>
      <c r="F14" s="79">
        <v>2.6360723638510081E-2</v>
      </c>
      <c r="G14" s="79">
        <v>2.1952308170411661E-2</v>
      </c>
      <c r="H14" s="79">
        <v>3.1553971846053061E-2</v>
      </c>
      <c r="I14" s="79" t="s">
        <v>202</v>
      </c>
      <c r="J14" s="79">
        <v>2</v>
      </c>
      <c r="K14" s="79" t="s">
        <v>1659</v>
      </c>
      <c r="L14" s="79">
        <v>-3.6358801175808524</v>
      </c>
      <c r="M14" s="79">
        <v>9.2557954532712192E-2</v>
      </c>
      <c r="N14" s="79" t="s">
        <v>17</v>
      </c>
    </row>
    <row r="15" spans="1:17" x14ac:dyDescent="0.25">
      <c r="A15" s="81" t="s">
        <v>2</v>
      </c>
      <c r="B15" s="79" t="s">
        <v>15</v>
      </c>
      <c r="C15" s="79" t="s">
        <v>11</v>
      </c>
      <c r="D15" s="79" t="s">
        <v>7</v>
      </c>
      <c r="E15" s="79" t="s">
        <v>17</v>
      </c>
      <c r="F15" s="79">
        <v>2.599197888767699E-2</v>
      </c>
      <c r="G15" s="79">
        <v>2.2290887593725498E-2</v>
      </c>
      <c r="H15" s="79">
        <v>3.0552436385073906E-2</v>
      </c>
      <c r="I15" s="79" t="s">
        <v>202</v>
      </c>
      <c r="J15" s="79">
        <v>2</v>
      </c>
      <c r="K15" s="79" t="s">
        <v>1660</v>
      </c>
      <c r="L15" s="79">
        <v>-3.649967292878018</v>
      </c>
      <c r="M15" s="79">
        <v>8.042511895555908E-2</v>
      </c>
      <c r="N15" s="79" t="s">
        <v>17</v>
      </c>
    </row>
    <row r="16" spans="1:17" x14ac:dyDescent="0.25">
      <c r="A16" s="81" t="s">
        <v>2</v>
      </c>
      <c r="B16" s="79" t="s">
        <v>15</v>
      </c>
      <c r="C16" s="79" t="s">
        <v>13</v>
      </c>
      <c r="D16" s="79" t="s">
        <v>18</v>
      </c>
      <c r="E16" s="79" t="s">
        <v>17</v>
      </c>
      <c r="F16" s="79">
        <v>3.2869651129955504E-2</v>
      </c>
      <c r="G16" s="79">
        <v>2.7893437126586814E-2</v>
      </c>
      <c r="H16" s="79">
        <v>3.8466129286143215E-2</v>
      </c>
      <c r="I16" s="79" t="s">
        <v>202</v>
      </c>
      <c r="J16" s="79">
        <v>2</v>
      </c>
      <c r="K16" s="79" t="s">
        <v>1661</v>
      </c>
      <c r="L16" s="79">
        <v>-3.4152055049931369</v>
      </c>
      <c r="M16" s="79">
        <v>8.1986393509782124E-2</v>
      </c>
      <c r="N16" s="79" t="s">
        <v>17</v>
      </c>
    </row>
    <row r="17" spans="1:17" x14ac:dyDescent="0.25">
      <c r="A17" s="81" t="s">
        <v>2</v>
      </c>
      <c r="B17" s="79" t="s">
        <v>15</v>
      </c>
      <c r="C17" s="79" t="s">
        <v>13</v>
      </c>
      <c r="D17" s="79" t="s">
        <v>7</v>
      </c>
      <c r="E17" s="79" t="s">
        <v>17</v>
      </c>
      <c r="F17" s="79">
        <v>3.2453494794530302E-2</v>
      </c>
      <c r="G17" s="79">
        <v>2.9283347014873385E-2</v>
      </c>
      <c r="H17" s="79">
        <v>3.6003885604656803E-2</v>
      </c>
      <c r="I17" s="79" t="s">
        <v>202</v>
      </c>
      <c r="J17" s="79">
        <v>2</v>
      </c>
      <c r="K17" s="79" t="s">
        <v>1662</v>
      </c>
      <c r="L17" s="79">
        <v>-3.4279471438026721</v>
      </c>
      <c r="M17" s="79">
        <v>5.270609002984479E-2</v>
      </c>
      <c r="N17" s="79" t="s">
        <v>17</v>
      </c>
    </row>
    <row r="18" spans="1:17" x14ac:dyDescent="0.25">
      <c r="A18" s="81" t="s">
        <v>2</v>
      </c>
      <c r="B18" s="79" t="s">
        <v>15</v>
      </c>
      <c r="C18" s="79" t="s">
        <v>14</v>
      </c>
      <c r="D18" s="79" t="s">
        <v>18</v>
      </c>
      <c r="E18" s="79" t="s">
        <v>17</v>
      </c>
      <c r="F18" s="79">
        <v>3.1286238540158114E-2</v>
      </c>
      <c r="G18" s="79">
        <v>2.5996757458240486E-2</v>
      </c>
      <c r="H18" s="79">
        <v>3.7347907467256726E-2</v>
      </c>
      <c r="I18" s="79" t="s">
        <v>202</v>
      </c>
      <c r="J18" s="79">
        <v>2</v>
      </c>
      <c r="K18" s="79" t="s">
        <v>1663</v>
      </c>
      <c r="L18" s="79">
        <v>-3.4645769413699909</v>
      </c>
      <c r="M18" s="79">
        <v>9.2424762228767429E-2</v>
      </c>
      <c r="N18" s="79" t="s">
        <v>17</v>
      </c>
    </row>
    <row r="19" spans="1:17" x14ac:dyDescent="0.25">
      <c r="A19" s="80" t="s">
        <v>2</v>
      </c>
      <c r="B19" s="87" t="s">
        <v>15</v>
      </c>
      <c r="C19" s="87" t="s">
        <v>14</v>
      </c>
      <c r="D19" s="87" t="s">
        <v>7</v>
      </c>
      <c r="E19" s="87" t="s">
        <v>17</v>
      </c>
      <c r="F19" s="87">
        <v>3.0763551907039489E-2</v>
      </c>
      <c r="G19" s="87">
        <v>2.6955343577623303E-2</v>
      </c>
      <c r="H19" s="87">
        <v>3.5082561045573848E-2</v>
      </c>
      <c r="I19" s="87" t="s">
        <v>202</v>
      </c>
      <c r="J19" s="87">
        <v>2</v>
      </c>
      <c r="K19" s="87" t="s">
        <v>1664</v>
      </c>
      <c r="L19" s="87">
        <v>-3.4814246693907589</v>
      </c>
      <c r="M19" s="87">
        <v>6.7225157024456264E-2</v>
      </c>
      <c r="N19" s="87" t="s">
        <v>17</v>
      </c>
      <c r="O19" s="87"/>
      <c r="P19" s="87"/>
      <c r="Q19" s="87"/>
    </row>
    <row r="20" spans="1:17" x14ac:dyDescent="0.25">
      <c r="A20" s="81" t="s">
        <v>3</v>
      </c>
      <c r="B20" s="79" t="s">
        <v>12</v>
      </c>
      <c r="C20" s="79" t="s">
        <v>11</v>
      </c>
      <c r="D20" s="79" t="s">
        <v>18</v>
      </c>
      <c r="E20" s="79" t="s">
        <v>17</v>
      </c>
      <c r="F20" s="79">
        <v>2.1438655751400221E-2</v>
      </c>
      <c r="G20" s="79">
        <v>1.6935647919243877E-2</v>
      </c>
      <c r="H20" s="79">
        <v>2.6555189796960355E-2</v>
      </c>
      <c r="I20" s="79" t="s">
        <v>202</v>
      </c>
      <c r="J20" s="79">
        <v>2</v>
      </c>
      <c r="K20" s="79" t="s">
        <v>1630</v>
      </c>
      <c r="L20" s="79">
        <v>-3.8425596429074509</v>
      </c>
      <c r="M20" s="79">
        <v>0.11474603480728057</v>
      </c>
      <c r="N20" s="79" t="s">
        <v>17</v>
      </c>
    </row>
    <row r="21" spans="1:17" x14ac:dyDescent="0.25">
      <c r="A21" s="81" t="s">
        <v>3</v>
      </c>
      <c r="B21" s="79" t="s">
        <v>12</v>
      </c>
      <c r="C21" s="79" t="s">
        <v>11</v>
      </c>
      <c r="D21" s="79" t="s">
        <v>8</v>
      </c>
      <c r="E21" s="79" t="s">
        <v>17</v>
      </c>
      <c r="F21" s="79">
        <v>3.2806396726812216E-2</v>
      </c>
      <c r="G21" s="79">
        <v>2.8215670208239049E-2</v>
      </c>
      <c r="H21" s="79">
        <v>3.766760761263465E-2</v>
      </c>
      <c r="I21" s="79" t="s">
        <v>202</v>
      </c>
      <c r="J21" s="79">
        <v>2</v>
      </c>
      <c r="K21" s="79" t="s">
        <v>1631</v>
      </c>
      <c r="L21" s="79">
        <v>-3.4171317604474791</v>
      </c>
      <c r="M21" s="79">
        <v>7.3704848429826567E-2</v>
      </c>
      <c r="N21" s="79" t="s">
        <v>17</v>
      </c>
    </row>
    <row r="22" spans="1:17" x14ac:dyDescent="0.25">
      <c r="A22" s="81" t="s">
        <v>3</v>
      </c>
      <c r="B22" s="79" t="s">
        <v>12</v>
      </c>
      <c r="C22" s="79" t="s">
        <v>11</v>
      </c>
      <c r="D22" s="79" t="s">
        <v>29</v>
      </c>
      <c r="E22" s="79" t="s">
        <v>17</v>
      </c>
      <c r="F22" s="79">
        <v>3.0837492214304377E-2</v>
      </c>
      <c r="G22" s="79">
        <v>2.4954797722257172E-2</v>
      </c>
      <c r="H22" s="79">
        <v>3.8395912080913454E-2</v>
      </c>
      <c r="I22" s="79" t="s">
        <v>202</v>
      </c>
      <c r="J22" s="79">
        <v>2</v>
      </c>
      <c r="K22" s="79" t="s">
        <v>1632</v>
      </c>
      <c r="L22" s="79">
        <v>-3.4790240496016227</v>
      </c>
      <c r="M22" s="79">
        <v>0.10991961747751396</v>
      </c>
      <c r="N22" s="79" t="s">
        <v>17</v>
      </c>
    </row>
    <row r="23" spans="1:17" x14ac:dyDescent="0.25">
      <c r="A23" s="81" t="s">
        <v>3</v>
      </c>
      <c r="B23" s="79" t="s">
        <v>12</v>
      </c>
      <c r="C23" s="79" t="s">
        <v>11</v>
      </c>
      <c r="D23" s="79" t="s">
        <v>7</v>
      </c>
      <c r="E23" s="79" t="s">
        <v>17</v>
      </c>
      <c r="F23" s="79">
        <v>2.2808715414100431E-2</v>
      </c>
      <c r="G23" s="79">
        <v>1.9013528216657048E-2</v>
      </c>
      <c r="H23" s="79">
        <v>2.8172709264284602E-2</v>
      </c>
      <c r="I23" s="79" t="s">
        <v>202</v>
      </c>
      <c r="J23" s="79">
        <v>2</v>
      </c>
      <c r="K23" s="79" t="s">
        <v>1633</v>
      </c>
      <c r="L23" s="79">
        <v>-3.7806125610581685</v>
      </c>
      <c r="M23" s="79">
        <v>0.10030689172706453</v>
      </c>
      <c r="N23" s="79" t="s">
        <v>17</v>
      </c>
    </row>
    <row r="24" spans="1:17" x14ac:dyDescent="0.25">
      <c r="A24" s="81" t="s">
        <v>3</v>
      </c>
      <c r="B24" s="79" t="s">
        <v>12</v>
      </c>
      <c r="C24" s="79" t="s">
        <v>13</v>
      </c>
      <c r="D24" s="79" t="s">
        <v>18</v>
      </c>
      <c r="E24" s="79" t="s">
        <v>17</v>
      </c>
      <c r="F24" s="79">
        <v>2.3717198744804862E-2</v>
      </c>
      <c r="G24" s="79">
        <v>1.9669615351573737E-2</v>
      </c>
      <c r="H24" s="79">
        <v>2.8737347225150891E-2</v>
      </c>
      <c r="I24" s="79" t="s">
        <v>202</v>
      </c>
      <c r="J24" s="79">
        <v>2</v>
      </c>
      <c r="K24" s="79" t="s">
        <v>1634</v>
      </c>
      <c r="L24" s="79">
        <v>-3.7415548085886052</v>
      </c>
      <c r="M24" s="79">
        <v>9.6714922634271713E-2</v>
      </c>
      <c r="N24" s="79" t="s">
        <v>17</v>
      </c>
    </row>
    <row r="25" spans="1:17" x14ac:dyDescent="0.25">
      <c r="A25" s="81" t="s">
        <v>3</v>
      </c>
      <c r="B25" s="79" t="s">
        <v>12</v>
      </c>
      <c r="C25" s="79" t="s">
        <v>13</v>
      </c>
      <c r="D25" s="79" t="s">
        <v>8</v>
      </c>
      <c r="E25" s="79" t="s">
        <v>17</v>
      </c>
      <c r="F25" s="79">
        <v>3.6255173936512404E-2</v>
      </c>
      <c r="G25" s="79">
        <v>3.204009375902088E-2</v>
      </c>
      <c r="H25" s="79">
        <v>4.116617395837413E-2</v>
      </c>
      <c r="I25" s="79" t="s">
        <v>202</v>
      </c>
      <c r="J25" s="79">
        <v>2</v>
      </c>
      <c r="K25" s="79" t="s">
        <v>1635</v>
      </c>
      <c r="L25" s="79">
        <v>-3.3171731785832077</v>
      </c>
      <c r="M25" s="79">
        <v>6.3935931173065522E-2</v>
      </c>
      <c r="N25" s="79" t="s">
        <v>17</v>
      </c>
    </row>
    <row r="26" spans="1:17" x14ac:dyDescent="0.25">
      <c r="A26" s="81" t="s">
        <v>3</v>
      </c>
      <c r="B26" s="79" t="s">
        <v>12</v>
      </c>
      <c r="C26" s="79" t="s">
        <v>13</v>
      </c>
      <c r="D26" s="79" t="s">
        <v>29</v>
      </c>
      <c r="E26" s="79" t="s">
        <v>17</v>
      </c>
      <c r="F26" s="79">
        <v>3.4100780158401352E-2</v>
      </c>
      <c r="G26" s="79">
        <v>2.7485423911555909E-2</v>
      </c>
      <c r="H26" s="79">
        <v>4.2354238699848938E-2</v>
      </c>
      <c r="I26" s="79" t="s">
        <v>202</v>
      </c>
      <c r="J26" s="79">
        <v>2</v>
      </c>
      <c r="K26" s="79" t="s">
        <v>1636</v>
      </c>
      <c r="L26" s="79">
        <v>-3.3784350164088819</v>
      </c>
      <c r="M26" s="79">
        <v>0.11030935685743956</v>
      </c>
      <c r="N26" s="79" t="s">
        <v>17</v>
      </c>
    </row>
    <row r="27" spans="1:17" x14ac:dyDescent="0.25">
      <c r="A27" s="81" t="s">
        <v>3</v>
      </c>
      <c r="B27" s="79" t="s">
        <v>12</v>
      </c>
      <c r="C27" s="79" t="s">
        <v>13</v>
      </c>
      <c r="D27" s="79" t="s">
        <v>7</v>
      </c>
      <c r="E27" s="79" t="s">
        <v>17</v>
      </c>
      <c r="F27" s="79">
        <v>2.5220986512100221E-2</v>
      </c>
      <c r="G27" s="79">
        <v>2.189997075984184E-2</v>
      </c>
      <c r="H27" s="79">
        <v>2.9355077042552784E-2</v>
      </c>
      <c r="I27" s="79" t="s">
        <v>202</v>
      </c>
      <c r="J27" s="79">
        <v>2</v>
      </c>
      <c r="K27" s="79" t="s">
        <v>1637</v>
      </c>
      <c r="L27" s="79">
        <v>-3.6800788329494716</v>
      </c>
      <c r="M27" s="79">
        <v>7.4739850094460214E-2</v>
      </c>
      <c r="N27" s="79" t="s">
        <v>17</v>
      </c>
    </row>
    <row r="28" spans="1:17" x14ac:dyDescent="0.25">
      <c r="A28" s="81" t="s">
        <v>3</v>
      </c>
      <c r="B28" s="79" t="s">
        <v>12</v>
      </c>
      <c r="C28" s="79" t="s">
        <v>14</v>
      </c>
      <c r="D28" s="79" t="s">
        <v>18</v>
      </c>
      <c r="E28" s="79" t="s">
        <v>17</v>
      </c>
      <c r="F28" s="79">
        <v>2.4126810234636364E-2</v>
      </c>
      <c r="G28" s="79">
        <v>1.9836266549283606E-2</v>
      </c>
      <c r="H28" s="79">
        <v>2.9240447330836656E-2</v>
      </c>
      <c r="I28" s="79" t="s">
        <v>202</v>
      </c>
      <c r="J28" s="79">
        <v>2</v>
      </c>
      <c r="K28" s="79" t="s">
        <v>1638</v>
      </c>
      <c r="L28" s="79">
        <v>-3.7244315989395242</v>
      </c>
      <c r="M28" s="79">
        <v>9.8990057950827298E-2</v>
      </c>
      <c r="N28" s="79" t="s">
        <v>17</v>
      </c>
    </row>
    <row r="29" spans="1:17" x14ac:dyDescent="0.25">
      <c r="A29" s="81" t="s">
        <v>3</v>
      </c>
      <c r="B29" s="79" t="s">
        <v>12</v>
      </c>
      <c r="C29" s="79" t="s">
        <v>14</v>
      </c>
      <c r="D29" s="79" t="s">
        <v>8</v>
      </c>
      <c r="E29" s="79" t="s">
        <v>17</v>
      </c>
      <c r="F29" s="79">
        <v>3.6848193511601776E-2</v>
      </c>
      <c r="G29" s="79">
        <v>3.1781272909196245E-2</v>
      </c>
      <c r="H29" s="79">
        <v>4.2897350348086637E-2</v>
      </c>
      <c r="I29" s="79" t="s">
        <v>202</v>
      </c>
      <c r="J29" s="79">
        <v>2</v>
      </c>
      <c r="K29" s="79" t="s">
        <v>1639</v>
      </c>
      <c r="L29" s="79">
        <v>-3.3009486843000935</v>
      </c>
      <c r="M29" s="79">
        <v>7.651348124747287E-2</v>
      </c>
      <c r="N29" s="79" t="s">
        <v>17</v>
      </c>
    </row>
    <row r="30" spans="1:17" x14ac:dyDescent="0.25">
      <c r="A30" s="81" t="s">
        <v>3</v>
      </c>
      <c r="B30" s="79" t="s">
        <v>12</v>
      </c>
      <c r="C30" s="79" t="s">
        <v>14</v>
      </c>
      <c r="D30" s="79" t="s">
        <v>29</v>
      </c>
      <c r="E30" s="79" t="s">
        <v>17</v>
      </c>
      <c r="F30" s="79">
        <v>3.4666095258029599E-2</v>
      </c>
      <c r="G30" s="79">
        <v>2.7860373571313296E-2</v>
      </c>
      <c r="H30" s="79">
        <v>4.3340502532501872E-2</v>
      </c>
      <c r="I30" s="79" t="s">
        <v>202</v>
      </c>
      <c r="J30" s="79">
        <v>2</v>
      </c>
      <c r="K30" s="79" t="s">
        <v>1640</v>
      </c>
      <c r="L30" s="79">
        <v>-3.361993151586173</v>
      </c>
      <c r="M30" s="79">
        <v>0.11272505459751293</v>
      </c>
      <c r="N30" s="79" t="s">
        <v>17</v>
      </c>
    </row>
    <row r="31" spans="1:17" x14ac:dyDescent="0.25">
      <c r="A31" s="81" t="s">
        <v>3</v>
      </c>
      <c r="B31" s="79" t="s">
        <v>12</v>
      </c>
      <c r="C31" s="79" t="s">
        <v>14</v>
      </c>
      <c r="D31" s="79" t="s">
        <v>7</v>
      </c>
      <c r="E31" s="79" t="s">
        <v>17</v>
      </c>
      <c r="F31" s="79">
        <v>2.5648128135928469E-2</v>
      </c>
      <c r="G31" s="79">
        <v>2.2085693192457807E-2</v>
      </c>
      <c r="H31" s="79">
        <v>3.0125692235666909E-2</v>
      </c>
      <c r="I31" s="79" t="s">
        <v>202</v>
      </c>
      <c r="J31" s="79">
        <v>2</v>
      </c>
      <c r="K31" s="79" t="s">
        <v>1641</v>
      </c>
      <c r="L31" s="79">
        <v>-3.6632846871851057</v>
      </c>
      <c r="M31" s="79">
        <v>7.9196004665801734E-2</v>
      </c>
      <c r="N31" s="79" t="s">
        <v>17</v>
      </c>
    </row>
    <row r="32" spans="1:17" x14ac:dyDescent="0.25">
      <c r="A32" s="81" t="s">
        <v>3</v>
      </c>
      <c r="B32" s="79" t="s">
        <v>15</v>
      </c>
      <c r="C32" s="79" t="s">
        <v>11</v>
      </c>
      <c r="D32" s="79" t="s">
        <v>18</v>
      </c>
      <c r="E32" s="79" t="s">
        <v>17</v>
      </c>
      <c r="F32" s="79">
        <v>2.1438655751400221E-2</v>
      </c>
      <c r="G32" s="79">
        <v>1.7299380846437326E-2</v>
      </c>
      <c r="H32" s="79">
        <v>2.6556133735181731E-2</v>
      </c>
      <c r="I32" s="79" t="s">
        <v>202</v>
      </c>
      <c r="J32" s="79">
        <v>2</v>
      </c>
      <c r="K32" s="79" t="s">
        <v>1642</v>
      </c>
      <c r="L32" s="79">
        <v>-3.8425596429074509</v>
      </c>
      <c r="M32" s="79">
        <v>0.10933419264612484</v>
      </c>
      <c r="N32" s="79" t="s">
        <v>17</v>
      </c>
    </row>
    <row r="33" spans="1:17" x14ac:dyDescent="0.25">
      <c r="A33" s="81" t="s">
        <v>3</v>
      </c>
      <c r="B33" s="79" t="s">
        <v>15</v>
      </c>
      <c r="C33" s="79" t="s">
        <v>11</v>
      </c>
      <c r="D33" s="79" t="s">
        <v>7</v>
      </c>
      <c r="E33" s="79" t="s">
        <v>17</v>
      </c>
      <c r="F33" s="79">
        <v>2.2808715414100431E-2</v>
      </c>
      <c r="G33" s="79">
        <v>1.8770695550884994E-2</v>
      </c>
      <c r="H33" s="79">
        <v>2.7990083136102593E-2</v>
      </c>
      <c r="I33" s="79" t="s">
        <v>202</v>
      </c>
      <c r="J33" s="79">
        <v>2</v>
      </c>
      <c r="K33" s="79" t="s">
        <v>1643</v>
      </c>
      <c r="L33" s="79">
        <v>-3.7806125610581685</v>
      </c>
      <c r="M33" s="79">
        <v>0.10192687941279953</v>
      </c>
      <c r="N33" s="79" t="s">
        <v>17</v>
      </c>
    </row>
    <row r="34" spans="1:17" x14ac:dyDescent="0.25">
      <c r="A34" s="81" t="s">
        <v>3</v>
      </c>
      <c r="B34" s="79" t="s">
        <v>15</v>
      </c>
      <c r="C34" s="79" t="s">
        <v>13</v>
      </c>
      <c r="D34" s="79" t="s">
        <v>18</v>
      </c>
      <c r="E34" s="79" t="s">
        <v>17</v>
      </c>
      <c r="F34" s="79">
        <v>2.3717198744804862E-2</v>
      </c>
      <c r="G34" s="79">
        <v>1.9606897082157682E-2</v>
      </c>
      <c r="H34" s="79">
        <v>2.8676473078124386E-2</v>
      </c>
      <c r="I34" s="79" t="s">
        <v>202</v>
      </c>
      <c r="J34" s="79">
        <v>2</v>
      </c>
      <c r="K34" s="79" t="s">
        <v>1634</v>
      </c>
      <c r="L34" s="79">
        <v>-3.7415548085886052</v>
      </c>
      <c r="M34" s="79">
        <v>9.698868288896477E-2</v>
      </c>
      <c r="N34" s="79" t="s">
        <v>17</v>
      </c>
    </row>
    <row r="35" spans="1:17" x14ac:dyDescent="0.25">
      <c r="A35" s="81" t="s">
        <v>3</v>
      </c>
      <c r="B35" s="79" t="s">
        <v>15</v>
      </c>
      <c r="C35" s="79" t="s">
        <v>13</v>
      </c>
      <c r="D35" s="79" t="s">
        <v>7</v>
      </c>
      <c r="E35" s="79" t="s">
        <v>17</v>
      </c>
      <c r="F35" s="79">
        <v>2.5220986512100221E-2</v>
      </c>
      <c r="G35" s="79">
        <v>2.1804628159149235E-2</v>
      </c>
      <c r="H35" s="79">
        <v>2.8745426958545924E-2</v>
      </c>
      <c r="I35" s="79" t="s">
        <v>202</v>
      </c>
      <c r="J35" s="79">
        <v>2</v>
      </c>
      <c r="K35" s="79" t="s">
        <v>1644</v>
      </c>
      <c r="L35" s="79">
        <v>-3.6800788329494716</v>
      </c>
      <c r="M35" s="79">
        <v>7.0499092892692808E-2</v>
      </c>
      <c r="N35" s="79" t="s">
        <v>17</v>
      </c>
    </row>
    <row r="36" spans="1:17" x14ac:dyDescent="0.25">
      <c r="A36" s="81" t="s">
        <v>3</v>
      </c>
      <c r="B36" s="79" t="s">
        <v>15</v>
      </c>
      <c r="C36" s="79" t="s">
        <v>14</v>
      </c>
      <c r="D36" s="79" t="s">
        <v>18</v>
      </c>
      <c r="E36" s="79" t="s">
        <v>17</v>
      </c>
      <c r="F36" s="79">
        <v>2.4126810234636364E-2</v>
      </c>
      <c r="G36" s="79">
        <v>1.9809154007888533E-2</v>
      </c>
      <c r="H36" s="79">
        <v>2.9622782842783208E-2</v>
      </c>
      <c r="I36" s="79" t="s">
        <v>202</v>
      </c>
      <c r="J36" s="79">
        <v>2</v>
      </c>
      <c r="K36" s="79" t="s">
        <v>1645</v>
      </c>
      <c r="L36" s="79">
        <v>-3.7244315989395242</v>
      </c>
      <c r="M36" s="79">
        <v>0.10265295954389561</v>
      </c>
      <c r="N36" s="79" t="s">
        <v>17</v>
      </c>
    </row>
    <row r="37" spans="1:17" x14ac:dyDescent="0.25">
      <c r="A37" s="80" t="s">
        <v>3</v>
      </c>
      <c r="B37" s="87" t="s">
        <v>15</v>
      </c>
      <c r="C37" s="87" t="s">
        <v>14</v>
      </c>
      <c r="D37" s="87" t="s">
        <v>7</v>
      </c>
      <c r="E37" s="87" t="s">
        <v>17</v>
      </c>
      <c r="F37" s="87">
        <v>2.5648128135928469E-2</v>
      </c>
      <c r="G37" s="87">
        <v>2.1843484551069242E-2</v>
      </c>
      <c r="H37" s="87">
        <v>3.0093650464432724E-2</v>
      </c>
      <c r="I37" s="87" t="s">
        <v>202</v>
      </c>
      <c r="J37" s="87">
        <v>2</v>
      </c>
      <c r="K37" s="87" t="s">
        <v>1646</v>
      </c>
      <c r="L37" s="87">
        <v>-3.6632846871851057</v>
      </c>
      <c r="M37" s="87">
        <v>8.1737631195136051E-2</v>
      </c>
      <c r="N37" s="87" t="s">
        <v>17</v>
      </c>
      <c r="O37" s="87"/>
      <c r="P37" s="87"/>
      <c r="Q37" s="87"/>
    </row>
    <row r="38" spans="1:17" x14ac:dyDescent="0.25">
      <c r="A38" s="81" t="s">
        <v>4</v>
      </c>
      <c r="B38" s="79" t="s">
        <v>12</v>
      </c>
      <c r="C38" s="79" t="s">
        <v>11</v>
      </c>
      <c r="D38" s="79" t="s">
        <v>18</v>
      </c>
      <c r="E38" s="79" t="s">
        <v>17</v>
      </c>
      <c r="F38" s="79">
        <v>2.9164086359931968E-2</v>
      </c>
      <c r="G38" s="79">
        <v>2.1509427887438284E-2</v>
      </c>
      <c r="H38" s="79">
        <v>3.9027530379229639E-2</v>
      </c>
      <c r="I38" s="79" t="s">
        <v>202</v>
      </c>
      <c r="J38" s="79">
        <v>2</v>
      </c>
      <c r="K38" s="79" t="s">
        <v>1665</v>
      </c>
      <c r="L38" s="79">
        <v>-3.5348172458596476</v>
      </c>
      <c r="M38" s="79">
        <v>0.15198366297036928</v>
      </c>
      <c r="N38" s="79" t="s">
        <v>17</v>
      </c>
    </row>
    <row r="39" spans="1:17" x14ac:dyDescent="0.25">
      <c r="A39" s="81" t="s">
        <v>4</v>
      </c>
      <c r="B39" s="79" t="s">
        <v>12</v>
      </c>
      <c r="C39" s="79" t="s">
        <v>11</v>
      </c>
      <c r="D39" s="79" t="s">
        <v>8</v>
      </c>
      <c r="E39" s="79" t="s">
        <v>17</v>
      </c>
      <c r="F39" s="79">
        <v>3.501543937511143E-2</v>
      </c>
      <c r="G39" s="79">
        <v>3.0348092479026634E-2</v>
      </c>
      <c r="H39" s="79">
        <v>4.06301628571911E-2</v>
      </c>
      <c r="I39" s="79" t="s">
        <v>202</v>
      </c>
      <c r="J39" s="79">
        <v>2</v>
      </c>
      <c r="K39" s="79" t="s">
        <v>1666</v>
      </c>
      <c r="L39" s="79">
        <v>-3.3519661897565705</v>
      </c>
      <c r="M39" s="79">
        <v>7.4432921819841111E-2</v>
      </c>
      <c r="N39" s="79" t="s">
        <v>17</v>
      </c>
    </row>
    <row r="40" spans="1:17" x14ac:dyDescent="0.25">
      <c r="A40" s="81" t="s">
        <v>4</v>
      </c>
      <c r="B40" s="79" t="s">
        <v>12</v>
      </c>
      <c r="C40" s="79" t="s">
        <v>11</v>
      </c>
      <c r="D40" s="79" t="s">
        <v>29</v>
      </c>
      <c r="E40" s="79" t="s">
        <v>17</v>
      </c>
      <c r="F40" s="79">
        <v>3.6617340572695632E-2</v>
      </c>
      <c r="G40" s="79">
        <v>2.834477749825039E-2</v>
      </c>
      <c r="H40" s="79">
        <v>4.7268416581960918E-2</v>
      </c>
      <c r="I40" s="79" t="s">
        <v>202</v>
      </c>
      <c r="J40" s="79">
        <v>2</v>
      </c>
      <c r="K40" s="79" t="s">
        <v>1667</v>
      </c>
      <c r="L40" s="79">
        <v>-3.3072333646368062</v>
      </c>
      <c r="M40" s="79">
        <v>0.13045906861101417</v>
      </c>
      <c r="N40" s="79" t="s">
        <v>17</v>
      </c>
    </row>
    <row r="41" spans="1:17" x14ac:dyDescent="0.25">
      <c r="A41" s="81" t="s">
        <v>4</v>
      </c>
      <c r="B41" s="79" t="s">
        <v>12</v>
      </c>
      <c r="C41" s="79" t="s">
        <v>11</v>
      </c>
      <c r="D41" s="79" t="s">
        <v>7</v>
      </c>
      <c r="E41" s="79" t="s">
        <v>17</v>
      </c>
      <c r="F41" s="79">
        <v>2.7894277585783608E-2</v>
      </c>
      <c r="G41" s="79">
        <v>2.2071029788086647E-2</v>
      </c>
      <c r="H41" s="79">
        <v>3.4743386963825895E-2</v>
      </c>
      <c r="I41" s="79" t="s">
        <v>202</v>
      </c>
      <c r="J41" s="79">
        <v>2</v>
      </c>
      <c r="K41" s="79" t="s">
        <v>1668</v>
      </c>
      <c r="L41" s="79">
        <v>-3.5793337156438123</v>
      </c>
      <c r="M41" s="79">
        <v>0.11574575801939101</v>
      </c>
      <c r="N41" s="79" t="s">
        <v>17</v>
      </c>
    </row>
    <row r="42" spans="1:17" x14ac:dyDescent="0.25">
      <c r="A42" s="81" t="s">
        <v>4</v>
      </c>
      <c r="B42" s="79" t="s">
        <v>12</v>
      </c>
      <c r="C42" s="79" t="s">
        <v>13</v>
      </c>
      <c r="D42" s="79" t="s">
        <v>18</v>
      </c>
      <c r="E42" s="79" t="s">
        <v>17</v>
      </c>
      <c r="F42" s="79">
        <v>1.9994107986144618E-2</v>
      </c>
      <c r="G42" s="79">
        <v>1.4168961703946218E-2</v>
      </c>
      <c r="H42" s="79">
        <v>2.763256858023793E-2</v>
      </c>
      <c r="I42" s="79" t="s">
        <v>202</v>
      </c>
      <c r="J42" s="79">
        <v>2</v>
      </c>
      <c r="K42" s="79" t="s">
        <v>1669</v>
      </c>
      <c r="L42" s="79">
        <v>-3.912317649524224</v>
      </c>
      <c r="M42" s="79">
        <v>0.17039319420813345</v>
      </c>
      <c r="N42" s="79" t="s">
        <v>17</v>
      </c>
    </row>
    <row r="43" spans="1:17" x14ac:dyDescent="0.25">
      <c r="A43" s="81" t="s">
        <v>4</v>
      </c>
      <c r="B43" s="79" t="s">
        <v>12</v>
      </c>
      <c r="C43" s="79" t="s">
        <v>13</v>
      </c>
      <c r="D43" s="79" t="s">
        <v>8</v>
      </c>
      <c r="E43" s="79" t="s">
        <v>17</v>
      </c>
      <c r="F43" s="79">
        <v>2.3977735062250267E-2</v>
      </c>
      <c r="G43" s="79">
        <v>1.8888910043810037E-2</v>
      </c>
      <c r="H43" s="79">
        <v>3.0137129052511914E-2</v>
      </c>
      <c r="I43" s="79" t="s">
        <v>202</v>
      </c>
      <c r="J43" s="79">
        <v>2</v>
      </c>
      <c r="K43" s="79" t="s">
        <v>1670</v>
      </c>
      <c r="L43" s="79">
        <v>-3.7306295849590581</v>
      </c>
      <c r="M43" s="79">
        <v>0.11917932531872694</v>
      </c>
      <c r="N43" s="79" t="s">
        <v>17</v>
      </c>
    </row>
    <row r="44" spans="1:17" x14ac:dyDescent="0.25">
      <c r="A44" s="81" t="s">
        <v>4</v>
      </c>
      <c r="B44" s="79" t="s">
        <v>12</v>
      </c>
      <c r="C44" s="79" t="s">
        <v>13</v>
      </c>
      <c r="D44" s="79" t="s">
        <v>29</v>
      </c>
      <c r="E44" s="79" t="s">
        <v>17</v>
      </c>
      <c r="F44" s="79">
        <v>2.5094610071964087E-2</v>
      </c>
      <c r="G44" s="79">
        <v>1.8516172479069577E-2</v>
      </c>
      <c r="H44" s="79">
        <v>3.4629273127740154E-2</v>
      </c>
      <c r="I44" s="79" t="s">
        <v>202</v>
      </c>
      <c r="J44" s="79">
        <v>2</v>
      </c>
      <c r="K44" s="79" t="s">
        <v>1671</v>
      </c>
      <c r="L44" s="79">
        <v>-3.685102194072702</v>
      </c>
      <c r="M44" s="79">
        <v>0.1597078648627919</v>
      </c>
      <c r="N44" s="79" t="s">
        <v>17</v>
      </c>
    </row>
    <row r="45" spans="1:17" x14ac:dyDescent="0.25">
      <c r="A45" s="81" t="s">
        <v>4</v>
      </c>
      <c r="B45" s="79" t="s">
        <v>12</v>
      </c>
      <c r="C45" s="79" t="s">
        <v>13</v>
      </c>
      <c r="D45" s="79" t="s">
        <v>7</v>
      </c>
      <c r="E45" s="79" t="s">
        <v>17</v>
      </c>
      <c r="F45" s="79">
        <v>1.9098747062812168E-2</v>
      </c>
      <c r="G45" s="79">
        <v>1.4319070545813691E-2</v>
      </c>
      <c r="H45" s="79">
        <v>2.4550999264857591E-2</v>
      </c>
      <c r="I45" s="79" t="s">
        <v>202</v>
      </c>
      <c r="J45" s="79">
        <v>2</v>
      </c>
      <c r="K45" s="79" t="s">
        <v>1672</v>
      </c>
      <c r="L45" s="79">
        <v>-3.9581325448868943</v>
      </c>
      <c r="M45" s="79">
        <v>0.13754089368816683</v>
      </c>
      <c r="N45" s="79" t="s">
        <v>17</v>
      </c>
    </row>
    <row r="46" spans="1:17" x14ac:dyDescent="0.25">
      <c r="A46" s="81" t="s">
        <v>4</v>
      </c>
      <c r="B46" s="79" t="s">
        <v>12</v>
      </c>
      <c r="C46" s="79" t="s">
        <v>14</v>
      </c>
      <c r="D46" s="79" t="s">
        <v>18</v>
      </c>
      <c r="E46" s="79" t="s">
        <v>17</v>
      </c>
      <c r="F46" s="79">
        <v>2.7508378456395626E-2</v>
      </c>
      <c r="G46" s="79">
        <v>1.9675975351828988E-2</v>
      </c>
      <c r="H46" s="79">
        <v>3.6761959102421145E-2</v>
      </c>
      <c r="I46" s="79" t="s">
        <v>202</v>
      </c>
      <c r="J46" s="79">
        <v>2</v>
      </c>
      <c r="K46" s="79" t="s">
        <v>1673</v>
      </c>
      <c r="L46" s="79">
        <v>-3.5932646495707798</v>
      </c>
      <c r="M46" s="79">
        <v>0.15945541434820118</v>
      </c>
      <c r="N46" s="79" t="s">
        <v>17</v>
      </c>
    </row>
    <row r="47" spans="1:17" x14ac:dyDescent="0.25">
      <c r="A47" s="81" t="s">
        <v>4</v>
      </c>
      <c r="B47" s="79" t="s">
        <v>12</v>
      </c>
      <c r="C47" s="79" t="s">
        <v>14</v>
      </c>
      <c r="D47" s="79" t="s">
        <v>8</v>
      </c>
      <c r="E47" s="79" t="s">
        <v>17</v>
      </c>
      <c r="F47" s="79">
        <v>3.2990060045173304E-2</v>
      </c>
      <c r="G47" s="79">
        <v>2.7846564236878556E-2</v>
      </c>
      <c r="H47" s="79">
        <v>3.8947744619094733E-2</v>
      </c>
      <c r="I47" s="79" t="s">
        <v>202</v>
      </c>
      <c r="J47" s="79">
        <v>2</v>
      </c>
      <c r="K47" s="79" t="s">
        <v>1674</v>
      </c>
      <c r="L47" s="79">
        <v>-3.4115489736410511</v>
      </c>
      <c r="M47" s="79">
        <v>8.5589610734682187E-2</v>
      </c>
      <c r="N47" s="79" t="s">
        <v>17</v>
      </c>
    </row>
    <row r="48" spans="1:17" x14ac:dyDescent="0.25">
      <c r="A48" s="81" t="s">
        <v>4</v>
      </c>
      <c r="B48" s="79" t="s">
        <v>12</v>
      </c>
      <c r="C48" s="79" t="s">
        <v>14</v>
      </c>
      <c r="D48" s="79" t="s">
        <v>29</v>
      </c>
      <c r="E48" s="79" t="s">
        <v>17</v>
      </c>
      <c r="F48" s="79">
        <v>3.4534810348201543E-2</v>
      </c>
      <c r="G48" s="79">
        <v>2.5976708307253505E-2</v>
      </c>
      <c r="H48" s="79">
        <v>4.5661421111627638E-2</v>
      </c>
      <c r="I48" s="79" t="s">
        <v>202</v>
      </c>
      <c r="J48" s="79">
        <v>2</v>
      </c>
      <c r="K48" s="79" t="s">
        <v>1675</v>
      </c>
      <c r="L48" s="79">
        <v>-3.3657874680386874</v>
      </c>
      <c r="M48" s="79">
        <v>0.14389118933876457</v>
      </c>
      <c r="N48" s="79" t="s">
        <v>17</v>
      </c>
    </row>
    <row r="49" spans="1:17" x14ac:dyDescent="0.25">
      <c r="A49" s="81" t="s">
        <v>4</v>
      </c>
      <c r="B49" s="79" t="s">
        <v>12</v>
      </c>
      <c r="C49" s="79" t="s">
        <v>14</v>
      </c>
      <c r="D49" s="79" t="s">
        <v>7</v>
      </c>
      <c r="E49" s="79" t="s">
        <v>17</v>
      </c>
      <c r="F49" s="79">
        <v>2.6280844235596314E-2</v>
      </c>
      <c r="G49" s="79">
        <v>2.0539339675530881E-2</v>
      </c>
      <c r="H49" s="79">
        <v>3.3600809718878369E-2</v>
      </c>
      <c r="I49" s="79" t="s">
        <v>202</v>
      </c>
      <c r="J49" s="79">
        <v>2</v>
      </c>
      <c r="K49" s="79" t="s">
        <v>1676</v>
      </c>
      <c r="L49" s="79">
        <v>-3.6389149612395393</v>
      </c>
      <c r="M49" s="79">
        <v>0.12556329328896915</v>
      </c>
      <c r="N49" s="79" t="s">
        <v>17</v>
      </c>
    </row>
    <row r="50" spans="1:17" x14ac:dyDescent="0.25">
      <c r="A50" s="81" t="s">
        <v>4</v>
      </c>
      <c r="B50" s="79" t="s">
        <v>15</v>
      </c>
      <c r="C50" s="79" t="s">
        <v>11</v>
      </c>
      <c r="D50" s="79" t="s">
        <v>18</v>
      </c>
      <c r="E50" s="79" t="s">
        <v>17</v>
      </c>
      <c r="F50" s="79">
        <v>2.9164086359931968E-2</v>
      </c>
      <c r="G50" s="79">
        <v>2.1778259207717254E-2</v>
      </c>
      <c r="H50" s="79">
        <v>3.9230474000070542E-2</v>
      </c>
      <c r="I50" s="79" t="s">
        <v>202</v>
      </c>
      <c r="J50" s="79">
        <v>2</v>
      </c>
      <c r="K50" s="79" t="s">
        <v>1677</v>
      </c>
      <c r="L50" s="79">
        <v>-3.5348172458596476</v>
      </c>
      <c r="M50" s="79">
        <v>0.15013817719728417</v>
      </c>
      <c r="N50" s="79" t="s">
        <v>17</v>
      </c>
    </row>
    <row r="51" spans="1:17" x14ac:dyDescent="0.25">
      <c r="A51" s="81" t="s">
        <v>4</v>
      </c>
      <c r="B51" s="79" t="s">
        <v>15</v>
      </c>
      <c r="C51" s="79" t="s">
        <v>11</v>
      </c>
      <c r="D51" s="79" t="s">
        <v>7</v>
      </c>
      <c r="E51" s="79" t="s">
        <v>17</v>
      </c>
      <c r="F51" s="79">
        <v>2.7894277585783608E-2</v>
      </c>
      <c r="G51" s="79">
        <v>2.2415757882153508E-2</v>
      </c>
      <c r="H51" s="79">
        <v>3.5498462848825615E-2</v>
      </c>
      <c r="I51" s="79" t="s">
        <v>202</v>
      </c>
      <c r="J51" s="79">
        <v>2</v>
      </c>
      <c r="K51" s="79" t="s">
        <v>1678</v>
      </c>
      <c r="L51" s="79">
        <v>-3.5793337156438123</v>
      </c>
      <c r="M51" s="79">
        <v>0.11727683854383816</v>
      </c>
      <c r="N51" s="79" t="s">
        <v>17</v>
      </c>
    </row>
    <row r="52" spans="1:17" x14ac:dyDescent="0.25">
      <c r="A52" s="81" t="s">
        <v>4</v>
      </c>
      <c r="B52" s="79" t="s">
        <v>15</v>
      </c>
      <c r="C52" s="79" t="s">
        <v>13</v>
      </c>
      <c r="D52" s="79" t="s">
        <v>18</v>
      </c>
      <c r="E52" s="79" t="s">
        <v>17</v>
      </c>
      <c r="F52" s="79">
        <v>1.9994107986144618E-2</v>
      </c>
      <c r="G52" s="79">
        <v>1.4283936250821829E-2</v>
      </c>
      <c r="H52" s="79">
        <v>2.6917768065288887E-2</v>
      </c>
      <c r="I52" s="79" t="s">
        <v>202</v>
      </c>
      <c r="J52" s="79">
        <v>2</v>
      </c>
      <c r="K52" s="79" t="s">
        <v>1679</v>
      </c>
      <c r="L52" s="79">
        <v>-3.912317649524224</v>
      </c>
      <c r="M52" s="79">
        <v>0.16164566956315102</v>
      </c>
      <c r="N52" s="79" t="s">
        <v>17</v>
      </c>
    </row>
    <row r="53" spans="1:17" x14ac:dyDescent="0.25">
      <c r="A53" s="81" t="s">
        <v>4</v>
      </c>
      <c r="B53" s="79" t="s">
        <v>15</v>
      </c>
      <c r="C53" s="79" t="s">
        <v>13</v>
      </c>
      <c r="D53" s="79" t="s">
        <v>7</v>
      </c>
      <c r="E53" s="79" t="s">
        <v>17</v>
      </c>
      <c r="F53" s="79">
        <v>1.9098747062812168E-2</v>
      </c>
      <c r="G53" s="79">
        <v>1.4683657752854001E-2</v>
      </c>
      <c r="H53" s="79">
        <v>2.5083131064185339E-2</v>
      </c>
      <c r="I53" s="79" t="s">
        <v>202</v>
      </c>
      <c r="J53" s="79">
        <v>2</v>
      </c>
      <c r="K53" s="79" t="s">
        <v>1680</v>
      </c>
      <c r="L53" s="79">
        <v>-3.9581325448868943</v>
      </c>
      <c r="M53" s="79">
        <v>0.13659703907310425</v>
      </c>
      <c r="N53" s="79" t="s">
        <v>17</v>
      </c>
    </row>
    <row r="54" spans="1:17" x14ac:dyDescent="0.25">
      <c r="A54" s="81" t="s">
        <v>4</v>
      </c>
      <c r="B54" s="79" t="s">
        <v>15</v>
      </c>
      <c r="C54" s="79" t="s">
        <v>14</v>
      </c>
      <c r="D54" s="79" t="s">
        <v>18</v>
      </c>
      <c r="E54" s="79" t="s">
        <v>17</v>
      </c>
      <c r="F54" s="79">
        <v>2.7508378456395626E-2</v>
      </c>
      <c r="G54" s="79">
        <v>1.953829558353835E-2</v>
      </c>
      <c r="H54" s="79">
        <v>3.7921797294392309E-2</v>
      </c>
      <c r="I54" s="79" t="s">
        <v>202</v>
      </c>
      <c r="J54" s="79">
        <v>2</v>
      </c>
      <c r="K54" s="79" t="s">
        <v>1681</v>
      </c>
      <c r="L54" s="79">
        <v>-3.5932646495707798</v>
      </c>
      <c r="M54" s="79">
        <v>0.16917083099556601</v>
      </c>
      <c r="N54" s="79" t="s">
        <v>17</v>
      </c>
    </row>
    <row r="55" spans="1:17" x14ac:dyDescent="0.25">
      <c r="A55" s="80" t="s">
        <v>4</v>
      </c>
      <c r="B55" s="87" t="s">
        <v>15</v>
      </c>
      <c r="C55" s="87" t="s">
        <v>14</v>
      </c>
      <c r="D55" s="87" t="s">
        <v>7</v>
      </c>
      <c r="E55" s="87" t="s">
        <v>17</v>
      </c>
      <c r="F55" s="87">
        <v>2.6280844235596314E-2</v>
      </c>
      <c r="G55" s="87">
        <v>2.0610438705288805E-2</v>
      </c>
      <c r="H55" s="87">
        <v>3.3619728324652952E-2</v>
      </c>
      <c r="I55" s="87" t="s">
        <v>202</v>
      </c>
      <c r="J55" s="87">
        <v>2</v>
      </c>
      <c r="K55" s="87" t="s">
        <v>1682</v>
      </c>
      <c r="L55" s="87">
        <v>-3.6389149612395393</v>
      </c>
      <c r="M55" s="87">
        <v>0.12482534858825448</v>
      </c>
      <c r="N55" s="87" t="s">
        <v>17</v>
      </c>
      <c r="O55" s="87"/>
      <c r="P55" s="87"/>
      <c r="Q55" s="87"/>
    </row>
    <row r="56" spans="1:17" x14ac:dyDescent="0.25">
      <c r="A56" s="81" t="s">
        <v>5</v>
      </c>
      <c r="B56" s="79" t="s">
        <v>12</v>
      </c>
      <c r="C56" s="79" t="s">
        <v>11</v>
      </c>
      <c r="D56" s="79" t="s">
        <v>18</v>
      </c>
      <c r="E56" s="79" t="s">
        <v>17</v>
      </c>
      <c r="F56" s="79">
        <v>2.6360723638510081E-2</v>
      </c>
      <c r="G56" s="79">
        <v>2.1764294157298702E-2</v>
      </c>
      <c r="H56" s="79">
        <v>3.163865250843817E-2</v>
      </c>
      <c r="I56" s="79" t="s">
        <v>202</v>
      </c>
      <c r="J56" s="79">
        <v>2</v>
      </c>
      <c r="K56" s="79" t="s">
        <v>1647</v>
      </c>
      <c r="L56" s="79">
        <v>-3.6358801175808524</v>
      </c>
      <c r="M56" s="79">
        <v>9.5435920780007635E-2</v>
      </c>
      <c r="N56" s="79" t="s">
        <v>17</v>
      </c>
    </row>
    <row r="57" spans="1:17" x14ac:dyDescent="0.25">
      <c r="A57" s="81" t="s">
        <v>5</v>
      </c>
      <c r="B57" s="79" t="s">
        <v>12</v>
      </c>
      <c r="C57" s="79" t="s">
        <v>11</v>
      </c>
      <c r="D57" s="79" t="s">
        <v>8</v>
      </c>
      <c r="E57" s="79" t="s">
        <v>17</v>
      </c>
      <c r="F57" s="79">
        <v>2.9750760798610994E-2</v>
      </c>
      <c r="G57" s="79">
        <v>2.6419987726633128E-2</v>
      </c>
      <c r="H57" s="79">
        <v>3.3811239516650271E-2</v>
      </c>
      <c r="I57" s="79" t="s">
        <v>202</v>
      </c>
      <c r="J57" s="79">
        <v>2</v>
      </c>
      <c r="K57" s="79" t="s">
        <v>1648</v>
      </c>
      <c r="L57" s="79">
        <v>-3.5149005742549289</v>
      </c>
      <c r="M57" s="79">
        <v>6.292664355759417E-2</v>
      </c>
      <c r="N57" s="79" t="s">
        <v>17</v>
      </c>
    </row>
    <row r="58" spans="1:17" x14ac:dyDescent="0.25">
      <c r="A58" s="81" t="s">
        <v>5</v>
      </c>
      <c r="B58" s="79" t="s">
        <v>12</v>
      </c>
      <c r="C58" s="79" t="s">
        <v>11</v>
      </c>
      <c r="D58" s="79" t="s">
        <v>29</v>
      </c>
      <c r="E58" s="79" t="s">
        <v>17</v>
      </c>
      <c r="F58" s="79">
        <v>3.0177634715102604E-2</v>
      </c>
      <c r="G58" s="79">
        <v>2.51317194071492E-2</v>
      </c>
      <c r="H58" s="79">
        <v>3.5993492530772386E-2</v>
      </c>
      <c r="I58" s="79" t="s">
        <v>202</v>
      </c>
      <c r="J58" s="79">
        <v>2</v>
      </c>
      <c r="K58" s="79" t="s">
        <v>1649</v>
      </c>
      <c r="L58" s="79">
        <v>-3.5006542013080737</v>
      </c>
      <c r="M58" s="79">
        <v>9.1634538104108973E-2</v>
      </c>
      <c r="N58" s="79" t="s">
        <v>17</v>
      </c>
    </row>
    <row r="59" spans="1:17" x14ac:dyDescent="0.25">
      <c r="A59" s="81" t="s">
        <v>5</v>
      </c>
      <c r="B59" s="79" t="s">
        <v>12</v>
      </c>
      <c r="C59" s="79" t="s">
        <v>11</v>
      </c>
      <c r="D59" s="79" t="s">
        <v>7</v>
      </c>
      <c r="E59" s="79" t="s">
        <v>17</v>
      </c>
      <c r="F59" s="79">
        <v>2.599197888767699E-2</v>
      </c>
      <c r="G59" s="79">
        <v>2.2291020196011743E-2</v>
      </c>
      <c r="H59" s="79">
        <v>3.035875739374834E-2</v>
      </c>
      <c r="I59" s="79" t="s">
        <v>202</v>
      </c>
      <c r="J59" s="79">
        <v>2</v>
      </c>
      <c r="K59" s="79" t="s">
        <v>1650</v>
      </c>
      <c r="L59" s="79">
        <v>-3.649967292878018</v>
      </c>
      <c r="M59" s="79">
        <v>7.880130282024167E-2</v>
      </c>
      <c r="N59" s="79" t="s">
        <v>17</v>
      </c>
    </row>
    <row r="60" spans="1:17" x14ac:dyDescent="0.25">
      <c r="A60" s="81" t="s">
        <v>5</v>
      </c>
      <c r="B60" s="79" t="s">
        <v>12</v>
      </c>
      <c r="C60" s="79" t="s">
        <v>13</v>
      </c>
      <c r="D60" s="79" t="s">
        <v>18</v>
      </c>
      <c r="E60" s="79" t="s">
        <v>17</v>
      </c>
      <c r="F60" s="79">
        <v>3.2869651129955504E-2</v>
      </c>
      <c r="G60" s="79">
        <v>2.837104918584572E-2</v>
      </c>
      <c r="H60" s="79">
        <v>3.818729604609334E-2</v>
      </c>
      <c r="I60" s="79" t="s">
        <v>202</v>
      </c>
      <c r="J60" s="79">
        <v>2</v>
      </c>
      <c r="K60" s="79" t="s">
        <v>1651</v>
      </c>
      <c r="L60" s="79">
        <v>-3.4152055049931369</v>
      </c>
      <c r="M60" s="79">
        <v>7.5799404514319976E-2</v>
      </c>
      <c r="N60" s="79" t="s">
        <v>17</v>
      </c>
    </row>
    <row r="61" spans="1:17" x14ac:dyDescent="0.25">
      <c r="A61" s="81" t="s">
        <v>5</v>
      </c>
      <c r="B61" s="79" t="s">
        <v>12</v>
      </c>
      <c r="C61" s="79" t="s">
        <v>13</v>
      </c>
      <c r="D61" s="79" t="s">
        <v>8</v>
      </c>
      <c r="E61" s="79" t="s">
        <v>17</v>
      </c>
      <c r="F61" s="79">
        <v>3.7135726418062863E-2</v>
      </c>
      <c r="G61" s="79">
        <v>3.3237514769834157E-2</v>
      </c>
      <c r="H61" s="79">
        <v>4.159320330536187E-2</v>
      </c>
      <c r="I61" s="79" t="s">
        <v>202</v>
      </c>
      <c r="J61" s="79">
        <v>2</v>
      </c>
      <c r="K61" s="79" t="s">
        <v>1652</v>
      </c>
      <c r="L61" s="79">
        <v>-3.2931757965047974</v>
      </c>
      <c r="M61" s="79">
        <v>5.7208564003731678E-2</v>
      </c>
      <c r="N61" s="79" t="s">
        <v>17</v>
      </c>
    </row>
    <row r="62" spans="1:17" x14ac:dyDescent="0.25">
      <c r="A62" s="81" t="s">
        <v>5</v>
      </c>
      <c r="B62" s="79" t="s">
        <v>12</v>
      </c>
      <c r="C62" s="79" t="s">
        <v>13</v>
      </c>
      <c r="D62" s="79" t="s">
        <v>29</v>
      </c>
      <c r="E62" s="79" t="s">
        <v>17</v>
      </c>
      <c r="F62" s="79">
        <v>3.762272671313218E-2</v>
      </c>
      <c r="G62" s="79">
        <v>3.1544964926493564E-2</v>
      </c>
      <c r="H62" s="79">
        <v>4.5495208885218713E-2</v>
      </c>
      <c r="I62" s="79" t="s">
        <v>202</v>
      </c>
      <c r="J62" s="79">
        <v>2</v>
      </c>
      <c r="K62" s="79" t="s">
        <v>1653</v>
      </c>
      <c r="L62" s="79">
        <v>-3.2801469773229606</v>
      </c>
      <c r="M62" s="79">
        <v>9.3416590617530076E-2</v>
      </c>
      <c r="N62" s="79" t="s">
        <v>17</v>
      </c>
    </row>
    <row r="63" spans="1:17" x14ac:dyDescent="0.25">
      <c r="A63" s="81" t="s">
        <v>5</v>
      </c>
      <c r="B63" s="79" t="s">
        <v>12</v>
      </c>
      <c r="C63" s="79" t="s">
        <v>13</v>
      </c>
      <c r="D63" s="79" t="s">
        <v>7</v>
      </c>
      <c r="E63" s="79" t="s">
        <v>17</v>
      </c>
      <c r="F63" s="79">
        <v>3.2453494794530302E-2</v>
      </c>
      <c r="G63" s="79">
        <v>2.9150950370721188E-2</v>
      </c>
      <c r="H63" s="79">
        <v>3.6056354523498861E-2</v>
      </c>
      <c r="I63" s="79" t="s">
        <v>202</v>
      </c>
      <c r="J63" s="79">
        <v>2</v>
      </c>
      <c r="K63" s="79" t="s">
        <v>1654</v>
      </c>
      <c r="L63" s="79">
        <v>-3.4279471438026721</v>
      </c>
      <c r="M63" s="79">
        <v>5.4233572164704973E-2</v>
      </c>
      <c r="N63" s="79" t="s">
        <v>17</v>
      </c>
    </row>
    <row r="64" spans="1:17" x14ac:dyDescent="0.25">
      <c r="A64" s="81" t="s">
        <v>5</v>
      </c>
      <c r="B64" s="79" t="s">
        <v>12</v>
      </c>
      <c r="C64" s="79" t="s">
        <v>14</v>
      </c>
      <c r="D64" s="79" t="s">
        <v>18</v>
      </c>
      <c r="E64" s="79" t="s">
        <v>17</v>
      </c>
      <c r="F64" s="79">
        <v>3.1286238540158114E-2</v>
      </c>
      <c r="G64" s="79">
        <v>2.5868448572846241E-2</v>
      </c>
      <c r="H64" s="79">
        <v>3.7359115524046006E-2</v>
      </c>
      <c r="I64" s="79" t="s">
        <v>202</v>
      </c>
      <c r="J64" s="79">
        <v>2</v>
      </c>
      <c r="K64" s="79" t="s">
        <v>1655</v>
      </c>
      <c r="L64" s="79">
        <v>-3.4645769413699909</v>
      </c>
      <c r="M64" s="79">
        <v>9.3763498570563972E-2</v>
      </c>
      <c r="N64" s="79" t="s">
        <v>17</v>
      </c>
    </row>
    <row r="65" spans="1:17" x14ac:dyDescent="0.25">
      <c r="A65" s="81" t="s">
        <v>5</v>
      </c>
      <c r="B65" s="79" t="s">
        <v>12</v>
      </c>
      <c r="C65" s="79" t="s">
        <v>14</v>
      </c>
      <c r="D65" s="79" t="s">
        <v>8</v>
      </c>
      <c r="E65" s="79" t="s">
        <v>17</v>
      </c>
      <c r="F65" s="79">
        <v>3.5198950808042452E-2</v>
      </c>
      <c r="G65" s="79">
        <v>3.0875176376558185E-2</v>
      </c>
      <c r="H65" s="79">
        <v>3.9703370287000071E-2</v>
      </c>
      <c r="I65" s="79" t="s">
        <v>202</v>
      </c>
      <c r="J65" s="79">
        <v>2</v>
      </c>
      <c r="K65" s="79" t="s">
        <v>1656</v>
      </c>
      <c r="L65" s="79">
        <v>-3.3467390034120141</v>
      </c>
      <c r="M65" s="79">
        <v>6.4153972050015093E-2</v>
      </c>
      <c r="N65" s="79" t="s">
        <v>17</v>
      </c>
    </row>
    <row r="66" spans="1:17" x14ac:dyDescent="0.25">
      <c r="A66" s="81" t="s">
        <v>5</v>
      </c>
      <c r="B66" s="79" t="s">
        <v>12</v>
      </c>
      <c r="C66" s="79" t="s">
        <v>14</v>
      </c>
      <c r="D66" s="79" t="s">
        <v>29</v>
      </c>
      <c r="E66" s="79" t="s">
        <v>17</v>
      </c>
      <c r="F66" s="79">
        <v>3.5802013549820287E-2</v>
      </c>
      <c r="G66" s="79">
        <v>2.929335975920018E-2</v>
      </c>
      <c r="H66" s="79">
        <v>4.3630963149409598E-2</v>
      </c>
      <c r="I66" s="79" t="s">
        <v>202</v>
      </c>
      <c r="J66" s="79">
        <v>2</v>
      </c>
      <c r="K66" s="79" t="s">
        <v>1657</v>
      </c>
      <c r="L66" s="79">
        <v>-3.3297511427487518</v>
      </c>
      <c r="M66" s="79">
        <v>0.10163423503196135</v>
      </c>
      <c r="N66" s="79" t="s">
        <v>17</v>
      </c>
    </row>
    <row r="67" spans="1:17" x14ac:dyDescent="0.25">
      <c r="A67" s="81" t="s">
        <v>5</v>
      </c>
      <c r="B67" s="79" t="s">
        <v>12</v>
      </c>
      <c r="C67" s="79" t="s">
        <v>14</v>
      </c>
      <c r="D67" s="79" t="s">
        <v>7</v>
      </c>
      <c r="E67" s="79" t="s">
        <v>17</v>
      </c>
      <c r="F67" s="79">
        <v>3.0763551907039489E-2</v>
      </c>
      <c r="G67" s="79">
        <v>2.6729197995106063E-2</v>
      </c>
      <c r="H67" s="79">
        <v>3.5134080614014032E-2</v>
      </c>
      <c r="I67" s="79" t="s">
        <v>202</v>
      </c>
      <c r="J67" s="79">
        <v>2</v>
      </c>
      <c r="K67" s="79" t="s">
        <v>1658</v>
      </c>
      <c r="L67" s="79">
        <v>-3.4814246693907589</v>
      </c>
      <c r="M67" s="79">
        <v>6.9748747776798625E-2</v>
      </c>
      <c r="N67" s="79" t="s">
        <v>17</v>
      </c>
    </row>
    <row r="68" spans="1:17" x14ac:dyDescent="0.25">
      <c r="A68" s="81" t="s">
        <v>5</v>
      </c>
      <c r="B68" s="79" t="s">
        <v>15</v>
      </c>
      <c r="C68" s="79" t="s">
        <v>11</v>
      </c>
      <c r="D68" s="79" t="s">
        <v>18</v>
      </c>
      <c r="E68" s="79" t="s">
        <v>17</v>
      </c>
      <c r="F68" s="79">
        <v>2.6360723638510081E-2</v>
      </c>
      <c r="G68" s="79">
        <v>2.1952308170411661E-2</v>
      </c>
      <c r="H68" s="79">
        <v>3.1553971846053061E-2</v>
      </c>
      <c r="I68" s="79" t="s">
        <v>202</v>
      </c>
      <c r="J68" s="79">
        <v>2</v>
      </c>
      <c r="K68" s="79" t="s">
        <v>1659</v>
      </c>
      <c r="L68" s="79">
        <v>-3.6358801175808524</v>
      </c>
      <c r="M68" s="79">
        <v>9.2557954532712192E-2</v>
      </c>
      <c r="N68" s="79" t="s">
        <v>17</v>
      </c>
    </row>
    <row r="69" spans="1:17" x14ac:dyDescent="0.25">
      <c r="A69" s="81" t="s">
        <v>5</v>
      </c>
      <c r="B69" s="79" t="s">
        <v>15</v>
      </c>
      <c r="C69" s="79" t="s">
        <v>11</v>
      </c>
      <c r="D69" s="79" t="s">
        <v>7</v>
      </c>
      <c r="E69" s="79" t="s">
        <v>17</v>
      </c>
      <c r="F69" s="79">
        <v>2.599197888767699E-2</v>
      </c>
      <c r="G69" s="79">
        <v>2.2290887593725498E-2</v>
      </c>
      <c r="H69" s="79">
        <v>3.0552436385073906E-2</v>
      </c>
      <c r="I69" s="79" t="s">
        <v>202</v>
      </c>
      <c r="J69" s="79">
        <v>2</v>
      </c>
      <c r="K69" s="79" t="s">
        <v>1660</v>
      </c>
      <c r="L69" s="79">
        <v>-3.649967292878018</v>
      </c>
      <c r="M69" s="79">
        <v>8.042511895555908E-2</v>
      </c>
      <c r="N69" s="79" t="s">
        <v>17</v>
      </c>
    </row>
    <row r="70" spans="1:17" x14ac:dyDescent="0.25">
      <c r="A70" s="81" t="s">
        <v>5</v>
      </c>
      <c r="B70" s="79" t="s">
        <v>15</v>
      </c>
      <c r="C70" s="79" t="s">
        <v>13</v>
      </c>
      <c r="D70" s="79" t="s">
        <v>18</v>
      </c>
      <c r="E70" s="79" t="s">
        <v>17</v>
      </c>
      <c r="F70" s="79">
        <v>3.2869651129955504E-2</v>
      </c>
      <c r="G70" s="79">
        <v>2.7893437126586814E-2</v>
      </c>
      <c r="H70" s="79">
        <v>3.8466129286143215E-2</v>
      </c>
      <c r="I70" s="79" t="s">
        <v>202</v>
      </c>
      <c r="J70" s="79">
        <v>2</v>
      </c>
      <c r="K70" s="79" t="s">
        <v>1661</v>
      </c>
      <c r="L70" s="79">
        <v>-3.4152055049931369</v>
      </c>
      <c r="M70" s="79">
        <v>8.1986393509782124E-2</v>
      </c>
      <c r="N70" s="79" t="s">
        <v>17</v>
      </c>
    </row>
    <row r="71" spans="1:17" x14ac:dyDescent="0.25">
      <c r="A71" s="81" t="s">
        <v>5</v>
      </c>
      <c r="B71" s="79" t="s">
        <v>15</v>
      </c>
      <c r="C71" s="79" t="s">
        <v>13</v>
      </c>
      <c r="D71" s="79" t="s">
        <v>7</v>
      </c>
      <c r="E71" s="79" t="s">
        <v>17</v>
      </c>
      <c r="F71" s="79">
        <v>3.2453494794530302E-2</v>
      </c>
      <c r="G71" s="79">
        <v>2.9283347014873385E-2</v>
      </c>
      <c r="H71" s="79">
        <v>3.6003885604656803E-2</v>
      </c>
      <c r="I71" s="79" t="s">
        <v>202</v>
      </c>
      <c r="J71" s="79">
        <v>2</v>
      </c>
      <c r="K71" s="79" t="s">
        <v>1662</v>
      </c>
      <c r="L71" s="79">
        <v>-3.4279471438026721</v>
      </c>
      <c r="M71" s="79">
        <v>5.270609002984479E-2</v>
      </c>
      <c r="N71" s="79" t="s">
        <v>17</v>
      </c>
    </row>
    <row r="72" spans="1:17" x14ac:dyDescent="0.25">
      <c r="A72" s="81" t="s">
        <v>5</v>
      </c>
      <c r="B72" s="79" t="s">
        <v>15</v>
      </c>
      <c r="C72" s="79" t="s">
        <v>14</v>
      </c>
      <c r="D72" s="79" t="s">
        <v>18</v>
      </c>
      <c r="E72" s="79" t="s">
        <v>17</v>
      </c>
      <c r="F72" s="79">
        <v>3.1286238540158114E-2</v>
      </c>
      <c r="G72" s="79">
        <v>2.5996757458240486E-2</v>
      </c>
      <c r="H72" s="79">
        <v>3.7347907467256726E-2</v>
      </c>
      <c r="I72" s="79" t="s">
        <v>202</v>
      </c>
      <c r="J72" s="79">
        <v>2</v>
      </c>
      <c r="K72" s="79" t="s">
        <v>1663</v>
      </c>
      <c r="L72" s="79">
        <v>-3.4645769413699909</v>
      </c>
      <c r="M72" s="79">
        <v>9.2424762228767429E-2</v>
      </c>
      <c r="N72" s="79" t="s">
        <v>17</v>
      </c>
    </row>
    <row r="73" spans="1:17" x14ac:dyDescent="0.25">
      <c r="A73" s="80" t="s">
        <v>5</v>
      </c>
      <c r="B73" s="87" t="s">
        <v>15</v>
      </c>
      <c r="C73" s="87" t="s">
        <v>14</v>
      </c>
      <c r="D73" s="87" t="s">
        <v>7</v>
      </c>
      <c r="E73" s="87" t="s">
        <v>17</v>
      </c>
      <c r="F73" s="87">
        <v>3.0763551907039489E-2</v>
      </c>
      <c r="G73" s="87">
        <v>2.6955343577623303E-2</v>
      </c>
      <c r="H73" s="87">
        <v>3.5082561045573848E-2</v>
      </c>
      <c r="I73" s="87" t="s">
        <v>202</v>
      </c>
      <c r="J73" s="87">
        <v>2</v>
      </c>
      <c r="K73" s="87" t="s">
        <v>1664</v>
      </c>
      <c r="L73" s="87">
        <v>-3.4814246693907589</v>
      </c>
      <c r="M73" s="87">
        <v>6.7225157024456264E-2</v>
      </c>
      <c r="N73" s="87" t="s">
        <v>17</v>
      </c>
      <c r="O73" s="87"/>
      <c r="P73" s="87"/>
      <c r="Q73" s="87"/>
    </row>
    <row r="74" spans="1:17" x14ac:dyDescent="0.25">
      <c r="A74" s="81" t="s">
        <v>0</v>
      </c>
      <c r="B74" s="79" t="s">
        <v>12</v>
      </c>
      <c r="C74" s="79" t="s">
        <v>11</v>
      </c>
      <c r="D74" s="79" t="s">
        <v>18</v>
      </c>
      <c r="E74" s="79" t="s">
        <v>17</v>
      </c>
      <c r="F74" s="79">
        <v>2.1438655751400221E-2</v>
      </c>
      <c r="G74" s="79">
        <v>1.6935647919243877E-2</v>
      </c>
      <c r="H74" s="79">
        <v>2.6555189796960355E-2</v>
      </c>
      <c r="I74" s="79" t="s">
        <v>202</v>
      </c>
      <c r="J74" s="79">
        <v>2</v>
      </c>
      <c r="K74" s="79" t="s">
        <v>1630</v>
      </c>
      <c r="L74" s="79">
        <v>-3.8425596429074509</v>
      </c>
      <c r="M74" s="79">
        <v>0.11474603480728057</v>
      </c>
      <c r="N74" s="79" t="s">
        <v>17</v>
      </c>
    </row>
    <row r="75" spans="1:17" x14ac:dyDescent="0.25">
      <c r="A75" s="81" t="s">
        <v>0</v>
      </c>
      <c r="B75" s="79" t="s">
        <v>12</v>
      </c>
      <c r="C75" s="79" t="s">
        <v>11</v>
      </c>
      <c r="D75" s="79" t="s">
        <v>8</v>
      </c>
      <c r="E75" s="79" t="s">
        <v>17</v>
      </c>
      <c r="F75" s="79">
        <v>3.2806396726812216E-2</v>
      </c>
      <c r="G75" s="79">
        <v>2.8215670208239049E-2</v>
      </c>
      <c r="H75" s="79">
        <v>3.766760761263465E-2</v>
      </c>
      <c r="I75" s="79" t="s">
        <v>202</v>
      </c>
      <c r="J75" s="79">
        <v>2</v>
      </c>
      <c r="K75" s="79" t="s">
        <v>1631</v>
      </c>
      <c r="L75" s="79">
        <v>-3.4171317604474791</v>
      </c>
      <c r="M75" s="79">
        <v>7.3704848429826567E-2</v>
      </c>
      <c r="N75" s="79" t="s">
        <v>17</v>
      </c>
    </row>
    <row r="76" spans="1:17" x14ac:dyDescent="0.25">
      <c r="A76" s="81" t="s">
        <v>0</v>
      </c>
      <c r="B76" s="79" t="s">
        <v>12</v>
      </c>
      <c r="C76" s="79" t="s">
        <v>11</v>
      </c>
      <c r="D76" s="79" t="s">
        <v>29</v>
      </c>
      <c r="E76" s="79" t="s">
        <v>17</v>
      </c>
      <c r="F76" s="79">
        <v>3.0837492214304377E-2</v>
      </c>
      <c r="G76" s="79">
        <v>2.4954797722257172E-2</v>
      </c>
      <c r="H76" s="79">
        <v>3.8395912080913454E-2</v>
      </c>
      <c r="I76" s="79" t="s">
        <v>202</v>
      </c>
      <c r="J76" s="79">
        <v>2</v>
      </c>
      <c r="K76" s="79" t="s">
        <v>1632</v>
      </c>
      <c r="L76" s="79">
        <v>-3.4790240496016227</v>
      </c>
      <c r="M76" s="79">
        <v>0.10991961747751396</v>
      </c>
      <c r="N76" s="79" t="s">
        <v>17</v>
      </c>
    </row>
    <row r="77" spans="1:17" x14ac:dyDescent="0.25">
      <c r="A77" s="81" t="s">
        <v>0</v>
      </c>
      <c r="B77" s="79" t="s">
        <v>12</v>
      </c>
      <c r="C77" s="79" t="s">
        <v>11</v>
      </c>
      <c r="D77" s="79" t="s">
        <v>7</v>
      </c>
      <c r="E77" s="79" t="s">
        <v>17</v>
      </c>
      <c r="F77" s="79">
        <v>2.2808715414100431E-2</v>
      </c>
      <c r="G77" s="79">
        <v>1.9013528216657048E-2</v>
      </c>
      <c r="H77" s="79">
        <v>2.8172709264284602E-2</v>
      </c>
      <c r="I77" s="79" t="s">
        <v>202</v>
      </c>
      <c r="J77" s="79">
        <v>2</v>
      </c>
      <c r="K77" s="79" t="s">
        <v>1633</v>
      </c>
      <c r="L77" s="79">
        <v>-3.7806125610581685</v>
      </c>
      <c r="M77" s="79">
        <v>0.10030689172706453</v>
      </c>
      <c r="N77" s="79" t="s">
        <v>17</v>
      </c>
    </row>
    <row r="78" spans="1:17" x14ac:dyDescent="0.25">
      <c r="A78" s="81" t="s">
        <v>0</v>
      </c>
      <c r="B78" s="79" t="s">
        <v>12</v>
      </c>
      <c r="C78" s="79" t="s">
        <v>13</v>
      </c>
      <c r="D78" s="79" t="s">
        <v>18</v>
      </c>
      <c r="E78" s="79" t="s">
        <v>17</v>
      </c>
      <c r="F78" s="79">
        <v>2.3717198744804862E-2</v>
      </c>
      <c r="G78" s="79">
        <v>1.9669615351573737E-2</v>
      </c>
      <c r="H78" s="79">
        <v>2.8737347225150891E-2</v>
      </c>
      <c r="I78" s="79" t="s">
        <v>202</v>
      </c>
      <c r="J78" s="79">
        <v>2</v>
      </c>
      <c r="K78" s="79" t="s">
        <v>1634</v>
      </c>
      <c r="L78" s="79">
        <v>-3.7415548085886052</v>
      </c>
      <c r="M78" s="79">
        <v>9.6714922634271713E-2</v>
      </c>
      <c r="N78" s="79" t="s">
        <v>17</v>
      </c>
    </row>
    <row r="79" spans="1:17" x14ac:dyDescent="0.25">
      <c r="A79" s="81" t="s">
        <v>0</v>
      </c>
      <c r="B79" s="79" t="s">
        <v>12</v>
      </c>
      <c r="C79" s="79" t="s">
        <v>13</v>
      </c>
      <c r="D79" s="79" t="s">
        <v>8</v>
      </c>
      <c r="E79" s="79" t="s">
        <v>17</v>
      </c>
      <c r="F79" s="79">
        <v>3.6255173936512404E-2</v>
      </c>
      <c r="G79" s="79">
        <v>3.204009375902088E-2</v>
      </c>
      <c r="H79" s="79">
        <v>4.116617395837413E-2</v>
      </c>
      <c r="I79" s="79" t="s">
        <v>202</v>
      </c>
      <c r="J79" s="79">
        <v>2</v>
      </c>
      <c r="K79" s="79" t="s">
        <v>1635</v>
      </c>
      <c r="L79" s="79">
        <v>-3.3171731785832077</v>
      </c>
      <c r="M79" s="79">
        <v>6.3935931173065522E-2</v>
      </c>
      <c r="N79" s="79" t="s">
        <v>17</v>
      </c>
    </row>
    <row r="80" spans="1:17" x14ac:dyDescent="0.25">
      <c r="A80" s="81" t="s">
        <v>0</v>
      </c>
      <c r="B80" s="79" t="s">
        <v>12</v>
      </c>
      <c r="C80" s="79" t="s">
        <v>13</v>
      </c>
      <c r="D80" s="79" t="s">
        <v>29</v>
      </c>
      <c r="E80" s="79" t="s">
        <v>17</v>
      </c>
      <c r="F80" s="79">
        <v>3.4100780158401352E-2</v>
      </c>
      <c r="G80" s="79">
        <v>2.7485423911555909E-2</v>
      </c>
      <c r="H80" s="79">
        <v>4.2354238699848938E-2</v>
      </c>
      <c r="I80" s="79" t="s">
        <v>202</v>
      </c>
      <c r="J80" s="79">
        <v>2</v>
      </c>
      <c r="K80" s="79" t="s">
        <v>1636</v>
      </c>
      <c r="L80" s="79">
        <v>-3.3784350164088819</v>
      </c>
      <c r="M80" s="79">
        <v>0.11030935685743956</v>
      </c>
      <c r="N80" s="79" t="s">
        <v>17</v>
      </c>
    </row>
    <row r="81" spans="1:17" x14ac:dyDescent="0.25">
      <c r="A81" s="81" t="s">
        <v>0</v>
      </c>
      <c r="B81" s="79" t="s">
        <v>12</v>
      </c>
      <c r="C81" s="79" t="s">
        <v>13</v>
      </c>
      <c r="D81" s="79" t="s">
        <v>7</v>
      </c>
      <c r="E81" s="79" t="s">
        <v>17</v>
      </c>
      <c r="F81" s="79">
        <v>2.5220986512100221E-2</v>
      </c>
      <c r="G81" s="79">
        <v>2.189997075984184E-2</v>
      </c>
      <c r="H81" s="79">
        <v>2.9355077042552784E-2</v>
      </c>
      <c r="I81" s="79" t="s">
        <v>202</v>
      </c>
      <c r="J81" s="79">
        <v>2</v>
      </c>
      <c r="K81" s="79" t="s">
        <v>1637</v>
      </c>
      <c r="L81" s="79">
        <v>-3.6800788329494716</v>
      </c>
      <c r="M81" s="79">
        <v>7.4739850094460214E-2</v>
      </c>
      <c r="N81" s="79" t="s">
        <v>17</v>
      </c>
    </row>
    <row r="82" spans="1:17" x14ac:dyDescent="0.25">
      <c r="A82" s="81" t="s">
        <v>0</v>
      </c>
      <c r="B82" s="79" t="s">
        <v>12</v>
      </c>
      <c r="C82" s="79" t="s">
        <v>14</v>
      </c>
      <c r="D82" s="79" t="s">
        <v>18</v>
      </c>
      <c r="E82" s="79" t="s">
        <v>17</v>
      </c>
      <c r="F82" s="79">
        <v>2.4126810234636364E-2</v>
      </c>
      <c r="G82" s="79">
        <v>1.9836266549283606E-2</v>
      </c>
      <c r="H82" s="79">
        <v>2.9240447330836656E-2</v>
      </c>
      <c r="I82" s="79" t="s">
        <v>202</v>
      </c>
      <c r="J82" s="79">
        <v>2</v>
      </c>
      <c r="K82" s="79" t="s">
        <v>1638</v>
      </c>
      <c r="L82" s="79">
        <v>-3.7244315989395242</v>
      </c>
      <c r="M82" s="79">
        <v>9.8990057950827298E-2</v>
      </c>
      <c r="N82" s="79" t="s">
        <v>17</v>
      </c>
    </row>
    <row r="83" spans="1:17" x14ac:dyDescent="0.25">
      <c r="A83" s="81" t="s">
        <v>0</v>
      </c>
      <c r="B83" s="79" t="s">
        <v>12</v>
      </c>
      <c r="C83" s="79" t="s">
        <v>14</v>
      </c>
      <c r="D83" s="79" t="s">
        <v>8</v>
      </c>
      <c r="E83" s="79" t="s">
        <v>17</v>
      </c>
      <c r="F83" s="79">
        <v>3.6848193511601776E-2</v>
      </c>
      <c r="G83" s="79">
        <v>3.1781272909196245E-2</v>
      </c>
      <c r="H83" s="79">
        <v>4.2897350348086637E-2</v>
      </c>
      <c r="I83" s="79" t="s">
        <v>202</v>
      </c>
      <c r="J83" s="79">
        <v>2</v>
      </c>
      <c r="K83" s="79" t="s">
        <v>1639</v>
      </c>
      <c r="L83" s="79">
        <v>-3.3009486843000935</v>
      </c>
      <c r="M83" s="79">
        <v>7.651348124747287E-2</v>
      </c>
      <c r="N83" s="79" t="s">
        <v>17</v>
      </c>
    </row>
    <row r="84" spans="1:17" x14ac:dyDescent="0.25">
      <c r="A84" s="81" t="s">
        <v>0</v>
      </c>
      <c r="B84" s="79" t="s">
        <v>12</v>
      </c>
      <c r="C84" s="79" t="s">
        <v>14</v>
      </c>
      <c r="D84" s="79" t="s">
        <v>29</v>
      </c>
      <c r="E84" s="79" t="s">
        <v>17</v>
      </c>
      <c r="F84" s="79">
        <v>3.4666095258029599E-2</v>
      </c>
      <c r="G84" s="79">
        <v>2.7860373571313296E-2</v>
      </c>
      <c r="H84" s="79">
        <v>4.3340502532501872E-2</v>
      </c>
      <c r="I84" s="79" t="s">
        <v>202</v>
      </c>
      <c r="J84" s="79">
        <v>2</v>
      </c>
      <c r="K84" s="79" t="s">
        <v>1640</v>
      </c>
      <c r="L84" s="79">
        <v>-3.361993151586173</v>
      </c>
      <c r="M84" s="79">
        <v>0.11272505459751293</v>
      </c>
      <c r="N84" s="79" t="s">
        <v>17</v>
      </c>
    </row>
    <row r="85" spans="1:17" x14ac:dyDescent="0.25">
      <c r="A85" s="81" t="s">
        <v>0</v>
      </c>
      <c r="B85" s="79" t="s">
        <v>12</v>
      </c>
      <c r="C85" s="79" t="s">
        <v>14</v>
      </c>
      <c r="D85" s="79" t="s">
        <v>7</v>
      </c>
      <c r="E85" s="79" t="s">
        <v>17</v>
      </c>
      <c r="F85" s="79">
        <v>2.5648128135928469E-2</v>
      </c>
      <c r="G85" s="79">
        <v>2.2085693192457807E-2</v>
      </c>
      <c r="H85" s="79">
        <v>3.0125692235666909E-2</v>
      </c>
      <c r="I85" s="79" t="s">
        <v>202</v>
      </c>
      <c r="J85" s="79">
        <v>2</v>
      </c>
      <c r="K85" s="79" t="s">
        <v>1641</v>
      </c>
      <c r="L85" s="79">
        <v>-3.6632846871851057</v>
      </c>
      <c r="M85" s="79">
        <v>7.9196004665801734E-2</v>
      </c>
      <c r="N85" s="79" t="s">
        <v>17</v>
      </c>
    </row>
    <row r="86" spans="1:17" x14ac:dyDescent="0.25">
      <c r="A86" s="81" t="s">
        <v>0</v>
      </c>
      <c r="B86" s="79" t="s">
        <v>15</v>
      </c>
      <c r="C86" s="79" t="s">
        <v>11</v>
      </c>
      <c r="D86" s="79" t="s">
        <v>18</v>
      </c>
      <c r="E86" s="79" t="s">
        <v>17</v>
      </c>
      <c r="F86" s="79">
        <v>2.1438655751400221E-2</v>
      </c>
      <c r="G86" s="79">
        <v>1.7299380846437326E-2</v>
      </c>
      <c r="H86" s="79">
        <v>2.6556133735181731E-2</v>
      </c>
      <c r="I86" s="79" t="s">
        <v>202</v>
      </c>
      <c r="J86" s="79">
        <v>2</v>
      </c>
      <c r="K86" s="79" t="s">
        <v>1642</v>
      </c>
      <c r="L86" s="79">
        <v>-3.8425596429074509</v>
      </c>
      <c r="M86" s="79">
        <v>0.10933419264612484</v>
      </c>
      <c r="N86" s="79" t="s">
        <v>17</v>
      </c>
    </row>
    <row r="87" spans="1:17" x14ac:dyDescent="0.25">
      <c r="A87" s="81" t="s">
        <v>0</v>
      </c>
      <c r="B87" s="79" t="s">
        <v>15</v>
      </c>
      <c r="C87" s="79" t="s">
        <v>11</v>
      </c>
      <c r="D87" s="79" t="s">
        <v>7</v>
      </c>
      <c r="E87" s="79" t="s">
        <v>17</v>
      </c>
      <c r="F87" s="79">
        <v>2.2808715414100431E-2</v>
      </c>
      <c r="G87" s="79">
        <v>1.8770695550884994E-2</v>
      </c>
      <c r="H87" s="79">
        <v>2.7990083136102593E-2</v>
      </c>
      <c r="I87" s="79" t="s">
        <v>202</v>
      </c>
      <c r="J87" s="79">
        <v>2</v>
      </c>
      <c r="K87" s="79" t="s">
        <v>1643</v>
      </c>
      <c r="L87" s="79">
        <v>-3.7806125610581685</v>
      </c>
      <c r="M87" s="79">
        <v>0.10192687941279953</v>
      </c>
      <c r="N87" s="79" t="s">
        <v>17</v>
      </c>
    </row>
    <row r="88" spans="1:17" x14ac:dyDescent="0.25">
      <c r="A88" s="81" t="s">
        <v>0</v>
      </c>
      <c r="B88" s="79" t="s">
        <v>15</v>
      </c>
      <c r="C88" s="79" t="s">
        <v>13</v>
      </c>
      <c r="D88" s="79" t="s">
        <v>18</v>
      </c>
      <c r="E88" s="79" t="s">
        <v>17</v>
      </c>
      <c r="F88" s="79">
        <v>2.3717198744804862E-2</v>
      </c>
      <c r="G88" s="79">
        <v>1.9606897082157682E-2</v>
      </c>
      <c r="H88" s="79">
        <v>2.8676473078124386E-2</v>
      </c>
      <c r="I88" s="79" t="s">
        <v>202</v>
      </c>
      <c r="J88" s="79">
        <v>2</v>
      </c>
      <c r="K88" s="79" t="s">
        <v>1634</v>
      </c>
      <c r="L88" s="79">
        <v>-3.7415548085886052</v>
      </c>
      <c r="M88" s="79">
        <v>9.698868288896477E-2</v>
      </c>
      <c r="N88" s="79" t="s">
        <v>17</v>
      </c>
    </row>
    <row r="89" spans="1:17" x14ac:dyDescent="0.25">
      <c r="A89" s="81" t="s">
        <v>0</v>
      </c>
      <c r="B89" s="79" t="s">
        <v>15</v>
      </c>
      <c r="C89" s="79" t="s">
        <v>13</v>
      </c>
      <c r="D89" s="79" t="s">
        <v>7</v>
      </c>
      <c r="E89" s="79" t="s">
        <v>17</v>
      </c>
      <c r="F89" s="79">
        <v>2.5220986512100221E-2</v>
      </c>
      <c r="G89" s="79">
        <v>2.1804628159149235E-2</v>
      </c>
      <c r="H89" s="79">
        <v>2.8745426958545924E-2</v>
      </c>
      <c r="I89" s="79" t="s">
        <v>202</v>
      </c>
      <c r="J89" s="79">
        <v>2</v>
      </c>
      <c r="K89" s="79" t="s">
        <v>1644</v>
      </c>
      <c r="L89" s="79">
        <v>-3.6800788329494716</v>
      </c>
      <c r="M89" s="79">
        <v>7.0499092892692808E-2</v>
      </c>
      <c r="N89" s="79" t="s">
        <v>17</v>
      </c>
    </row>
    <row r="90" spans="1:17" x14ac:dyDescent="0.25">
      <c r="A90" s="81" t="s">
        <v>0</v>
      </c>
      <c r="B90" s="79" t="s">
        <v>15</v>
      </c>
      <c r="C90" s="79" t="s">
        <v>14</v>
      </c>
      <c r="D90" s="79" t="s">
        <v>18</v>
      </c>
      <c r="E90" s="79" t="s">
        <v>17</v>
      </c>
      <c r="F90" s="79">
        <v>2.4126810234636364E-2</v>
      </c>
      <c r="G90" s="79">
        <v>1.9809154007888533E-2</v>
      </c>
      <c r="H90" s="79">
        <v>2.9622782842783208E-2</v>
      </c>
      <c r="I90" s="79" t="s">
        <v>202</v>
      </c>
      <c r="J90" s="79">
        <v>2</v>
      </c>
      <c r="K90" s="79" t="s">
        <v>1645</v>
      </c>
      <c r="L90" s="79">
        <v>-3.7244315989395242</v>
      </c>
      <c r="M90" s="79">
        <v>0.10265295954389561</v>
      </c>
      <c r="N90" s="79" t="s">
        <v>17</v>
      </c>
    </row>
    <row r="91" spans="1:17" x14ac:dyDescent="0.25">
      <c r="A91" s="80" t="s">
        <v>0</v>
      </c>
      <c r="B91" s="87" t="s">
        <v>15</v>
      </c>
      <c r="C91" s="87" t="s">
        <v>14</v>
      </c>
      <c r="D91" s="87" t="s">
        <v>7</v>
      </c>
      <c r="E91" s="87" t="s">
        <v>17</v>
      </c>
      <c r="F91" s="87">
        <v>2.5648128135928469E-2</v>
      </c>
      <c r="G91" s="87">
        <v>2.1843484551069242E-2</v>
      </c>
      <c r="H91" s="87">
        <v>3.0093650464432724E-2</v>
      </c>
      <c r="I91" s="87" t="s">
        <v>202</v>
      </c>
      <c r="J91" s="87">
        <v>2</v>
      </c>
      <c r="K91" s="87" t="s">
        <v>1646</v>
      </c>
      <c r="L91" s="87">
        <v>-3.6632846871851057</v>
      </c>
      <c r="M91" s="87">
        <v>8.1737631195136051E-2</v>
      </c>
      <c r="N91" s="87" t="s">
        <v>17</v>
      </c>
      <c r="O91" s="87"/>
      <c r="P91" s="87"/>
      <c r="Q91" s="87"/>
    </row>
    <row r="92" spans="1:17" x14ac:dyDescent="0.25">
      <c r="A92" s="81" t="s">
        <v>6</v>
      </c>
      <c r="B92" s="79" t="s">
        <v>12</v>
      </c>
      <c r="C92" s="79" t="s">
        <v>11</v>
      </c>
      <c r="D92" s="79" t="s">
        <v>18</v>
      </c>
      <c r="E92" s="79" t="s">
        <v>17</v>
      </c>
      <c r="F92" s="346">
        <v>2.7091084824799602E-2</v>
      </c>
      <c r="G92" s="137">
        <v>2.30168437679459E-2</v>
      </c>
      <c r="H92" s="137">
        <v>3.1670228216341703E-2</v>
      </c>
      <c r="I92" s="137" t="s">
        <v>202</v>
      </c>
      <c r="J92" s="137">
        <v>2</v>
      </c>
      <c r="K92" s="137" t="s">
        <v>2143</v>
      </c>
      <c r="L92" s="137">
        <v>-3.6085505784746807</v>
      </c>
      <c r="M92" s="137">
        <v>8.1416015551121532E-2</v>
      </c>
      <c r="N92" s="137" t="s">
        <v>17</v>
      </c>
    </row>
    <row r="93" spans="1:17" x14ac:dyDescent="0.25">
      <c r="A93" s="81" t="s">
        <v>6</v>
      </c>
      <c r="B93" s="79" t="s">
        <v>12</v>
      </c>
      <c r="C93" s="79" t="s">
        <v>11</v>
      </c>
      <c r="D93" s="79" t="s">
        <v>8</v>
      </c>
      <c r="E93" s="79" t="s">
        <v>17</v>
      </c>
      <c r="F93" s="346">
        <v>3.4491104386359502E-2</v>
      </c>
      <c r="G93" s="137">
        <v>3.03394244001099E-2</v>
      </c>
      <c r="H93" s="137">
        <v>3.9034675311438803E-2</v>
      </c>
      <c r="I93" s="137" t="s">
        <v>202</v>
      </c>
      <c r="J93" s="137">
        <v>2</v>
      </c>
      <c r="K93" s="137" t="s">
        <v>2144</v>
      </c>
      <c r="L93" s="137">
        <v>-3.3670538320659076</v>
      </c>
      <c r="M93" s="137">
        <v>6.4286316215622752E-2</v>
      </c>
      <c r="N93" s="137" t="s">
        <v>17</v>
      </c>
    </row>
    <row r="94" spans="1:17" x14ac:dyDescent="0.25">
      <c r="A94" s="81" t="s">
        <v>6</v>
      </c>
      <c r="B94" s="79" t="s">
        <v>12</v>
      </c>
      <c r="C94" s="79" t="s">
        <v>11</v>
      </c>
      <c r="D94" s="79" t="s">
        <v>29</v>
      </c>
      <c r="E94" s="79" t="s">
        <v>17</v>
      </c>
      <c r="F94" s="346">
        <v>3.3925655397150402E-2</v>
      </c>
      <c r="G94" s="137">
        <v>2.90683944945236E-2</v>
      </c>
      <c r="H94" s="137">
        <v>3.9490081698846102E-2</v>
      </c>
      <c r="I94" s="137" t="s">
        <v>202</v>
      </c>
      <c r="J94" s="137">
        <v>2</v>
      </c>
      <c r="K94" s="137" t="s">
        <v>2145</v>
      </c>
      <c r="L94" s="137">
        <v>-3.3835837544455911</v>
      </c>
      <c r="M94" s="137">
        <v>7.8162770419985053E-2</v>
      </c>
      <c r="N94" s="137" t="s">
        <v>17</v>
      </c>
    </row>
    <row r="95" spans="1:17" x14ac:dyDescent="0.25">
      <c r="A95" s="81" t="s">
        <v>6</v>
      </c>
      <c r="B95" s="79" t="s">
        <v>12</v>
      </c>
      <c r="C95" s="79" t="s">
        <v>11</v>
      </c>
      <c r="D95" s="79" t="s">
        <v>7</v>
      </c>
      <c r="E95" s="79" t="s">
        <v>17</v>
      </c>
      <c r="F95" s="346">
        <v>2.7555077561436402E-2</v>
      </c>
      <c r="G95" s="137">
        <v>2.4007846126687601E-2</v>
      </c>
      <c r="H95" s="137">
        <v>3.12748124626347E-2</v>
      </c>
      <c r="I95" s="137" t="s">
        <v>202</v>
      </c>
      <c r="J95" s="137">
        <v>2</v>
      </c>
      <c r="K95" s="137" t="s">
        <v>2146</v>
      </c>
      <c r="L95" s="137">
        <v>-3.5915684568646031</v>
      </c>
      <c r="M95" s="137">
        <v>6.7457234966963819E-2</v>
      </c>
      <c r="N95" s="137" t="s">
        <v>17</v>
      </c>
    </row>
    <row r="96" spans="1:17" x14ac:dyDescent="0.25">
      <c r="A96" s="81" t="s">
        <v>6</v>
      </c>
      <c r="B96" s="79" t="s">
        <v>12</v>
      </c>
      <c r="C96" s="79" t="s">
        <v>13</v>
      </c>
      <c r="D96" s="79" t="s">
        <v>18</v>
      </c>
      <c r="E96" s="79" t="s">
        <v>17</v>
      </c>
      <c r="F96" s="346">
        <v>2.8965673337431299E-2</v>
      </c>
      <c r="G96" s="137">
        <v>2.4902120227236101E-2</v>
      </c>
      <c r="H96" s="137">
        <v>3.4040107241119097E-2</v>
      </c>
      <c r="I96" s="137" t="s">
        <v>202</v>
      </c>
      <c r="J96" s="137">
        <v>2</v>
      </c>
      <c r="K96" s="137" t="s">
        <v>2147</v>
      </c>
      <c r="L96" s="137">
        <v>-3.5416438281154061</v>
      </c>
      <c r="M96" s="137">
        <v>7.9741455257790264E-2</v>
      </c>
      <c r="N96" s="137" t="s">
        <v>17</v>
      </c>
    </row>
    <row r="97" spans="1:14" x14ac:dyDescent="0.25">
      <c r="A97" s="81" t="s">
        <v>6</v>
      </c>
      <c r="B97" s="79" t="s">
        <v>12</v>
      </c>
      <c r="C97" s="79" t="s">
        <v>13</v>
      </c>
      <c r="D97" s="79" t="s">
        <v>8</v>
      </c>
      <c r="E97" s="79" t="s">
        <v>17</v>
      </c>
      <c r="F97" s="346">
        <v>3.6898470586767498E-2</v>
      </c>
      <c r="G97" s="137">
        <v>3.2306735351367397E-2</v>
      </c>
      <c r="H97" s="137">
        <v>4.2012266847811702E-2</v>
      </c>
      <c r="I97" s="137" t="s">
        <v>202</v>
      </c>
      <c r="J97" s="137">
        <v>2</v>
      </c>
      <c r="K97" s="137" t="s">
        <v>2148</v>
      </c>
      <c r="L97" s="137">
        <v>-3.2995851763077035</v>
      </c>
      <c r="M97" s="137">
        <v>6.7011711771540722E-2</v>
      </c>
      <c r="N97" s="137" t="s">
        <v>17</v>
      </c>
    </row>
    <row r="98" spans="1:14" x14ac:dyDescent="0.25">
      <c r="A98" s="81" t="s">
        <v>6</v>
      </c>
      <c r="B98" s="79" t="s">
        <v>12</v>
      </c>
      <c r="C98" s="79" t="s">
        <v>13</v>
      </c>
      <c r="D98" s="79" t="s">
        <v>29</v>
      </c>
      <c r="E98" s="79" t="s">
        <v>17</v>
      </c>
      <c r="F98" s="346">
        <v>3.6271540465765598E-2</v>
      </c>
      <c r="G98" s="137">
        <v>3.0979976996502699E-2</v>
      </c>
      <c r="H98" s="137">
        <v>4.2942779204747698E-2</v>
      </c>
      <c r="I98" s="137" t="s">
        <v>202</v>
      </c>
      <c r="J98" s="137">
        <v>2</v>
      </c>
      <c r="K98" s="137" t="s">
        <v>2149</v>
      </c>
      <c r="L98" s="137">
        <v>-3.3167218544148405</v>
      </c>
      <c r="M98" s="137">
        <v>8.3297811447648515E-2</v>
      </c>
      <c r="N98" s="137" t="s">
        <v>17</v>
      </c>
    </row>
    <row r="99" spans="1:14" x14ac:dyDescent="0.25">
      <c r="A99" s="81" t="s">
        <v>6</v>
      </c>
      <c r="B99" s="79" t="s">
        <v>12</v>
      </c>
      <c r="C99" s="79" t="s">
        <v>13</v>
      </c>
      <c r="D99" s="79" t="s">
        <v>7</v>
      </c>
      <c r="E99" s="79" t="s">
        <v>17</v>
      </c>
      <c r="F99" s="346">
        <v>2.9481115624817499E-2</v>
      </c>
      <c r="G99" s="137">
        <v>2.5736641308012401E-2</v>
      </c>
      <c r="H99" s="137">
        <v>3.3912146931768201E-2</v>
      </c>
      <c r="I99" s="137" t="s">
        <v>202</v>
      </c>
      <c r="J99" s="137">
        <v>2</v>
      </c>
      <c r="K99" s="137" t="s">
        <v>2150</v>
      </c>
      <c r="L99" s="137">
        <v>-3.5240053689300486</v>
      </c>
      <c r="M99" s="137">
        <v>7.0371826132106741E-2</v>
      </c>
      <c r="N99" s="137" t="s">
        <v>17</v>
      </c>
    </row>
    <row r="100" spans="1:14" x14ac:dyDescent="0.25">
      <c r="A100" s="81" t="s">
        <v>6</v>
      </c>
      <c r="B100" s="79" t="s">
        <v>12</v>
      </c>
      <c r="C100" s="79" t="s">
        <v>14</v>
      </c>
      <c r="D100" s="79" t="s">
        <v>18</v>
      </c>
      <c r="E100" s="79" t="s">
        <v>17</v>
      </c>
      <c r="F100" s="346">
        <v>2.8437604331157201E-2</v>
      </c>
      <c r="G100" s="137">
        <v>2.4206532421356099E-2</v>
      </c>
      <c r="H100" s="137">
        <v>3.3621419258454598E-2</v>
      </c>
      <c r="I100" s="137" t="s">
        <v>202</v>
      </c>
      <c r="J100" s="137">
        <v>2</v>
      </c>
      <c r="K100" s="137" t="s">
        <v>2151</v>
      </c>
      <c r="L100" s="137">
        <v>-3.5600429134897524</v>
      </c>
      <c r="M100" s="137">
        <v>8.3811431197199679E-2</v>
      </c>
      <c r="N100" s="137" t="s">
        <v>17</v>
      </c>
    </row>
    <row r="101" spans="1:14" x14ac:dyDescent="0.25">
      <c r="A101" s="81" t="s">
        <v>6</v>
      </c>
      <c r="B101" s="79" t="s">
        <v>12</v>
      </c>
      <c r="C101" s="79" t="s">
        <v>14</v>
      </c>
      <c r="D101" s="79" t="s">
        <v>8</v>
      </c>
      <c r="E101" s="79" t="s">
        <v>17</v>
      </c>
      <c r="F101" s="346">
        <v>3.61563439585941E-2</v>
      </c>
      <c r="G101" s="137">
        <v>3.1711784342770201E-2</v>
      </c>
      <c r="H101" s="137">
        <v>4.13508863203415E-2</v>
      </c>
      <c r="I101" s="137" t="s">
        <v>202</v>
      </c>
      <c r="J101" s="137">
        <v>2</v>
      </c>
      <c r="K101" s="137" t="s">
        <v>2152</v>
      </c>
      <c r="L101" s="137">
        <v>-3.3199028559096178</v>
      </c>
      <c r="M101" s="137">
        <v>6.7705484234562296E-2</v>
      </c>
      <c r="N101" s="137" t="s">
        <v>17</v>
      </c>
    </row>
    <row r="102" spans="1:14" x14ac:dyDescent="0.25">
      <c r="A102" s="81" t="s">
        <v>6</v>
      </c>
      <c r="B102" s="79" t="s">
        <v>12</v>
      </c>
      <c r="C102" s="79" t="s">
        <v>14</v>
      </c>
      <c r="D102" s="79" t="s">
        <v>29</v>
      </c>
      <c r="E102" s="79" t="s">
        <v>17</v>
      </c>
      <c r="F102" s="346">
        <v>3.5597285617899099E-2</v>
      </c>
      <c r="G102" s="137">
        <v>3.0315047848879499E-2</v>
      </c>
      <c r="H102" s="137">
        <v>4.1878397729351098E-2</v>
      </c>
      <c r="I102" s="137" t="s">
        <v>202</v>
      </c>
      <c r="J102" s="137">
        <v>2</v>
      </c>
      <c r="K102" s="137" t="s">
        <v>2153</v>
      </c>
      <c r="L102" s="137">
        <v>-3.3354858907193061</v>
      </c>
      <c r="M102" s="137">
        <v>8.2430078761981065E-2</v>
      </c>
      <c r="N102" s="137" t="s">
        <v>17</v>
      </c>
    </row>
    <row r="103" spans="1:14" x14ac:dyDescent="0.25">
      <c r="A103" s="81" t="s">
        <v>6</v>
      </c>
      <c r="B103" s="79" t="s">
        <v>12</v>
      </c>
      <c r="C103" s="79" t="s">
        <v>14</v>
      </c>
      <c r="D103" s="79" t="s">
        <v>7</v>
      </c>
      <c r="E103" s="79" t="s">
        <v>17</v>
      </c>
      <c r="F103" s="346">
        <v>2.8894689555588E-2</v>
      </c>
      <c r="G103" s="137">
        <v>2.52912227010713E-2</v>
      </c>
      <c r="H103" s="137">
        <v>3.3143377967637298E-2</v>
      </c>
      <c r="I103" s="137" t="s">
        <v>202</v>
      </c>
      <c r="J103" s="137">
        <v>2</v>
      </c>
      <c r="K103" s="137" t="s">
        <v>2154</v>
      </c>
      <c r="L103" s="137">
        <v>-3.5440974531500911</v>
      </c>
      <c r="M103" s="137">
        <v>6.8975900586725522E-2</v>
      </c>
      <c r="N103" s="137" t="s">
        <v>17</v>
      </c>
    </row>
    <row r="104" spans="1:14" x14ac:dyDescent="0.25">
      <c r="A104" s="81" t="s">
        <v>6</v>
      </c>
      <c r="B104" s="79" t="s">
        <v>15</v>
      </c>
      <c r="C104" s="79" t="s">
        <v>11</v>
      </c>
      <c r="D104" s="79" t="s">
        <v>18</v>
      </c>
      <c r="E104" s="79" t="s">
        <v>17</v>
      </c>
      <c r="F104" s="346">
        <v>3.7044668550690198E-2</v>
      </c>
      <c r="G104" s="137">
        <v>3.1369709227501603E-2</v>
      </c>
      <c r="H104" s="137">
        <v>4.38407998241181E-2</v>
      </c>
      <c r="I104" s="137" t="s">
        <v>202</v>
      </c>
      <c r="J104" s="137">
        <v>2</v>
      </c>
      <c r="K104" s="137" t="s">
        <v>2155</v>
      </c>
      <c r="L104" s="137">
        <v>-3.2956308363612585</v>
      </c>
      <c r="M104" s="137">
        <v>8.5388299388645353E-2</v>
      </c>
      <c r="N104" s="137" t="s">
        <v>17</v>
      </c>
    </row>
    <row r="105" spans="1:14" x14ac:dyDescent="0.25">
      <c r="A105" s="81" t="s">
        <v>6</v>
      </c>
      <c r="B105" s="79" t="s">
        <v>15</v>
      </c>
      <c r="C105" s="79" t="s">
        <v>11</v>
      </c>
      <c r="D105" s="79" t="s">
        <v>7</v>
      </c>
      <c r="E105" s="79" t="s">
        <v>17</v>
      </c>
      <c r="F105" s="346">
        <v>3.7699459774727703E-2</v>
      </c>
      <c r="G105" s="137">
        <v>3.2834520739553702E-2</v>
      </c>
      <c r="H105" s="137">
        <v>4.3302806011617997E-2</v>
      </c>
      <c r="I105" s="137" t="s">
        <v>202</v>
      </c>
      <c r="J105" s="137">
        <v>2</v>
      </c>
      <c r="K105" s="137" t="s">
        <v>2156</v>
      </c>
      <c r="L105" s="137">
        <v>-3.2781095142136611</v>
      </c>
      <c r="M105" s="137">
        <v>7.0596176877488828E-2</v>
      </c>
      <c r="N105" s="137" t="s">
        <v>17</v>
      </c>
    </row>
    <row r="106" spans="1:14" x14ac:dyDescent="0.25">
      <c r="A106" s="81" t="s">
        <v>6</v>
      </c>
      <c r="B106" s="79" t="s">
        <v>15</v>
      </c>
      <c r="C106" s="79" t="s">
        <v>13</v>
      </c>
      <c r="D106" s="79" t="s">
        <v>18</v>
      </c>
      <c r="E106" s="79" t="s">
        <v>17</v>
      </c>
      <c r="F106" s="346">
        <v>3.9578232476358603E-2</v>
      </c>
      <c r="G106" s="137">
        <v>3.3256924805549898E-2</v>
      </c>
      <c r="H106" s="137">
        <v>4.7074885315400002E-2</v>
      </c>
      <c r="I106" s="137" t="s">
        <v>202</v>
      </c>
      <c r="J106" s="137">
        <v>2</v>
      </c>
      <c r="K106" s="137" t="s">
        <v>2157</v>
      </c>
      <c r="L106" s="137">
        <v>-3.2294759967942941</v>
      </c>
      <c r="M106" s="137">
        <v>8.8641996960107966E-2</v>
      </c>
      <c r="N106" s="137" t="s">
        <v>17</v>
      </c>
    </row>
    <row r="107" spans="1:14" x14ac:dyDescent="0.25">
      <c r="A107" s="81" t="s">
        <v>6</v>
      </c>
      <c r="B107" s="79" t="s">
        <v>15</v>
      </c>
      <c r="C107" s="79" t="s">
        <v>13</v>
      </c>
      <c r="D107" s="79" t="s">
        <v>7</v>
      </c>
      <c r="E107" s="79" t="s">
        <v>17</v>
      </c>
      <c r="F107" s="346">
        <v>4.0308911229929197E-2</v>
      </c>
      <c r="G107" s="137">
        <v>3.55443330717473E-2</v>
      </c>
      <c r="H107" s="137">
        <v>4.6446405543545399E-2</v>
      </c>
      <c r="I107" s="137" t="s">
        <v>202</v>
      </c>
      <c r="J107" s="137">
        <v>2</v>
      </c>
      <c r="K107" s="137" t="s">
        <v>2158</v>
      </c>
      <c r="L107" s="137">
        <v>-3.2111827121426897</v>
      </c>
      <c r="M107" s="137">
        <v>6.8244475163475649E-2</v>
      </c>
      <c r="N107" s="137" t="s">
        <v>17</v>
      </c>
    </row>
    <row r="108" spans="1:14" x14ac:dyDescent="0.25">
      <c r="A108" s="81" t="s">
        <v>6</v>
      </c>
      <c r="B108" s="79" t="s">
        <v>15</v>
      </c>
      <c r="C108" s="79" t="s">
        <v>14</v>
      </c>
      <c r="D108" s="79" t="s">
        <v>18</v>
      </c>
      <c r="E108" s="79" t="s">
        <v>17</v>
      </c>
      <c r="F108" s="346">
        <v>3.88847075011549E-2</v>
      </c>
      <c r="G108" s="137">
        <v>3.2539727972147998E-2</v>
      </c>
      <c r="H108" s="137">
        <v>4.5970844177473803E-2</v>
      </c>
      <c r="I108" s="137" t="s">
        <v>202</v>
      </c>
      <c r="J108" s="137">
        <v>2</v>
      </c>
      <c r="K108" s="137" t="s">
        <v>2159</v>
      </c>
      <c r="L108" s="137">
        <v>-3.2471542290146109</v>
      </c>
      <c r="M108" s="137">
        <v>8.8149395753281234E-2</v>
      </c>
      <c r="N108" s="137" t="s">
        <v>17</v>
      </c>
    </row>
    <row r="109" spans="1:14" x14ac:dyDescent="0.25">
      <c r="A109" s="81" t="s">
        <v>6</v>
      </c>
      <c r="B109" s="79" t="s">
        <v>15</v>
      </c>
      <c r="C109" s="79" t="s">
        <v>14</v>
      </c>
      <c r="D109" s="79" t="s">
        <v>7</v>
      </c>
      <c r="E109" s="79" t="s">
        <v>17</v>
      </c>
      <c r="F109" s="346">
        <v>3.9530889047938299E-2</v>
      </c>
      <c r="G109" s="137">
        <v>3.4286151707748201E-2</v>
      </c>
      <c r="H109" s="137">
        <v>4.5423835516226502E-2</v>
      </c>
      <c r="I109" s="137" t="s">
        <v>202</v>
      </c>
      <c r="J109" s="137">
        <v>2</v>
      </c>
      <c r="K109" s="137" t="s">
        <v>2160</v>
      </c>
      <c r="L109" s="137">
        <v>-3.2306729114650707</v>
      </c>
      <c r="M109" s="137">
        <v>7.1759042423400435E-2</v>
      </c>
      <c r="N109" s="137" t="s">
        <v>17</v>
      </c>
    </row>
  </sheetData>
  <autoFilter ref="A1:Q109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"/>
  <sheetViews>
    <sheetView zoomScale="80" zoomScaleNormal="80" workbookViewId="0">
      <selection activeCell="H38" sqref="H38"/>
    </sheetView>
  </sheetViews>
  <sheetFormatPr defaultRowHeight="15" x14ac:dyDescent="0.25"/>
  <cols>
    <col min="5" max="5" width="9.5703125" customWidth="1"/>
    <col min="6" max="8" width="11.7109375" customWidth="1"/>
    <col min="9" max="13" width="11.7109375" style="79" customWidth="1"/>
    <col min="14" max="14" width="10.5703125" style="79" customWidth="1"/>
    <col min="15" max="15" width="13.28515625" customWidth="1"/>
    <col min="16" max="16" width="82.285156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7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63">
        <v>7.0028011204481794E-2</v>
      </c>
      <c r="F2" s="163">
        <v>6.6137566137566134E-2</v>
      </c>
      <c r="G2" s="163">
        <v>7.4404761904761904E-2</v>
      </c>
      <c r="H2" s="133" t="s">
        <v>199</v>
      </c>
      <c r="I2" s="133">
        <v>2</v>
      </c>
      <c r="J2" s="133" t="s">
        <v>767</v>
      </c>
      <c r="K2" s="88">
        <f>F2</f>
        <v>6.6137566137566134E-2</v>
      </c>
      <c r="L2" s="88">
        <f>G2</f>
        <v>7.4404761904761904E-2</v>
      </c>
      <c r="M2" s="133" t="s">
        <v>17</v>
      </c>
      <c r="O2" t="s">
        <v>22</v>
      </c>
      <c r="P2" t="s">
        <v>61</v>
      </c>
      <c r="Q2" t="s">
        <v>62</v>
      </c>
    </row>
    <row r="3" spans="1:17" x14ac:dyDescent="0.25">
      <c r="A3" s="24"/>
    </row>
    <row r="5" spans="1:17" x14ac:dyDescent="0.25">
      <c r="P5" s="82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"/>
  <sheetViews>
    <sheetView zoomScale="80" zoomScaleNormal="80" workbookViewId="0">
      <selection activeCell="F38" sqref="F38"/>
    </sheetView>
  </sheetViews>
  <sheetFormatPr defaultRowHeight="15" x14ac:dyDescent="0.25"/>
  <cols>
    <col min="1" max="4" width="9.140625" style="79"/>
    <col min="5" max="13" width="9.140625" style="79" customWidth="1"/>
    <col min="14" max="14" width="10.5703125" style="79" customWidth="1"/>
    <col min="15" max="15" width="13.28515625" style="79" customWidth="1"/>
    <col min="16" max="16" width="82.28515625" style="79" customWidth="1"/>
    <col min="1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80" t="s">
        <v>21</v>
      </c>
      <c r="P1" s="80" t="s">
        <v>25</v>
      </c>
    </row>
    <row r="2" spans="1:17" x14ac:dyDescent="0.25">
      <c r="A2" s="81" t="s">
        <v>17</v>
      </c>
      <c r="B2" s="133" t="s">
        <v>17</v>
      </c>
      <c r="C2" s="133" t="s">
        <v>17</v>
      </c>
      <c r="D2" s="133" t="s">
        <v>17</v>
      </c>
      <c r="E2" s="163">
        <v>1.2363996043521267E-2</v>
      </c>
      <c r="F2" s="163">
        <v>1.19560019129603E-2</v>
      </c>
      <c r="G2" s="163">
        <v>1.2820512820512799E-2</v>
      </c>
      <c r="H2" s="133" t="s">
        <v>199</v>
      </c>
      <c r="I2" s="133">
        <v>2</v>
      </c>
      <c r="J2" s="133" t="s">
        <v>768</v>
      </c>
      <c r="K2" s="88">
        <f>F2</f>
        <v>1.19560019129603E-2</v>
      </c>
      <c r="L2" s="88">
        <f>G2</f>
        <v>1.2820512820512799E-2</v>
      </c>
      <c r="M2" s="133" t="s">
        <v>17</v>
      </c>
      <c r="O2" s="79" t="s">
        <v>22</v>
      </c>
      <c r="P2" s="79" t="s">
        <v>61</v>
      </c>
      <c r="Q2" s="79" t="s">
        <v>62</v>
      </c>
    </row>
    <row r="3" spans="1:17" x14ac:dyDescent="0.25">
      <c r="A3" s="8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4"/>
  <sheetViews>
    <sheetView topLeftCell="B1" zoomScale="80" zoomScaleNormal="80" workbookViewId="0">
      <selection activeCell="J13" sqref="J13"/>
    </sheetView>
  </sheetViews>
  <sheetFormatPr defaultRowHeight="15" x14ac:dyDescent="0.25"/>
  <cols>
    <col min="1" max="1" width="6.5703125" customWidth="1"/>
    <col min="5" max="7" width="8" customWidth="1"/>
    <col min="8" max="9" width="11" style="74" customWidth="1"/>
    <col min="10" max="10" width="26.85546875" style="74" customWidth="1"/>
    <col min="11" max="13" width="11" customWidth="1"/>
    <col min="15" max="15" width="12" customWidth="1"/>
    <col min="16" max="16" width="93.140625" customWidth="1"/>
  </cols>
  <sheetData>
    <row r="1" spans="1:18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33"/>
      <c r="O1" s="33" t="s">
        <v>21</v>
      </c>
      <c r="P1" s="33" t="s">
        <v>25</v>
      </c>
    </row>
    <row r="2" spans="1:18" x14ac:dyDescent="0.25">
      <c r="A2" s="32" t="s">
        <v>17</v>
      </c>
      <c r="B2" t="s">
        <v>17</v>
      </c>
      <c r="C2" t="s">
        <v>17</v>
      </c>
      <c r="D2" t="s">
        <v>17</v>
      </c>
      <c r="E2" s="88">
        <v>0.58823529411764708</v>
      </c>
      <c r="F2" s="88">
        <v>0.14705882352941177</v>
      </c>
      <c r="G2" s="88">
        <v>1</v>
      </c>
      <c r="H2" s="74" t="s">
        <v>139</v>
      </c>
      <c r="I2" s="74">
        <v>2</v>
      </c>
      <c r="J2" s="74" t="s">
        <v>140</v>
      </c>
      <c r="K2">
        <v>1.408121</v>
      </c>
      <c r="L2">
        <v>4.2898569999999996</v>
      </c>
      <c r="M2" t="s">
        <v>17</v>
      </c>
      <c r="O2" t="s">
        <v>22</v>
      </c>
      <c r="P2" s="26" t="s">
        <v>30</v>
      </c>
      <c r="Q2" t="s">
        <v>87</v>
      </c>
      <c r="R2" t="s">
        <v>84</v>
      </c>
    </row>
    <row r="3" spans="1:18" x14ac:dyDescent="0.25">
      <c r="A3" s="24"/>
    </row>
    <row r="4" spans="1:18" x14ac:dyDescent="0.25">
      <c r="A4" s="24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4"/>
  <sheetViews>
    <sheetView zoomScale="80" zoomScaleNormal="80" workbookViewId="0">
      <selection activeCell="I7" sqref="I7"/>
    </sheetView>
  </sheetViews>
  <sheetFormatPr defaultRowHeight="15" x14ac:dyDescent="0.25"/>
  <cols>
    <col min="1" max="1" width="6.5703125" style="74" customWidth="1"/>
    <col min="2" max="4" width="9.140625" style="74"/>
    <col min="5" max="7" width="7.85546875" style="74" customWidth="1"/>
    <col min="8" max="9" width="10.7109375" style="74" customWidth="1"/>
    <col min="10" max="10" width="27.42578125" style="74" customWidth="1"/>
    <col min="11" max="13" width="10.7109375" style="74" customWidth="1"/>
    <col min="14" max="14" width="9.140625" style="74"/>
    <col min="15" max="15" width="12" style="74" customWidth="1"/>
    <col min="16" max="16" width="93.140625" style="74" customWidth="1"/>
    <col min="17" max="16384" width="9.140625" style="74"/>
  </cols>
  <sheetData>
    <row r="1" spans="1:18" x14ac:dyDescent="0.25">
      <c r="A1" s="75" t="s">
        <v>1</v>
      </c>
      <c r="B1" s="75" t="s">
        <v>9</v>
      </c>
      <c r="C1" s="75" t="s">
        <v>10</v>
      </c>
      <c r="D1" s="75" t="s">
        <v>16</v>
      </c>
      <c r="E1" s="75" t="s">
        <v>133</v>
      </c>
      <c r="F1" s="75" t="s">
        <v>82</v>
      </c>
      <c r="G1" s="75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75"/>
      <c r="O1" s="75" t="s">
        <v>21</v>
      </c>
      <c r="P1" s="75" t="s">
        <v>25</v>
      </c>
    </row>
    <row r="2" spans="1:18" x14ac:dyDescent="0.25">
      <c r="A2" s="32" t="s">
        <v>17</v>
      </c>
      <c r="B2" s="74" t="s">
        <v>17</v>
      </c>
      <c r="C2" s="74" t="s">
        <v>17</v>
      </c>
      <c r="D2" s="74" t="s">
        <v>17</v>
      </c>
      <c r="E2" s="88">
        <v>0.58823529411764708</v>
      </c>
      <c r="F2" s="88">
        <v>0.14705882352941177</v>
      </c>
      <c r="G2" s="88">
        <v>1</v>
      </c>
      <c r="H2" s="74" t="s">
        <v>139</v>
      </c>
      <c r="I2" s="74">
        <v>2</v>
      </c>
      <c r="J2" s="74" t="s">
        <v>140</v>
      </c>
      <c r="K2" s="74">
        <v>1.408121</v>
      </c>
      <c r="L2" s="74">
        <v>4.2898569999999996</v>
      </c>
      <c r="M2" s="74" t="s">
        <v>17</v>
      </c>
      <c r="O2" s="74" t="s">
        <v>22</v>
      </c>
      <c r="P2" s="77" t="s">
        <v>30</v>
      </c>
      <c r="Q2" s="74" t="s">
        <v>87</v>
      </c>
      <c r="R2" s="74" t="s">
        <v>84</v>
      </c>
    </row>
    <row r="3" spans="1:18" x14ac:dyDescent="0.25">
      <c r="A3" s="76"/>
    </row>
    <row r="4" spans="1:18" x14ac:dyDescent="0.25">
      <c r="A4" s="7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37"/>
  <sheetViews>
    <sheetView zoomScale="80" zoomScaleNormal="80" workbookViewId="0">
      <pane ySplit="1" topLeftCell="A2" activePane="bottomLeft" state="frozen"/>
      <selection pane="bottomLeft" activeCell="P38" sqref="P38"/>
    </sheetView>
  </sheetViews>
  <sheetFormatPr defaultRowHeight="15" x14ac:dyDescent="0.25"/>
  <cols>
    <col min="1" max="1" width="6.5703125" customWidth="1"/>
    <col min="2" max="2" width="8.5703125" customWidth="1"/>
    <col min="3" max="3" width="9.42578125" customWidth="1"/>
    <col min="4" max="4" width="8.28515625" customWidth="1"/>
    <col min="5" max="7" width="7.7109375" customWidth="1"/>
    <col min="8" max="8" width="5.85546875" customWidth="1"/>
    <col min="9" max="9" width="6.140625" style="79" customWidth="1"/>
    <col min="10" max="10" width="20.28515625" style="79" customWidth="1"/>
    <col min="11" max="13" width="8.7109375" style="79" customWidth="1"/>
    <col min="14" max="14" width="11.42578125" style="79" customWidth="1"/>
    <col min="15" max="15" width="11.85546875" customWidth="1"/>
    <col min="16" max="16" width="66.7109375" customWidth="1"/>
    <col min="17" max="19" width="23" customWidth="1"/>
  </cols>
  <sheetData>
    <row r="1" spans="1:19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6"/>
      <c r="O1" s="86" t="s">
        <v>21</v>
      </c>
      <c r="P1" s="86" t="s">
        <v>25</v>
      </c>
      <c r="R1" s="29"/>
      <c r="S1" s="24"/>
    </row>
    <row r="2" spans="1:19" x14ac:dyDescent="0.25">
      <c r="A2" s="86" t="s">
        <v>2</v>
      </c>
      <c r="B2" s="84" t="s">
        <v>12</v>
      </c>
      <c r="C2" s="84" t="s">
        <v>17</v>
      </c>
      <c r="D2" s="84" t="s">
        <v>18</v>
      </c>
      <c r="E2" s="88">
        <v>0.91220121951219513</v>
      </c>
      <c r="F2" s="88">
        <v>0.88141463414634147</v>
      </c>
      <c r="G2" s="88">
        <v>0.94412804878048773</v>
      </c>
      <c r="H2" s="84" t="s">
        <v>205</v>
      </c>
      <c r="I2" s="84">
        <v>2</v>
      </c>
      <c r="J2" s="84" t="str">
        <f>"Beta("&amp;ROUND(K2, 1)&amp;", "&amp;ROUND(L2,1)&amp;")"</f>
        <v>Beta(284.5, 27.4)</v>
      </c>
      <c r="K2" s="92">
        <v>284.47512871875</v>
      </c>
      <c r="L2" s="92">
        <v>27.38096503125</v>
      </c>
      <c r="M2" s="84" t="s">
        <v>17</v>
      </c>
      <c r="N2" s="84"/>
      <c r="O2" s="84" t="s">
        <v>24</v>
      </c>
      <c r="P2" s="84"/>
    </row>
    <row r="3" spans="1:19" x14ac:dyDescent="0.25">
      <c r="A3" s="86" t="s">
        <v>2</v>
      </c>
      <c r="B3" s="84" t="s">
        <v>12</v>
      </c>
      <c r="C3" s="84" t="s">
        <v>17</v>
      </c>
      <c r="D3" s="84" t="s">
        <v>8</v>
      </c>
      <c r="E3" s="90">
        <v>0.78449390243902428</v>
      </c>
      <c r="F3" s="88">
        <v>0.77195121951219514</v>
      </c>
      <c r="G3" s="90">
        <v>0.79703658536585364</v>
      </c>
      <c r="H3" s="84" t="s">
        <v>205</v>
      </c>
      <c r="I3" s="84">
        <v>2</v>
      </c>
      <c r="J3" s="84" t="str">
        <f t="shared" ref="J3:J37" si="0">"Beta("&amp;ROUND(K3, 1)&amp;", "&amp;ROUND(L3,1)&amp;")"</f>
        <v>Beta(3237.2, 889.2)</v>
      </c>
      <c r="K3" s="92">
        <v>3237.1884949951173</v>
      </c>
      <c r="L3" s="92">
        <v>889.24680773925786</v>
      </c>
      <c r="M3" s="84" t="s">
        <v>17</v>
      </c>
      <c r="N3" s="84"/>
      <c r="O3" s="84"/>
      <c r="P3" s="84"/>
    </row>
    <row r="4" spans="1:19" x14ac:dyDescent="0.25">
      <c r="A4" s="86" t="s">
        <v>2</v>
      </c>
      <c r="B4" s="84" t="s">
        <v>12</v>
      </c>
      <c r="C4" s="84" t="s">
        <v>17</v>
      </c>
      <c r="D4" s="84" t="s">
        <v>29</v>
      </c>
      <c r="E4" s="90">
        <v>0.90421951219512198</v>
      </c>
      <c r="F4" s="90">
        <v>0.87001219512195127</v>
      </c>
      <c r="G4" s="90">
        <v>0.93842682926829257</v>
      </c>
      <c r="H4" s="84" t="s">
        <v>205</v>
      </c>
      <c r="I4" s="84">
        <v>2</v>
      </c>
      <c r="J4" s="84" t="str">
        <f t="shared" si="0"/>
        <v>Beta(254.8, 27)</v>
      </c>
      <c r="K4" s="92">
        <v>254.84743399836734</v>
      </c>
      <c r="L4" s="92">
        <v>27.001088450612244</v>
      </c>
      <c r="M4" s="84" t="s">
        <v>17</v>
      </c>
      <c r="N4" s="84"/>
      <c r="O4" s="84"/>
      <c r="P4" s="84"/>
    </row>
    <row r="5" spans="1:19" x14ac:dyDescent="0.25">
      <c r="A5" s="86" t="s">
        <v>2</v>
      </c>
      <c r="B5" s="84" t="s">
        <v>12</v>
      </c>
      <c r="C5" s="84" t="s">
        <v>17</v>
      </c>
      <c r="D5" s="84" t="s">
        <v>7</v>
      </c>
      <c r="E5" s="90">
        <v>0.75484756097560979</v>
      </c>
      <c r="F5" s="90">
        <v>0.71950000000000003</v>
      </c>
      <c r="G5" s="90">
        <v>0.79019512195121955</v>
      </c>
      <c r="H5" s="84" t="s">
        <v>205</v>
      </c>
      <c r="I5" s="84">
        <v>2</v>
      </c>
      <c r="J5" s="84" t="str">
        <f t="shared" si="0"/>
        <v>Beta(430.4, 139.8)</v>
      </c>
      <c r="K5" s="92">
        <v>430.40596977777778</v>
      </c>
      <c r="L5" s="92">
        <v>139.8192154074074</v>
      </c>
      <c r="M5" s="84" t="s">
        <v>17</v>
      </c>
      <c r="N5" s="84"/>
      <c r="O5" s="84"/>
      <c r="P5" s="84"/>
    </row>
    <row r="6" spans="1:19" ht="14.25" customHeight="1" x14ac:dyDescent="0.25">
      <c r="A6" s="86" t="s">
        <v>2</v>
      </c>
      <c r="B6" s="84" t="s">
        <v>15</v>
      </c>
      <c r="C6" s="84" t="s">
        <v>17</v>
      </c>
      <c r="D6" s="84" t="s">
        <v>18</v>
      </c>
      <c r="E6" s="90">
        <v>0.92474390243902427</v>
      </c>
      <c r="F6" s="90">
        <v>0.89053658536585367</v>
      </c>
      <c r="G6" s="90">
        <v>0.95781097560975603</v>
      </c>
      <c r="H6" s="84" t="s">
        <v>205</v>
      </c>
      <c r="I6" s="84">
        <v>2</v>
      </c>
      <c r="J6" s="84" t="str">
        <f t="shared" si="0"/>
        <v>Beta(216.7, 17.6)</v>
      </c>
      <c r="K6" s="92">
        <v>216.71584143117903</v>
      </c>
      <c r="L6" s="92">
        <v>17.647564463899403</v>
      </c>
      <c r="M6" s="84" t="s">
        <v>17</v>
      </c>
      <c r="N6" s="84"/>
      <c r="O6" s="84"/>
      <c r="P6" s="84"/>
    </row>
    <row r="7" spans="1:19" x14ac:dyDescent="0.25">
      <c r="A7" s="80" t="s">
        <v>2</v>
      </c>
      <c r="B7" s="87" t="s">
        <v>15</v>
      </c>
      <c r="C7" s="87" t="s">
        <v>17</v>
      </c>
      <c r="D7" s="87" t="s">
        <v>7</v>
      </c>
      <c r="E7" s="89">
        <v>0.8255426829268292</v>
      </c>
      <c r="F7" s="89">
        <v>0.80615853658536585</v>
      </c>
      <c r="G7" s="89">
        <v>0.84492682926829266</v>
      </c>
      <c r="H7" s="87" t="s">
        <v>205</v>
      </c>
      <c r="I7" s="87">
        <v>2</v>
      </c>
      <c r="J7" s="87" t="str">
        <f t="shared" si="0"/>
        <v>Beta(1212.5, 256.3)</v>
      </c>
      <c r="K7" s="93">
        <v>1212.45</v>
      </c>
      <c r="L7" s="93">
        <v>256.29599999999999</v>
      </c>
      <c r="M7" s="87" t="s">
        <v>17</v>
      </c>
      <c r="N7" s="84"/>
      <c r="O7" s="84"/>
      <c r="P7" s="84"/>
    </row>
    <row r="8" spans="1:19" x14ac:dyDescent="0.25">
      <c r="A8" s="86" t="s">
        <v>3</v>
      </c>
      <c r="B8" s="84" t="s">
        <v>12</v>
      </c>
      <c r="C8" s="84" t="s">
        <v>17</v>
      </c>
      <c r="D8" s="84" t="s">
        <v>18</v>
      </c>
      <c r="E8" s="90">
        <v>0.91220121951219513</v>
      </c>
      <c r="F8" s="90">
        <v>0.88141463414634147</v>
      </c>
      <c r="G8" s="90">
        <v>0.94412804878048773</v>
      </c>
      <c r="H8" s="84" t="s">
        <v>205</v>
      </c>
      <c r="I8" s="84">
        <v>2</v>
      </c>
      <c r="J8" s="84" t="str">
        <f t="shared" si="0"/>
        <v>Beta(284.5, 27.4)</v>
      </c>
      <c r="K8" s="92">
        <v>284.47512871875</v>
      </c>
      <c r="L8" s="92">
        <v>27.38096503125</v>
      </c>
      <c r="M8" s="84" t="s">
        <v>17</v>
      </c>
      <c r="N8" s="84"/>
      <c r="O8" s="84"/>
      <c r="P8" s="84"/>
    </row>
    <row r="9" spans="1:19" x14ac:dyDescent="0.25">
      <c r="A9" s="81" t="s">
        <v>3</v>
      </c>
      <c r="B9" t="s">
        <v>12</v>
      </c>
      <c r="C9" t="s">
        <v>17</v>
      </c>
      <c r="D9" t="s">
        <v>8</v>
      </c>
      <c r="E9" s="88">
        <v>0.78449390243902428</v>
      </c>
      <c r="F9" s="88">
        <v>0.77195121951219514</v>
      </c>
      <c r="G9" s="88">
        <v>0.79703658536585364</v>
      </c>
      <c r="H9" t="s">
        <v>205</v>
      </c>
      <c r="I9" s="79">
        <v>2</v>
      </c>
      <c r="J9" s="84" t="str">
        <f t="shared" si="0"/>
        <v>Beta(3237.2, 889.2)</v>
      </c>
      <c r="K9" s="94">
        <v>3237.1884949951173</v>
      </c>
      <c r="L9" s="94">
        <v>889.24680773925786</v>
      </c>
      <c r="M9" s="79" t="s">
        <v>17</v>
      </c>
    </row>
    <row r="10" spans="1:19" x14ac:dyDescent="0.25">
      <c r="A10" s="81" t="s">
        <v>3</v>
      </c>
      <c r="B10" t="s">
        <v>12</v>
      </c>
      <c r="C10" t="s">
        <v>17</v>
      </c>
      <c r="D10" t="s">
        <v>29</v>
      </c>
      <c r="E10" s="88">
        <v>0.90421951219512198</v>
      </c>
      <c r="F10" s="88">
        <v>0.87001219512195127</v>
      </c>
      <c r="G10" s="88">
        <v>0.93842682926829257</v>
      </c>
      <c r="H10" t="s">
        <v>205</v>
      </c>
      <c r="I10" s="79">
        <v>2</v>
      </c>
      <c r="J10" s="84" t="str">
        <f t="shared" si="0"/>
        <v>Beta(254.8, 27)</v>
      </c>
      <c r="K10" s="94">
        <v>254.84743399836734</v>
      </c>
      <c r="L10" s="94">
        <v>27.001088450612244</v>
      </c>
      <c r="M10" s="79" t="s">
        <v>17</v>
      </c>
    </row>
    <row r="11" spans="1:19" x14ac:dyDescent="0.25">
      <c r="A11" s="81" t="s">
        <v>3</v>
      </c>
      <c r="B11" t="s">
        <v>12</v>
      </c>
      <c r="C11" t="s">
        <v>17</v>
      </c>
      <c r="D11" t="s">
        <v>7</v>
      </c>
      <c r="E11" s="88">
        <v>0.75484756097560979</v>
      </c>
      <c r="F11" s="88">
        <v>0.71950000000000003</v>
      </c>
      <c r="G11" s="88">
        <v>0.79019512195121955</v>
      </c>
      <c r="H11" t="s">
        <v>205</v>
      </c>
      <c r="I11" s="79">
        <v>2</v>
      </c>
      <c r="J11" s="84" t="str">
        <f t="shared" si="0"/>
        <v>Beta(430.4, 139.8)</v>
      </c>
      <c r="K11" s="94">
        <v>430.40596977777778</v>
      </c>
      <c r="L11" s="94">
        <v>139.8192154074074</v>
      </c>
      <c r="M11" s="79" t="s">
        <v>17</v>
      </c>
    </row>
    <row r="12" spans="1:19" x14ac:dyDescent="0.25">
      <c r="A12" s="81" t="s">
        <v>3</v>
      </c>
      <c r="B12" t="s">
        <v>15</v>
      </c>
      <c r="C12" t="s">
        <v>17</v>
      </c>
      <c r="D12" t="s">
        <v>18</v>
      </c>
      <c r="E12" s="88">
        <v>0.92474390243902427</v>
      </c>
      <c r="F12" s="88">
        <v>0.89053658536585367</v>
      </c>
      <c r="G12" s="88">
        <v>0.95781097560975603</v>
      </c>
      <c r="H12" t="s">
        <v>205</v>
      </c>
      <c r="I12" s="79">
        <v>2</v>
      </c>
      <c r="J12" s="84" t="str">
        <f t="shared" si="0"/>
        <v>Beta(216.7, 17.6)</v>
      </c>
      <c r="K12" s="94">
        <v>216.71584143117903</v>
      </c>
      <c r="L12" s="94">
        <v>17.647564463899403</v>
      </c>
      <c r="M12" s="79" t="s">
        <v>17</v>
      </c>
    </row>
    <row r="13" spans="1:19" x14ac:dyDescent="0.25">
      <c r="A13" s="80" t="s">
        <v>3</v>
      </c>
      <c r="B13" s="87" t="s">
        <v>15</v>
      </c>
      <c r="C13" s="87" t="s">
        <v>17</v>
      </c>
      <c r="D13" s="87" t="s">
        <v>7</v>
      </c>
      <c r="E13" s="89">
        <v>0.8255426829268292</v>
      </c>
      <c r="F13" s="89">
        <v>0.80615853658536585</v>
      </c>
      <c r="G13" s="89">
        <v>0.84492682926829266</v>
      </c>
      <c r="H13" s="87" t="s">
        <v>205</v>
      </c>
      <c r="I13" s="87">
        <v>2</v>
      </c>
      <c r="J13" s="87" t="str">
        <f t="shared" si="0"/>
        <v>Beta(1212.5, 256.3)</v>
      </c>
      <c r="K13" s="93">
        <v>1212.45</v>
      </c>
      <c r="L13" s="93">
        <v>256.29599999999999</v>
      </c>
      <c r="M13" s="87" t="s">
        <v>17</v>
      </c>
    </row>
    <row r="14" spans="1:19" x14ac:dyDescent="0.25">
      <c r="A14" s="81" t="s">
        <v>4</v>
      </c>
      <c r="B14" t="s">
        <v>12</v>
      </c>
      <c r="C14" t="s">
        <v>17</v>
      </c>
      <c r="D14" t="s">
        <v>18</v>
      </c>
      <c r="E14" s="88">
        <v>0.9469451219512196</v>
      </c>
      <c r="F14" s="88">
        <v>0.92834146341463419</v>
      </c>
      <c r="G14" s="88">
        <v>0.96623780487804878</v>
      </c>
      <c r="H14" t="s">
        <v>205</v>
      </c>
      <c r="I14" s="79">
        <v>2</v>
      </c>
      <c r="J14" s="84" t="str">
        <f t="shared" si="0"/>
        <v>Beta(505.1, 28.3)</v>
      </c>
      <c r="K14" s="94">
        <v>505.06299999999999</v>
      </c>
      <c r="L14" s="94">
        <v>28.322800000000001</v>
      </c>
      <c r="M14" s="79" t="s">
        <v>17</v>
      </c>
    </row>
    <row r="15" spans="1:19" x14ac:dyDescent="0.25">
      <c r="A15" s="81" t="s">
        <v>4</v>
      </c>
      <c r="B15" t="s">
        <v>12</v>
      </c>
      <c r="C15" t="s">
        <v>17</v>
      </c>
      <c r="D15" t="s">
        <v>8</v>
      </c>
      <c r="E15" s="88">
        <v>0.86977439024390246</v>
      </c>
      <c r="F15" s="88">
        <v>0.86219512195121961</v>
      </c>
      <c r="G15" s="88">
        <v>0.87735365853658542</v>
      </c>
      <c r="H15" t="s">
        <v>205</v>
      </c>
      <c r="I15" s="79">
        <v>2</v>
      </c>
      <c r="J15" s="84" t="str">
        <f t="shared" si="0"/>
        <v>Beta(6475.3, 969.3)</v>
      </c>
      <c r="K15" s="94">
        <v>6475.335039447732</v>
      </c>
      <c r="L15" s="94">
        <v>969.29020710059172</v>
      </c>
      <c r="M15" s="79" t="s">
        <v>17</v>
      </c>
    </row>
    <row r="16" spans="1:19" x14ac:dyDescent="0.25">
      <c r="A16" s="81" t="s">
        <v>4</v>
      </c>
      <c r="B16" t="s">
        <v>12</v>
      </c>
      <c r="C16" t="s">
        <v>17</v>
      </c>
      <c r="D16" t="s">
        <v>29</v>
      </c>
      <c r="E16" s="88">
        <v>0.94212195121951225</v>
      </c>
      <c r="F16" s="88">
        <v>0.92145121951219511</v>
      </c>
      <c r="G16" s="88">
        <v>0.96279268292682929</v>
      </c>
      <c r="H16" t="s">
        <v>205</v>
      </c>
      <c r="I16" s="79">
        <v>2</v>
      </c>
      <c r="J16" s="84" t="str">
        <f t="shared" si="0"/>
        <v>Beta(465.2, 28.6)</v>
      </c>
      <c r="K16" s="94">
        <v>465.17385953741496</v>
      </c>
      <c r="L16" s="94">
        <v>28.588861551020408</v>
      </c>
      <c r="M16" s="79" t="s">
        <v>17</v>
      </c>
    </row>
    <row r="17" spans="1:13" x14ac:dyDescent="0.25">
      <c r="A17" s="81" t="s">
        <v>4</v>
      </c>
      <c r="B17" t="s">
        <v>12</v>
      </c>
      <c r="C17" t="s">
        <v>17</v>
      </c>
      <c r="D17" t="s">
        <v>7</v>
      </c>
      <c r="E17" s="88">
        <v>0.85185975609756104</v>
      </c>
      <c r="F17" s="88">
        <v>0.83050000000000002</v>
      </c>
      <c r="G17" s="88">
        <v>0.87321951219512206</v>
      </c>
      <c r="H17" t="s">
        <v>205</v>
      </c>
      <c r="I17" s="79">
        <v>2</v>
      </c>
      <c r="J17" s="84" t="str">
        <f t="shared" si="0"/>
        <v>Beta(903.8, 157.1)</v>
      </c>
      <c r="K17" s="94">
        <v>903.79499999999996</v>
      </c>
      <c r="L17" s="94">
        <v>157.12200000000001</v>
      </c>
      <c r="M17" s="79" t="s">
        <v>17</v>
      </c>
    </row>
    <row r="18" spans="1:13" x14ac:dyDescent="0.25">
      <c r="A18" s="81" t="s">
        <v>4</v>
      </c>
      <c r="B18" t="s">
        <v>15</v>
      </c>
      <c r="C18" t="s">
        <v>17</v>
      </c>
      <c r="D18" t="s">
        <v>18</v>
      </c>
      <c r="E18" s="88">
        <v>0.95452439024390245</v>
      </c>
      <c r="F18" s="88">
        <v>0.93385365853658542</v>
      </c>
      <c r="G18" s="88">
        <v>0.97450609756097561</v>
      </c>
      <c r="H18" t="s">
        <v>205</v>
      </c>
      <c r="I18" s="79">
        <v>2</v>
      </c>
      <c r="J18" s="84" t="str">
        <f t="shared" si="0"/>
        <v>Beta(382.3, 18.2)</v>
      </c>
      <c r="K18" s="94">
        <v>382.3082253605769</v>
      </c>
      <c r="L18" s="94">
        <v>18.2242265625</v>
      </c>
      <c r="M18" s="79" t="s">
        <v>17</v>
      </c>
    </row>
    <row r="19" spans="1:13" x14ac:dyDescent="0.25">
      <c r="A19" s="80" t="s">
        <v>4</v>
      </c>
      <c r="B19" s="87" t="s">
        <v>15</v>
      </c>
      <c r="C19" s="87" t="s">
        <v>17</v>
      </c>
      <c r="D19" s="87" t="s">
        <v>7</v>
      </c>
      <c r="E19" s="89">
        <v>0.89457926829268297</v>
      </c>
      <c r="F19" s="89">
        <v>0.88286585365853654</v>
      </c>
      <c r="G19" s="89">
        <v>0.9062926829268293</v>
      </c>
      <c r="H19" s="87" t="s">
        <v>205</v>
      </c>
      <c r="I19" s="87">
        <v>2</v>
      </c>
      <c r="J19" s="87" t="str">
        <f t="shared" si="0"/>
        <v>Beta(2342.2, 276)</v>
      </c>
      <c r="K19" s="93">
        <v>2342.2327740000001</v>
      </c>
      <c r="L19" s="93">
        <v>275.95722599999999</v>
      </c>
      <c r="M19" s="87" t="s">
        <v>17</v>
      </c>
    </row>
    <row r="20" spans="1:13" x14ac:dyDescent="0.25">
      <c r="A20" s="81" t="s">
        <v>5</v>
      </c>
      <c r="B20" t="s">
        <v>12</v>
      </c>
      <c r="C20" t="s">
        <v>17</v>
      </c>
      <c r="D20" t="s">
        <v>18</v>
      </c>
      <c r="E20" s="88">
        <v>0.94178048780487811</v>
      </c>
      <c r="F20" s="88">
        <v>0.92136585365853663</v>
      </c>
      <c r="G20" s="88">
        <v>0.96295121951219509</v>
      </c>
      <c r="H20" t="s">
        <v>205</v>
      </c>
      <c r="I20" s="79">
        <v>2</v>
      </c>
      <c r="J20" s="84" t="str">
        <f t="shared" si="0"/>
        <v>Beta(458.5, 28.3)</v>
      </c>
      <c r="K20" s="94">
        <v>458.49801281594875</v>
      </c>
      <c r="L20" s="94">
        <v>28.333599857600568</v>
      </c>
      <c r="M20" s="79" t="s">
        <v>17</v>
      </c>
    </row>
    <row r="21" spans="1:13" x14ac:dyDescent="0.25">
      <c r="A21" s="81" t="s">
        <v>5</v>
      </c>
      <c r="B21" t="s">
        <v>12</v>
      </c>
      <c r="C21" t="s">
        <v>17</v>
      </c>
      <c r="D21" t="s">
        <v>8</v>
      </c>
      <c r="E21" s="88">
        <v>0.85709756097560974</v>
      </c>
      <c r="F21" s="88">
        <v>0.84878048780487814</v>
      </c>
      <c r="G21" s="88">
        <v>0.86541463414634157</v>
      </c>
      <c r="H21" t="s">
        <v>205</v>
      </c>
      <c r="I21" s="79">
        <v>2</v>
      </c>
      <c r="J21" s="84" t="str">
        <f t="shared" si="0"/>
        <v>Beta(5950.2, 992.1)</v>
      </c>
      <c r="K21" s="94">
        <v>5950.2345433673472</v>
      </c>
      <c r="L21" s="94">
        <v>992.0528715986394</v>
      </c>
      <c r="M21" s="79" t="s">
        <v>17</v>
      </c>
    </row>
    <row r="22" spans="1:13" x14ac:dyDescent="0.25">
      <c r="A22" s="81" t="s">
        <v>5</v>
      </c>
      <c r="B22" t="s">
        <v>12</v>
      </c>
      <c r="C22" t="s">
        <v>17</v>
      </c>
      <c r="D22" t="s">
        <v>29</v>
      </c>
      <c r="E22" s="88">
        <v>0.93648780487804884</v>
      </c>
      <c r="F22" s="88">
        <v>0.91380487804878052</v>
      </c>
      <c r="G22" s="88">
        <v>0.95917073170731704</v>
      </c>
      <c r="H22" t="s">
        <v>205</v>
      </c>
      <c r="I22" s="79">
        <v>2</v>
      </c>
      <c r="J22" s="84" t="str">
        <f t="shared" si="0"/>
        <v>Beta(412.9, 28)</v>
      </c>
      <c r="K22" s="94">
        <v>412.94242297116529</v>
      </c>
      <c r="L22" s="94">
        <v>27.999833271403091</v>
      </c>
      <c r="M22" s="79" t="s">
        <v>17</v>
      </c>
    </row>
    <row r="23" spans="1:13" x14ac:dyDescent="0.25">
      <c r="A23" s="81" t="s">
        <v>5</v>
      </c>
      <c r="B23" t="s">
        <v>12</v>
      </c>
      <c r="C23" t="s">
        <v>17</v>
      </c>
      <c r="D23" t="s">
        <v>7</v>
      </c>
      <c r="E23" s="88">
        <v>0.83743902439024398</v>
      </c>
      <c r="F23" s="88">
        <v>0.81400000000000006</v>
      </c>
      <c r="G23" s="88">
        <v>0.8608780487804879</v>
      </c>
      <c r="H23" t="s">
        <v>205</v>
      </c>
      <c r="I23" s="79">
        <v>2</v>
      </c>
      <c r="J23" s="84" t="str">
        <f t="shared" si="0"/>
        <v>Beta(791, 153.6)</v>
      </c>
      <c r="K23" s="94">
        <v>790.97803316666671</v>
      </c>
      <c r="L23" s="94">
        <v>153.58613349999999</v>
      </c>
      <c r="M23" s="79" t="s">
        <v>17</v>
      </c>
    </row>
    <row r="24" spans="1:13" x14ac:dyDescent="0.25">
      <c r="A24" s="81" t="s">
        <v>5</v>
      </c>
      <c r="B24" t="s">
        <v>15</v>
      </c>
      <c r="C24" t="s">
        <v>17</v>
      </c>
      <c r="D24" t="s">
        <v>18</v>
      </c>
      <c r="E24" s="88">
        <v>0.95009756097560971</v>
      </c>
      <c r="F24" s="88">
        <v>0.92741463414634151</v>
      </c>
      <c r="G24" s="88">
        <v>0.97202439024390241</v>
      </c>
      <c r="H24" t="s">
        <v>205</v>
      </c>
      <c r="I24" s="79">
        <v>2</v>
      </c>
      <c r="J24" s="84" t="str">
        <f t="shared" si="0"/>
        <v>Beta(345.7, 18.2)</v>
      </c>
      <c r="K24" s="94">
        <v>345.65063483379504</v>
      </c>
      <c r="L24" s="94">
        <v>18.153843467220682</v>
      </c>
      <c r="M24" s="79" t="s">
        <v>17</v>
      </c>
    </row>
    <row r="25" spans="1:13" x14ac:dyDescent="0.25">
      <c r="A25" s="80" t="s">
        <v>5</v>
      </c>
      <c r="B25" s="87" t="s">
        <v>15</v>
      </c>
      <c r="C25" s="87" t="s">
        <v>17</v>
      </c>
      <c r="D25" s="87" t="s">
        <v>7</v>
      </c>
      <c r="E25" s="89">
        <v>0.88431707317073172</v>
      </c>
      <c r="F25" s="89">
        <v>0.87146341463414634</v>
      </c>
      <c r="G25" s="89">
        <v>0.89717073170731709</v>
      </c>
      <c r="H25" s="87" t="s">
        <v>205</v>
      </c>
      <c r="I25" s="87">
        <v>2</v>
      </c>
      <c r="J25" s="87" t="str">
        <f t="shared" si="0"/>
        <v>Beta(2076.2, 271.6)</v>
      </c>
      <c r="K25" s="93">
        <v>2076.1551144398532</v>
      </c>
      <c r="L25" s="93">
        <v>271.6398809687787</v>
      </c>
      <c r="M25" s="87" t="s">
        <v>17</v>
      </c>
    </row>
    <row r="26" spans="1:13" x14ac:dyDescent="0.25">
      <c r="A26" s="81" t="s">
        <v>0</v>
      </c>
      <c r="B26" t="s">
        <v>12</v>
      </c>
      <c r="C26" t="s">
        <v>17</v>
      </c>
      <c r="D26" t="s">
        <v>18</v>
      </c>
      <c r="E26" s="88">
        <v>0.96666463414634152</v>
      </c>
      <c r="F26" s="88">
        <v>0.95497560975609763</v>
      </c>
      <c r="G26" s="88">
        <v>0.97878658536585361</v>
      </c>
      <c r="H26" t="s">
        <v>205</v>
      </c>
      <c r="I26" s="79">
        <v>2</v>
      </c>
      <c r="J26" s="84" t="str">
        <f t="shared" si="0"/>
        <v>Beta(835.3, 28.8)</v>
      </c>
      <c r="K26" s="94">
        <v>835.34500000000003</v>
      </c>
      <c r="L26" s="94">
        <v>28.775200000000002</v>
      </c>
      <c r="M26" s="79" t="s">
        <v>17</v>
      </c>
    </row>
    <row r="27" spans="1:13" x14ac:dyDescent="0.25">
      <c r="A27" s="81" t="s">
        <v>0</v>
      </c>
      <c r="B27" t="s">
        <v>12</v>
      </c>
      <c r="C27" t="s">
        <v>17</v>
      </c>
      <c r="D27" t="s">
        <v>8</v>
      </c>
      <c r="E27" s="88">
        <v>0.91817682926829269</v>
      </c>
      <c r="F27" s="88">
        <v>0.91341463414634161</v>
      </c>
      <c r="G27" s="88">
        <v>0.922939024390244</v>
      </c>
      <c r="H27" t="s">
        <v>205</v>
      </c>
      <c r="I27" s="79">
        <v>2</v>
      </c>
      <c r="J27" s="84" t="str">
        <f t="shared" si="0"/>
        <v>Beta(11972.1, 791.7)</v>
      </c>
      <c r="K27" s="94">
        <v>11972.148368055556</v>
      </c>
      <c r="L27" s="94">
        <v>791.67853092783503</v>
      </c>
      <c r="M27" s="79" t="s">
        <v>17</v>
      </c>
    </row>
    <row r="28" spans="1:13" x14ac:dyDescent="0.25">
      <c r="A28" s="81" t="s">
        <v>0</v>
      </c>
      <c r="B28" t="s">
        <v>12</v>
      </c>
      <c r="C28" t="s">
        <v>17</v>
      </c>
      <c r="D28" t="s">
        <v>29</v>
      </c>
      <c r="E28" s="88">
        <v>0.96363414634146349</v>
      </c>
      <c r="F28" s="88">
        <v>0.95064634146341465</v>
      </c>
      <c r="G28" s="88">
        <v>0.97662195121951223</v>
      </c>
      <c r="H28" t="s">
        <v>205</v>
      </c>
      <c r="I28" s="79">
        <v>2</v>
      </c>
      <c r="J28" s="84" t="str">
        <f t="shared" si="0"/>
        <v>Beta(774.9, 29.3)</v>
      </c>
      <c r="K28" s="94">
        <v>774.93880000000001</v>
      </c>
      <c r="L28" s="94">
        <v>29.273321212121211</v>
      </c>
      <c r="M28" s="79" t="s">
        <v>17</v>
      </c>
    </row>
    <row r="29" spans="1:13" x14ac:dyDescent="0.25">
      <c r="A29" s="81" t="s">
        <v>0</v>
      </c>
      <c r="B29" t="s">
        <v>12</v>
      </c>
      <c r="C29" t="s">
        <v>17</v>
      </c>
      <c r="D29" t="s">
        <v>7</v>
      </c>
      <c r="E29" s="88">
        <v>0.90692073170731713</v>
      </c>
      <c r="F29" s="88">
        <v>0.89350000000000007</v>
      </c>
      <c r="G29" s="88">
        <v>0.9203414634146343</v>
      </c>
      <c r="H29" t="s">
        <v>205</v>
      </c>
      <c r="I29" s="79">
        <v>2</v>
      </c>
      <c r="J29" s="84" t="str">
        <f t="shared" si="0"/>
        <v>Beta(1655.1, 169.9)</v>
      </c>
      <c r="K29" s="94">
        <v>1655.0562161548444</v>
      </c>
      <c r="L29" s="94">
        <v>169.90377519463667</v>
      </c>
      <c r="M29" s="79" t="s">
        <v>17</v>
      </c>
    </row>
    <row r="30" spans="1:13" x14ac:dyDescent="0.25">
      <c r="A30" s="81" t="s">
        <v>0</v>
      </c>
      <c r="B30" t="s">
        <v>15</v>
      </c>
      <c r="C30" t="s">
        <v>17</v>
      </c>
      <c r="D30" t="s">
        <v>18</v>
      </c>
      <c r="E30" s="88">
        <v>0.97142682926829271</v>
      </c>
      <c r="F30" s="88">
        <v>0.95843902439024398</v>
      </c>
      <c r="G30" s="88">
        <v>0.98398170731707313</v>
      </c>
      <c r="H30" t="s">
        <v>205</v>
      </c>
      <c r="I30" s="79">
        <v>2</v>
      </c>
      <c r="J30" s="84" t="str">
        <f t="shared" si="0"/>
        <v>Beta(637.8, 18.8)</v>
      </c>
      <c r="K30" s="94">
        <v>637.78537292307692</v>
      </c>
      <c r="L30" s="94">
        <v>18.777704</v>
      </c>
      <c r="M30" s="79" t="s">
        <v>17</v>
      </c>
    </row>
    <row r="31" spans="1:13" x14ac:dyDescent="0.25">
      <c r="A31" s="80" t="s">
        <v>0</v>
      </c>
      <c r="B31" s="87" t="s">
        <v>15</v>
      </c>
      <c r="C31" s="87" t="s">
        <v>17</v>
      </c>
      <c r="D31" s="87" t="s">
        <v>7</v>
      </c>
      <c r="E31" s="89">
        <v>0.93376219512195124</v>
      </c>
      <c r="F31" s="89">
        <v>0.92640243902439035</v>
      </c>
      <c r="G31" s="89">
        <v>0.94112195121951225</v>
      </c>
      <c r="H31" s="87" t="s">
        <v>205</v>
      </c>
      <c r="I31" s="87">
        <v>2</v>
      </c>
      <c r="J31" s="87" t="str">
        <f t="shared" si="0"/>
        <v>Beta(3996.7, 283.3)</v>
      </c>
      <c r="K31" s="93">
        <v>3996.6588265927976</v>
      </c>
      <c r="L31" s="93">
        <v>283.33563324099725</v>
      </c>
      <c r="M31" s="87" t="s">
        <v>17</v>
      </c>
    </row>
    <row r="32" spans="1:13" x14ac:dyDescent="0.25">
      <c r="A32" s="81" t="s">
        <v>6</v>
      </c>
      <c r="B32" t="s">
        <v>12</v>
      </c>
      <c r="C32" t="s">
        <v>17</v>
      </c>
      <c r="D32" t="s">
        <v>18</v>
      </c>
      <c r="E32" s="88">
        <v>0.94225000000000003</v>
      </c>
      <c r="F32" s="88">
        <v>0.92200000000000004</v>
      </c>
      <c r="G32" s="88">
        <v>0.96324999999999994</v>
      </c>
      <c r="H32" t="s">
        <v>205</v>
      </c>
      <c r="I32" s="79">
        <v>2</v>
      </c>
      <c r="J32" s="84" t="str">
        <f t="shared" si="0"/>
        <v>Beta(463.8, 28.4)</v>
      </c>
      <c r="K32" s="94">
        <v>463.76082955102044</v>
      </c>
      <c r="L32" s="94">
        <v>28.397537795918367</v>
      </c>
      <c r="M32" s="79" t="s">
        <v>17</v>
      </c>
    </row>
    <row r="33" spans="1:13" x14ac:dyDescent="0.25">
      <c r="A33" s="81" t="s">
        <v>6</v>
      </c>
      <c r="B33" t="s">
        <v>12</v>
      </c>
      <c r="C33" t="s">
        <v>17</v>
      </c>
      <c r="D33" t="s">
        <v>8</v>
      </c>
      <c r="E33" s="88">
        <v>0.85824999999999996</v>
      </c>
      <c r="F33" s="88">
        <v>0.85000000000000009</v>
      </c>
      <c r="G33" s="88">
        <v>0.86650000000000005</v>
      </c>
      <c r="H33" t="s">
        <v>205</v>
      </c>
      <c r="I33" s="79">
        <v>2</v>
      </c>
      <c r="J33" s="84" t="str">
        <f t="shared" si="0"/>
        <v>Beta(5916.8, 976.8)</v>
      </c>
      <c r="K33" s="94">
        <v>5916.7946882653059</v>
      </c>
      <c r="L33" s="94">
        <v>976.82606003401361</v>
      </c>
      <c r="M33" s="79" t="s">
        <v>17</v>
      </c>
    </row>
    <row r="34" spans="1:13" x14ac:dyDescent="0.25">
      <c r="A34" s="81" t="s">
        <v>6</v>
      </c>
      <c r="B34" t="s">
        <v>12</v>
      </c>
      <c r="C34" t="s">
        <v>17</v>
      </c>
      <c r="D34" t="s">
        <v>29</v>
      </c>
      <c r="E34" s="88">
        <v>0.93700000000000006</v>
      </c>
      <c r="F34" s="88">
        <v>0.91450000000000009</v>
      </c>
      <c r="G34" s="88">
        <v>0.95950000000000002</v>
      </c>
      <c r="H34" t="s">
        <v>205</v>
      </c>
      <c r="I34" s="79">
        <v>2</v>
      </c>
      <c r="J34" s="84" t="str">
        <f t="shared" si="0"/>
        <v>Beta(417.3, 28.1)</v>
      </c>
      <c r="K34" s="94">
        <v>417.3015406427221</v>
      </c>
      <c r="L34" s="94">
        <v>28.057627599243855</v>
      </c>
      <c r="M34" s="79" t="s">
        <v>17</v>
      </c>
    </row>
    <row r="35" spans="1:13" x14ac:dyDescent="0.25">
      <c r="A35" s="81" t="s">
        <v>6</v>
      </c>
      <c r="B35" t="s">
        <v>12</v>
      </c>
      <c r="C35" t="s">
        <v>17</v>
      </c>
      <c r="D35" t="s">
        <v>7</v>
      </c>
      <c r="E35" s="88">
        <v>0.83875000000000011</v>
      </c>
      <c r="F35" s="88">
        <v>0.81550000000000011</v>
      </c>
      <c r="G35" s="88">
        <v>0.8620000000000001</v>
      </c>
      <c r="H35" t="s">
        <v>205</v>
      </c>
      <c r="I35" s="79">
        <v>2</v>
      </c>
      <c r="J35" s="84" t="str">
        <f t="shared" si="0"/>
        <v>Beta(800.1, 153.8)</v>
      </c>
      <c r="K35" s="94">
        <v>800.07899999999995</v>
      </c>
      <c r="L35" s="94">
        <v>153.75899999999999</v>
      </c>
      <c r="M35" s="79" t="s">
        <v>17</v>
      </c>
    </row>
    <row r="36" spans="1:13" x14ac:dyDescent="0.25">
      <c r="A36" s="81" t="s">
        <v>6</v>
      </c>
      <c r="B36" t="s">
        <v>15</v>
      </c>
      <c r="C36" t="s">
        <v>17</v>
      </c>
      <c r="D36" t="s">
        <v>18</v>
      </c>
      <c r="E36" s="88">
        <v>0.95050000000000001</v>
      </c>
      <c r="F36" s="88">
        <v>0.92800000000000005</v>
      </c>
      <c r="G36" s="88">
        <v>0.97224999999999995</v>
      </c>
      <c r="H36" t="s">
        <v>205</v>
      </c>
      <c r="I36" s="79">
        <v>2</v>
      </c>
      <c r="J36" s="84" t="str">
        <f t="shared" si="0"/>
        <v>Beta(349.3, 18.2)</v>
      </c>
      <c r="K36" s="94">
        <v>349.279</v>
      </c>
      <c r="L36" s="94">
        <v>18.189699999999998</v>
      </c>
      <c r="M36" s="79" t="s">
        <v>17</v>
      </c>
    </row>
    <row r="37" spans="1:13" x14ac:dyDescent="0.25">
      <c r="A37" s="81" t="s">
        <v>6</v>
      </c>
      <c r="B37" t="s">
        <v>15</v>
      </c>
      <c r="C37" t="s">
        <v>17</v>
      </c>
      <c r="D37" t="s">
        <v>7</v>
      </c>
      <c r="E37" s="88">
        <v>0.88524999999999998</v>
      </c>
      <c r="F37" s="88">
        <v>0.87250000000000005</v>
      </c>
      <c r="G37" s="88">
        <v>0.89800000000000002</v>
      </c>
      <c r="H37" t="s">
        <v>205</v>
      </c>
      <c r="I37" s="79">
        <v>2</v>
      </c>
      <c r="J37" s="84" t="str">
        <f t="shared" si="0"/>
        <v>Beta(2126.9, 275.6)</v>
      </c>
      <c r="K37" s="94">
        <v>2126.8501679999999</v>
      </c>
      <c r="L37" s="94">
        <v>275.55598584615387</v>
      </c>
      <c r="M37" s="79" t="s">
        <v>17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55"/>
  <sheetViews>
    <sheetView zoomScale="80" zoomScaleNormal="80" workbookViewId="0">
      <selection activeCell="S47" sqref="S47"/>
    </sheetView>
  </sheetViews>
  <sheetFormatPr defaultRowHeight="15" x14ac:dyDescent="0.25"/>
  <cols>
    <col min="1" max="1" width="6.5703125" customWidth="1"/>
    <col min="4" max="4" width="7.140625" customWidth="1"/>
    <col min="5" max="7" width="9.28515625" customWidth="1"/>
    <col min="8" max="8" width="6.7109375" customWidth="1"/>
    <col min="9" max="9" width="7" style="79" customWidth="1"/>
    <col min="10" max="10" width="20.28515625" style="79" customWidth="1"/>
    <col min="11" max="13" width="6.42578125" style="79" customWidth="1"/>
    <col min="14" max="14" width="9.140625" style="79"/>
    <col min="15" max="15" width="14.28515625" customWidth="1"/>
    <col min="16" max="16" width="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80" t="s">
        <v>133</v>
      </c>
      <c r="F1" s="80" t="s">
        <v>82</v>
      </c>
      <c r="G1" s="8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33" t="s">
        <v>21</v>
      </c>
      <c r="P1" s="33" t="s">
        <v>25</v>
      </c>
    </row>
    <row r="2" spans="1:16" x14ac:dyDescent="0.25">
      <c r="A2" s="24" t="s">
        <v>2</v>
      </c>
      <c r="B2" s="32" t="s">
        <v>17</v>
      </c>
      <c r="C2" s="32" t="s">
        <v>17</v>
      </c>
      <c r="D2" s="32" t="s">
        <v>17</v>
      </c>
      <c r="E2">
        <v>106000</v>
      </c>
      <c r="F2">
        <v>0</v>
      </c>
      <c r="G2">
        <v>305694</v>
      </c>
      <c r="H2" t="s">
        <v>141</v>
      </c>
      <c r="I2" s="79">
        <v>2</v>
      </c>
      <c r="J2" s="79" t="str">
        <f>"Beta4 ("&amp;ROUND(K2,3)&amp;", "&amp;ROUND(L2,3)&amp;")"</f>
        <v>Beta4 (3.033, 4.591)</v>
      </c>
      <c r="K2" s="88">
        <v>3.0331869999999999</v>
      </c>
      <c r="L2" s="88">
        <v>4.5910539999999997</v>
      </c>
      <c r="M2" s="79" t="s">
        <v>17</v>
      </c>
      <c r="O2" t="s">
        <v>24</v>
      </c>
      <c r="P2" s="26" t="s">
        <v>35</v>
      </c>
    </row>
    <row r="3" spans="1:16" x14ac:dyDescent="0.25">
      <c r="A3" s="29" t="s">
        <v>3</v>
      </c>
      <c r="B3" s="43" t="s">
        <v>17</v>
      </c>
      <c r="C3" s="43" t="s">
        <v>17</v>
      </c>
      <c r="D3" s="43" t="s">
        <v>17</v>
      </c>
      <c r="E3" s="27">
        <v>1225858</v>
      </c>
      <c r="F3" s="27">
        <v>1225858</v>
      </c>
      <c r="G3" s="27">
        <v>1225858</v>
      </c>
      <c r="H3" s="83" t="s">
        <v>17</v>
      </c>
      <c r="I3" s="83" t="s">
        <v>17</v>
      </c>
      <c r="J3" s="133" t="s">
        <v>17</v>
      </c>
      <c r="K3" s="83" t="s">
        <v>17</v>
      </c>
      <c r="L3" s="83" t="s">
        <v>17</v>
      </c>
      <c r="M3" s="83" t="s">
        <v>17</v>
      </c>
      <c r="P3" s="73" t="s">
        <v>38</v>
      </c>
    </row>
    <row r="4" spans="1:16" x14ac:dyDescent="0.25">
      <c r="A4" s="47" t="s">
        <v>4</v>
      </c>
      <c r="B4" s="46" t="s">
        <v>17</v>
      </c>
      <c r="C4" s="46" t="s">
        <v>17</v>
      </c>
      <c r="D4" s="46" t="s">
        <v>17</v>
      </c>
      <c r="E4" s="85">
        <v>1343081</v>
      </c>
      <c r="F4" s="85">
        <v>1343081</v>
      </c>
      <c r="G4" s="85">
        <v>1343081</v>
      </c>
      <c r="H4" s="83" t="s">
        <v>17</v>
      </c>
      <c r="I4" s="83" t="s">
        <v>17</v>
      </c>
      <c r="J4" s="133" t="s">
        <v>17</v>
      </c>
      <c r="K4" s="83" t="s">
        <v>17</v>
      </c>
      <c r="L4" s="83" t="s">
        <v>17</v>
      </c>
      <c r="M4" s="83" t="s">
        <v>17</v>
      </c>
      <c r="N4" s="83"/>
      <c r="O4" s="83"/>
      <c r="P4" s="83" t="s">
        <v>285</v>
      </c>
    </row>
    <row r="5" spans="1:16" x14ac:dyDescent="0.25">
      <c r="A5" s="29" t="s">
        <v>5</v>
      </c>
      <c r="B5" s="43" t="s">
        <v>17</v>
      </c>
      <c r="C5" s="43" t="s">
        <v>17</v>
      </c>
      <c r="D5" s="43" t="s">
        <v>17</v>
      </c>
      <c r="E5" s="27">
        <v>146263</v>
      </c>
      <c r="F5" s="27">
        <v>0</v>
      </c>
      <c r="G5" s="27">
        <v>305694</v>
      </c>
      <c r="H5" s="84" t="s">
        <v>141</v>
      </c>
      <c r="I5" s="84">
        <v>2</v>
      </c>
      <c r="J5" s="133" t="str">
        <f t="shared" ref="J5" si="0">"Beta4 ("&amp;ROUND(K5,3)&amp;", "&amp;ROUND(L5,3)&amp;")"</f>
        <v>Beta4 (3.882, 4.111)</v>
      </c>
      <c r="K5" s="88">
        <v>3.8815270000000002</v>
      </c>
      <c r="L5" s="88">
        <v>4.1110509999999998</v>
      </c>
      <c r="M5" s="83" t="s">
        <v>17</v>
      </c>
    </row>
    <row r="6" spans="1:16" x14ac:dyDescent="0.25">
      <c r="A6" s="29" t="s">
        <v>0</v>
      </c>
      <c r="B6" s="43" t="s">
        <v>17</v>
      </c>
      <c r="C6" s="43" t="s">
        <v>17</v>
      </c>
      <c r="D6" s="43" t="s">
        <v>17</v>
      </c>
      <c r="E6" s="27">
        <v>2227738</v>
      </c>
      <c r="F6" s="27">
        <v>1521739</v>
      </c>
      <c r="G6" s="27">
        <v>4662521</v>
      </c>
      <c r="H6" s="27" t="s">
        <v>141</v>
      </c>
      <c r="I6" s="84">
        <v>2</v>
      </c>
      <c r="J6" s="84" t="s">
        <v>755</v>
      </c>
      <c r="K6" s="90">
        <v>2.149</v>
      </c>
      <c r="L6" s="90">
        <v>4.6399999999999997</v>
      </c>
      <c r="M6" s="79" t="s">
        <v>17</v>
      </c>
    </row>
    <row r="7" spans="1:16" x14ac:dyDescent="0.25">
      <c r="A7" s="29" t="s">
        <v>6</v>
      </c>
      <c r="B7" s="43" t="s">
        <v>17</v>
      </c>
      <c r="C7" s="43" t="s">
        <v>17</v>
      </c>
      <c r="D7" s="43" t="s">
        <v>17</v>
      </c>
      <c r="E7" s="27">
        <v>4440483</v>
      </c>
      <c r="F7" s="27">
        <v>4440483</v>
      </c>
      <c r="G7" s="27">
        <v>4440483</v>
      </c>
      <c r="H7" s="83" t="s">
        <v>17</v>
      </c>
      <c r="I7" s="83" t="s">
        <v>17</v>
      </c>
      <c r="J7" s="83" t="s">
        <v>17</v>
      </c>
      <c r="K7" s="83" t="s">
        <v>17</v>
      </c>
      <c r="L7" s="83" t="s">
        <v>17</v>
      </c>
      <c r="M7" s="83" t="s">
        <v>17</v>
      </c>
    </row>
    <row r="8" spans="1:16" x14ac:dyDescent="0.25">
      <c r="A8" s="24"/>
      <c r="C8" s="32"/>
      <c r="D8" s="32"/>
    </row>
    <row r="9" spans="1:16" x14ac:dyDescent="0.25">
      <c r="A9" s="29"/>
      <c r="B9" s="27"/>
      <c r="C9" s="27"/>
      <c r="D9" s="43"/>
      <c r="E9" s="27"/>
      <c r="F9" s="27"/>
      <c r="G9" s="27"/>
      <c r="H9" s="27"/>
      <c r="I9" s="84"/>
      <c r="J9" s="84"/>
      <c r="K9" s="84"/>
      <c r="L9" s="84"/>
      <c r="M9" s="84"/>
      <c r="N9" s="84"/>
      <c r="O9" s="27"/>
      <c r="P9" s="27"/>
    </row>
    <row r="10" spans="1:16" x14ac:dyDescent="0.25">
      <c r="A10" s="29"/>
      <c r="B10" s="27"/>
      <c r="C10" s="27"/>
      <c r="D10" s="43"/>
      <c r="E10" s="27"/>
      <c r="F10" s="27"/>
      <c r="G10" s="27"/>
      <c r="H10" s="27"/>
      <c r="I10" s="84"/>
      <c r="J10" s="84"/>
      <c r="K10" s="84"/>
      <c r="L10" s="84"/>
      <c r="M10" s="84"/>
      <c r="N10" s="84"/>
      <c r="O10" s="27"/>
      <c r="P10" s="27"/>
    </row>
    <row r="11" spans="1:16" x14ac:dyDescent="0.25">
      <c r="H11" s="27"/>
      <c r="I11" s="84"/>
      <c r="J11" s="84"/>
      <c r="K11" s="84"/>
      <c r="L11" s="84"/>
      <c r="M11" s="84"/>
      <c r="N11" s="84"/>
      <c r="O11" s="27"/>
      <c r="P11" s="27"/>
    </row>
    <row r="12" spans="1:16" x14ac:dyDescent="0.25">
      <c r="H12" s="27"/>
      <c r="I12" s="84"/>
      <c r="J12" s="84"/>
      <c r="K12" s="84"/>
      <c r="L12" s="84"/>
      <c r="M12" s="84"/>
      <c r="N12" s="84"/>
      <c r="O12" s="27"/>
      <c r="P12" s="27"/>
    </row>
    <row r="13" spans="1:16" x14ac:dyDescent="0.25">
      <c r="H13" s="27"/>
      <c r="I13" s="84"/>
      <c r="J13" s="84"/>
      <c r="K13" s="84"/>
      <c r="L13" s="84"/>
      <c r="M13" s="84"/>
      <c r="N13" s="84"/>
      <c r="O13" s="27"/>
      <c r="P13" s="27"/>
    </row>
    <row r="14" spans="1:16" x14ac:dyDescent="0.25">
      <c r="M14" s="84"/>
      <c r="N14" s="84"/>
      <c r="O14" s="27"/>
      <c r="P14" s="27"/>
    </row>
    <row r="15" spans="1:16" x14ac:dyDescent="0.25">
      <c r="H15" s="27"/>
      <c r="I15" s="84"/>
      <c r="J15" s="84"/>
      <c r="K15" s="84"/>
      <c r="L15" s="84"/>
      <c r="M15" s="84"/>
      <c r="N15" s="84"/>
      <c r="O15" s="27"/>
      <c r="P15" s="27"/>
    </row>
    <row r="16" spans="1:16" x14ac:dyDescent="0.25">
      <c r="A16" s="29"/>
      <c r="B16" s="27"/>
      <c r="C16" s="27"/>
      <c r="D16" s="43"/>
      <c r="E16" s="27"/>
      <c r="F16" s="27"/>
      <c r="G16" s="27"/>
      <c r="H16" s="27"/>
      <c r="I16" s="84"/>
      <c r="J16" s="84"/>
      <c r="K16" s="84"/>
      <c r="L16" s="84"/>
      <c r="M16" s="84"/>
      <c r="N16" s="84"/>
      <c r="O16" s="27"/>
      <c r="P16" s="27"/>
    </row>
    <row r="17" spans="1:16" x14ac:dyDescent="0.25">
      <c r="A17" s="29"/>
      <c r="B17" s="27"/>
      <c r="C17" s="43"/>
      <c r="D17" s="43"/>
      <c r="E17" s="27"/>
      <c r="F17" s="27"/>
      <c r="G17" s="27"/>
      <c r="H17" s="27"/>
      <c r="I17" s="84"/>
      <c r="J17" s="84"/>
      <c r="K17" s="84"/>
      <c r="L17" s="84"/>
      <c r="M17" s="84"/>
      <c r="N17" s="84"/>
      <c r="O17" s="27"/>
      <c r="P17" s="27"/>
    </row>
    <row r="18" spans="1:16" x14ac:dyDescent="0.25">
      <c r="A18" s="29"/>
      <c r="B18" s="27"/>
      <c r="C18" s="27"/>
      <c r="D18" s="43"/>
      <c r="E18" s="27"/>
      <c r="F18" s="27"/>
      <c r="G18" s="27"/>
      <c r="H18" s="27"/>
      <c r="I18" s="84"/>
      <c r="J18" s="84"/>
      <c r="K18" s="84"/>
      <c r="L18" s="84"/>
      <c r="M18" s="84"/>
      <c r="N18" s="84"/>
      <c r="O18" s="27"/>
      <c r="P18" s="27"/>
    </row>
    <row r="19" spans="1:16" x14ac:dyDescent="0.25">
      <c r="A19" s="29"/>
      <c r="B19" s="27"/>
      <c r="C19" s="27"/>
      <c r="D19" s="43"/>
      <c r="E19" s="27"/>
      <c r="F19" s="27"/>
      <c r="G19" s="27"/>
      <c r="H19" s="27"/>
      <c r="I19" s="84"/>
      <c r="J19" s="84"/>
      <c r="K19" s="84"/>
      <c r="L19" s="84"/>
      <c r="M19" s="84"/>
      <c r="N19" s="84"/>
      <c r="O19" s="27"/>
      <c r="P19" s="27"/>
    </row>
    <row r="20" spans="1:16" x14ac:dyDescent="0.25">
      <c r="H20" s="27"/>
      <c r="I20" s="84"/>
      <c r="J20" s="84"/>
      <c r="K20" s="84"/>
      <c r="L20" s="84"/>
      <c r="M20" s="84"/>
      <c r="N20" s="84"/>
      <c r="O20" s="27"/>
      <c r="P20" s="27"/>
    </row>
    <row r="21" spans="1:16" x14ac:dyDescent="0.25">
      <c r="H21" s="27"/>
      <c r="I21" s="84"/>
      <c r="J21" s="84"/>
      <c r="K21" s="84"/>
      <c r="L21" s="84"/>
      <c r="M21" s="84"/>
      <c r="N21" s="84"/>
      <c r="O21" s="27"/>
      <c r="P21" s="27"/>
    </row>
    <row r="22" spans="1:16" x14ac:dyDescent="0.25">
      <c r="H22" s="27"/>
      <c r="I22" s="84"/>
      <c r="J22" s="84"/>
      <c r="K22" s="84"/>
      <c r="L22" s="84"/>
      <c r="M22" s="84"/>
      <c r="N22" s="84"/>
      <c r="O22" s="27"/>
      <c r="P22" s="27"/>
    </row>
    <row r="23" spans="1:16" x14ac:dyDescent="0.25">
      <c r="H23" s="27"/>
      <c r="I23" s="84"/>
      <c r="J23" s="84"/>
      <c r="K23" s="84"/>
      <c r="L23" s="84"/>
      <c r="M23" s="84"/>
      <c r="N23" s="84"/>
      <c r="O23" s="27"/>
      <c r="P23" s="27"/>
    </row>
    <row r="24" spans="1:16" x14ac:dyDescent="0.25">
      <c r="A24" s="29"/>
      <c r="B24" s="27"/>
      <c r="C24" s="27"/>
      <c r="D24" s="43"/>
      <c r="E24" s="27"/>
      <c r="F24" s="27"/>
      <c r="G24" s="27"/>
      <c r="H24" s="27"/>
      <c r="I24" s="84"/>
      <c r="J24" s="84"/>
      <c r="K24" s="84"/>
      <c r="L24" s="84"/>
      <c r="M24" s="84"/>
      <c r="N24" s="84"/>
      <c r="O24" s="27"/>
      <c r="P24" s="27"/>
    </row>
    <row r="25" spans="1:16" x14ac:dyDescent="0.25">
      <c r="A25" s="29"/>
      <c r="B25" s="27"/>
      <c r="C25" s="27"/>
      <c r="D25" s="43"/>
      <c r="E25" s="27"/>
      <c r="F25" s="27"/>
      <c r="G25" s="27"/>
      <c r="H25" s="27"/>
      <c r="I25" s="84"/>
      <c r="J25" s="84"/>
      <c r="K25" s="84"/>
      <c r="L25" s="84"/>
      <c r="M25" s="84"/>
      <c r="N25" s="84"/>
      <c r="O25" s="27"/>
      <c r="P25" s="27"/>
    </row>
    <row r="26" spans="1:16" x14ac:dyDescent="0.25">
      <c r="A26" s="29"/>
      <c r="B26" s="27"/>
      <c r="C26" s="43"/>
      <c r="D26" s="43"/>
      <c r="E26" s="27"/>
      <c r="F26" s="27"/>
      <c r="G26" s="27"/>
      <c r="H26" s="27"/>
      <c r="I26" s="84"/>
      <c r="J26" s="84"/>
      <c r="K26" s="84"/>
      <c r="L26" s="84"/>
      <c r="M26" s="84"/>
      <c r="N26" s="84"/>
      <c r="O26" s="27"/>
      <c r="P26" s="27"/>
    </row>
    <row r="27" spans="1:16" x14ac:dyDescent="0.25">
      <c r="A27" s="29"/>
      <c r="B27" s="27"/>
      <c r="C27" s="27"/>
      <c r="D27" s="43"/>
      <c r="E27" s="27"/>
      <c r="F27" s="27"/>
      <c r="G27" s="27"/>
      <c r="H27" s="27"/>
      <c r="I27" s="84"/>
      <c r="J27" s="84"/>
      <c r="K27" s="84"/>
      <c r="L27" s="84"/>
      <c r="M27" s="84"/>
      <c r="N27" s="84"/>
      <c r="O27" s="27"/>
      <c r="P27" s="27"/>
    </row>
    <row r="28" spans="1:16" x14ac:dyDescent="0.25">
      <c r="A28" s="29"/>
      <c r="B28" s="27"/>
      <c r="C28" s="27"/>
      <c r="D28" s="43"/>
      <c r="E28" s="27"/>
      <c r="F28" s="27"/>
      <c r="G28" s="27"/>
      <c r="H28" s="27"/>
      <c r="I28" s="84"/>
      <c r="J28" s="84"/>
      <c r="K28" s="84"/>
      <c r="L28" s="84"/>
      <c r="M28" s="84"/>
      <c r="N28" s="84"/>
      <c r="O28" s="27"/>
      <c r="P28" s="27"/>
    </row>
    <row r="29" spans="1:16" x14ac:dyDescent="0.25">
      <c r="H29" s="27"/>
      <c r="I29" s="84"/>
      <c r="J29" s="84"/>
      <c r="K29" s="84"/>
      <c r="L29" s="84"/>
      <c r="M29" s="84"/>
      <c r="N29" s="84"/>
      <c r="O29" s="27"/>
      <c r="P29" s="27"/>
    </row>
    <row r="30" spans="1:16" x14ac:dyDescent="0.25">
      <c r="H30" s="27"/>
      <c r="I30" s="84"/>
      <c r="J30" s="84"/>
      <c r="K30" s="84"/>
      <c r="L30" s="84"/>
      <c r="M30" s="84"/>
      <c r="N30" s="84"/>
      <c r="O30" s="27"/>
      <c r="P30" s="27"/>
    </row>
    <row r="31" spans="1:16" x14ac:dyDescent="0.25">
      <c r="H31" s="27"/>
      <c r="I31" s="84"/>
      <c r="J31" s="84"/>
      <c r="K31" s="84"/>
      <c r="L31" s="84"/>
      <c r="M31" s="84"/>
      <c r="N31" s="84"/>
      <c r="O31" s="27"/>
      <c r="P31" s="27"/>
    </row>
    <row r="32" spans="1:16" x14ac:dyDescent="0.25">
      <c r="A32" s="29"/>
      <c r="B32" s="27"/>
      <c r="C32" s="43"/>
      <c r="D32" s="43"/>
      <c r="E32" s="27"/>
      <c r="F32" s="27"/>
      <c r="G32" s="27"/>
      <c r="H32" s="27"/>
      <c r="I32" s="84"/>
      <c r="J32" s="84"/>
      <c r="K32" s="84"/>
      <c r="L32" s="84"/>
      <c r="M32" s="84"/>
      <c r="N32" s="84"/>
      <c r="O32" s="27"/>
      <c r="P32" s="27"/>
    </row>
    <row r="33" spans="1:16" x14ac:dyDescent="0.25">
      <c r="A33" s="29"/>
      <c r="B33" s="27"/>
      <c r="C33" s="27"/>
      <c r="D33" s="43"/>
      <c r="E33" s="27"/>
      <c r="F33" s="27"/>
      <c r="G33" s="27"/>
      <c r="H33" s="27"/>
      <c r="I33" s="84"/>
      <c r="J33" s="84"/>
      <c r="K33" s="84"/>
      <c r="L33" s="84"/>
      <c r="M33" s="84"/>
      <c r="N33" s="84"/>
      <c r="O33" s="27"/>
      <c r="P33" s="27"/>
    </row>
    <row r="34" spans="1:16" x14ac:dyDescent="0.25">
      <c r="A34" s="29"/>
      <c r="B34" s="27"/>
      <c r="C34" s="27"/>
      <c r="D34" s="43"/>
      <c r="E34" s="27"/>
      <c r="F34" s="27"/>
      <c r="G34" s="27"/>
      <c r="H34" s="27"/>
      <c r="I34" s="84"/>
      <c r="J34" s="84"/>
      <c r="K34" s="84"/>
      <c r="L34" s="84"/>
      <c r="M34" s="84"/>
      <c r="N34" s="84"/>
      <c r="O34" s="27"/>
      <c r="P34" s="27"/>
    </row>
    <row r="35" spans="1:16" x14ac:dyDescent="0.25">
      <c r="A35" s="29"/>
      <c r="B35" s="27"/>
      <c r="C35" s="43"/>
      <c r="D35" s="43"/>
      <c r="E35" s="27"/>
      <c r="F35" s="27"/>
      <c r="G35" s="27"/>
      <c r="H35" s="27"/>
      <c r="I35" s="84"/>
      <c r="J35" s="84"/>
      <c r="K35" s="84"/>
      <c r="L35" s="84"/>
      <c r="M35" s="84"/>
      <c r="N35" s="84"/>
      <c r="O35" s="27"/>
      <c r="P35" s="27"/>
    </row>
    <row r="36" spans="1:16" x14ac:dyDescent="0.25">
      <c r="A36" s="29"/>
      <c r="B36" s="27"/>
      <c r="C36" s="27"/>
      <c r="D36" s="43"/>
      <c r="E36" s="27"/>
      <c r="F36" s="27"/>
      <c r="G36" s="27"/>
      <c r="H36" s="27"/>
      <c r="I36" s="84"/>
      <c r="J36" s="84"/>
      <c r="K36" s="84"/>
      <c r="L36" s="84"/>
      <c r="M36" s="84"/>
      <c r="N36" s="84"/>
      <c r="O36" s="27"/>
      <c r="P36" s="27"/>
    </row>
    <row r="37" spans="1:16" x14ac:dyDescent="0.25">
      <c r="A37" s="29"/>
      <c r="B37" s="27"/>
      <c r="C37" s="27"/>
      <c r="D37" s="43"/>
      <c r="E37" s="27"/>
      <c r="F37" s="27"/>
      <c r="G37" s="27"/>
      <c r="H37" s="27"/>
      <c r="I37" s="84"/>
      <c r="J37" s="84"/>
      <c r="K37" s="84"/>
      <c r="L37" s="84"/>
      <c r="M37" s="84"/>
      <c r="N37" s="84"/>
      <c r="O37" s="27"/>
      <c r="P37" s="27"/>
    </row>
    <row r="38" spans="1:16" x14ac:dyDescent="0.25">
      <c r="H38" s="27"/>
      <c r="I38" s="84"/>
      <c r="J38" s="84"/>
      <c r="K38" s="84"/>
      <c r="L38" s="84"/>
      <c r="M38" s="84"/>
      <c r="N38" s="84"/>
      <c r="O38" s="27"/>
      <c r="P38" s="27"/>
    </row>
    <row r="39" spans="1:16" x14ac:dyDescent="0.25">
      <c r="H39" s="27"/>
      <c r="I39" s="84"/>
      <c r="J39" s="84"/>
      <c r="K39" s="84"/>
      <c r="L39" s="84"/>
      <c r="M39" s="84"/>
      <c r="N39" s="84"/>
      <c r="O39" s="27"/>
      <c r="P39" s="27"/>
    </row>
    <row r="40" spans="1:16" x14ac:dyDescent="0.25">
      <c r="A40" s="29"/>
      <c r="B40" s="27"/>
      <c r="C40" s="27"/>
      <c r="D40" s="43"/>
      <c r="E40" s="27"/>
      <c r="F40" s="27"/>
      <c r="G40" s="27"/>
      <c r="H40" s="27"/>
      <c r="I40" s="84"/>
      <c r="J40" s="84"/>
      <c r="K40" s="84"/>
      <c r="L40" s="84"/>
      <c r="M40" s="84"/>
      <c r="N40" s="84"/>
      <c r="O40" s="27"/>
      <c r="P40" s="27"/>
    </row>
    <row r="41" spans="1:16" x14ac:dyDescent="0.25">
      <c r="A41" s="29"/>
      <c r="B41" s="27"/>
      <c r="C41" s="43"/>
      <c r="D41" s="43"/>
      <c r="E41" s="27"/>
      <c r="F41" s="27"/>
      <c r="G41" s="27"/>
      <c r="H41" s="27"/>
      <c r="I41" s="84"/>
      <c r="J41" s="84"/>
      <c r="K41" s="84"/>
      <c r="L41" s="84"/>
      <c r="M41" s="84"/>
      <c r="N41" s="84"/>
      <c r="O41" s="27"/>
      <c r="P41" s="27"/>
    </row>
    <row r="42" spans="1:16" x14ac:dyDescent="0.25">
      <c r="A42" s="29"/>
      <c r="B42" s="27"/>
      <c r="C42" s="27"/>
      <c r="D42" s="43"/>
      <c r="E42" s="27"/>
      <c r="F42" s="27"/>
      <c r="G42" s="27"/>
      <c r="H42" s="27"/>
      <c r="I42" s="84"/>
      <c r="J42" s="84"/>
      <c r="K42" s="84"/>
      <c r="L42" s="84"/>
      <c r="M42" s="84"/>
      <c r="N42" s="84"/>
      <c r="O42" s="27"/>
      <c r="P42" s="27"/>
    </row>
    <row r="43" spans="1:16" x14ac:dyDescent="0.25">
      <c r="A43" s="29"/>
      <c r="B43" s="27"/>
      <c r="C43" s="27"/>
      <c r="D43" s="43"/>
      <c r="E43" s="27"/>
      <c r="F43" s="27"/>
      <c r="G43" s="27"/>
      <c r="H43" s="27"/>
      <c r="I43" s="84"/>
      <c r="J43" s="84"/>
      <c r="K43" s="84"/>
      <c r="L43" s="84"/>
      <c r="M43" s="84"/>
      <c r="N43" s="84"/>
      <c r="O43" s="27"/>
      <c r="P43" s="27"/>
    </row>
    <row r="44" spans="1:16" x14ac:dyDescent="0.25">
      <c r="A44" s="29"/>
      <c r="B44" s="27"/>
      <c r="C44" s="43"/>
      <c r="D44" s="43"/>
      <c r="E44" s="27"/>
      <c r="F44" s="27"/>
      <c r="G44" s="27"/>
      <c r="H44" s="27"/>
      <c r="I44" s="84"/>
      <c r="J44" s="84"/>
      <c r="K44" s="84"/>
      <c r="L44" s="84"/>
      <c r="M44" s="84"/>
      <c r="N44" s="84"/>
      <c r="O44" s="27"/>
      <c r="P44" s="27"/>
    </row>
    <row r="45" spans="1:16" x14ac:dyDescent="0.25">
      <c r="A45" s="29"/>
      <c r="B45" s="27"/>
      <c r="C45" s="27"/>
      <c r="D45" s="43"/>
      <c r="E45" s="27"/>
      <c r="F45" s="27"/>
      <c r="G45" s="27"/>
      <c r="H45" s="27"/>
      <c r="I45" s="84"/>
      <c r="J45" s="84"/>
      <c r="K45" s="84"/>
      <c r="L45" s="84"/>
      <c r="M45" s="84"/>
      <c r="N45" s="84"/>
      <c r="O45" s="27"/>
      <c r="P45" s="27"/>
    </row>
    <row r="46" spans="1:16" x14ac:dyDescent="0.25">
      <c r="A46" s="29"/>
      <c r="B46" s="27"/>
      <c r="C46" s="27"/>
      <c r="D46" s="43"/>
      <c r="E46" s="27"/>
      <c r="F46" s="27"/>
      <c r="G46" s="27"/>
      <c r="H46" s="27"/>
      <c r="I46" s="84"/>
      <c r="J46" s="84"/>
      <c r="K46" s="84"/>
      <c r="L46" s="84"/>
      <c r="M46" s="84"/>
      <c r="N46" s="84"/>
      <c r="O46" s="27"/>
      <c r="P46" s="27"/>
    </row>
    <row r="47" spans="1:16" x14ac:dyDescent="0.25">
      <c r="H47" s="27"/>
      <c r="I47" s="84"/>
      <c r="J47" s="84"/>
      <c r="K47" s="84"/>
      <c r="L47" s="84"/>
      <c r="M47" s="84"/>
      <c r="N47" s="84"/>
      <c r="O47" s="27"/>
      <c r="P47" s="27"/>
    </row>
    <row r="48" spans="1:16" x14ac:dyDescent="0.25">
      <c r="A48" s="29"/>
      <c r="B48" s="27"/>
      <c r="C48" s="27"/>
      <c r="D48" s="43"/>
      <c r="E48" s="27"/>
      <c r="F48" s="27"/>
      <c r="G48" s="27"/>
      <c r="H48" s="27"/>
      <c r="I48" s="84"/>
      <c r="J48" s="84"/>
      <c r="K48" s="84"/>
      <c r="L48" s="84"/>
      <c r="M48" s="84"/>
      <c r="N48" s="84"/>
      <c r="O48" s="27"/>
      <c r="P48" s="27"/>
    </row>
    <row r="49" spans="1:16" x14ac:dyDescent="0.25">
      <c r="A49" s="29"/>
      <c r="B49" s="27"/>
      <c r="C49" s="27"/>
      <c r="D49" s="43"/>
      <c r="E49" s="27"/>
      <c r="F49" s="27"/>
      <c r="G49" s="27"/>
      <c r="H49" s="27"/>
      <c r="I49" s="84"/>
      <c r="J49" s="84"/>
      <c r="K49" s="84"/>
      <c r="L49" s="84"/>
      <c r="M49" s="84"/>
      <c r="N49" s="84"/>
      <c r="O49" s="27"/>
      <c r="P49" s="27"/>
    </row>
    <row r="50" spans="1:16" x14ac:dyDescent="0.25">
      <c r="A50" s="29"/>
      <c r="B50" s="27"/>
      <c r="C50" s="43"/>
      <c r="D50" s="43"/>
      <c r="E50" s="27"/>
      <c r="F50" s="27"/>
      <c r="G50" s="27"/>
      <c r="H50" s="27"/>
      <c r="I50" s="84"/>
      <c r="J50" s="84"/>
      <c r="K50" s="84"/>
      <c r="L50" s="84"/>
      <c r="M50" s="84"/>
      <c r="N50" s="84"/>
      <c r="O50" s="27"/>
      <c r="P50" s="27"/>
    </row>
    <row r="51" spans="1:16" x14ac:dyDescent="0.25">
      <c r="A51" s="24"/>
      <c r="D51" s="32"/>
    </row>
    <row r="52" spans="1:16" x14ac:dyDescent="0.25">
      <c r="A52" s="24"/>
      <c r="D52" s="32"/>
    </row>
    <row r="53" spans="1:16" x14ac:dyDescent="0.25">
      <c r="A53" s="24"/>
      <c r="C53" s="32"/>
      <c r="D53" s="32"/>
    </row>
    <row r="54" spans="1:16" x14ac:dyDescent="0.25">
      <c r="A54" s="24"/>
      <c r="D54" s="32"/>
    </row>
    <row r="55" spans="1:16" x14ac:dyDescent="0.25">
      <c r="A55" s="24"/>
      <c r="D55" s="32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"/>
  <sheetViews>
    <sheetView zoomScale="80" zoomScaleNormal="80" workbookViewId="0">
      <selection activeCell="P3" sqref="P3"/>
    </sheetView>
  </sheetViews>
  <sheetFormatPr defaultRowHeight="15" x14ac:dyDescent="0.25"/>
  <cols>
    <col min="1" max="1" width="6.5703125" style="133" customWidth="1"/>
    <col min="2" max="3" width="9.140625" style="133"/>
    <col min="4" max="4" width="5.85546875" style="133" customWidth="1"/>
    <col min="5" max="6" width="7.5703125" style="133" customWidth="1"/>
    <col min="7" max="7" width="7.42578125" style="133" customWidth="1"/>
    <col min="8" max="8" width="6.7109375" style="133" customWidth="1"/>
    <col min="9" max="9" width="9.42578125" style="133" customWidth="1"/>
    <col min="10" max="10" width="31.140625" style="133" customWidth="1"/>
    <col min="11" max="13" width="9.42578125" style="133" customWidth="1"/>
    <col min="14" max="14" width="9.140625" style="133"/>
    <col min="15" max="15" width="12.7109375" style="133" customWidth="1"/>
    <col min="16" max="16" width="74.4257812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81" t="s">
        <v>17</v>
      </c>
      <c r="B2" s="32" t="s">
        <v>17</v>
      </c>
      <c r="C2" s="32" t="s">
        <v>17</v>
      </c>
      <c r="D2" s="32" t="s">
        <v>17</v>
      </c>
      <c r="E2" s="88">
        <v>0.42</v>
      </c>
      <c r="F2" s="88">
        <v>0.22</v>
      </c>
      <c r="G2" s="88">
        <v>0.81</v>
      </c>
      <c r="H2" s="72" t="s">
        <v>202</v>
      </c>
      <c r="I2" s="72">
        <v>2</v>
      </c>
      <c r="J2" s="72" t="s">
        <v>2297</v>
      </c>
      <c r="K2" s="359">
        <f>LN(E2)</f>
        <v>-0.86750056770472306</v>
      </c>
      <c r="L2" s="259">
        <f>(LN(G2)-LN(F2))/2/1.96</f>
        <v>0.33250170951890895</v>
      </c>
      <c r="M2" s="32" t="s">
        <v>17</v>
      </c>
      <c r="O2" s="133" t="s">
        <v>22</v>
      </c>
      <c r="P2" s="39" t="s">
        <v>2300</v>
      </c>
    </row>
    <row r="3" spans="1:16" x14ac:dyDescent="0.25">
      <c r="A3" s="81"/>
      <c r="D3" s="32"/>
      <c r="E3" s="88"/>
      <c r="F3" s="88"/>
      <c r="G3" s="88"/>
      <c r="M3" s="32"/>
      <c r="P3" s="82"/>
    </row>
    <row r="4" spans="1:16" x14ac:dyDescent="0.25">
      <c r="A4" s="81"/>
      <c r="D4" s="32"/>
      <c r="E4" s="88"/>
      <c r="F4" s="88"/>
      <c r="G4" s="88"/>
      <c r="M4" s="32"/>
    </row>
    <row r="5" spans="1:16" x14ac:dyDescent="0.25">
      <c r="A5" s="81"/>
      <c r="C5" s="32"/>
      <c r="D5" s="32"/>
      <c r="E5" s="88"/>
      <c r="F5" s="88"/>
      <c r="G5" s="88"/>
      <c r="K5" s="102"/>
      <c r="L5" s="102"/>
      <c r="M5" s="32"/>
    </row>
    <row r="6" spans="1:16" x14ac:dyDescent="0.25">
      <c r="A6" s="81"/>
      <c r="D6" s="32"/>
      <c r="E6" s="88"/>
      <c r="F6" s="88"/>
      <c r="G6" s="88"/>
      <c r="M6" s="32"/>
    </row>
    <row r="7" spans="1:16" x14ac:dyDescent="0.25">
      <c r="A7" s="86"/>
      <c r="B7" s="84"/>
      <c r="C7" s="84"/>
      <c r="D7" s="43"/>
      <c r="E7" s="88"/>
      <c r="F7" s="88"/>
      <c r="G7" s="88"/>
      <c r="M7" s="4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7"/>
  <sheetViews>
    <sheetView zoomScale="80" zoomScaleNormal="80" workbookViewId="0">
      <pane ySplit="1" topLeftCell="A2" activePane="bottomLeft" state="frozen"/>
      <selection activeCell="G1" sqref="G1"/>
      <selection pane="bottomLeft" activeCell="M29" sqref="M29"/>
    </sheetView>
  </sheetViews>
  <sheetFormatPr defaultRowHeight="15" x14ac:dyDescent="0.25"/>
  <cols>
    <col min="1" max="1" width="7" customWidth="1"/>
    <col min="4" max="6" width="7.85546875" customWidth="1"/>
    <col min="7" max="7" width="6.28515625" customWidth="1"/>
    <col min="8" max="8" width="7.5703125" style="79" customWidth="1"/>
    <col min="9" max="9" width="30.28515625" style="79" customWidth="1"/>
    <col min="10" max="12" width="10.7109375" style="79" customWidth="1"/>
  </cols>
  <sheetData>
    <row r="1" spans="1:12" x14ac:dyDescent="0.25">
      <c r="A1" s="33" t="s">
        <v>1</v>
      </c>
      <c r="B1" s="33" t="s">
        <v>9</v>
      </c>
      <c r="C1" s="33" t="s">
        <v>10</v>
      </c>
      <c r="D1" s="40" t="s">
        <v>133</v>
      </c>
      <c r="E1" s="40" t="s">
        <v>82</v>
      </c>
      <c r="F1" s="4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</row>
    <row r="2" spans="1:12" x14ac:dyDescent="0.25">
      <c r="A2" s="24" t="s">
        <v>2</v>
      </c>
      <c r="B2" s="32" t="s">
        <v>12</v>
      </c>
      <c r="C2" s="32" t="s">
        <v>11</v>
      </c>
      <c r="D2" s="133">
        <v>7</v>
      </c>
      <c r="E2">
        <v>1</v>
      </c>
      <c r="F2">
        <v>13</v>
      </c>
      <c r="G2" t="s">
        <v>141</v>
      </c>
      <c r="H2" s="79">
        <v>2</v>
      </c>
      <c r="I2" s="79" t="s">
        <v>2315</v>
      </c>
      <c r="J2" s="53">
        <v>4</v>
      </c>
      <c r="K2" s="53">
        <v>4</v>
      </c>
      <c r="L2" s="79" t="s">
        <v>17</v>
      </c>
    </row>
    <row r="3" spans="1:12" x14ac:dyDescent="0.25">
      <c r="A3" s="24" t="s">
        <v>2</v>
      </c>
      <c r="B3" t="s">
        <v>12</v>
      </c>
      <c r="C3" t="s">
        <v>13</v>
      </c>
      <c r="D3" s="133">
        <v>12</v>
      </c>
      <c r="E3">
        <v>1</v>
      </c>
      <c r="F3">
        <v>24</v>
      </c>
      <c r="G3" t="s">
        <v>141</v>
      </c>
      <c r="H3" s="79">
        <v>2</v>
      </c>
      <c r="I3" s="79" t="s">
        <v>2316</v>
      </c>
      <c r="J3" s="53">
        <v>3.8803869999999998</v>
      </c>
      <c r="K3" s="53">
        <v>4.1120520000000003</v>
      </c>
      <c r="L3" s="79" t="s">
        <v>17</v>
      </c>
    </row>
    <row r="4" spans="1:12" x14ac:dyDescent="0.25">
      <c r="A4" s="24" t="s">
        <v>2</v>
      </c>
      <c r="B4" t="s">
        <v>12</v>
      </c>
      <c r="C4" t="s">
        <v>14</v>
      </c>
      <c r="D4" s="133">
        <v>1</v>
      </c>
      <c r="E4">
        <v>1</v>
      </c>
      <c r="F4">
        <v>2</v>
      </c>
      <c r="G4" t="s">
        <v>141</v>
      </c>
      <c r="H4" s="79">
        <v>2</v>
      </c>
      <c r="I4" s="79" t="s">
        <v>2317</v>
      </c>
      <c r="J4" s="53">
        <v>0.66666669999999995</v>
      </c>
      <c r="K4" s="53">
        <v>3.3333330000000001</v>
      </c>
      <c r="L4" s="79" t="s">
        <v>17</v>
      </c>
    </row>
    <row r="5" spans="1:12" x14ac:dyDescent="0.25">
      <c r="A5" s="24" t="s">
        <v>2</v>
      </c>
      <c r="B5" t="s">
        <v>15</v>
      </c>
      <c r="C5" s="32" t="s">
        <v>11</v>
      </c>
      <c r="D5" s="133">
        <v>6</v>
      </c>
      <c r="E5">
        <v>1</v>
      </c>
      <c r="F5">
        <v>12</v>
      </c>
      <c r="G5" t="s">
        <v>141</v>
      </c>
      <c r="H5" s="79">
        <v>2</v>
      </c>
      <c r="I5" s="79" t="s">
        <v>2318</v>
      </c>
      <c r="J5" s="53">
        <v>3.7420490000000002</v>
      </c>
      <c r="K5" s="53">
        <v>4.2248939999999999</v>
      </c>
      <c r="L5" s="79" t="s">
        <v>17</v>
      </c>
    </row>
    <row r="6" spans="1:12" x14ac:dyDescent="0.25">
      <c r="A6" s="24" t="s">
        <v>2</v>
      </c>
      <c r="B6" t="s">
        <v>15</v>
      </c>
      <c r="C6" t="s">
        <v>13</v>
      </c>
      <c r="D6" s="133">
        <v>8</v>
      </c>
      <c r="E6">
        <v>1</v>
      </c>
      <c r="F6">
        <v>15</v>
      </c>
      <c r="G6" t="s">
        <v>141</v>
      </c>
      <c r="H6" s="79">
        <v>2</v>
      </c>
      <c r="I6" s="79" t="s">
        <v>2319</v>
      </c>
      <c r="J6" s="53">
        <v>4</v>
      </c>
      <c r="K6" s="53">
        <v>4</v>
      </c>
      <c r="L6" s="79" t="s">
        <v>17</v>
      </c>
    </row>
    <row r="7" spans="1:12" x14ac:dyDescent="0.25">
      <c r="A7" s="33" t="s">
        <v>2</v>
      </c>
      <c r="B7" s="34" t="s">
        <v>15</v>
      </c>
      <c r="C7" s="34" t="s">
        <v>14</v>
      </c>
      <c r="D7" s="87">
        <v>1</v>
      </c>
      <c r="E7" s="34">
        <v>1</v>
      </c>
      <c r="F7" s="34">
        <v>2</v>
      </c>
      <c r="G7" s="34" t="s">
        <v>141</v>
      </c>
      <c r="H7" s="87">
        <v>2</v>
      </c>
      <c r="I7" s="87" t="s">
        <v>2317</v>
      </c>
      <c r="J7" s="279">
        <v>0.66666669999999995</v>
      </c>
      <c r="K7" s="279">
        <v>3.3333330000000001</v>
      </c>
      <c r="L7" s="87" t="s">
        <v>17</v>
      </c>
    </row>
    <row r="8" spans="1:12" x14ac:dyDescent="0.25">
      <c r="A8" s="24" t="s">
        <v>3</v>
      </c>
      <c r="B8" s="32" t="s">
        <v>12</v>
      </c>
      <c r="C8" s="32" t="s">
        <v>11</v>
      </c>
      <c r="D8">
        <v>944</v>
      </c>
      <c r="E8">
        <v>905</v>
      </c>
      <c r="F8">
        <v>1170</v>
      </c>
      <c r="G8" t="s">
        <v>141</v>
      </c>
      <c r="H8" s="79">
        <v>2</v>
      </c>
      <c r="I8" s="79" t="s">
        <v>945</v>
      </c>
      <c r="J8" s="88">
        <v>1.590843</v>
      </c>
      <c r="K8" s="88">
        <v>4.4173299999999998</v>
      </c>
      <c r="L8" s="79" t="s">
        <v>17</v>
      </c>
    </row>
    <row r="9" spans="1:12" x14ac:dyDescent="0.25">
      <c r="A9" s="24" t="s">
        <v>3</v>
      </c>
      <c r="B9" t="s">
        <v>12</v>
      </c>
      <c r="C9" t="s">
        <v>13</v>
      </c>
      <c r="D9">
        <v>322</v>
      </c>
      <c r="E9">
        <v>276</v>
      </c>
      <c r="F9">
        <v>719</v>
      </c>
      <c r="G9" t="s">
        <v>141</v>
      </c>
      <c r="H9" s="79">
        <v>2</v>
      </c>
      <c r="I9" s="79" t="s">
        <v>946</v>
      </c>
      <c r="J9" s="88">
        <v>1.2947820000000001</v>
      </c>
      <c r="K9" s="88">
        <v>4.194102</v>
      </c>
      <c r="L9" s="79" t="s">
        <v>17</v>
      </c>
    </row>
    <row r="10" spans="1:12" x14ac:dyDescent="0.25">
      <c r="A10" s="24" t="s">
        <v>3</v>
      </c>
      <c r="B10" t="s">
        <v>12</v>
      </c>
      <c r="C10" t="s">
        <v>14</v>
      </c>
      <c r="D10">
        <v>17</v>
      </c>
      <c r="E10">
        <v>16</v>
      </c>
      <c r="F10">
        <v>33</v>
      </c>
      <c r="G10" t="s">
        <v>141</v>
      </c>
      <c r="H10" s="79">
        <v>2</v>
      </c>
      <c r="I10" s="79" t="s">
        <v>947</v>
      </c>
      <c r="J10" s="88">
        <v>1.005903</v>
      </c>
      <c r="K10" s="88">
        <v>3.8799100000000002</v>
      </c>
      <c r="L10" s="79" t="s">
        <v>17</v>
      </c>
    </row>
    <row r="11" spans="1:12" x14ac:dyDescent="0.25">
      <c r="A11" s="24" t="s">
        <v>3</v>
      </c>
      <c r="B11" t="s">
        <v>15</v>
      </c>
      <c r="C11" s="32" t="s">
        <v>11</v>
      </c>
      <c r="D11">
        <v>765</v>
      </c>
      <c r="E11">
        <v>737</v>
      </c>
      <c r="F11">
        <v>969</v>
      </c>
      <c r="G11" t="s">
        <v>141</v>
      </c>
      <c r="H11" s="79">
        <v>2</v>
      </c>
      <c r="I11" s="79" t="s">
        <v>948</v>
      </c>
      <c r="J11" s="88">
        <v>1.408121</v>
      </c>
      <c r="K11" s="88">
        <v>4.2898569999999996</v>
      </c>
      <c r="L11" s="79" t="s">
        <v>17</v>
      </c>
    </row>
    <row r="12" spans="1:12" x14ac:dyDescent="0.25">
      <c r="A12" s="24" t="s">
        <v>3</v>
      </c>
      <c r="B12" t="s">
        <v>15</v>
      </c>
      <c r="C12" t="s">
        <v>13</v>
      </c>
      <c r="D12">
        <v>189</v>
      </c>
      <c r="E12">
        <v>174</v>
      </c>
      <c r="F12">
        <v>472</v>
      </c>
      <c r="G12" t="s">
        <v>141</v>
      </c>
      <c r="H12" s="79">
        <v>2</v>
      </c>
      <c r="I12" s="79" t="s">
        <v>949</v>
      </c>
      <c r="J12" s="88">
        <v>0.95403199999999999</v>
      </c>
      <c r="K12" s="88">
        <v>3.8107980000000001</v>
      </c>
      <c r="L12" s="79" t="s">
        <v>17</v>
      </c>
    </row>
    <row r="13" spans="1:12" x14ac:dyDescent="0.25">
      <c r="A13" s="33" t="s">
        <v>3</v>
      </c>
      <c r="B13" s="34" t="s">
        <v>15</v>
      </c>
      <c r="C13" s="34" t="s">
        <v>14</v>
      </c>
      <c r="D13" s="34">
        <v>14</v>
      </c>
      <c r="E13" s="34">
        <v>14</v>
      </c>
      <c r="F13" s="34">
        <v>18</v>
      </c>
      <c r="G13" s="34" t="s">
        <v>141</v>
      </c>
      <c r="H13" s="87">
        <v>2</v>
      </c>
      <c r="I13" s="87" t="s">
        <v>950</v>
      </c>
      <c r="J13" s="89">
        <v>0.66666669999999995</v>
      </c>
      <c r="K13" s="89">
        <v>3.3333330000000001</v>
      </c>
      <c r="L13" s="87" t="s">
        <v>17</v>
      </c>
    </row>
    <row r="14" spans="1:12" x14ac:dyDescent="0.25">
      <c r="A14" s="24" t="s">
        <v>4</v>
      </c>
      <c r="B14" s="32" t="s">
        <v>12</v>
      </c>
      <c r="C14" s="32" t="s">
        <v>11</v>
      </c>
      <c r="D14">
        <v>2185</v>
      </c>
      <c r="E14">
        <v>1874</v>
      </c>
      <c r="F14">
        <v>2647</v>
      </c>
      <c r="G14" t="s">
        <v>141</v>
      </c>
      <c r="H14" s="79">
        <v>2</v>
      </c>
      <c r="I14" s="79" t="str">
        <f>"Beta4"&amp;" ("&amp;ROUND(J14,3)&amp;", "&amp;ROUND(K14,3)&amp;", "&amp;E14&amp;", "&amp;F14&amp;")"</f>
        <v>Beta4 (3.413, 4.435, 1874, 2647)</v>
      </c>
      <c r="J14" s="88">
        <v>3.4127070000000002</v>
      </c>
      <c r="K14" s="88">
        <v>4.4346579999999998</v>
      </c>
      <c r="L14" s="79" t="s">
        <v>17</v>
      </c>
    </row>
    <row r="15" spans="1:12" x14ac:dyDescent="0.25">
      <c r="A15" s="24" t="s">
        <v>4</v>
      </c>
      <c r="B15" t="s">
        <v>12</v>
      </c>
      <c r="C15" t="s">
        <v>13</v>
      </c>
      <c r="D15">
        <v>317</v>
      </c>
      <c r="E15">
        <v>88</v>
      </c>
      <c r="F15">
        <v>354</v>
      </c>
      <c r="G15" t="s">
        <v>141</v>
      </c>
      <c r="H15" s="79">
        <v>2</v>
      </c>
      <c r="I15" s="133" t="str">
        <f t="shared" ref="I15:I19" si="0">"Beta4"&amp;" ("&amp;ROUND(J15,3)&amp;", "&amp;ROUND(K15,3)&amp;", "&amp;E15&amp;", "&amp;F15&amp;")"</f>
        <v>Beta4 (4.381, 1.535, 88, 354)</v>
      </c>
      <c r="J15" s="88">
        <v>4.3813930000000001</v>
      </c>
      <c r="K15" s="88">
        <v>1.5346</v>
      </c>
      <c r="L15" s="79" t="s">
        <v>17</v>
      </c>
    </row>
    <row r="16" spans="1:12" x14ac:dyDescent="0.25">
      <c r="A16" s="24" t="s">
        <v>4</v>
      </c>
      <c r="B16" t="s">
        <v>12</v>
      </c>
      <c r="C16" t="s">
        <v>14</v>
      </c>
      <c r="D16">
        <v>1703</v>
      </c>
      <c r="E16">
        <v>1400</v>
      </c>
      <c r="F16">
        <v>1914</v>
      </c>
      <c r="G16" t="s">
        <v>141</v>
      </c>
      <c r="H16" s="79">
        <v>2</v>
      </c>
      <c r="I16" s="133" t="str">
        <f t="shared" si="0"/>
        <v>Beta4 (4.406, 3.466, 1400, 1914)</v>
      </c>
      <c r="J16" s="88">
        <v>4.405583</v>
      </c>
      <c r="K16" s="88">
        <v>3.4662700000000002</v>
      </c>
      <c r="L16" s="79" t="s">
        <v>17</v>
      </c>
    </row>
    <row r="17" spans="1:12" x14ac:dyDescent="0.25">
      <c r="A17" s="24" t="s">
        <v>4</v>
      </c>
      <c r="B17" t="s">
        <v>15</v>
      </c>
      <c r="C17" s="32" t="s">
        <v>11</v>
      </c>
      <c r="D17">
        <v>1072</v>
      </c>
      <c r="E17">
        <v>957</v>
      </c>
      <c r="F17">
        <v>1228</v>
      </c>
      <c r="G17" t="s">
        <v>141</v>
      </c>
      <c r="H17" s="79">
        <v>2</v>
      </c>
      <c r="I17" s="133" t="str">
        <f t="shared" si="0"/>
        <v>Beta4 (3.555, 4.353, 957, 1228)</v>
      </c>
      <c r="J17" s="88">
        <v>3.5553949999999999</v>
      </c>
      <c r="K17" s="88">
        <v>4.3530490000000004</v>
      </c>
      <c r="L17" s="79" t="s">
        <v>17</v>
      </c>
    </row>
    <row r="18" spans="1:12" x14ac:dyDescent="0.25">
      <c r="A18" s="24" t="s">
        <v>4</v>
      </c>
      <c r="B18" t="s">
        <v>15</v>
      </c>
      <c r="C18" t="s">
        <v>13</v>
      </c>
      <c r="D18">
        <v>149</v>
      </c>
      <c r="E18">
        <v>96</v>
      </c>
      <c r="F18">
        <v>177</v>
      </c>
      <c r="G18" t="s">
        <v>141</v>
      </c>
      <c r="H18" s="79">
        <v>2</v>
      </c>
      <c r="I18" s="133" t="str">
        <f t="shared" si="0"/>
        <v>Beta4 (4.593, 3.026, 96, 177)</v>
      </c>
      <c r="J18" s="88">
        <v>4.593324</v>
      </c>
      <c r="K18" s="88">
        <v>3.0256370000000001</v>
      </c>
      <c r="L18" s="79" t="s">
        <v>17</v>
      </c>
    </row>
    <row r="19" spans="1:12" x14ac:dyDescent="0.25">
      <c r="A19" s="33" t="s">
        <v>4</v>
      </c>
      <c r="B19" s="34" t="s">
        <v>15</v>
      </c>
      <c r="C19" s="34" t="s">
        <v>14</v>
      </c>
      <c r="D19" s="34">
        <v>552</v>
      </c>
      <c r="E19" s="34">
        <v>490</v>
      </c>
      <c r="F19" s="34">
        <v>646</v>
      </c>
      <c r="G19" s="34" t="s">
        <v>141</v>
      </c>
      <c r="H19" s="87">
        <v>2</v>
      </c>
      <c r="I19" s="87" t="str">
        <f t="shared" si="0"/>
        <v>Beta4 (3.38, 4.451, 490, 646)</v>
      </c>
      <c r="J19" s="89">
        <v>3.3803450000000002</v>
      </c>
      <c r="K19" s="89">
        <v>4.4513449999999999</v>
      </c>
      <c r="L19" s="87" t="s">
        <v>17</v>
      </c>
    </row>
    <row r="20" spans="1:12" x14ac:dyDescent="0.25">
      <c r="A20" s="24" t="s">
        <v>5</v>
      </c>
      <c r="B20" s="32" t="s">
        <v>12</v>
      </c>
      <c r="C20" s="32" t="s">
        <v>11</v>
      </c>
      <c r="D20">
        <v>70</v>
      </c>
      <c r="E20">
        <v>1</v>
      </c>
      <c r="F20">
        <v>140</v>
      </c>
      <c r="G20" t="s">
        <v>141</v>
      </c>
      <c r="H20" s="79">
        <v>2</v>
      </c>
      <c r="I20" s="79" t="s">
        <v>2320</v>
      </c>
      <c r="J20" s="88">
        <v>3.980712</v>
      </c>
      <c r="K20" s="88">
        <v>4.0190809999999999</v>
      </c>
      <c r="L20" s="79" t="s">
        <v>17</v>
      </c>
    </row>
    <row r="21" spans="1:12" x14ac:dyDescent="0.25">
      <c r="A21" s="24" t="s">
        <v>5</v>
      </c>
      <c r="B21" t="s">
        <v>12</v>
      </c>
      <c r="C21" t="s">
        <v>13</v>
      </c>
      <c r="D21" s="133">
        <v>19</v>
      </c>
      <c r="E21">
        <v>1</v>
      </c>
      <c r="F21">
        <v>38</v>
      </c>
      <c r="G21" t="s">
        <v>141</v>
      </c>
      <c r="H21" s="79">
        <v>2</v>
      </c>
      <c r="I21" s="79" t="s">
        <v>2321</v>
      </c>
      <c r="J21" s="88">
        <v>3.9264929999999998</v>
      </c>
      <c r="K21" s="88">
        <v>4.0705850000000003</v>
      </c>
      <c r="L21" s="79" t="s">
        <v>17</v>
      </c>
    </row>
    <row r="22" spans="1:12" x14ac:dyDescent="0.25">
      <c r="A22" s="24" t="s">
        <v>5</v>
      </c>
      <c r="B22" t="s">
        <v>12</v>
      </c>
      <c r="C22" t="s">
        <v>14</v>
      </c>
      <c r="D22" s="133">
        <v>37</v>
      </c>
      <c r="E22">
        <v>1</v>
      </c>
      <c r="F22">
        <v>73</v>
      </c>
      <c r="G22" t="s">
        <v>141</v>
      </c>
      <c r="H22" s="79">
        <v>2</v>
      </c>
      <c r="I22" s="79" t="s">
        <v>2322</v>
      </c>
      <c r="J22" s="88">
        <v>4</v>
      </c>
      <c r="K22" s="88">
        <v>4</v>
      </c>
      <c r="L22" s="79" t="s">
        <v>17</v>
      </c>
    </row>
    <row r="23" spans="1:12" x14ac:dyDescent="0.25">
      <c r="A23" s="24" t="s">
        <v>5</v>
      </c>
      <c r="B23" t="s">
        <v>15</v>
      </c>
      <c r="C23" s="32" t="s">
        <v>11</v>
      </c>
      <c r="D23" s="133">
        <v>52</v>
      </c>
      <c r="E23">
        <v>1</v>
      </c>
      <c r="F23">
        <v>103</v>
      </c>
      <c r="G23" t="s">
        <v>141</v>
      </c>
      <c r="H23" s="79">
        <v>2</v>
      </c>
      <c r="I23" s="79" t="s">
        <v>2323</v>
      </c>
      <c r="J23" s="88">
        <v>4</v>
      </c>
      <c r="K23" s="88">
        <v>4</v>
      </c>
      <c r="L23" s="79" t="s">
        <v>17</v>
      </c>
    </row>
    <row r="24" spans="1:12" x14ac:dyDescent="0.25">
      <c r="A24" s="24" t="s">
        <v>5</v>
      </c>
      <c r="B24" t="s">
        <v>15</v>
      </c>
      <c r="C24" t="s">
        <v>13</v>
      </c>
      <c r="D24" s="133">
        <v>5</v>
      </c>
      <c r="E24">
        <v>1</v>
      </c>
      <c r="F24">
        <v>9</v>
      </c>
      <c r="G24" t="s">
        <v>141</v>
      </c>
      <c r="H24" s="79">
        <v>2</v>
      </c>
      <c r="I24" s="79" t="s">
        <v>2324</v>
      </c>
      <c r="J24" s="88">
        <v>4</v>
      </c>
      <c r="K24" s="88">
        <v>4</v>
      </c>
      <c r="L24" s="79" t="s">
        <v>17</v>
      </c>
    </row>
    <row r="25" spans="1:12" x14ac:dyDescent="0.25">
      <c r="A25" s="24" t="s">
        <v>5</v>
      </c>
      <c r="B25" t="s">
        <v>15</v>
      </c>
      <c r="C25" t="s">
        <v>14</v>
      </c>
      <c r="D25" s="87">
        <v>13</v>
      </c>
      <c r="E25" s="34">
        <v>1</v>
      </c>
      <c r="F25" s="34">
        <v>26</v>
      </c>
      <c r="G25" s="34" t="s">
        <v>141</v>
      </c>
      <c r="H25" s="87">
        <v>2</v>
      </c>
      <c r="I25" s="87" t="s">
        <v>2325</v>
      </c>
      <c r="J25" s="89">
        <v>3.8902190000000001</v>
      </c>
      <c r="K25" s="89">
        <v>4.1033809999999997</v>
      </c>
      <c r="L25" s="87" t="s">
        <v>17</v>
      </c>
    </row>
    <row r="26" spans="1:12" x14ac:dyDescent="0.25">
      <c r="A26" s="41" t="s">
        <v>0</v>
      </c>
      <c r="B26" s="42" t="s">
        <v>12</v>
      </c>
      <c r="C26" s="42" t="s">
        <v>11</v>
      </c>
      <c r="D26">
        <v>1357</v>
      </c>
      <c r="E26">
        <v>1199</v>
      </c>
      <c r="F26">
        <v>1987</v>
      </c>
      <c r="G26" t="s">
        <v>141</v>
      </c>
      <c r="H26">
        <v>2</v>
      </c>
      <c r="I26" t="s">
        <v>193</v>
      </c>
      <c r="J26" s="88">
        <v>1.972</v>
      </c>
      <c r="K26" s="88">
        <v>4.593</v>
      </c>
      <c r="L26" s="79" t="s">
        <v>17</v>
      </c>
    </row>
    <row r="27" spans="1:12" x14ac:dyDescent="0.25">
      <c r="A27" s="29" t="s">
        <v>0</v>
      </c>
      <c r="B27" s="27" t="s">
        <v>12</v>
      </c>
      <c r="C27" s="27" t="s">
        <v>13</v>
      </c>
      <c r="D27">
        <v>358</v>
      </c>
      <c r="E27">
        <v>203</v>
      </c>
      <c r="F27">
        <v>1420</v>
      </c>
      <c r="G27" t="s">
        <v>141</v>
      </c>
      <c r="H27">
        <v>2</v>
      </c>
      <c r="I27" t="s">
        <v>194</v>
      </c>
      <c r="J27" s="88">
        <v>1.454</v>
      </c>
      <c r="K27" s="88">
        <v>4.3250000000000002</v>
      </c>
      <c r="L27" s="79" t="s">
        <v>17</v>
      </c>
    </row>
    <row r="28" spans="1:12" x14ac:dyDescent="0.25">
      <c r="A28" s="29" t="s">
        <v>0</v>
      </c>
      <c r="B28" s="27" t="s">
        <v>12</v>
      </c>
      <c r="C28" s="27" t="s">
        <v>14</v>
      </c>
      <c r="D28">
        <v>1698</v>
      </c>
      <c r="E28">
        <v>1546</v>
      </c>
      <c r="F28">
        <v>3559</v>
      </c>
      <c r="G28" t="s">
        <v>141</v>
      </c>
      <c r="H28">
        <v>2</v>
      </c>
      <c r="I28" t="s">
        <v>195</v>
      </c>
      <c r="J28" s="88">
        <v>1.1100000000000001</v>
      </c>
      <c r="K28" s="88">
        <v>4.0069999999999997</v>
      </c>
      <c r="L28" s="79" t="s">
        <v>17</v>
      </c>
    </row>
    <row r="29" spans="1:12" x14ac:dyDescent="0.25">
      <c r="A29" s="24" t="s">
        <v>0</v>
      </c>
      <c r="B29" t="s">
        <v>15</v>
      </c>
      <c r="C29" s="32" t="s">
        <v>11</v>
      </c>
      <c r="D29">
        <v>606</v>
      </c>
      <c r="E29">
        <v>577</v>
      </c>
      <c r="F29">
        <v>888</v>
      </c>
      <c r="G29" t="s">
        <v>141</v>
      </c>
      <c r="H29">
        <v>2</v>
      </c>
      <c r="I29" t="s">
        <v>196</v>
      </c>
      <c r="J29" s="88">
        <v>1.2250000000000001</v>
      </c>
      <c r="K29" s="88">
        <v>4.1280000000000001</v>
      </c>
      <c r="L29" s="79" t="s">
        <v>17</v>
      </c>
    </row>
    <row r="30" spans="1:12" x14ac:dyDescent="0.25">
      <c r="A30" s="24" t="s">
        <v>0</v>
      </c>
      <c r="B30" t="s">
        <v>15</v>
      </c>
      <c r="C30" t="s">
        <v>13</v>
      </c>
      <c r="D30">
        <v>174</v>
      </c>
      <c r="E30">
        <v>131</v>
      </c>
      <c r="F30">
        <v>671</v>
      </c>
      <c r="G30" t="s">
        <v>141</v>
      </c>
      <c r="H30">
        <v>2</v>
      </c>
      <c r="I30" t="s">
        <v>197</v>
      </c>
      <c r="J30" s="88">
        <v>1.137</v>
      </c>
      <c r="K30" s="88">
        <v>4.0359999999999996</v>
      </c>
      <c r="L30" s="79" t="s">
        <v>17</v>
      </c>
    </row>
    <row r="31" spans="1:12" x14ac:dyDescent="0.25">
      <c r="A31" s="24" t="s">
        <v>0</v>
      </c>
      <c r="B31" t="s">
        <v>15</v>
      </c>
      <c r="C31" t="s">
        <v>14</v>
      </c>
      <c r="D31" s="34">
        <v>454</v>
      </c>
      <c r="E31" s="34">
        <v>422</v>
      </c>
      <c r="F31" s="87">
        <v>1056</v>
      </c>
      <c r="G31" s="87" t="s">
        <v>141</v>
      </c>
      <c r="H31" s="87">
        <v>2</v>
      </c>
      <c r="I31" s="87" t="s">
        <v>198</v>
      </c>
      <c r="J31" s="89">
        <v>0.95499999999999996</v>
      </c>
      <c r="K31" s="89">
        <v>3.8119999999999998</v>
      </c>
      <c r="L31" s="87" t="s">
        <v>17</v>
      </c>
    </row>
    <row r="32" spans="1:12" x14ac:dyDescent="0.25">
      <c r="A32" s="41" t="s">
        <v>6</v>
      </c>
      <c r="B32" s="42" t="s">
        <v>12</v>
      </c>
      <c r="C32" s="42" t="s">
        <v>11</v>
      </c>
      <c r="D32">
        <v>490</v>
      </c>
      <c r="E32">
        <v>423</v>
      </c>
      <c r="F32">
        <v>518</v>
      </c>
      <c r="G32" t="s">
        <v>141</v>
      </c>
      <c r="H32" s="79">
        <v>2</v>
      </c>
      <c r="I32" s="79" t="s">
        <v>951</v>
      </c>
      <c r="J32" s="88">
        <v>4.6654239999999998</v>
      </c>
      <c r="K32" s="88">
        <v>2.6604480000000001</v>
      </c>
      <c r="L32" s="79" t="s">
        <v>17</v>
      </c>
    </row>
    <row r="33" spans="1:12" x14ac:dyDescent="0.25">
      <c r="A33" s="29" t="s">
        <v>6</v>
      </c>
      <c r="B33" s="27" t="s">
        <v>12</v>
      </c>
      <c r="C33" s="27" t="s">
        <v>13</v>
      </c>
      <c r="D33">
        <v>55</v>
      </c>
      <c r="E33">
        <v>34</v>
      </c>
      <c r="F33">
        <v>60</v>
      </c>
      <c r="G33" t="s">
        <v>141</v>
      </c>
      <c r="H33" s="79">
        <v>2</v>
      </c>
      <c r="I33" s="79" t="s">
        <v>952</v>
      </c>
      <c r="J33" s="88">
        <v>4.572902</v>
      </c>
      <c r="K33" s="88">
        <v>1.9123049999999999</v>
      </c>
      <c r="L33" s="79" t="s">
        <v>17</v>
      </c>
    </row>
    <row r="34" spans="1:12" x14ac:dyDescent="0.25">
      <c r="A34" s="29" t="s">
        <v>6</v>
      </c>
      <c r="B34" s="27" t="s">
        <v>12</v>
      </c>
      <c r="C34" s="27" t="s">
        <v>14</v>
      </c>
      <c r="D34">
        <v>41</v>
      </c>
      <c r="E34">
        <v>38</v>
      </c>
      <c r="F34">
        <v>41</v>
      </c>
      <c r="G34" t="s">
        <v>141</v>
      </c>
      <c r="H34" s="79">
        <v>2</v>
      </c>
      <c r="I34" s="79" t="s">
        <v>953</v>
      </c>
      <c r="J34" s="88">
        <v>3.3333330000000001</v>
      </c>
      <c r="K34" s="88">
        <v>0.66666669999999995</v>
      </c>
      <c r="L34" s="79" t="s">
        <v>17</v>
      </c>
    </row>
    <row r="35" spans="1:12" x14ac:dyDescent="0.25">
      <c r="A35" s="24" t="s">
        <v>6</v>
      </c>
      <c r="B35" t="s">
        <v>15</v>
      </c>
      <c r="C35" s="32" t="s">
        <v>11</v>
      </c>
      <c r="D35">
        <v>454</v>
      </c>
      <c r="E35">
        <v>427</v>
      </c>
      <c r="F35">
        <v>504</v>
      </c>
      <c r="G35" t="s">
        <v>141</v>
      </c>
      <c r="H35" s="79">
        <v>2</v>
      </c>
      <c r="I35" s="79" t="s">
        <v>954</v>
      </c>
      <c r="J35" s="88">
        <v>3.0605530000000001</v>
      </c>
      <c r="K35" s="88">
        <v>4.5825570000000004</v>
      </c>
      <c r="L35" s="79" t="s">
        <v>17</v>
      </c>
    </row>
    <row r="36" spans="1:12" x14ac:dyDescent="0.25">
      <c r="A36" s="24" t="s">
        <v>6</v>
      </c>
      <c r="B36" t="s">
        <v>15</v>
      </c>
      <c r="C36" t="s">
        <v>13</v>
      </c>
      <c r="D36">
        <v>35</v>
      </c>
      <c r="E36">
        <v>30</v>
      </c>
      <c r="F36">
        <v>43</v>
      </c>
      <c r="G36" t="s">
        <v>141</v>
      </c>
      <c r="H36" s="79">
        <v>2</v>
      </c>
      <c r="I36" s="79" t="s">
        <v>955</v>
      </c>
      <c r="J36" s="88">
        <v>3.294492</v>
      </c>
      <c r="K36" s="88">
        <v>4.4924900000000001</v>
      </c>
      <c r="L36" s="79" t="s">
        <v>17</v>
      </c>
    </row>
    <row r="37" spans="1:12" x14ac:dyDescent="0.25">
      <c r="A37" s="24" t="s">
        <v>6</v>
      </c>
      <c r="B37" t="s">
        <v>15</v>
      </c>
      <c r="C37" t="s">
        <v>14</v>
      </c>
      <c r="D37">
        <v>25</v>
      </c>
      <c r="E37">
        <v>23</v>
      </c>
      <c r="F37">
        <v>33</v>
      </c>
      <c r="G37" t="s">
        <v>141</v>
      </c>
      <c r="H37" s="79">
        <v>2</v>
      </c>
      <c r="I37" s="79" t="s">
        <v>956</v>
      </c>
      <c r="J37" s="88">
        <v>1.968</v>
      </c>
      <c r="K37" s="88">
        <v>4.5919999999999996</v>
      </c>
      <c r="L37" s="79" t="s">
        <v>17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1"/>
  <sheetViews>
    <sheetView zoomScale="80" zoomScaleNormal="80" workbookViewId="0">
      <selection activeCell="V41" sqref="V41"/>
    </sheetView>
  </sheetViews>
  <sheetFormatPr defaultRowHeight="15" x14ac:dyDescent="0.25"/>
  <cols>
    <col min="1" max="2" width="7.7109375" style="133" customWidth="1"/>
    <col min="3" max="3" width="8.140625" style="133" customWidth="1"/>
    <col min="4" max="5" width="9.7109375" style="133" customWidth="1"/>
    <col min="6" max="12" width="9.140625" style="133"/>
    <col min="13" max="13" width="12.28515625" style="133" customWidth="1"/>
    <col min="14" max="14" width="24" style="133" customWidth="1"/>
    <col min="15" max="16384" width="9.140625" style="133"/>
  </cols>
  <sheetData>
    <row r="1" spans="1:14" x14ac:dyDescent="0.25">
      <c r="A1" s="80" t="s">
        <v>1</v>
      </c>
      <c r="B1" s="80" t="s">
        <v>204</v>
      </c>
      <c r="C1" s="40" t="s">
        <v>133</v>
      </c>
      <c r="D1" s="40" t="s">
        <v>82</v>
      </c>
      <c r="E1" s="40" t="s">
        <v>83</v>
      </c>
      <c r="F1" s="80" t="s">
        <v>134</v>
      </c>
      <c r="G1" s="80" t="s">
        <v>164</v>
      </c>
      <c r="H1" s="80" t="s">
        <v>137</v>
      </c>
      <c r="I1" s="80" t="s">
        <v>135</v>
      </c>
      <c r="J1" s="80" t="s">
        <v>136</v>
      </c>
      <c r="K1" s="80" t="s">
        <v>138</v>
      </c>
      <c r="L1" s="87"/>
      <c r="M1" s="40" t="s">
        <v>21</v>
      </c>
      <c r="N1" s="40" t="s">
        <v>25</v>
      </c>
    </row>
    <row r="2" spans="1:14" x14ac:dyDescent="0.25">
      <c r="A2" s="81" t="s">
        <v>2</v>
      </c>
      <c r="B2" s="32">
        <v>2011</v>
      </c>
      <c r="C2" s="133">
        <v>31520</v>
      </c>
      <c r="D2" s="133" t="s">
        <v>17</v>
      </c>
      <c r="E2" s="133" t="s">
        <v>17</v>
      </c>
      <c r="F2" s="133" t="s">
        <v>17</v>
      </c>
      <c r="G2" s="133" t="s">
        <v>17</v>
      </c>
      <c r="H2" s="133" t="s">
        <v>17</v>
      </c>
      <c r="I2" s="133" t="s">
        <v>17</v>
      </c>
      <c r="J2" s="133" t="s">
        <v>17</v>
      </c>
      <c r="K2" s="133" t="s">
        <v>17</v>
      </c>
      <c r="M2" s="133" t="s">
        <v>24</v>
      </c>
      <c r="N2" s="139" t="s">
        <v>2045</v>
      </c>
    </row>
    <row r="3" spans="1:14" x14ac:dyDescent="0.25">
      <c r="A3" s="81" t="s">
        <v>2</v>
      </c>
      <c r="B3" s="32">
        <v>2012</v>
      </c>
      <c r="C3" s="133">
        <v>34880</v>
      </c>
      <c r="D3" s="133" t="s">
        <v>17</v>
      </c>
      <c r="E3" s="133" t="s">
        <v>17</v>
      </c>
      <c r="F3" s="133" t="s">
        <v>17</v>
      </c>
      <c r="G3" s="133" t="s">
        <v>17</v>
      </c>
      <c r="H3" s="133" t="s">
        <v>17</v>
      </c>
      <c r="I3" s="133" t="s">
        <v>17</v>
      </c>
      <c r="J3" s="133" t="s">
        <v>17</v>
      </c>
      <c r="K3" s="133" t="s">
        <v>17</v>
      </c>
      <c r="N3" s="39"/>
    </row>
    <row r="4" spans="1:14" x14ac:dyDescent="0.25">
      <c r="A4" s="81" t="s">
        <v>2</v>
      </c>
      <c r="B4" s="32">
        <v>2013</v>
      </c>
      <c r="C4" s="133">
        <v>38410</v>
      </c>
      <c r="D4" s="133" t="s">
        <v>17</v>
      </c>
      <c r="E4" s="133" t="s">
        <v>17</v>
      </c>
      <c r="F4" s="133" t="s">
        <v>17</v>
      </c>
      <c r="G4" s="133" t="s">
        <v>17</v>
      </c>
      <c r="H4" s="133" t="s">
        <v>17</v>
      </c>
      <c r="I4" s="133" t="s">
        <v>17</v>
      </c>
      <c r="J4" s="133" t="s">
        <v>17</v>
      </c>
      <c r="K4" s="133" t="s">
        <v>17</v>
      </c>
      <c r="N4" s="39"/>
    </row>
    <row r="5" spans="1:14" x14ac:dyDescent="0.25">
      <c r="A5" s="81" t="s">
        <v>2</v>
      </c>
      <c r="B5" s="32">
        <v>2014</v>
      </c>
      <c r="C5" s="133">
        <v>41850</v>
      </c>
      <c r="D5" s="133" t="s">
        <v>17</v>
      </c>
      <c r="E5" s="133" t="s">
        <v>17</v>
      </c>
      <c r="F5" s="133" t="s">
        <v>17</v>
      </c>
      <c r="G5" s="133" t="s">
        <v>17</v>
      </c>
      <c r="H5" s="133" t="s">
        <v>17</v>
      </c>
      <c r="I5" s="133" t="s">
        <v>17</v>
      </c>
      <c r="J5" s="133" t="s">
        <v>17</v>
      </c>
      <c r="K5" s="133" t="s">
        <v>17</v>
      </c>
      <c r="N5" s="39"/>
    </row>
    <row r="6" spans="1:14" s="87" customFormat="1" x14ac:dyDescent="0.25">
      <c r="A6" s="80" t="s">
        <v>2</v>
      </c>
      <c r="B6" s="37">
        <v>2015</v>
      </c>
      <c r="C6" s="87">
        <v>46330</v>
      </c>
      <c r="D6" s="87" t="s">
        <v>17</v>
      </c>
      <c r="E6" s="87" t="s">
        <v>17</v>
      </c>
      <c r="F6" s="87" t="s">
        <v>17</v>
      </c>
      <c r="G6" s="87" t="s">
        <v>17</v>
      </c>
      <c r="H6" s="87" t="s">
        <v>17</v>
      </c>
      <c r="I6" s="87" t="s">
        <v>17</v>
      </c>
      <c r="J6" s="87" t="s">
        <v>17</v>
      </c>
      <c r="K6" s="87" t="s">
        <v>17</v>
      </c>
      <c r="N6" s="52"/>
    </row>
    <row r="7" spans="1:14" x14ac:dyDescent="0.25">
      <c r="A7" s="81" t="s">
        <v>3</v>
      </c>
      <c r="B7" s="32">
        <v>2011</v>
      </c>
      <c r="C7" s="133">
        <v>45850</v>
      </c>
      <c r="D7" s="133" t="s">
        <v>17</v>
      </c>
      <c r="E7" s="133" t="s">
        <v>17</v>
      </c>
      <c r="F7" s="133" t="s">
        <v>17</v>
      </c>
      <c r="G7" s="133" t="s">
        <v>17</v>
      </c>
      <c r="H7" s="133" t="s">
        <v>17</v>
      </c>
      <c r="I7" s="133" t="s">
        <v>17</v>
      </c>
      <c r="J7" s="133" t="s">
        <v>17</v>
      </c>
      <c r="K7" s="133" t="s">
        <v>17</v>
      </c>
    </row>
    <row r="8" spans="1:14" x14ac:dyDescent="0.25">
      <c r="A8" s="81" t="s">
        <v>3</v>
      </c>
      <c r="B8" s="32">
        <v>2012</v>
      </c>
      <c r="C8" s="133">
        <v>51450</v>
      </c>
      <c r="D8" s="133" t="s">
        <v>17</v>
      </c>
      <c r="E8" s="133" t="s">
        <v>17</v>
      </c>
      <c r="F8" s="133" t="s">
        <v>17</v>
      </c>
      <c r="G8" s="133" t="s">
        <v>17</v>
      </c>
      <c r="H8" s="133" t="s">
        <v>17</v>
      </c>
      <c r="I8" s="133" t="s">
        <v>17</v>
      </c>
      <c r="J8" s="133" t="s">
        <v>17</v>
      </c>
      <c r="K8" s="133" t="s">
        <v>17</v>
      </c>
    </row>
    <row r="9" spans="1:14" x14ac:dyDescent="0.25">
      <c r="A9" s="81" t="s">
        <v>3</v>
      </c>
      <c r="B9" s="32">
        <v>2013</v>
      </c>
      <c r="C9" s="133">
        <v>57040</v>
      </c>
      <c r="D9" s="133" t="s">
        <v>17</v>
      </c>
      <c r="E9" s="133" t="s">
        <v>17</v>
      </c>
      <c r="F9" s="133" t="s">
        <v>17</v>
      </c>
      <c r="G9" s="133" t="s">
        <v>17</v>
      </c>
      <c r="H9" s="133" t="s">
        <v>17</v>
      </c>
      <c r="I9" s="133" t="s">
        <v>17</v>
      </c>
      <c r="J9" s="133" t="s">
        <v>17</v>
      </c>
      <c r="K9" s="133" t="s">
        <v>17</v>
      </c>
    </row>
    <row r="10" spans="1:14" x14ac:dyDescent="0.25">
      <c r="A10" s="81" t="s">
        <v>3</v>
      </c>
      <c r="B10" s="32">
        <v>2014</v>
      </c>
      <c r="C10" s="133">
        <v>63380</v>
      </c>
      <c r="D10" s="133" t="s">
        <v>17</v>
      </c>
      <c r="E10" s="133" t="s">
        <v>17</v>
      </c>
      <c r="F10" s="133" t="s">
        <v>17</v>
      </c>
      <c r="G10" s="133" t="s">
        <v>17</v>
      </c>
      <c r="H10" s="133" t="s">
        <v>17</v>
      </c>
      <c r="I10" s="133" t="s">
        <v>17</v>
      </c>
      <c r="J10" s="133" t="s">
        <v>17</v>
      </c>
      <c r="K10" s="133" t="s">
        <v>17</v>
      </c>
    </row>
    <row r="11" spans="1:14" s="87" customFormat="1" x14ac:dyDescent="0.25">
      <c r="A11" s="80" t="s">
        <v>3</v>
      </c>
      <c r="B11" s="37">
        <v>2015</v>
      </c>
      <c r="C11" s="87">
        <v>70050</v>
      </c>
      <c r="D11" s="87" t="s">
        <v>17</v>
      </c>
      <c r="E11" s="87" t="s">
        <v>17</v>
      </c>
      <c r="F11" s="87" t="s">
        <v>17</v>
      </c>
      <c r="G11" s="87" t="s">
        <v>17</v>
      </c>
      <c r="H11" s="87" t="s">
        <v>17</v>
      </c>
      <c r="I11" s="87" t="s">
        <v>17</v>
      </c>
      <c r="J11" s="87" t="s">
        <v>17</v>
      </c>
      <c r="K11" s="87" t="s">
        <v>17</v>
      </c>
    </row>
    <row r="12" spans="1:14" x14ac:dyDescent="0.25">
      <c r="A12" s="81" t="s">
        <v>4</v>
      </c>
      <c r="B12" s="32">
        <v>2011</v>
      </c>
      <c r="C12" s="133">
        <v>126970</v>
      </c>
      <c r="D12" s="133" t="s">
        <v>17</v>
      </c>
      <c r="E12" s="133" t="s">
        <v>17</v>
      </c>
      <c r="F12" s="133" t="s">
        <v>17</v>
      </c>
      <c r="G12" s="133" t="s">
        <v>17</v>
      </c>
      <c r="H12" s="133" t="s">
        <v>17</v>
      </c>
      <c r="I12" s="133" t="s">
        <v>17</v>
      </c>
      <c r="J12" s="133" t="s">
        <v>17</v>
      </c>
      <c r="K12" s="133" t="s">
        <v>17</v>
      </c>
    </row>
    <row r="13" spans="1:14" x14ac:dyDescent="0.25">
      <c r="A13" s="81" t="s">
        <v>4</v>
      </c>
      <c r="B13" s="32">
        <v>2012</v>
      </c>
      <c r="C13" s="133">
        <v>140990</v>
      </c>
      <c r="D13" s="133" t="s">
        <v>17</v>
      </c>
      <c r="E13" s="133" t="s">
        <v>17</v>
      </c>
      <c r="F13" s="133" t="s">
        <v>17</v>
      </c>
      <c r="G13" s="133" t="s">
        <v>17</v>
      </c>
      <c r="H13" s="133" t="s">
        <v>17</v>
      </c>
      <c r="I13" s="133" t="s">
        <v>17</v>
      </c>
      <c r="J13" s="133" t="s">
        <v>17</v>
      </c>
      <c r="K13" s="133" t="s">
        <v>17</v>
      </c>
    </row>
    <row r="14" spans="1:14" x14ac:dyDescent="0.25">
      <c r="A14" s="81" t="s">
        <v>4</v>
      </c>
      <c r="B14" s="32">
        <v>2013</v>
      </c>
      <c r="C14" s="133">
        <v>156860</v>
      </c>
      <c r="D14" s="133" t="s">
        <v>17</v>
      </c>
      <c r="E14" s="133" t="s">
        <v>17</v>
      </c>
      <c r="F14" s="133" t="s">
        <v>17</v>
      </c>
      <c r="G14" s="133" t="s">
        <v>17</v>
      </c>
      <c r="H14" s="133" t="s">
        <v>17</v>
      </c>
      <c r="I14" s="133" t="s">
        <v>17</v>
      </c>
      <c r="J14" s="133" t="s">
        <v>17</v>
      </c>
      <c r="K14" s="133" t="s">
        <v>17</v>
      </c>
    </row>
    <row r="15" spans="1:14" x14ac:dyDescent="0.25">
      <c r="A15" s="81" t="s">
        <v>4</v>
      </c>
      <c r="B15" s="32">
        <v>2014</v>
      </c>
      <c r="C15" s="133">
        <v>170970</v>
      </c>
      <c r="D15" s="133" t="s">
        <v>17</v>
      </c>
      <c r="E15" s="133" t="s">
        <v>17</v>
      </c>
      <c r="F15" s="133" t="s">
        <v>17</v>
      </c>
      <c r="G15" s="133" t="s">
        <v>17</v>
      </c>
      <c r="H15" s="133" t="s">
        <v>17</v>
      </c>
      <c r="I15" s="133" t="s">
        <v>17</v>
      </c>
      <c r="J15" s="133" t="s">
        <v>17</v>
      </c>
      <c r="K15" s="133" t="s">
        <v>17</v>
      </c>
    </row>
    <row r="16" spans="1:14" s="87" customFormat="1" x14ac:dyDescent="0.25">
      <c r="A16" s="80" t="s">
        <v>4</v>
      </c>
      <c r="B16" s="37">
        <v>2015</v>
      </c>
      <c r="C16" s="87">
        <v>190520</v>
      </c>
      <c r="D16" s="87" t="s">
        <v>17</v>
      </c>
      <c r="E16" s="87" t="s">
        <v>17</v>
      </c>
      <c r="F16" s="87" t="s">
        <v>17</v>
      </c>
      <c r="G16" s="87" t="s">
        <v>17</v>
      </c>
      <c r="H16" s="87" t="s">
        <v>17</v>
      </c>
      <c r="I16" s="87" t="s">
        <v>17</v>
      </c>
      <c r="J16" s="87" t="s">
        <v>17</v>
      </c>
      <c r="K16" s="87" t="s">
        <v>17</v>
      </c>
    </row>
    <row r="17" spans="1:11" x14ac:dyDescent="0.25">
      <c r="A17" s="81" t="s">
        <v>5</v>
      </c>
      <c r="B17" s="32">
        <v>2011</v>
      </c>
      <c r="C17" s="133">
        <v>88720</v>
      </c>
      <c r="D17" s="133" t="s">
        <v>17</v>
      </c>
      <c r="E17" s="133" t="s">
        <v>17</v>
      </c>
      <c r="F17" s="133" t="s">
        <v>17</v>
      </c>
      <c r="G17" s="133" t="s">
        <v>17</v>
      </c>
      <c r="H17" s="133" t="s">
        <v>17</v>
      </c>
      <c r="I17" s="133" t="s">
        <v>17</v>
      </c>
      <c r="J17" s="133" t="s">
        <v>17</v>
      </c>
      <c r="K17" s="133" t="s">
        <v>17</v>
      </c>
    </row>
    <row r="18" spans="1:11" x14ac:dyDescent="0.25">
      <c r="A18" s="81" t="s">
        <v>5</v>
      </c>
      <c r="B18" s="32">
        <v>2012</v>
      </c>
      <c r="C18" s="133">
        <v>98410</v>
      </c>
      <c r="D18" s="133" t="s">
        <v>17</v>
      </c>
      <c r="E18" s="133" t="s">
        <v>17</v>
      </c>
      <c r="F18" s="133" t="s">
        <v>17</v>
      </c>
      <c r="G18" s="133" t="s">
        <v>17</v>
      </c>
      <c r="H18" s="133" t="s">
        <v>17</v>
      </c>
      <c r="I18" s="133" t="s">
        <v>17</v>
      </c>
      <c r="J18" s="133" t="s">
        <v>17</v>
      </c>
      <c r="K18" s="133" t="s">
        <v>17</v>
      </c>
    </row>
    <row r="19" spans="1:11" x14ac:dyDescent="0.25">
      <c r="A19" s="81" t="s">
        <v>5</v>
      </c>
      <c r="B19" s="32">
        <v>2013</v>
      </c>
      <c r="C19" s="133">
        <v>109370</v>
      </c>
      <c r="D19" s="133" t="s">
        <v>17</v>
      </c>
      <c r="E19" s="133" t="s">
        <v>17</v>
      </c>
      <c r="F19" s="133" t="s">
        <v>17</v>
      </c>
      <c r="G19" s="133" t="s">
        <v>17</v>
      </c>
      <c r="H19" s="133" t="s">
        <v>17</v>
      </c>
      <c r="I19" s="133" t="s">
        <v>17</v>
      </c>
      <c r="J19" s="133" t="s">
        <v>17</v>
      </c>
      <c r="K19" s="133" t="s">
        <v>17</v>
      </c>
    </row>
    <row r="20" spans="1:11" x14ac:dyDescent="0.25">
      <c r="A20" s="81" t="s">
        <v>5</v>
      </c>
      <c r="B20" s="32">
        <v>2014</v>
      </c>
      <c r="C20" s="133">
        <v>119520</v>
      </c>
      <c r="D20" s="133" t="s">
        <v>17</v>
      </c>
      <c r="E20" s="133" t="s">
        <v>17</v>
      </c>
      <c r="F20" s="133" t="s">
        <v>17</v>
      </c>
      <c r="G20" s="133" t="s">
        <v>17</v>
      </c>
      <c r="H20" s="133" t="s">
        <v>17</v>
      </c>
      <c r="I20" s="133" t="s">
        <v>17</v>
      </c>
      <c r="J20" s="133" t="s">
        <v>17</v>
      </c>
      <c r="K20" s="133" t="s">
        <v>17</v>
      </c>
    </row>
    <row r="21" spans="1:11" s="87" customFormat="1" x14ac:dyDescent="0.25">
      <c r="A21" s="80" t="s">
        <v>5</v>
      </c>
      <c r="B21" s="37">
        <v>2015</v>
      </c>
      <c r="C21" s="87">
        <v>137700</v>
      </c>
      <c r="D21" s="87" t="s">
        <v>17</v>
      </c>
      <c r="E21" s="87" t="s">
        <v>17</v>
      </c>
      <c r="F21" s="87" t="s">
        <v>17</v>
      </c>
      <c r="G21" s="87" t="s">
        <v>17</v>
      </c>
      <c r="H21" s="87" t="s">
        <v>17</v>
      </c>
      <c r="I21" s="87" t="s">
        <v>17</v>
      </c>
      <c r="J21" s="87" t="s">
        <v>17</v>
      </c>
      <c r="K21" s="87" t="s">
        <v>17</v>
      </c>
    </row>
    <row r="22" spans="1:11" x14ac:dyDescent="0.25">
      <c r="A22" s="81" t="s">
        <v>0</v>
      </c>
      <c r="B22" s="32">
        <v>2011</v>
      </c>
      <c r="C22" s="133">
        <v>132800</v>
      </c>
      <c r="D22" s="133" t="s">
        <v>17</v>
      </c>
      <c r="E22" s="133" t="s">
        <v>17</v>
      </c>
      <c r="F22" s="133" t="s">
        <v>17</v>
      </c>
      <c r="G22" s="133" t="s">
        <v>17</v>
      </c>
      <c r="H22" s="133" t="s">
        <v>17</v>
      </c>
      <c r="I22" s="133" t="s">
        <v>17</v>
      </c>
      <c r="J22" s="133" t="s">
        <v>17</v>
      </c>
      <c r="K22" s="133" t="s">
        <v>17</v>
      </c>
    </row>
    <row r="23" spans="1:11" x14ac:dyDescent="0.25">
      <c r="A23" s="81" t="s">
        <v>0</v>
      </c>
      <c r="B23" s="32">
        <v>2012</v>
      </c>
      <c r="C23" s="133">
        <v>146920</v>
      </c>
      <c r="D23" s="133" t="s">
        <v>17</v>
      </c>
      <c r="E23" s="133" t="s">
        <v>17</v>
      </c>
      <c r="F23" s="133" t="s">
        <v>17</v>
      </c>
      <c r="G23" s="133" t="s">
        <v>17</v>
      </c>
      <c r="H23" s="133" t="s">
        <v>17</v>
      </c>
      <c r="I23" s="133" t="s">
        <v>17</v>
      </c>
      <c r="J23" s="133" t="s">
        <v>17</v>
      </c>
      <c r="K23" s="133" t="s">
        <v>17</v>
      </c>
    </row>
    <row r="24" spans="1:11" x14ac:dyDescent="0.25">
      <c r="A24" s="81" t="s">
        <v>0</v>
      </c>
      <c r="B24" s="32">
        <v>2013</v>
      </c>
      <c r="C24" s="133">
        <v>161590</v>
      </c>
      <c r="D24" s="133" t="s">
        <v>17</v>
      </c>
      <c r="E24" s="133" t="s">
        <v>17</v>
      </c>
      <c r="F24" s="133" t="s">
        <v>17</v>
      </c>
      <c r="G24" s="133" t="s">
        <v>17</v>
      </c>
      <c r="H24" s="133" t="s">
        <v>17</v>
      </c>
      <c r="I24" s="133" t="s">
        <v>17</v>
      </c>
      <c r="J24" s="133" t="s">
        <v>17</v>
      </c>
      <c r="K24" s="133" t="s">
        <v>17</v>
      </c>
    </row>
    <row r="25" spans="1:11" x14ac:dyDescent="0.25">
      <c r="A25" s="81" t="s">
        <v>0</v>
      </c>
      <c r="B25" s="32">
        <v>2014</v>
      </c>
      <c r="C25" s="133">
        <v>178200</v>
      </c>
      <c r="D25" s="133" t="s">
        <v>17</v>
      </c>
      <c r="E25" s="133" t="s">
        <v>17</v>
      </c>
      <c r="F25" s="133" t="s">
        <v>17</v>
      </c>
      <c r="G25" s="133" t="s">
        <v>17</v>
      </c>
      <c r="H25" s="133" t="s">
        <v>17</v>
      </c>
      <c r="I25" s="133" t="s">
        <v>17</v>
      </c>
      <c r="J25" s="133" t="s">
        <v>17</v>
      </c>
      <c r="K25" s="133" t="s">
        <v>17</v>
      </c>
    </row>
    <row r="26" spans="1:11" s="87" customFormat="1" x14ac:dyDescent="0.25">
      <c r="A26" s="80" t="s">
        <v>0</v>
      </c>
      <c r="B26" s="37">
        <v>2015</v>
      </c>
      <c r="C26" s="87">
        <v>196450</v>
      </c>
      <c r="D26" s="87" t="s">
        <v>17</v>
      </c>
      <c r="E26" s="87" t="s">
        <v>17</v>
      </c>
      <c r="F26" s="87" t="s">
        <v>17</v>
      </c>
      <c r="G26" s="87" t="s">
        <v>17</v>
      </c>
      <c r="H26" s="87" t="s">
        <v>17</v>
      </c>
      <c r="I26" s="87" t="s">
        <v>17</v>
      </c>
      <c r="J26" s="87" t="s">
        <v>17</v>
      </c>
      <c r="K26" s="87" t="s">
        <v>17</v>
      </c>
    </row>
    <row r="27" spans="1:11" x14ac:dyDescent="0.25">
      <c r="A27" s="86" t="s">
        <v>6</v>
      </c>
      <c r="B27" s="43">
        <v>2011</v>
      </c>
      <c r="C27" s="133">
        <v>29030</v>
      </c>
      <c r="D27" s="133" t="s">
        <v>17</v>
      </c>
      <c r="E27" s="133" t="s">
        <v>17</v>
      </c>
      <c r="F27" s="133" t="s">
        <v>17</v>
      </c>
      <c r="G27" s="133" t="s">
        <v>17</v>
      </c>
      <c r="H27" s="133" t="s">
        <v>17</v>
      </c>
      <c r="I27" s="133" t="s">
        <v>17</v>
      </c>
      <c r="J27" s="133" t="s">
        <v>17</v>
      </c>
      <c r="K27" s="133" t="s">
        <v>17</v>
      </c>
    </row>
    <row r="28" spans="1:11" x14ac:dyDescent="0.25">
      <c r="A28" s="81" t="s">
        <v>6</v>
      </c>
      <c r="B28" s="133">
        <v>2012</v>
      </c>
      <c r="C28" s="133">
        <v>32880</v>
      </c>
      <c r="D28" s="133" t="s">
        <v>17</v>
      </c>
      <c r="E28" s="133" t="s">
        <v>17</v>
      </c>
      <c r="F28" s="133" t="s">
        <v>17</v>
      </c>
      <c r="G28" s="133" t="s">
        <v>17</v>
      </c>
      <c r="H28" s="133" t="s">
        <v>17</v>
      </c>
      <c r="I28" s="133" t="s">
        <v>17</v>
      </c>
      <c r="J28" s="133" t="s">
        <v>17</v>
      </c>
      <c r="K28" s="133" t="s">
        <v>17</v>
      </c>
    </row>
    <row r="29" spans="1:11" x14ac:dyDescent="0.25">
      <c r="A29" s="81" t="s">
        <v>6</v>
      </c>
      <c r="B29" s="133">
        <v>2013</v>
      </c>
      <c r="C29" s="133">
        <v>38890</v>
      </c>
      <c r="D29" s="133" t="s">
        <v>17</v>
      </c>
      <c r="E29" s="133" t="s">
        <v>17</v>
      </c>
      <c r="F29" s="133" t="s">
        <v>17</v>
      </c>
      <c r="G29" s="133" t="s">
        <v>17</v>
      </c>
      <c r="H29" s="133" t="s">
        <v>17</v>
      </c>
      <c r="I29" s="133" t="s">
        <v>17</v>
      </c>
      <c r="J29" s="133" t="s">
        <v>17</v>
      </c>
      <c r="K29" s="133" t="s">
        <v>17</v>
      </c>
    </row>
    <row r="30" spans="1:11" x14ac:dyDescent="0.25">
      <c r="A30" s="81" t="s">
        <v>6</v>
      </c>
      <c r="B30" s="133">
        <v>2014</v>
      </c>
      <c r="C30" s="133">
        <v>44090</v>
      </c>
      <c r="D30" s="133" t="s">
        <v>17</v>
      </c>
      <c r="E30" s="133" t="s">
        <v>17</v>
      </c>
      <c r="F30" s="133" t="s">
        <v>17</v>
      </c>
      <c r="G30" s="133" t="s">
        <v>17</v>
      </c>
      <c r="H30" s="133" t="s">
        <v>17</v>
      </c>
      <c r="I30" s="133" t="s">
        <v>17</v>
      </c>
      <c r="J30" s="133" t="s">
        <v>17</v>
      </c>
      <c r="K30" s="133" t="s">
        <v>17</v>
      </c>
    </row>
    <row r="31" spans="1:11" x14ac:dyDescent="0.25">
      <c r="A31" s="81" t="s">
        <v>6</v>
      </c>
      <c r="B31" s="133">
        <v>2015</v>
      </c>
      <c r="C31" s="133">
        <v>52710</v>
      </c>
      <c r="D31" s="133" t="s">
        <v>17</v>
      </c>
      <c r="E31" s="133" t="s">
        <v>17</v>
      </c>
      <c r="F31" s="133" t="s">
        <v>17</v>
      </c>
      <c r="G31" s="133" t="s">
        <v>17</v>
      </c>
      <c r="H31" s="133" t="s">
        <v>17</v>
      </c>
      <c r="I31" s="133" t="s">
        <v>17</v>
      </c>
      <c r="J31" s="133" t="s">
        <v>17</v>
      </c>
      <c r="K31" s="133" t="s">
        <v>17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7"/>
  <sheetViews>
    <sheetView zoomScale="80" zoomScaleNormal="80" workbookViewId="0">
      <selection activeCell="M37" sqref="M37"/>
    </sheetView>
  </sheetViews>
  <sheetFormatPr defaultRowHeight="15" x14ac:dyDescent="0.25"/>
  <cols>
    <col min="2" max="5" width="9.42578125" customWidth="1"/>
    <col min="6" max="10" width="9.42578125" style="79" customWidth="1"/>
    <col min="11" max="11" width="9.140625" style="79"/>
    <col min="12" max="12" width="12.85546875" customWidth="1"/>
    <col min="13" max="13" width="106" customWidth="1"/>
  </cols>
  <sheetData>
    <row r="1" spans="1:13" x14ac:dyDescent="0.25">
      <c r="A1" s="33" t="s">
        <v>1</v>
      </c>
      <c r="B1" s="40" t="s">
        <v>133</v>
      </c>
      <c r="C1" s="40" t="s">
        <v>82</v>
      </c>
      <c r="D1" s="40" t="s">
        <v>83</v>
      </c>
      <c r="E1" s="80" t="s">
        <v>134</v>
      </c>
      <c r="F1" s="80" t="s">
        <v>164</v>
      </c>
      <c r="G1" s="80" t="s">
        <v>137</v>
      </c>
      <c r="H1" s="80" t="s">
        <v>135</v>
      </c>
      <c r="I1" s="80" t="s">
        <v>136</v>
      </c>
      <c r="J1" s="80" t="s">
        <v>138</v>
      </c>
      <c r="K1" s="87"/>
      <c r="L1" s="40" t="s">
        <v>21</v>
      </c>
      <c r="M1" s="40" t="s">
        <v>25</v>
      </c>
    </row>
    <row r="2" spans="1:13" x14ac:dyDescent="0.25">
      <c r="A2" s="24" t="s">
        <v>2</v>
      </c>
      <c r="B2">
        <v>0.48</v>
      </c>
      <c r="C2" t="s">
        <v>17</v>
      </c>
      <c r="D2" t="s">
        <v>17</v>
      </c>
      <c r="E2" t="s">
        <v>17</v>
      </c>
      <c r="F2" s="79" t="s">
        <v>17</v>
      </c>
      <c r="G2" s="79" t="s">
        <v>17</v>
      </c>
      <c r="H2" s="79" t="s">
        <v>17</v>
      </c>
      <c r="I2" s="79" t="s">
        <v>17</v>
      </c>
      <c r="J2" s="79" t="s">
        <v>17</v>
      </c>
      <c r="L2" t="s">
        <v>24</v>
      </c>
      <c r="M2" s="39" t="s">
        <v>50</v>
      </c>
    </row>
    <row r="3" spans="1:13" x14ac:dyDescent="0.25">
      <c r="A3" s="24" t="s">
        <v>3</v>
      </c>
      <c r="B3">
        <v>0.48</v>
      </c>
      <c r="C3" t="s">
        <v>17</v>
      </c>
      <c r="D3" t="s">
        <v>17</v>
      </c>
      <c r="E3" t="s">
        <v>17</v>
      </c>
      <c r="F3" s="79" t="s">
        <v>17</v>
      </c>
      <c r="G3" s="79" t="s">
        <v>17</v>
      </c>
      <c r="H3" s="79" t="s">
        <v>17</v>
      </c>
      <c r="I3" s="79" t="s">
        <v>17</v>
      </c>
      <c r="J3" s="79" t="s">
        <v>17</v>
      </c>
      <c r="M3" t="s">
        <v>36</v>
      </c>
    </row>
    <row r="4" spans="1:13" x14ac:dyDescent="0.25">
      <c r="A4" s="24" t="s">
        <v>4</v>
      </c>
      <c r="B4">
        <v>0.48</v>
      </c>
      <c r="C4" t="s">
        <v>17</v>
      </c>
      <c r="D4" t="s">
        <v>17</v>
      </c>
      <c r="E4" t="s">
        <v>17</v>
      </c>
      <c r="F4" s="79" t="s">
        <v>17</v>
      </c>
      <c r="G4" s="79" t="s">
        <v>17</v>
      </c>
      <c r="H4" s="79" t="s">
        <v>17</v>
      </c>
      <c r="I4" s="79" t="s">
        <v>17</v>
      </c>
      <c r="J4" s="79" t="s">
        <v>17</v>
      </c>
    </row>
    <row r="5" spans="1:13" x14ac:dyDescent="0.25">
      <c r="A5" s="24" t="s">
        <v>5</v>
      </c>
      <c r="B5">
        <v>0.48</v>
      </c>
      <c r="C5" t="s">
        <v>17</v>
      </c>
      <c r="D5" t="s">
        <v>17</v>
      </c>
      <c r="E5" t="s">
        <v>17</v>
      </c>
      <c r="F5" s="79" t="s">
        <v>17</v>
      </c>
      <c r="G5" s="79" t="s">
        <v>17</v>
      </c>
      <c r="H5" s="79" t="s">
        <v>17</v>
      </c>
      <c r="I5" s="79" t="s">
        <v>17</v>
      </c>
      <c r="J5" s="79" t="s">
        <v>17</v>
      </c>
    </row>
    <row r="6" spans="1:13" x14ac:dyDescent="0.25">
      <c r="A6" s="24" t="s">
        <v>0</v>
      </c>
      <c r="B6">
        <v>0.48</v>
      </c>
      <c r="C6" t="s">
        <v>17</v>
      </c>
      <c r="D6" t="s">
        <v>17</v>
      </c>
      <c r="E6" t="s">
        <v>17</v>
      </c>
      <c r="F6" s="79" t="s">
        <v>17</v>
      </c>
      <c r="G6" s="79" t="s">
        <v>17</v>
      </c>
      <c r="H6" s="79" t="s">
        <v>17</v>
      </c>
      <c r="I6" s="79" t="s">
        <v>17</v>
      </c>
      <c r="J6" s="79" t="s">
        <v>17</v>
      </c>
    </row>
    <row r="7" spans="1:13" x14ac:dyDescent="0.25">
      <c r="A7" s="29" t="s">
        <v>6</v>
      </c>
      <c r="B7">
        <v>0.48</v>
      </c>
      <c r="C7" t="s">
        <v>17</v>
      </c>
      <c r="D7" t="s">
        <v>17</v>
      </c>
      <c r="E7" t="s">
        <v>17</v>
      </c>
      <c r="F7" s="79" t="s">
        <v>17</v>
      </c>
      <c r="G7" s="79" t="s">
        <v>17</v>
      </c>
      <c r="H7" s="79" t="s">
        <v>17</v>
      </c>
      <c r="I7" s="79" t="s">
        <v>17</v>
      </c>
      <c r="J7" s="79" t="s">
        <v>17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7"/>
  <sheetViews>
    <sheetView zoomScale="80" zoomScaleNormal="80" workbookViewId="0">
      <selection activeCell="G32" sqref="G32"/>
    </sheetView>
  </sheetViews>
  <sheetFormatPr defaultRowHeight="15" x14ac:dyDescent="0.25"/>
  <cols>
    <col min="5" max="8" width="8.7109375" customWidth="1"/>
    <col min="9" max="13" width="8.7109375" style="79" customWidth="1"/>
    <col min="14" max="14" width="9.140625" style="79"/>
    <col min="15" max="15" width="12" customWidth="1"/>
    <col min="16" max="16" width="47.855468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24" t="s">
        <v>2</v>
      </c>
      <c r="B2" s="32" t="s">
        <v>12</v>
      </c>
      <c r="C2" s="32" t="s">
        <v>11</v>
      </c>
      <c r="D2" s="32" t="s">
        <v>17</v>
      </c>
      <c r="E2" s="48">
        <v>0.57729771203895275</v>
      </c>
      <c r="F2" s="48" t="s">
        <v>17</v>
      </c>
      <c r="G2" s="48" t="s">
        <v>17</v>
      </c>
      <c r="H2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M2" s="79" t="s">
        <v>17</v>
      </c>
      <c r="O2" t="s">
        <v>24</v>
      </c>
      <c r="P2" s="26" t="s">
        <v>48</v>
      </c>
    </row>
    <row r="3" spans="1:16" x14ac:dyDescent="0.25">
      <c r="A3" s="24" t="s">
        <v>2</v>
      </c>
      <c r="B3" t="s">
        <v>12</v>
      </c>
      <c r="C3" t="s">
        <v>13</v>
      </c>
      <c r="D3" s="32" t="s">
        <v>17</v>
      </c>
      <c r="E3" s="48">
        <v>0.30751949907263704</v>
      </c>
      <c r="F3" s="48" t="s">
        <v>17</v>
      </c>
      <c r="G3" s="48" t="s">
        <v>17</v>
      </c>
      <c r="H3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M3" s="79" t="s">
        <v>17</v>
      </c>
    </row>
    <row r="4" spans="1:16" x14ac:dyDescent="0.25">
      <c r="A4" s="24" t="s">
        <v>2</v>
      </c>
      <c r="B4" t="s">
        <v>12</v>
      </c>
      <c r="C4" t="s">
        <v>14</v>
      </c>
      <c r="D4" s="32" t="s">
        <v>17</v>
      </c>
      <c r="E4" s="48">
        <v>0.11518278888841023</v>
      </c>
      <c r="F4" s="48" t="s">
        <v>17</v>
      </c>
      <c r="G4" s="48" t="s">
        <v>17</v>
      </c>
      <c r="H4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M4" s="79" t="s">
        <v>17</v>
      </c>
    </row>
    <row r="5" spans="1:16" x14ac:dyDescent="0.25">
      <c r="A5" s="24" t="s">
        <v>2</v>
      </c>
      <c r="B5" t="s">
        <v>15</v>
      </c>
      <c r="C5" s="32" t="s">
        <v>11</v>
      </c>
      <c r="D5" s="32" t="s">
        <v>17</v>
      </c>
      <c r="E5" s="48">
        <v>0.55937720308914163</v>
      </c>
      <c r="F5" s="48" t="s">
        <v>17</v>
      </c>
      <c r="G5" s="48" t="s">
        <v>17</v>
      </c>
      <c r="H5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M5" s="79" t="s">
        <v>17</v>
      </c>
    </row>
    <row r="6" spans="1:16" x14ac:dyDescent="0.25">
      <c r="A6" s="24" t="s">
        <v>2</v>
      </c>
      <c r="B6" t="s">
        <v>15</v>
      </c>
      <c r="C6" t="s">
        <v>13</v>
      </c>
      <c r="D6" s="32" t="s">
        <v>17</v>
      </c>
      <c r="E6" s="48">
        <v>0.35096117484101874</v>
      </c>
      <c r="F6" s="48" t="s">
        <v>17</v>
      </c>
      <c r="G6" s="48" t="s">
        <v>17</v>
      </c>
      <c r="H6" t="s">
        <v>17</v>
      </c>
      <c r="I6" s="79" t="s">
        <v>17</v>
      </c>
      <c r="J6" s="79" t="s">
        <v>17</v>
      </c>
      <c r="K6" s="79" t="s">
        <v>17</v>
      </c>
      <c r="L6" s="79" t="s">
        <v>17</v>
      </c>
      <c r="M6" s="79" t="s">
        <v>17</v>
      </c>
    </row>
    <row r="7" spans="1:16" x14ac:dyDescent="0.25">
      <c r="A7" s="33" t="s">
        <v>2</v>
      </c>
      <c r="B7" s="34" t="s">
        <v>15</v>
      </c>
      <c r="C7" s="34" t="s">
        <v>14</v>
      </c>
      <c r="D7" s="37" t="s">
        <v>17</v>
      </c>
      <c r="E7" s="50">
        <v>8.9661622069839686E-2</v>
      </c>
      <c r="F7" s="50" t="s">
        <v>17</v>
      </c>
      <c r="G7" s="50" t="s">
        <v>17</v>
      </c>
      <c r="H7" s="34" t="s">
        <v>17</v>
      </c>
      <c r="I7" s="87" t="s">
        <v>17</v>
      </c>
      <c r="J7" s="87" t="s">
        <v>17</v>
      </c>
      <c r="K7" s="87" t="s">
        <v>17</v>
      </c>
      <c r="L7" s="87" t="s">
        <v>17</v>
      </c>
      <c r="M7" s="87" t="s">
        <v>17</v>
      </c>
      <c r="N7" s="87"/>
      <c r="O7" s="34"/>
      <c r="P7" s="34"/>
    </row>
    <row r="8" spans="1:16" x14ac:dyDescent="0.25">
      <c r="A8" s="24" t="s">
        <v>3</v>
      </c>
      <c r="B8" s="32" t="s">
        <v>12</v>
      </c>
      <c r="C8" s="32" t="s">
        <v>11</v>
      </c>
      <c r="D8" s="32" t="s">
        <v>17</v>
      </c>
      <c r="E8" s="48">
        <v>0.73577552611067809</v>
      </c>
      <c r="F8" s="48" t="s">
        <v>17</v>
      </c>
      <c r="G8" s="48" t="s">
        <v>17</v>
      </c>
      <c r="H8" t="s">
        <v>17</v>
      </c>
      <c r="I8" s="79" t="s">
        <v>17</v>
      </c>
      <c r="J8" s="79" t="s">
        <v>17</v>
      </c>
      <c r="K8" s="79" t="s">
        <v>17</v>
      </c>
      <c r="L8" s="79" t="s">
        <v>17</v>
      </c>
      <c r="M8" s="79" t="s">
        <v>17</v>
      </c>
    </row>
    <row r="9" spans="1:16" x14ac:dyDescent="0.25">
      <c r="A9" s="24" t="s">
        <v>3</v>
      </c>
      <c r="B9" t="s">
        <v>12</v>
      </c>
      <c r="C9" t="s">
        <v>13</v>
      </c>
      <c r="D9" s="32" t="s">
        <v>17</v>
      </c>
      <c r="E9" s="48">
        <v>0.25097427903351521</v>
      </c>
      <c r="F9" s="48" t="s">
        <v>17</v>
      </c>
      <c r="G9" s="48" t="s">
        <v>17</v>
      </c>
      <c r="H9" t="s">
        <v>17</v>
      </c>
      <c r="I9" s="79" t="s">
        <v>17</v>
      </c>
      <c r="J9" s="79" t="s">
        <v>17</v>
      </c>
      <c r="K9" s="79" t="s">
        <v>17</v>
      </c>
      <c r="L9" s="79" t="s">
        <v>17</v>
      </c>
      <c r="M9" s="79" t="s">
        <v>17</v>
      </c>
    </row>
    <row r="10" spans="1:16" x14ac:dyDescent="0.25">
      <c r="A10" s="24" t="s">
        <v>3</v>
      </c>
      <c r="B10" t="s">
        <v>12</v>
      </c>
      <c r="C10" t="s">
        <v>14</v>
      </c>
      <c r="D10" s="32" t="s">
        <v>17</v>
      </c>
      <c r="E10" s="48">
        <v>1.3250194855806703E-2</v>
      </c>
      <c r="F10" s="48" t="s">
        <v>17</v>
      </c>
      <c r="G10" s="48" t="s">
        <v>17</v>
      </c>
      <c r="H10" t="s">
        <v>17</v>
      </c>
      <c r="I10" s="79" t="s">
        <v>17</v>
      </c>
      <c r="J10" s="79" t="s">
        <v>17</v>
      </c>
      <c r="K10" s="79" t="s">
        <v>17</v>
      </c>
      <c r="L10" s="79" t="s">
        <v>17</v>
      </c>
      <c r="M10" s="79" t="s">
        <v>17</v>
      </c>
    </row>
    <row r="11" spans="1:16" x14ac:dyDescent="0.25">
      <c r="A11" s="24" t="s">
        <v>3</v>
      </c>
      <c r="B11" t="s">
        <v>15</v>
      </c>
      <c r="C11" s="32" t="s">
        <v>11</v>
      </c>
      <c r="D11" s="32" t="s">
        <v>17</v>
      </c>
      <c r="E11" s="48">
        <v>0.79028925619834711</v>
      </c>
      <c r="F11" s="48" t="s">
        <v>17</v>
      </c>
      <c r="G11" s="48" t="s">
        <v>17</v>
      </c>
      <c r="H11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  <c r="M11" s="79" t="s">
        <v>17</v>
      </c>
    </row>
    <row r="12" spans="1:16" x14ac:dyDescent="0.25">
      <c r="A12" s="24" t="s">
        <v>3</v>
      </c>
      <c r="B12" t="s">
        <v>15</v>
      </c>
      <c r="C12" t="s">
        <v>13</v>
      </c>
      <c r="D12" s="32" t="s">
        <v>17</v>
      </c>
      <c r="E12" s="48">
        <v>0.19524793388429751</v>
      </c>
      <c r="F12" s="48" t="s">
        <v>17</v>
      </c>
      <c r="G12" s="48" t="s">
        <v>17</v>
      </c>
      <c r="H12" t="s">
        <v>17</v>
      </c>
      <c r="I12" s="79" t="s">
        <v>17</v>
      </c>
      <c r="J12" s="79" t="s">
        <v>17</v>
      </c>
      <c r="K12" s="79" t="s">
        <v>17</v>
      </c>
      <c r="L12" s="79" t="s">
        <v>17</v>
      </c>
      <c r="M12" s="79" t="s">
        <v>17</v>
      </c>
    </row>
    <row r="13" spans="1:16" x14ac:dyDescent="0.25">
      <c r="A13" s="33" t="s">
        <v>3</v>
      </c>
      <c r="B13" s="34" t="s">
        <v>15</v>
      </c>
      <c r="C13" s="34" t="s">
        <v>14</v>
      </c>
      <c r="D13" s="37" t="s">
        <v>17</v>
      </c>
      <c r="E13" s="50">
        <v>1.4462809917355372E-2</v>
      </c>
      <c r="F13" s="50" t="s">
        <v>17</v>
      </c>
      <c r="G13" s="50" t="s">
        <v>17</v>
      </c>
      <c r="H13" s="34" t="s">
        <v>17</v>
      </c>
      <c r="I13" s="87" t="s">
        <v>17</v>
      </c>
      <c r="J13" s="87" t="s">
        <v>17</v>
      </c>
      <c r="K13" s="87" t="s">
        <v>17</v>
      </c>
      <c r="L13" s="87" t="s">
        <v>17</v>
      </c>
      <c r="M13" s="87" t="s">
        <v>17</v>
      </c>
      <c r="N13" s="87"/>
      <c r="O13" s="34"/>
      <c r="P13" s="34"/>
    </row>
    <row r="14" spans="1:16" x14ac:dyDescent="0.25">
      <c r="A14" s="24" t="s">
        <v>4</v>
      </c>
      <c r="B14" s="32" t="s">
        <v>12</v>
      </c>
      <c r="C14" s="32" t="s">
        <v>11</v>
      </c>
      <c r="D14" s="32" t="s">
        <v>17</v>
      </c>
      <c r="E14" s="48">
        <v>0.51961950059453033</v>
      </c>
      <c r="F14" s="48" t="s">
        <v>17</v>
      </c>
      <c r="G14" s="48" t="s">
        <v>17</v>
      </c>
      <c r="H14" t="s">
        <v>17</v>
      </c>
      <c r="I14" s="79" t="s">
        <v>17</v>
      </c>
      <c r="J14" s="79" t="s">
        <v>17</v>
      </c>
      <c r="K14" s="79" t="s">
        <v>17</v>
      </c>
      <c r="L14" s="79" t="s">
        <v>17</v>
      </c>
      <c r="M14" s="79" t="s">
        <v>17</v>
      </c>
    </row>
    <row r="15" spans="1:16" x14ac:dyDescent="0.25">
      <c r="A15" s="24" t="s">
        <v>4</v>
      </c>
      <c r="B15" t="s">
        <v>12</v>
      </c>
      <c r="C15" t="s">
        <v>13</v>
      </c>
      <c r="D15" s="32" t="s">
        <v>17</v>
      </c>
      <c r="E15" s="48">
        <v>7.5386444708680139E-2</v>
      </c>
      <c r="F15" s="48" t="s">
        <v>17</v>
      </c>
      <c r="G15" s="48" t="s">
        <v>17</v>
      </c>
      <c r="H15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  <c r="M15" s="79" t="s">
        <v>17</v>
      </c>
    </row>
    <row r="16" spans="1:16" x14ac:dyDescent="0.25">
      <c r="A16" s="24" t="s">
        <v>4</v>
      </c>
      <c r="B16" t="s">
        <v>12</v>
      </c>
      <c r="C16" t="s">
        <v>14</v>
      </c>
      <c r="D16" s="32" t="s">
        <v>17</v>
      </c>
      <c r="E16" s="48">
        <v>0.40499405469678956</v>
      </c>
      <c r="F16" s="48" t="s">
        <v>17</v>
      </c>
      <c r="G16" s="48" t="s">
        <v>17</v>
      </c>
      <c r="H16" t="s">
        <v>17</v>
      </c>
      <c r="I16" s="79" t="s">
        <v>17</v>
      </c>
      <c r="J16" s="79" t="s">
        <v>17</v>
      </c>
      <c r="K16" s="79" t="s">
        <v>17</v>
      </c>
      <c r="L16" s="79" t="s">
        <v>17</v>
      </c>
      <c r="M16" s="79" t="s">
        <v>17</v>
      </c>
    </row>
    <row r="17" spans="1:16" x14ac:dyDescent="0.25">
      <c r="A17" s="24" t="s">
        <v>4</v>
      </c>
      <c r="B17" t="s">
        <v>15</v>
      </c>
      <c r="C17" s="32" t="s">
        <v>11</v>
      </c>
      <c r="D17" s="32" t="s">
        <v>17</v>
      </c>
      <c r="E17" s="48">
        <v>0.60462492949802593</v>
      </c>
      <c r="F17" s="48" t="s">
        <v>17</v>
      </c>
      <c r="G17" s="48" t="s">
        <v>17</v>
      </c>
      <c r="H17" t="s">
        <v>17</v>
      </c>
      <c r="I17" s="79" t="s">
        <v>17</v>
      </c>
      <c r="J17" s="79" t="s">
        <v>17</v>
      </c>
      <c r="K17" s="79" t="s">
        <v>17</v>
      </c>
      <c r="L17" s="79" t="s">
        <v>17</v>
      </c>
      <c r="M17" s="79" t="s">
        <v>17</v>
      </c>
    </row>
    <row r="18" spans="1:16" x14ac:dyDescent="0.25">
      <c r="A18" s="24" t="s">
        <v>4</v>
      </c>
      <c r="B18" t="s">
        <v>15</v>
      </c>
      <c r="C18" t="s">
        <v>13</v>
      </c>
      <c r="D18" s="32" t="s">
        <v>17</v>
      </c>
      <c r="E18" s="48">
        <v>8.4038353073886074E-2</v>
      </c>
      <c r="F18" s="48" t="s">
        <v>17</v>
      </c>
      <c r="G18" s="48" t="s">
        <v>17</v>
      </c>
      <c r="H18" t="s">
        <v>17</v>
      </c>
      <c r="I18" s="79" t="s">
        <v>17</v>
      </c>
      <c r="J18" s="79" t="s">
        <v>17</v>
      </c>
      <c r="K18" s="79" t="s">
        <v>17</v>
      </c>
      <c r="L18" s="79" t="s">
        <v>17</v>
      </c>
      <c r="M18" s="79" t="s">
        <v>17</v>
      </c>
    </row>
    <row r="19" spans="1:16" x14ac:dyDescent="0.25">
      <c r="A19" s="33" t="s">
        <v>4</v>
      </c>
      <c r="B19" s="34" t="s">
        <v>15</v>
      </c>
      <c r="C19" s="34" t="s">
        <v>14</v>
      </c>
      <c r="D19" s="37" t="s">
        <v>17</v>
      </c>
      <c r="E19" s="50">
        <v>0.31133671742808799</v>
      </c>
      <c r="F19" s="50" t="s">
        <v>17</v>
      </c>
      <c r="G19" s="50" t="s">
        <v>17</v>
      </c>
      <c r="H19" s="34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34"/>
      <c r="P19" s="34"/>
    </row>
    <row r="20" spans="1:16" x14ac:dyDescent="0.25">
      <c r="A20" s="24" t="s">
        <v>5</v>
      </c>
      <c r="B20" s="32" t="s">
        <v>12</v>
      </c>
      <c r="C20" s="32" t="s">
        <v>11</v>
      </c>
      <c r="D20" s="32" t="s">
        <v>17</v>
      </c>
      <c r="E20" s="48">
        <v>0.18075668099129122</v>
      </c>
      <c r="F20" s="48" t="s">
        <v>17</v>
      </c>
      <c r="G20" s="48" t="s">
        <v>17</v>
      </c>
      <c r="H20" t="s">
        <v>17</v>
      </c>
      <c r="I20" s="79" t="s">
        <v>17</v>
      </c>
      <c r="J20" s="79" t="s">
        <v>17</v>
      </c>
      <c r="K20" s="79" t="s">
        <v>17</v>
      </c>
      <c r="L20" s="79" t="s">
        <v>17</v>
      </c>
      <c r="M20" s="79" t="s">
        <v>17</v>
      </c>
    </row>
    <row r="21" spans="1:16" x14ac:dyDescent="0.25">
      <c r="A21" s="24" t="s">
        <v>5</v>
      </c>
      <c r="B21" t="s">
        <v>12</v>
      </c>
      <c r="C21" t="s">
        <v>13</v>
      </c>
      <c r="D21" s="32" t="s">
        <v>17</v>
      </c>
      <c r="E21" s="48">
        <v>0.16527240587689623</v>
      </c>
      <c r="F21" s="48" t="s">
        <v>17</v>
      </c>
      <c r="G21" s="48" t="s">
        <v>17</v>
      </c>
      <c r="H21" t="s">
        <v>17</v>
      </c>
      <c r="I21" s="79" t="s">
        <v>17</v>
      </c>
      <c r="J21" s="79" t="s">
        <v>17</v>
      </c>
      <c r="K21" s="79" t="s">
        <v>17</v>
      </c>
      <c r="L21" s="79" t="s">
        <v>17</v>
      </c>
      <c r="M21" s="79" t="s">
        <v>17</v>
      </c>
    </row>
    <row r="22" spans="1:16" x14ac:dyDescent="0.25">
      <c r="A22" s="24" t="s">
        <v>5</v>
      </c>
      <c r="B22" t="s">
        <v>12</v>
      </c>
      <c r="C22" t="s">
        <v>14</v>
      </c>
      <c r="D22" s="32" t="s">
        <v>17</v>
      </c>
      <c r="E22" s="48">
        <v>0.65397091313181255</v>
      </c>
      <c r="F22" s="48" t="s">
        <v>17</v>
      </c>
      <c r="G22" s="48" t="s">
        <v>17</v>
      </c>
      <c r="H22" t="s">
        <v>17</v>
      </c>
      <c r="I22" s="79" t="s">
        <v>17</v>
      </c>
      <c r="J22" s="79" t="s">
        <v>17</v>
      </c>
      <c r="K22" s="79" t="s">
        <v>17</v>
      </c>
      <c r="L22" s="79" t="s">
        <v>17</v>
      </c>
      <c r="M22" s="79" t="s">
        <v>17</v>
      </c>
    </row>
    <row r="23" spans="1:16" x14ac:dyDescent="0.25">
      <c r="A23" s="24" t="s">
        <v>5</v>
      </c>
      <c r="B23" t="s">
        <v>15</v>
      </c>
      <c r="C23" s="32" t="s">
        <v>11</v>
      </c>
      <c r="D23" s="32" t="s">
        <v>17</v>
      </c>
      <c r="E23" s="48">
        <v>0.1622689062004137</v>
      </c>
      <c r="F23" s="48" t="s">
        <v>17</v>
      </c>
      <c r="G23" s="48" t="s">
        <v>17</v>
      </c>
      <c r="H23" t="s">
        <v>17</v>
      </c>
      <c r="I23" s="79" t="s">
        <v>17</v>
      </c>
      <c r="J23" s="79" t="s">
        <v>17</v>
      </c>
      <c r="K23" s="79" t="s">
        <v>17</v>
      </c>
      <c r="L23" s="79" t="s">
        <v>17</v>
      </c>
      <c r="M23" s="79" t="s">
        <v>17</v>
      </c>
    </row>
    <row r="24" spans="1:16" x14ac:dyDescent="0.25">
      <c r="A24" s="24" t="s">
        <v>5</v>
      </c>
      <c r="B24" t="s">
        <v>15</v>
      </c>
      <c r="C24" t="s">
        <v>13</v>
      </c>
      <c r="D24" s="32" t="s">
        <v>17</v>
      </c>
      <c r="E24" s="48">
        <v>0.17900634009502034</v>
      </c>
      <c r="F24" s="48" t="s">
        <v>17</v>
      </c>
      <c r="G24" s="48" t="s">
        <v>17</v>
      </c>
      <c r="H24" t="s">
        <v>17</v>
      </c>
      <c r="I24" s="79" t="s">
        <v>17</v>
      </c>
      <c r="J24" s="79" t="s">
        <v>17</v>
      </c>
      <c r="K24" s="79" t="s">
        <v>17</v>
      </c>
      <c r="L24" s="79" t="s">
        <v>17</v>
      </c>
      <c r="M24" s="79" t="s">
        <v>17</v>
      </c>
    </row>
    <row r="25" spans="1:16" x14ac:dyDescent="0.25">
      <c r="A25" s="24" t="s">
        <v>5</v>
      </c>
      <c r="B25" t="s">
        <v>15</v>
      </c>
      <c r="C25" t="s">
        <v>14</v>
      </c>
      <c r="D25" s="32" t="s">
        <v>17</v>
      </c>
      <c r="E25" s="50">
        <v>0.65872475370456596</v>
      </c>
      <c r="F25" s="50" t="s">
        <v>17</v>
      </c>
      <c r="G25" s="50" t="s">
        <v>17</v>
      </c>
      <c r="H25" s="34" t="s">
        <v>17</v>
      </c>
      <c r="I25" s="87" t="s">
        <v>17</v>
      </c>
      <c r="J25" s="87" t="s">
        <v>17</v>
      </c>
      <c r="K25" s="87" t="s">
        <v>17</v>
      </c>
      <c r="L25" s="87" t="s">
        <v>17</v>
      </c>
      <c r="M25" s="87" t="s">
        <v>17</v>
      </c>
      <c r="N25" s="87"/>
      <c r="O25" s="34"/>
      <c r="P25" s="34"/>
    </row>
    <row r="26" spans="1:16" x14ac:dyDescent="0.25">
      <c r="A26" s="41" t="s">
        <v>0</v>
      </c>
      <c r="B26" s="42" t="s">
        <v>12</v>
      </c>
      <c r="C26" s="42" t="s">
        <v>11</v>
      </c>
      <c r="D26" s="42" t="s">
        <v>17</v>
      </c>
      <c r="E26" s="48">
        <v>0.39759742162320538</v>
      </c>
      <c r="F26" s="48" t="s">
        <v>17</v>
      </c>
      <c r="G26" s="48" t="s">
        <v>17</v>
      </c>
      <c r="H26" t="s">
        <v>17</v>
      </c>
      <c r="I26" s="79" t="s">
        <v>17</v>
      </c>
      <c r="J26" s="79" t="s">
        <v>17</v>
      </c>
      <c r="K26" s="79" t="s">
        <v>17</v>
      </c>
      <c r="L26" s="79" t="s">
        <v>17</v>
      </c>
      <c r="M26" s="79" t="s">
        <v>17</v>
      </c>
    </row>
    <row r="27" spans="1:16" x14ac:dyDescent="0.25">
      <c r="A27" s="29" t="s">
        <v>0</v>
      </c>
      <c r="B27" s="27" t="s">
        <v>12</v>
      </c>
      <c r="C27" s="27" t="s">
        <v>13</v>
      </c>
      <c r="D27" s="43" t="s">
        <v>17</v>
      </c>
      <c r="E27" s="48">
        <v>0.10489305596249633</v>
      </c>
      <c r="F27" s="48" t="s">
        <v>17</v>
      </c>
      <c r="G27" s="48" t="s">
        <v>17</v>
      </c>
      <c r="H27" t="s">
        <v>17</v>
      </c>
      <c r="I27" s="79" t="s">
        <v>17</v>
      </c>
      <c r="J27" s="79" t="s">
        <v>17</v>
      </c>
      <c r="K27" s="79" t="s">
        <v>17</v>
      </c>
      <c r="L27" s="79" t="s">
        <v>17</v>
      </c>
      <c r="M27" s="79" t="s">
        <v>17</v>
      </c>
    </row>
    <row r="28" spans="1:16" x14ac:dyDescent="0.25">
      <c r="A28" s="29" t="s">
        <v>0</v>
      </c>
      <c r="B28" s="27" t="s">
        <v>12</v>
      </c>
      <c r="C28" s="27" t="s">
        <v>14</v>
      </c>
      <c r="D28" s="43" t="s">
        <v>17</v>
      </c>
      <c r="E28" s="48">
        <v>0.49750952241429824</v>
      </c>
      <c r="F28" s="48" t="s">
        <v>17</v>
      </c>
      <c r="G28" s="48" t="s">
        <v>17</v>
      </c>
      <c r="H28" t="s">
        <v>17</v>
      </c>
      <c r="I28" s="79" t="s">
        <v>17</v>
      </c>
      <c r="J28" s="79" t="s">
        <v>17</v>
      </c>
      <c r="K28" s="79" t="s">
        <v>17</v>
      </c>
      <c r="L28" s="79" t="s">
        <v>17</v>
      </c>
      <c r="M28" s="79" t="s">
        <v>17</v>
      </c>
    </row>
    <row r="29" spans="1:16" x14ac:dyDescent="0.25">
      <c r="A29" s="24" t="s">
        <v>0</v>
      </c>
      <c r="B29" t="s">
        <v>15</v>
      </c>
      <c r="C29" s="32" t="s">
        <v>11</v>
      </c>
      <c r="D29" s="32" t="s">
        <v>17</v>
      </c>
      <c r="E29" s="48">
        <v>0.49108589951377635</v>
      </c>
      <c r="F29" s="48" t="s">
        <v>17</v>
      </c>
      <c r="G29" s="48" t="s">
        <v>17</v>
      </c>
      <c r="H29" t="s">
        <v>17</v>
      </c>
      <c r="I29" s="79" t="s">
        <v>17</v>
      </c>
      <c r="J29" s="79" t="s">
        <v>17</v>
      </c>
      <c r="K29" s="79" t="s">
        <v>17</v>
      </c>
      <c r="L29" s="79" t="s">
        <v>17</v>
      </c>
      <c r="M29" s="79" t="s">
        <v>17</v>
      </c>
    </row>
    <row r="30" spans="1:16" x14ac:dyDescent="0.25">
      <c r="A30" s="24" t="s">
        <v>0</v>
      </c>
      <c r="B30" t="s">
        <v>15</v>
      </c>
      <c r="C30" t="s">
        <v>13</v>
      </c>
      <c r="D30" s="32" t="s">
        <v>17</v>
      </c>
      <c r="E30" s="48">
        <v>0.14100486223662884</v>
      </c>
      <c r="F30" s="48" t="s">
        <v>17</v>
      </c>
      <c r="G30" s="48" t="s">
        <v>17</v>
      </c>
      <c r="H30" t="s">
        <v>17</v>
      </c>
      <c r="I30" s="79" t="s">
        <v>17</v>
      </c>
      <c r="J30" s="79" t="s">
        <v>17</v>
      </c>
      <c r="K30" s="79" t="s">
        <v>17</v>
      </c>
      <c r="L30" s="79" t="s">
        <v>17</v>
      </c>
      <c r="M30" s="79" t="s">
        <v>17</v>
      </c>
    </row>
    <row r="31" spans="1:16" x14ac:dyDescent="0.25">
      <c r="A31" s="24" t="s">
        <v>0</v>
      </c>
      <c r="B31" t="s">
        <v>15</v>
      </c>
      <c r="C31" t="s">
        <v>14</v>
      </c>
      <c r="D31" s="32" t="s">
        <v>17</v>
      </c>
      <c r="E31" s="50">
        <v>0.36790923824959482</v>
      </c>
      <c r="F31" s="50" t="s">
        <v>17</v>
      </c>
      <c r="G31" s="50" t="s">
        <v>17</v>
      </c>
      <c r="H31" s="34" t="s">
        <v>17</v>
      </c>
      <c r="I31" s="87" t="s">
        <v>17</v>
      </c>
      <c r="J31" s="87" t="s">
        <v>17</v>
      </c>
      <c r="K31" s="87" t="s">
        <v>17</v>
      </c>
      <c r="L31" s="87" t="s">
        <v>17</v>
      </c>
      <c r="M31" s="87" t="s">
        <v>17</v>
      </c>
      <c r="N31" s="87"/>
      <c r="O31" s="34"/>
      <c r="P31" s="34"/>
    </row>
    <row r="32" spans="1:16" x14ac:dyDescent="0.25">
      <c r="A32" s="41" t="s">
        <v>6</v>
      </c>
      <c r="B32" s="42" t="s">
        <v>12</v>
      </c>
      <c r="C32" s="42" t="s">
        <v>11</v>
      </c>
      <c r="D32" s="42" t="s">
        <v>17</v>
      </c>
      <c r="E32" s="48">
        <v>0.83617747440273038</v>
      </c>
      <c r="F32" s="48" t="s">
        <v>17</v>
      </c>
      <c r="G32" s="48" t="s">
        <v>17</v>
      </c>
      <c r="H32" t="s">
        <v>17</v>
      </c>
      <c r="I32" s="79" t="s">
        <v>17</v>
      </c>
      <c r="J32" s="79" t="s">
        <v>17</v>
      </c>
      <c r="K32" s="79" t="s">
        <v>17</v>
      </c>
      <c r="L32" s="79" t="s">
        <v>17</v>
      </c>
      <c r="M32" s="79" t="s">
        <v>17</v>
      </c>
    </row>
    <row r="33" spans="1:13" x14ac:dyDescent="0.25">
      <c r="A33" s="29" t="s">
        <v>6</v>
      </c>
      <c r="B33" s="27" t="s">
        <v>12</v>
      </c>
      <c r="C33" s="27" t="s">
        <v>13</v>
      </c>
      <c r="D33" s="43" t="s">
        <v>17</v>
      </c>
      <c r="E33" s="48">
        <v>9.3856655290102384E-2</v>
      </c>
      <c r="F33" s="48" t="s">
        <v>17</v>
      </c>
      <c r="G33" s="48" t="s">
        <v>17</v>
      </c>
      <c r="H33" t="s">
        <v>17</v>
      </c>
      <c r="I33" s="79" t="s">
        <v>17</v>
      </c>
      <c r="J33" s="79" t="s">
        <v>17</v>
      </c>
      <c r="K33" s="79" t="s">
        <v>17</v>
      </c>
      <c r="L33" s="79" t="s">
        <v>17</v>
      </c>
      <c r="M33" s="79" t="s">
        <v>17</v>
      </c>
    </row>
    <row r="34" spans="1:13" x14ac:dyDescent="0.25">
      <c r="A34" s="29" t="s">
        <v>6</v>
      </c>
      <c r="B34" s="27" t="s">
        <v>12</v>
      </c>
      <c r="C34" s="27" t="s">
        <v>14</v>
      </c>
      <c r="D34" s="43" t="s">
        <v>17</v>
      </c>
      <c r="E34" s="48">
        <v>6.9965870307167236E-2</v>
      </c>
      <c r="F34" s="48" t="s">
        <v>17</v>
      </c>
      <c r="G34" s="48" t="s">
        <v>17</v>
      </c>
      <c r="H34" t="s">
        <v>17</v>
      </c>
      <c r="I34" s="79" t="s">
        <v>17</v>
      </c>
      <c r="J34" s="79" t="s">
        <v>17</v>
      </c>
      <c r="K34" s="79" t="s">
        <v>17</v>
      </c>
      <c r="L34" s="79" t="s">
        <v>17</v>
      </c>
      <c r="M34" s="79" t="s">
        <v>17</v>
      </c>
    </row>
    <row r="35" spans="1:13" x14ac:dyDescent="0.25">
      <c r="A35" s="24" t="s">
        <v>6</v>
      </c>
      <c r="B35" t="s">
        <v>15</v>
      </c>
      <c r="C35" s="32" t="s">
        <v>11</v>
      </c>
      <c r="D35" s="32" t="s">
        <v>17</v>
      </c>
      <c r="E35" s="48">
        <v>0.88326848249027234</v>
      </c>
      <c r="F35" s="48" t="s">
        <v>17</v>
      </c>
      <c r="G35" s="48" t="s">
        <v>17</v>
      </c>
      <c r="H35" t="s">
        <v>17</v>
      </c>
      <c r="I35" s="79" t="s">
        <v>17</v>
      </c>
      <c r="J35" s="79" t="s">
        <v>17</v>
      </c>
      <c r="K35" s="79" t="s">
        <v>17</v>
      </c>
      <c r="L35" s="79" t="s">
        <v>17</v>
      </c>
      <c r="M35" s="79" t="s">
        <v>17</v>
      </c>
    </row>
    <row r="36" spans="1:13" x14ac:dyDescent="0.25">
      <c r="A36" s="24" t="s">
        <v>6</v>
      </c>
      <c r="B36" t="s">
        <v>15</v>
      </c>
      <c r="C36" t="s">
        <v>13</v>
      </c>
      <c r="D36" s="32" t="s">
        <v>17</v>
      </c>
      <c r="E36" s="48">
        <v>6.8093385214007776E-2</v>
      </c>
      <c r="F36" s="48" t="s">
        <v>17</v>
      </c>
      <c r="G36" s="48" t="s">
        <v>17</v>
      </c>
      <c r="H36" t="s">
        <v>17</v>
      </c>
      <c r="I36" s="79" t="s">
        <v>17</v>
      </c>
      <c r="J36" s="79" t="s">
        <v>17</v>
      </c>
      <c r="K36" s="79" t="s">
        <v>17</v>
      </c>
      <c r="L36" s="79" t="s">
        <v>17</v>
      </c>
      <c r="M36" s="79" t="s">
        <v>17</v>
      </c>
    </row>
    <row r="37" spans="1:13" x14ac:dyDescent="0.25">
      <c r="A37" s="24" t="s">
        <v>6</v>
      </c>
      <c r="B37" t="s">
        <v>15</v>
      </c>
      <c r="C37" t="s">
        <v>14</v>
      </c>
      <c r="D37" s="32" t="s">
        <v>17</v>
      </c>
      <c r="E37" s="48">
        <v>4.8638132295719845E-2</v>
      </c>
      <c r="F37" s="48" t="s">
        <v>17</v>
      </c>
      <c r="G37" s="48" t="s">
        <v>17</v>
      </c>
      <c r="H37" t="s">
        <v>17</v>
      </c>
      <c r="I37" s="79" t="s">
        <v>17</v>
      </c>
      <c r="J37" s="79" t="s">
        <v>17</v>
      </c>
      <c r="K37" s="79" t="s">
        <v>17</v>
      </c>
      <c r="L37" s="79" t="s">
        <v>17</v>
      </c>
      <c r="M37" s="79" t="s">
        <v>17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7"/>
  <sheetViews>
    <sheetView zoomScale="80" zoomScaleNormal="80" workbookViewId="0">
      <selection activeCell="G21" sqref="G21"/>
    </sheetView>
  </sheetViews>
  <sheetFormatPr defaultRowHeight="15" x14ac:dyDescent="0.25"/>
  <cols>
    <col min="2" max="5" width="8.42578125" customWidth="1"/>
    <col min="6" max="10" width="8.42578125" style="79" customWidth="1"/>
    <col min="11" max="11" width="9.140625" style="79"/>
    <col min="12" max="12" width="13.140625" customWidth="1"/>
    <col min="13" max="13" width="74.28515625" customWidth="1"/>
  </cols>
  <sheetData>
    <row r="1" spans="1:13" x14ac:dyDescent="0.25">
      <c r="A1" s="33" t="s">
        <v>1</v>
      </c>
      <c r="B1" s="40" t="s">
        <v>133</v>
      </c>
      <c r="C1" s="40" t="s">
        <v>82</v>
      </c>
      <c r="D1" s="40" t="s">
        <v>83</v>
      </c>
      <c r="E1" s="80" t="s">
        <v>134</v>
      </c>
      <c r="F1" s="80" t="s">
        <v>164</v>
      </c>
      <c r="G1" s="80" t="s">
        <v>137</v>
      </c>
      <c r="H1" s="80" t="s">
        <v>135</v>
      </c>
      <c r="I1" s="80" t="s">
        <v>136</v>
      </c>
      <c r="J1" s="80" t="s">
        <v>138</v>
      </c>
      <c r="K1" s="87"/>
      <c r="L1" s="40" t="s">
        <v>21</v>
      </c>
      <c r="M1" s="40" t="s">
        <v>25</v>
      </c>
    </row>
    <row r="2" spans="1:13" x14ac:dyDescent="0.25">
      <c r="A2" s="24" t="s">
        <v>2</v>
      </c>
      <c r="B2">
        <v>0.51700000000000002</v>
      </c>
      <c r="C2" t="s">
        <v>17</v>
      </c>
      <c r="D2" t="s">
        <v>17</v>
      </c>
      <c r="E2" t="s">
        <v>17</v>
      </c>
      <c r="F2" s="79" t="s">
        <v>17</v>
      </c>
      <c r="G2" s="79" t="s">
        <v>17</v>
      </c>
      <c r="H2" s="79" t="s">
        <v>17</v>
      </c>
      <c r="I2" s="79" t="s">
        <v>17</v>
      </c>
      <c r="J2" s="79" t="s">
        <v>17</v>
      </c>
      <c r="L2" t="s">
        <v>24</v>
      </c>
      <c r="M2" s="39" t="s">
        <v>50</v>
      </c>
    </row>
    <row r="3" spans="1:13" x14ac:dyDescent="0.25">
      <c r="A3" s="24" t="s">
        <v>3</v>
      </c>
      <c r="B3">
        <v>0.626</v>
      </c>
      <c r="C3" t="s">
        <v>17</v>
      </c>
      <c r="D3" t="s">
        <v>17</v>
      </c>
      <c r="E3" t="s">
        <v>17</v>
      </c>
      <c r="F3" s="79" t="s">
        <v>17</v>
      </c>
      <c r="G3" s="79" t="s">
        <v>17</v>
      </c>
      <c r="H3" s="79" t="s">
        <v>17</v>
      </c>
      <c r="I3" s="79" t="s">
        <v>17</v>
      </c>
      <c r="J3" s="79" t="s">
        <v>17</v>
      </c>
    </row>
    <row r="4" spans="1:13" x14ac:dyDescent="0.25">
      <c r="A4" s="24" t="s">
        <v>4</v>
      </c>
      <c r="B4">
        <v>0.25700000000000001</v>
      </c>
      <c r="C4" t="s">
        <v>17</v>
      </c>
      <c r="D4" t="s">
        <v>17</v>
      </c>
      <c r="E4" t="s">
        <v>17</v>
      </c>
      <c r="F4" s="79" t="s">
        <v>17</v>
      </c>
      <c r="G4" s="79" t="s">
        <v>17</v>
      </c>
      <c r="H4" s="79" t="s">
        <v>17</v>
      </c>
      <c r="I4" s="79" t="s">
        <v>17</v>
      </c>
      <c r="J4" s="79" t="s">
        <v>17</v>
      </c>
    </row>
    <row r="5" spans="1:13" x14ac:dyDescent="0.25">
      <c r="A5" s="24" t="s">
        <v>5</v>
      </c>
      <c r="B5">
        <v>8.1000000000000003E-2</v>
      </c>
      <c r="C5" t="s">
        <v>17</v>
      </c>
      <c r="D5" t="s">
        <v>17</v>
      </c>
      <c r="E5" t="s">
        <v>17</v>
      </c>
      <c r="F5" s="79" t="s">
        <v>17</v>
      </c>
      <c r="G5" s="79" t="s">
        <v>17</v>
      </c>
      <c r="H5" s="79" t="s">
        <v>17</v>
      </c>
      <c r="I5" s="79" t="s">
        <v>17</v>
      </c>
      <c r="J5" s="79" t="s">
        <v>17</v>
      </c>
    </row>
    <row r="6" spans="1:13" x14ac:dyDescent="0.25">
      <c r="A6" s="24" t="s">
        <v>0</v>
      </c>
      <c r="B6">
        <v>0.501</v>
      </c>
      <c r="C6" t="s">
        <v>17</v>
      </c>
      <c r="D6" t="s">
        <v>17</v>
      </c>
      <c r="E6" t="s">
        <v>17</v>
      </c>
      <c r="F6" s="79" t="s">
        <v>17</v>
      </c>
      <c r="G6" s="79" t="s">
        <v>17</v>
      </c>
      <c r="H6" s="79" t="s">
        <v>17</v>
      </c>
      <c r="I6" s="79" t="s">
        <v>17</v>
      </c>
      <c r="J6" s="79" t="s">
        <v>17</v>
      </c>
    </row>
    <row r="7" spans="1:13" x14ac:dyDescent="0.25">
      <c r="A7" s="29" t="s">
        <v>6</v>
      </c>
      <c r="B7">
        <v>0.39</v>
      </c>
      <c r="C7" t="s">
        <v>17</v>
      </c>
      <c r="D7" t="s">
        <v>17</v>
      </c>
      <c r="E7" t="s">
        <v>17</v>
      </c>
      <c r="F7" s="79" t="s">
        <v>17</v>
      </c>
      <c r="G7" s="79" t="s">
        <v>17</v>
      </c>
      <c r="H7" s="79" t="s">
        <v>17</v>
      </c>
      <c r="I7" s="79" t="s">
        <v>17</v>
      </c>
      <c r="J7" s="79" t="s">
        <v>17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7"/>
  <sheetViews>
    <sheetView zoomScale="80" zoomScaleNormal="80" workbookViewId="0">
      <selection activeCell="G34" sqref="G34"/>
    </sheetView>
  </sheetViews>
  <sheetFormatPr defaultRowHeight="15" x14ac:dyDescent="0.25"/>
  <cols>
    <col min="1" max="1" width="6.42578125" customWidth="1"/>
    <col min="2" max="2" width="6" customWidth="1"/>
    <col min="3" max="4" width="8.140625" customWidth="1"/>
    <col min="5" max="5" width="5.85546875" customWidth="1"/>
    <col min="6" max="6" width="6.5703125" style="79" customWidth="1"/>
    <col min="7" max="7" width="19.85546875" style="79" customWidth="1"/>
    <col min="8" max="10" width="8.140625" style="79" customWidth="1"/>
    <col min="11" max="11" width="9.140625" style="79"/>
    <col min="12" max="12" width="14.140625" customWidth="1"/>
    <col min="13" max="13" width="76.28515625" customWidth="1"/>
  </cols>
  <sheetData>
    <row r="1" spans="1:14" x14ac:dyDescent="0.25">
      <c r="A1" s="33" t="s">
        <v>1</v>
      </c>
      <c r="B1" s="40" t="s">
        <v>133</v>
      </c>
      <c r="C1" s="40" t="s">
        <v>82</v>
      </c>
      <c r="D1" s="40" t="s">
        <v>83</v>
      </c>
      <c r="E1" s="80" t="s">
        <v>134</v>
      </c>
      <c r="F1" s="80" t="s">
        <v>164</v>
      </c>
      <c r="G1" s="80" t="s">
        <v>137</v>
      </c>
      <c r="H1" s="80" t="s">
        <v>135</v>
      </c>
      <c r="I1" s="80" t="s">
        <v>136</v>
      </c>
      <c r="J1" s="80" t="s">
        <v>138</v>
      </c>
      <c r="K1" s="87"/>
      <c r="L1" s="40" t="s">
        <v>21</v>
      </c>
      <c r="M1" s="40" t="s">
        <v>25</v>
      </c>
    </row>
    <row r="2" spans="1:14" x14ac:dyDescent="0.25">
      <c r="A2" s="24" t="s">
        <v>17</v>
      </c>
      <c r="B2">
        <v>0.1</v>
      </c>
      <c r="C2">
        <v>0.05</v>
      </c>
      <c r="D2">
        <v>0.15</v>
      </c>
      <c r="E2" t="s">
        <v>199</v>
      </c>
      <c r="F2" s="79">
        <v>2</v>
      </c>
      <c r="G2" s="79" t="s">
        <v>286</v>
      </c>
      <c r="H2" s="79">
        <v>0.05</v>
      </c>
      <c r="I2" s="79">
        <v>0.15</v>
      </c>
      <c r="J2" s="79" t="s">
        <v>17</v>
      </c>
      <c r="L2" t="s">
        <v>22</v>
      </c>
      <c r="M2" s="39" t="s">
        <v>50</v>
      </c>
      <c r="N2" t="s">
        <v>51</v>
      </c>
    </row>
    <row r="3" spans="1:14" x14ac:dyDescent="0.25">
      <c r="A3" s="24"/>
    </row>
    <row r="4" spans="1:14" x14ac:dyDescent="0.25">
      <c r="A4" s="24"/>
    </row>
    <row r="5" spans="1:14" x14ac:dyDescent="0.25">
      <c r="A5" s="24"/>
    </row>
    <row r="6" spans="1:14" x14ac:dyDescent="0.25">
      <c r="A6" s="24"/>
    </row>
    <row r="7" spans="1:14" x14ac:dyDescent="0.25">
      <c r="A7" s="29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45"/>
  <sheetViews>
    <sheetView zoomScale="80" zoomScaleNormal="80" workbookViewId="0">
      <selection activeCell="F29" sqref="F29"/>
    </sheetView>
  </sheetViews>
  <sheetFormatPr defaultRowHeight="15" x14ac:dyDescent="0.25"/>
  <cols>
    <col min="1" max="1" width="7.7109375" style="79" customWidth="1"/>
    <col min="2" max="2" width="8" style="79" customWidth="1"/>
    <col min="3" max="3" width="9.140625" style="79"/>
    <col min="4" max="4" width="5.85546875" style="79" customWidth="1"/>
    <col min="5" max="5" width="8.140625" style="79" customWidth="1"/>
    <col min="6" max="7" width="9.7109375" style="79" customWidth="1"/>
    <col min="8" max="9" width="9.140625" style="79"/>
    <col min="10" max="10" width="11.85546875" style="79" customWidth="1"/>
    <col min="11" max="14" width="9.140625" style="79"/>
    <col min="15" max="15" width="12.28515625" style="79" customWidth="1"/>
    <col min="16" max="16" width="89.42578125" style="79" customWidth="1"/>
    <col min="17" max="16384" width="9.140625" style="79"/>
  </cols>
  <sheetData>
    <row r="1" spans="1:17" x14ac:dyDescent="0.25">
      <c r="A1" s="80" t="s">
        <v>1</v>
      </c>
      <c r="B1" s="80" t="s">
        <v>9</v>
      </c>
      <c r="C1" s="80" t="s">
        <v>10</v>
      </c>
      <c r="D1" s="80" t="s">
        <v>16</v>
      </c>
      <c r="E1" s="80" t="s">
        <v>204</v>
      </c>
      <c r="F1" s="40" t="s">
        <v>133</v>
      </c>
      <c r="G1" s="40" t="s">
        <v>82</v>
      </c>
      <c r="H1" s="40" t="s">
        <v>83</v>
      </c>
      <c r="I1" s="80" t="s">
        <v>134</v>
      </c>
      <c r="J1" s="80" t="s">
        <v>164</v>
      </c>
      <c r="K1" s="80" t="s">
        <v>137</v>
      </c>
      <c r="L1" s="80" t="s">
        <v>135</v>
      </c>
      <c r="M1" s="80" t="s">
        <v>136</v>
      </c>
      <c r="N1" s="80" t="s">
        <v>138</v>
      </c>
      <c r="O1" s="87"/>
      <c r="P1" s="40" t="s">
        <v>21</v>
      </c>
      <c r="Q1" s="40" t="s">
        <v>25</v>
      </c>
    </row>
    <row r="2" spans="1:17" x14ac:dyDescent="0.25">
      <c r="A2" s="86" t="s">
        <v>2</v>
      </c>
      <c r="B2" s="43" t="s">
        <v>12</v>
      </c>
      <c r="C2" s="43" t="s">
        <v>11</v>
      </c>
      <c r="D2" s="43" t="s">
        <v>17</v>
      </c>
      <c r="E2" s="43">
        <v>1</v>
      </c>
      <c r="F2" s="46">
        <v>487</v>
      </c>
      <c r="G2" s="46">
        <v>244</v>
      </c>
      <c r="H2" s="46">
        <v>730</v>
      </c>
      <c r="I2" s="133" t="s">
        <v>199</v>
      </c>
      <c r="J2" s="133">
        <v>0</v>
      </c>
      <c r="K2" s="133" t="str">
        <f t="shared" ref="K2:K19" si="0">"Uniform ("&amp;ROUND(L2,0)&amp;", "&amp;ROUND(M2,0)&amp;")"</f>
        <v>Uniform (244, 730)</v>
      </c>
      <c r="L2" s="94">
        <f t="shared" ref="L2:M19" si="1">ROUND(G2,0)</f>
        <v>244</v>
      </c>
      <c r="M2" s="94">
        <f t="shared" si="1"/>
        <v>730</v>
      </c>
      <c r="N2" s="133" t="s">
        <v>17</v>
      </c>
      <c r="O2" s="84"/>
      <c r="P2" s="133" t="s">
        <v>24</v>
      </c>
      <c r="Q2" s="39" t="s">
        <v>49</v>
      </c>
    </row>
    <row r="3" spans="1:17" x14ac:dyDescent="0.25">
      <c r="A3" s="86" t="s">
        <v>2</v>
      </c>
      <c r="B3" s="43" t="s">
        <v>12</v>
      </c>
      <c r="C3" s="43" t="s">
        <v>13</v>
      </c>
      <c r="D3" s="43" t="s">
        <v>17</v>
      </c>
      <c r="E3" s="43">
        <v>1</v>
      </c>
      <c r="F3" s="46">
        <v>265</v>
      </c>
      <c r="G3" s="46">
        <v>132</v>
      </c>
      <c r="H3" s="46">
        <v>397</v>
      </c>
      <c r="I3" s="133" t="s">
        <v>199</v>
      </c>
      <c r="J3" s="133">
        <v>0</v>
      </c>
      <c r="K3" s="133" t="str">
        <f t="shared" si="0"/>
        <v>Uniform (132, 397)</v>
      </c>
      <c r="L3" s="94">
        <f t="shared" si="1"/>
        <v>132</v>
      </c>
      <c r="M3" s="94">
        <f t="shared" si="1"/>
        <v>397</v>
      </c>
      <c r="N3" s="133" t="s">
        <v>17</v>
      </c>
      <c r="O3" s="84"/>
      <c r="P3" s="47"/>
      <c r="Q3" s="47"/>
    </row>
    <row r="4" spans="1:17" x14ac:dyDescent="0.25">
      <c r="A4" s="86" t="s">
        <v>2</v>
      </c>
      <c r="B4" s="43" t="s">
        <v>12</v>
      </c>
      <c r="C4" s="43" t="s">
        <v>14</v>
      </c>
      <c r="D4" s="43" t="s">
        <v>17</v>
      </c>
      <c r="E4" s="43">
        <v>1</v>
      </c>
      <c r="F4" s="46">
        <v>96</v>
      </c>
      <c r="G4" s="46">
        <v>48</v>
      </c>
      <c r="H4" s="46">
        <v>143</v>
      </c>
      <c r="I4" s="133" t="s">
        <v>199</v>
      </c>
      <c r="J4" s="133">
        <v>0</v>
      </c>
      <c r="K4" s="133" t="str">
        <f t="shared" si="0"/>
        <v>Uniform (48, 143)</v>
      </c>
      <c r="L4" s="94">
        <f t="shared" si="1"/>
        <v>48</v>
      </c>
      <c r="M4" s="94">
        <f t="shared" si="1"/>
        <v>143</v>
      </c>
      <c r="N4" s="133" t="s">
        <v>17</v>
      </c>
      <c r="O4" s="84"/>
      <c r="P4" s="47"/>
      <c r="Q4" s="47"/>
    </row>
    <row r="5" spans="1:17" x14ac:dyDescent="0.25">
      <c r="A5" s="86" t="s">
        <v>2</v>
      </c>
      <c r="B5" s="43" t="s">
        <v>15</v>
      </c>
      <c r="C5" s="43" t="s">
        <v>11</v>
      </c>
      <c r="D5" s="43" t="s">
        <v>17</v>
      </c>
      <c r="E5" s="43">
        <v>1</v>
      </c>
      <c r="F5" s="46">
        <v>435</v>
      </c>
      <c r="G5" s="46">
        <v>217</v>
      </c>
      <c r="H5" s="46">
        <v>651</v>
      </c>
      <c r="I5" s="133" t="s">
        <v>199</v>
      </c>
      <c r="J5" s="133">
        <v>0</v>
      </c>
      <c r="K5" s="133" t="str">
        <f t="shared" si="0"/>
        <v>Uniform (217, 651)</v>
      </c>
      <c r="L5" s="94">
        <f t="shared" si="1"/>
        <v>217</v>
      </c>
      <c r="M5" s="94">
        <f t="shared" si="1"/>
        <v>651</v>
      </c>
      <c r="N5" s="133" t="s">
        <v>17</v>
      </c>
      <c r="O5" s="84"/>
      <c r="P5" s="47"/>
      <c r="Q5" s="47"/>
    </row>
    <row r="6" spans="1:17" x14ac:dyDescent="0.25">
      <c r="A6" s="86" t="s">
        <v>2</v>
      </c>
      <c r="B6" s="43" t="s">
        <v>15</v>
      </c>
      <c r="C6" s="43" t="s">
        <v>13</v>
      </c>
      <c r="D6" s="43" t="s">
        <v>17</v>
      </c>
      <c r="E6" s="43">
        <v>1</v>
      </c>
      <c r="F6" s="46">
        <v>278</v>
      </c>
      <c r="G6" s="46">
        <v>139</v>
      </c>
      <c r="H6" s="46">
        <v>416</v>
      </c>
      <c r="I6" s="133" t="s">
        <v>199</v>
      </c>
      <c r="J6" s="133">
        <v>0</v>
      </c>
      <c r="K6" s="84" t="str">
        <f t="shared" si="0"/>
        <v>Uniform (139, 416)</v>
      </c>
      <c r="L6" s="92">
        <f t="shared" si="1"/>
        <v>139</v>
      </c>
      <c r="M6" s="92">
        <f t="shared" si="1"/>
        <v>416</v>
      </c>
      <c r="N6" s="84" t="s">
        <v>17</v>
      </c>
      <c r="O6" s="84"/>
      <c r="P6" s="47"/>
      <c r="Q6" s="47"/>
    </row>
    <row r="7" spans="1:17" x14ac:dyDescent="0.25">
      <c r="A7" s="86" t="s">
        <v>2</v>
      </c>
      <c r="B7" s="43" t="s">
        <v>15</v>
      </c>
      <c r="C7" s="43" t="s">
        <v>14</v>
      </c>
      <c r="D7" s="43" t="s">
        <v>17</v>
      </c>
      <c r="E7" s="43">
        <v>1</v>
      </c>
      <c r="F7" s="46">
        <v>70</v>
      </c>
      <c r="G7" s="46">
        <v>35</v>
      </c>
      <c r="H7" s="46">
        <v>105</v>
      </c>
      <c r="I7" s="84" t="s">
        <v>199</v>
      </c>
      <c r="J7" s="84">
        <v>0</v>
      </c>
      <c r="K7" s="84" t="str">
        <f t="shared" si="0"/>
        <v>Uniform (35, 105)</v>
      </c>
      <c r="L7" s="92">
        <f t="shared" si="1"/>
        <v>35</v>
      </c>
      <c r="M7" s="92">
        <f t="shared" si="1"/>
        <v>105</v>
      </c>
      <c r="N7" s="84" t="s">
        <v>17</v>
      </c>
      <c r="O7" s="84"/>
      <c r="P7" s="47"/>
      <c r="Q7" s="47"/>
    </row>
    <row r="8" spans="1:17" x14ac:dyDescent="0.25">
      <c r="A8" s="86" t="s">
        <v>2</v>
      </c>
      <c r="B8" s="43" t="s">
        <v>12</v>
      </c>
      <c r="C8" s="43" t="s">
        <v>11</v>
      </c>
      <c r="D8" s="43" t="s">
        <v>17</v>
      </c>
      <c r="E8" s="43">
        <v>2</v>
      </c>
      <c r="F8" s="46">
        <v>539</v>
      </c>
      <c r="G8" s="46">
        <v>270</v>
      </c>
      <c r="H8" s="46">
        <v>808</v>
      </c>
      <c r="I8" s="84" t="s">
        <v>199</v>
      </c>
      <c r="J8" s="84">
        <v>0</v>
      </c>
      <c r="K8" s="84" t="str">
        <f t="shared" si="0"/>
        <v>Uniform (270, 808)</v>
      </c>
      <c r="L8" s="92">
        <f t="shared" si="1"/>
        <v>270</v>
      </c>
      <c r="M8" s="92">
        <f t="shared" si="1"/>
        <v>808</v>
      </c>
      <c r="N8" s="84" t="s">
        <v>17</v>
      </c>
      <c r="O8" s="84"/>
      <c r="P8" s="47"/>
      <c r="Q8" s="47"/>
    </row>
    <row r="9" spans="1:17" x14ac:dyDescent="0.25">
      <c r="A9" s="86" t="s">
        <v>2</v>
      </c>
      <c r="B9" s="43" t="s">
        <v>12</v>
      </c>
      <c r="C9" s="43" t="s">
        <v>13</v>
      </c>
      <c r="D9" s="43" t="s">
        <v>17</v>
      </c>
      <c r="E9" s="43">
        <v>2</v>
      </c>
      <c r="F9" s="46">
        <v>293</v>
      </c>
      <c r="G9" s="46">
        <v>147</v>
      </c>
      <c r="H9" s="46">
        <v>440</v>
      </c>
      <c r="I9" s="84" t="s">
        <v>199</v>
      </c>
      <c r="J9" s="84">
        <v>0</v>
      </c>
      <c r="K9" s="84" t="str">
        <f t="shared" si="0"/>
        <v>Uniform (147, 440)</v>
      </c>
      <c r="L9" s="92">
        <f t="shared" si="1"/>
        <v>147</v>
      </c>
      <c r="M9" s="92">
        <f t="shared" si="1"/>
        <v>440</v>
      </c>
      <c r="N9" s="84" t="s">
        <v>17</v>
      </c>
      <c r="O9" s="84"/>
      <c r="P9" s="47"/>
      <c r="Q9" s="47"/>
    </row>
    <row r="10" spans="1:17" x14ac:dyDescent="0.25">
      <c r="A10" s="86" t="s">
        <v>2</v>
      </c>
      <c r="B10" s="43" t="s">
        <v>12</v>
      </c>
      <c r="C10" s="43" t="s">
        <v>14</v>
      </c>
      <c r="D10" s="43" t="s">
        <v>17</v>
      </c>
      <c r="E10" s="43">
        <v>2</v>
      </c>
      <c r="F10" s="46">
        <v>106</v>
      </c>
      <c r="G10" s="46">
        <v>53</v>
      </c>
      <c r="H10" s="46">
        <v>159</v>
      </c>
      <c r="I10" s="84" t="s">
        <v>199</v>
      </c>
      <c r="J10" s="84">
        <v>0</v>
      </c>
      <c r="K10" s="84" t="str">
        <f t="shared" si="0"/>
        <v>Uniform (53, 159)</v>
      </c>
      <c r="L10" s="92">
        <f t="shared" si="1"/>
        <v>53</v>
      </c>
      <c r="M10" s="92">
        <f t="shared" si="1"/>
        <v>159</v>
      </c>
      <c r="N10" s="84" t="s">
        <v>17</v>
      </c>
      <c r="O10" s="84"/>
      <c r="P10" s="47"/>
      <c r="Q10" s="47"/>
    </row>
    <row r="11" spans="1:17" x14ac:dyDescent="0.25">
      <c r="A11" s="86" t="s">
        <v>2</v>
      </c>
      <c r="B11" s="43" t="s">
        <v>15</v>
      </c>
      <c r="C11" s="43" t="s">
        <v>11</v>
      </c>
      <c r="D11" s="43" t="s">
        <v>17</v>
      </c>
      <c r="E11" s="43">
        <v>2</v>
      </c>
      <c r="F11" s="46">
        <v>481</v>
      </c>
      <c r="G11" s="46">
        <v>240</v>
      </c>
      <c r="H11" s="46">
        <v>721</v>
      </c>
      <c r="I11" s="84" t="s">
        <v>199</v>
      </c>
      <c r="J11" s="84">
        <v>0</v>
      </c>
      <c r="K11" s="84" t="str">
        <f t="shared" si="0"/>
        <v>Uniform (240, 721)</v>
      </c>
      <c r="L11" s="92">
        <f t="shared" si="1"/>
        <v>240</v>
      </c>
      <c r="M11" s="92">
        <f t="shared" si="1"/>
        <v>721</v>
      </c>
      <c r="N11" s="84" t="s">
        <v>17</v>
      </c>
      <c r="O11" s="84"/>
      <c r="P11" s="47"/>
      <c r="Q11" s="47"/>
    </row>
    <row r="12" spans="1:17" x14ac:dyDescent="0.25">
      <c r="A12" s="86" t="s">
        <v>2</v>
      </c>
      <c r="B12" s="43" t="s">
        <v>15</v>
      </c>
      <c r="C12" s="43" t="s">
        <v>13</v>
      </c>
      <c r="D12" s="43" t="s">
        <v>17</v>
      </c>
      <c r="E12" s="43">
        <v>2</v>
      </c>
      <c r="F12" s="46">
        <v>307</v>
      </c>
      <c r="G12" s="46">
        <v>154</v>
      </c>
      <c r="H12" s="46">
        <v>461</v>
      </c>
      <c r="I12" s="84" t="s">
        <v>199</v>
      </c>
      <c r="J12" s="84">
        <v>0</v>
      </c>
      <c r="K12" s="84" t="str">
        <f t="shared" si="0"/>
        <v>Uniform (154, 461)</v>
      </c>
      <c r="L12" s="92">
        <f t="shared" si="1"/>
        <v>154</v>
      </c>
      <c r="M12" s="92">
        <f t="shared" si="1"/>
        <v>461</v>
      </c>
      <c r="N12" s="84" t="s">
        <v>17</v>
      </c>
      <c r="O12" s="84"/>
      <c r="P12" s="47"/>
      <c r="Q12" s="47"/>
    </row>
    <row r="13" spans="1:17" x14ac:dyDescent="0.25">
      <c r="A13" s="86" t="s">
        <v>2</v>
      </c>
      <c r="B13" s="43" t="s">
        <v>15</v>
      </c>
      <c r="C13" s="43" t="s">
        <v>14</v>
      </c>
      <c r="D13" s="43" t="s">
        <v>17</v>
      </c>
      <c r="E13" s="43">
        <v>2</v>
      </c>
      <c r="F13" s="46">
        <v>78</v>
      </c>
      <c r="G13" s="46">
        <v>39</v>
      </c>
      <c r="H13" s="46">
        <v>117</v>
      </c>
      <c r="I13" s="84" t="s">
        <v>199</v>
      </c>
      <c r="J13" s="84">
        <v>0</v>
      </c>
      <c r="K13" s="84" t="str">
        <f t="shared" si="0"/>
        <v>Uniform (39, 117)</v>
      </c>
      <c r="L13" s="92">
        <f t="shared" si="1"/>
        <v>39</v>
      </c>
      <c r="M13" s="92">
        <f t="shared" si="1"/>
        <v>117</v>
      </c>
      <c r="N13" s="84" t="s">
        <v>17</v>
      </c>
      <c r="O13" s="84"/>
      <c r="P13" s="47"/>
      <c r="Q13" s="47"/>
    </row>
    <row r="14" spans="1:17" x14ac:dyDescent="0.25">
      <c r="A14" s="86" t="s">
        <v>2</v>
      </c>
      <c r="B14" s="43" t="s">
        <v>12</v>
      </c>
      <c r="C14" s="43" t="s">
        <v>11</v>
      </c>
      <c r="D14" s="43" t="s">
        <v>17</v>
      </c>
      <c r="E14" s="43">
        <v>3</v>
      </c>
      <c r="F14" s="46">
        <v>593</v>
      </c>
      <c r="G14" s="46">
        <v>297</v>
      </c>
      <c r="H14" s="46">
        <v>890</v>
      </c>
      <c r="I14" s="84" t="s">
        <v>199</v>
      </c>
      <c r="J14" s="84">
        <v>0</v>
      </c>
      <c r="K14" s="84" t="str">
        <f t="shared" si="0"/>
        <v>Uniform (297, 890)</v>
      </c>
      <c r="L14" s="92">
        <f t="shared" si="1"/>
        <v>297</v>
      </c>
      <c r="M14" s="92">
        <f t="shared" si="1"/>
        <v>890</v>
      </c>
      <c r="N14" s="84" t="s">
        <v>17</v>
      </c>
      <c r="O14" s="84"/>
      <c r="P14" s="47"/>
      <c r="Q14" s="47"/>
    </row>
    <row r="15" spans="1:17" x14ac:dyDescent="0.25">
      <c r="A15" s="86" t="s">
        <v>2</v>
      </c>
      <c r="B15" s="43" t="s">
        <v>12</v>
      </c>
      <c r="C15" s="43" t="s">
        <v>13</v>
      </c>
      <c r="D15" s="43" t="s">
        <v>17</v>
      </c>
      <c r="E15" s="43">
        <v>3</v>
      </c>
      <c r="F15" s="46">
        <v>323</v>
      </c>
      <c r="G15" s="46">
        <v>161</v>
      </c>
      <c r="H15" s="46">
        <v>484</v>
      </c>
      <c r="I15" s="84" t="s">
        <v>199</v>
      </c>
      <c r="J15" s="84">
        <v>0</v>
      </c>
      <c r="K15" s="84" t="str">
        <f t="shared" si="0"/>
        <v>Uniform (161, 484)</v>
      </c>
      <c r="L15" s="92">
        <f t="shared" si="1"/>
        <v>161</v>
      </c>
      <c r="M15" s="92">
        <f t="shared" si="1"/>
        <v>484</v>
      </c>
      <c r="N15" s="84" t="s">
        <v>17</v>
      </c>
      <c r="O15" s="84"/>
      <c r="P15" s="47"/>
      <c r="Q15" s="47"/>
    </row>
    <row r="16" spans="1:17" x14ac:dyDescent="0.25">
      <c r="A16" s="86" t="s">
        <v>2</v>
      </c>
      <c r="B16" s="43" t="s">
        <v>12</v>
      </c>
      <c r="C16" s="43" t="s">
        <v>14</v>
      </c>
      <c r="D16" s="43" t="s">
        <v>17</v>
      </c>
      <c r="E16" s="43">
        <v>3</v>
      </c>
      <c r="F16" s="46">
        <v>117</v>
      </c>
      <c r="G16" s="46">
        <v>58</v>
      </c>
      <c r="H16" s="46">
        <v>175</v>
      </c>
      <c r="I16" s="84" t="s">
        <v>199</v>
      </c>
      <c r="J16" s="84">
        <v>0</v>
      </c>
      <c r="K16" s="84" t="str">
        <f t="shared" si="0"/>
        <v>Uniform (58, 175)</v>
      </c>
      <c r="L16" s="92">
        <f t="shared" si="1"/>
        <v>58</v>
      </c>
      <c r="M16" s="92">
        <f t="shared" si="1"/>
        <v>175</v>
      </c>
      <c r="N16" s="84" t="s">
        <v>17</v>
      </c>
      <c r="O16" s="84"/>
      <c r="P16" s="47"/>
      <c r="Q16" s="47"/>
    </row>
    <row r="17" spans="1:17" x14ac:dyDescent="0.25">
      <c r="A17" s="86" t="s">
        <v>2</v>
      </c>
      <c r="B17" s="43" t="s">
        <v>15</v>
      </c>
      <c r="C17" s="43" t="s">
        <v>11</v>
      </c>
      <c r="D17" s="43" t="s">
        <v>17</v>
      </c>
      <c r="E17" s="43">
        <v>3</v>
      </c>
      <c r="F17" s="46">
        <v>529</v>
      </c>
      <c r="G17" s="46">
        <v>265</v>
      </c>
      <c r="H17" s="46">
        <v>794</v>
      </c>
      <c r="I17" s="84" t="s">
        <v>199</v>
      </c>
      <c r="J17" s="84">
        <v>0</v>
      </c>
      <c r="K17" s="84" t="str">
        <f t="shared" si="0"/>
        <v>Uniform (265, 794)</v>
      </c>
      <c r="L17" s="92">
        <f t="shared" si="1"/>
        <v>265</v>
      </c>
      <c r="M17" s="92">
        <f t="shared" si="1"/>
        <v>794</v>
      </c>
      <c r="N17" s="84" t="s">
        <v>17</v>
      </c>
      <c r="O17" s="84"/>
      <c r="P17" s="47"/>
      <c r="Q17" s="47"/>
    </row>
    <row r="18" spans="1:17" x14ac:dyDescent="0.25">
      <c r="A18" s="86" t="s">
        <v>2</v>
      </c>
      <c r="B18" s="43" t="s">
        <v>15</v>
      </c>
      <c r="C18" s="43" t="s">
        <v>13</v>
      </c>
      <c r="D18" s="43" t="s">
        <v>17</v>
      </c>
      <c r="E18" s="43">
        <v>3</v>
      </c>
      <c r="F18" s="46">
        <v>338</v>
      </c>
      <c r="G18" s="46">
        <v>169</v>
      </c>
      <c r="H18" s="46">
        <v>507</v>
      </c>
      <c r="I18" s="84" t="s">
        <v>199</v>
      </c>
      <c r="J18" s="84">
        <v>0</v>
      </c>
      <c r="K18" s="84" t="str">
        <f t="shared" si="0"/>
        <v>Uniform (169, 507)</v>
      </c>
      <c r="L18" s="92">
        <f t="shared" si="1"/>
        <v>169</v>
      </c>
      <c r="M18" s="92">
        <f t="shared" si="1"/>
        <v>507</v>
      </c>
      <c r="N18" s="84" t="s">
        <v>17</v>
      </c>
      <c r="O18" s="84"/>
      <c r="P18" s="47"/>
      <c r="Q18" s="47"/>
    </row>
    <row r="19" spans="1:17" x14ac:dyDescent="0.25">
      <c r="A19" s="86" t="s">
        <v>2</v>
      </c>
      <c r="B19" s="43" t="s">
        <v>15</v>
      </c>
      <c r="C19" s="43" t="s">
        <v>14</v>
      </c>
      <c r="D19" s="43" t="s">
        <v>17</v>
      </c>
      <c r="E19" s="43">
        <v>3</v>
      </c>
      <c r="F19" s="46">
        <v>86</v>
      </c>
      <c r="G19" s="46">
        <v>43</v>
      </c>
      <c r="H19" s="46">
        <v>128</v>
      </c>
      <c r="I19" s="84" t="s">
        <v>199</v>
      </c>
      <c r="J19" s="84">
        <v>0</v>
      </c>
      <c r="K19" s="84" t="str">
        <f t="shared" si="0"/>
        <v>Uniform (43, 128)</v>
      </c>
      <c r="L19" s="92">
        <f t="shared" si="1"/>
        <v>43</v>
      </c>
      <c r="M19" s="92">
        <f t="shared" si="1"/>
        <v>128</v>
      </c>
      <c r="N19" s="84" t="s">
        <v>17</v>
      </c>
      <c r="O19" s="84"/>
      <c r="P19" s="47"/>
      <c r="Q19" s="47"/>
    </row>
    <row r="20" spans="1:17" x14ac:dyDescent="0.25">
      <c r="A20" s="81" t="s">
        <v>2</v>
      </c>
      <c r="B20" s="133" t="s">
        <v>12</v>
      </c>
      <c r="C20" s="133" t="s">
        <v>11</v>
      </c>
      <c r="D20" s="133" t="s">
        <v>17</v>
      </c>
      <c r="E20" s="46">
        <v>4</v>
      </c>
      <c r="F20" s="92">
        <v>647</v>
      </c>
      <c r="G20" s="92">
        <v>323</v>
      </c>
      <c r="H20" s="92">
        <v>970</v>
      </c>
      <c r="I20" s="84" t="s">
        <v>199</v>
      </c>
      <c r="J20" s="84">
        <v>0</v>
      </c>
      <c r="K20" s="84" t="str">
        <f>"Uniform ("&amp;ROUND(L20,0)&amp;", "&amp;ROUND(M20,0)&amp;")"</f>
        <v>Uniform (323, 970)</v>
      </c>
      <c r="L20" s="92">
        <f>ROUND(G20,0)</f>
        <v>323</v>
      </c>
      <c r="M20" s="92">
        <f>ROUND(H20,0)</f>
        <v>970</v>
      </c>
      <c r="N20" s="84" t="s">
        <v>17</v>
      </c>
      <c r="O20" s="133"/>
      <c r="P20" s="133"/>
      <c r="Q20" s="133"/>
    </row>
    <row r="21" spans="1:17" x14ac:dyDescent="0.25">
      <c r="A21" s="81" t="s">
        <v>2</v>
      </c>
      <c r="B21" s="133" t="s">
        <v>12</v>
      </c>
      <c r="C21" s="133" t="s">
        <v>13</v>
      </c>
      <c r="D21" s="133" t="s">
        <v>17</v>
      </c>
      <c r="E21" s="46">
        <v>4</v>
      </c>
      <c r="F21" s="92">
        <v>352</v>
      </c>
      <c r="G21" s="92">
        <v>176</v>
      </c>
      <c r="H21" s="92">
        <v>527</v>
      </c>
      <c r="I21" s="133" t="s">
        <v>199</v>
      </c>
      <c r="J21" s="133">
        <v>0</v>
      </c>
      <c r="K21" s="133" t="str">
        <f t="shared" ref="K21:K43" si="2">"Uniform ("&amp;ROUND(L21,0)&amp;", "&amp;ROUND(M21,0)&amp;")"</f>
        <v>Uniform (176, 527)</v>
      </c>
      <c r="L21" s="94">
        <f t="shared" ref="L21:M43" si="3">ROUND(G21,0)</f>
        <v>176</v>
      </c>
      <c r="M21" s="94">
        <f t="shared" si="3"/>
        <v>527</v>
      </c>
      <c r="N21" s="133" t="s">
        <v>17</v>
      </c>
      <c r="O21" s="133"/>
      <c r="P21" s="133"/>
      <c r="Q21" s="133"/>
    </row>
    <row r="22" spans="1:17" x14ac:dyDescent="0.25">
      <c r="A22" s="81" t="s">
        <v>2</v>
      </c>
      <c r="B22" s="133" t="s">
        <v>12</v>
      </c>
      <c r="C22" s="133" t="s">
        <v>14</v>
      </c>
      <c r="D22" s="133" t="s">
        <v>17</v>
      </c>
      <c r="E22" s="46">
        <v>4</v>
      </c>
      <c r="F22" s="92">
        <v>127</v>
      </c>
      <c r="G22" s="92">
        <v>63</v>
      </c>
      <c r="H22" s="92">
        <v>190</v>
      </c>
      <c r="I22" s="133" t="s">
        <v>199</v>
      </c>
      <c r="J22" s="133">
        <v>0</v>
      </c>
      <c r="K22" s="133" t="str">
        <f t="shared" si="2"/>
        <v>Uniform (63, 190)</v>
      </c>
      <c r="L22" s="94">
        <f t="shared" si="3"/>
        <v>63</v>
      </c>
      <c r="M22" s="94">
        <f t="shared" si="3"/>
        <v>190</v>
      </c>
      <c r="N22" s="133" t="s">
        <v>17</v>
      </c>
      <c r="O22" s="133"/>
      <c r="P22" s="133"/>
      <c r="Q22" s="133"/>
    </row>
    <row r="23" spans="1:17" x14ac:dyDescent="0.25">
      <c r="A23" s="81" t="s">
        <v>2</v>
      </c>
      <c r="B23" s="133" t="s">
        <v>15</v>
      </c>
      <c r="C23" s="133" t="s">
        <v>11</v>
      </c>
      <c r="D23" s="133" t="s">
        <v>17</v>
      </c>
      <c r="E23" s="46">
        <v>4</v>
      </c>
      <c r="F23" s="92">
        <v>577</v>
      </c>
      <c r="G23" s="92">
        <v>288</v>
      </c>
      <c r="H23" s="92">
        <v>865</v>
      </c>
      <c r="I23" s="133" t="s">
        <v>199</v>
      </c>
      <c r="J23" s="133">
        <v>0</v>
      </c>
      <c r="K23" s="133" t="str">
        <f t="shared" si="2"/>
        <v>Uniform (288, 865)</v>
      </c>
      <c r="L23" s="94">
        <f t="shared" si="3"/>
        <v>288</v>
      </c>
      <c r="M23" s="94">
        <f t="shared" si="3"/>
        <v>865</v>
      </c>
      <c r="N23" s="133" t="s">
        <v>17</v>
      </c>
      <c r="O23" s="133"/>
      <c r="P23" s="133"/>
      <c r="Q23" s="133"/>
    </row>
    <row r="24" spans="1:17" x14ac:dyDescent="0.25">
      <c r="A24" s="81" t="s">
        <v>2</v>
      </c>
      <c r="B24" s="133" t="s">
        <v>15</v>
      </c>
      <c r="C24" s="133" t="s">
        <v>13</v>
      </c>
      <c r="D24" s="133" t="s">
        <v>17</v>
      </c>
      <c r="E24" s="46">
        <v>4</v>
      </c>
      <c r="F24" s="92">
        <v>369</v>
      </c>
      <c r="G24" s="92">
        <v>184</v>
      </c>
      <c r="H24" s="92">
        <v>553</v>
      </c>
      <c r="I24" s="133" t="s">
        <v>199</v>
      </c>
      <c r="J24" s="133">
        <v>0</v>
      </c>
      <c r="K24" s="133" t="str">
        <f t="shared" si="2"/>
        <v>Uniform (184, 553)</v>
      </c>
      <c r="L24" s="94">
        <f t="shared" si="3"/>
        <v>184</v>
      </c>
      <c r="M24" s="94">
        <f t="shared" si="3"/>
        <v>553</v>
      </c>
      <c r="N24" s="133" t="s">
        <v>17</v>
      </c>
      <c r="O24" s="133"/>
      <c r="P24" s="133"/>
      <c r="Q24" s="133"/>
    </row>
    <row r="25" spans="1:17" x14ac:dyDescent="0.25">
      <c r="A25" s="80" t="s">
        <v>2</v>
      </c>
      <c r="B25" s="87" t="s">
        <v>15</v>
      </c>
      <c r="C25" s="87" t="s">
        <v>14</v>
      </c>
      <c r="D25" s="87" t="s">
        <v>17</v>
      </c>
      <c r="E25" s="37">
        <v>4</v>
      </c>
      <c r="F25" s="93">
        <v>93</v>
      </c>
      <c r="G25" s="93">
        <v>47</v>
      </c>
      <c r="H25" s="93">
        <v>140</v>
      </c>
      <c r="I25" s="87" t="s">
        <v>199</v>
      </c>
      <c r="J25" s="87">
        <v>0</v>
      </c>
      <c r="K25" s="87" t="str">
        <f t="shared" si="2"/>
        <v>Uniform (47, 140)</v>
      </c>
      <c r="L25" s="93">
        <f t="shared" si="3"/>
        <v>47</v>
      </c>
      <c r="M25" s="93">
        <f t="shared" si="3"/>
        <v>140</v>
      </c>
      <c r="N25" s="87" t="s">
        <v>17</v>
      </c>
      <c r="O25" s="87"/>
      <c r="P25" s="87"/>
      <c r="Q25" s="87"/>
    </row>
    <row r="26" spans="1:17" x14ac:dyDescent="0.25">
      <c r="A26" s="81" t="s">
        <v>3</v>
      </c>
      <c r="B26" s="133" t="s">
        <v>12</v>
      </c>
      <c r="C26" s="133" t="s">
        <v>11</v>
      </c>
      <c r="D26" s="133" t="s">
        <v>17</v>
      </c>
      <c r="E26" s="43">
        <v>1</v>
      </c>
      <c r="F26" s="46">
        <v>1043</v>
      </c>
      <c r="G26" s="46">
        <v>521</v>
      </c>
      <c r="H26" s="46">
        <v>1564</v>
      </c>
      <c r="I26" s="133" t="s">
        <v>199</v>
      </c>
      <c r="J26" s="133">
        <v>0</v>
      </c>
      <c r="K26" s="133" t="str">
        <f t="shared" si="2"/>
        <v>Uniform (521, 1564)</v>
      </c>
      <c r="L26" s="94">
        <f t="shared" si="3"/>
        <v>521</v>
      </c>
      <c r="M26" s="94">
        <f t="shared" si="3"/>
        <v>1564</v>
      </c>
      <c r="N26" s="133" t="s">
        <v>17</v>
      </c>
      <c r="O26" s="84"/>
      <c r="P26" s="47"/>
      <c r="Q26" s="47"/>
    </row>
    <row r="27" spans="1:17" x14ac:dyDescent="0.25">
      <c r="A27" s="81" t="s">
        <v>3</v>
      </c>
      <c r="B27" s="133" t="s">
        <v>12</v>
      </c>
      <c r="C27" s="133" t="s">
        <v>13</v>
      </c>
      <c r="D27" s="133" t="s">
        <v>17</v>
      </c>
      <c r="E27" s="43">
        <v>1</v>
      </c>
      <c r="F27" s="46">
        <v>403</v>
      </c>
      <c r="G27" s="46">
        <v>201</v>
      </c>
      <c r="H27" s="46">
        <v>604</v>
      </c>
      <c r="I27" s="133" t="s">
        <v>199</v>
      </c>
      <c r="J27" s="133">
        <v>0</v>
      </c>
      <c r="K27" s="133" t="str">
        <f t="shared" si="2"/>
        <v>Uniform (201, 604)</v>
      </c>
      <c r="L27" s="94">
        <f t="shared" si="3"/>
        <v>201</v>
      </c>
      <c r="M27" s="94">
        <f t="shared" si="3"/>
        <v>604</v>
      </c>
      <c r="N27" s="133" t="s">
        <v>17</v>
      </c>
      <c r="O27" s="84"/>
      <c r="P27" s="47"/>
      <c r="Q27" s="47"/>
    </row>
    <row r="28" spans="1:17" x14ac:dyDescent="0.25">
      <c r="A28" s="81" t="s">
        <v>3</v>
      </c>
      <c r="B28" s="133" t="s">
        <v>12</v>
      </c>
      <c r="C28" s="133" t="s">
        <v>14</v>
      </c>
      <c r="D28" s="133" t="s">
        <v>17</v>
      </c>
      <c r="E28" s="43">
        <v>1</v>
      </c>
      <c r="F28" s="46">
        <v>47</v>
      </c>
      <c r="G28" s="46">
        <v>24</v>
      </c>
      <c r="H28" s="46">
        <v>71</v>
      </c>
      <c r="I28" s="133" t="s">
        <v>199</v>
      </c>
      <c r="J28" s="133">
        <v>0</v>
      </c>
      <c r="K28" s="133" t="str">
        <f t="shared" si="2"/>
        <v>Uniform (24, 71)</v>
      </c>
      <c r="L28" s="94">
        <f t="shared" si="3"/>
        <v>24</v>
      </c>
      <c r="M28" s="94">
        <f t="shared" si="3"/>
        <v>71</v>
      </c>
      <c r="N28" s="133" t="s">
        <v>17</v>
      </c>
      <c r="O28" s="84"/>
      <c r="P28" s="47"/>
      <c r="Q28" s="47"/>
    </row>
    <row r="29" spans="1:17" x14ac:dyDescent="0.25">
      <c r="A29" s="81" t="s">
        <v>3</v>
      </c>
      <c r="B29" s="133" t="s">
        <v>15</v>
      </c>
      <c r="C29" s="133" t="s">
        <v>11</v>
      </c>
      <c r="D29" s="133" t="s">
        <v>17</v>
      </c>
      <c r="E29" s="43">
        <v>1</v>
      </c>
      <c r="F29" s="46">
        <v>1020</v>
      </c>
      <c r="G29" s="46">
        <v>510</v>
      </c>
      <c r="H29" s="46">
        <v>1530</v>
      </c>
      <c r="I29" s="133" t="s">
        <v>199</v>
      </c>
      <c r="J29" s="133">
        <v>0</v>
      </c>
      <c r="K29" s="133" t="str">
        <f t="shared" si="2"/>
        <v>Uniform (510, 1530)</v>
      </c>
      <c r="L29" s="94">
        <f t="shared" si="3"/>
        <v>510</v>
      </c>
      <c r="M29" s="94">
        <f t="shared" si="3"/>
        <v>1530</v>
      </c>
      <c r="N29" s="133" t="s">
        <v>17</v>
      </c>
      <c r="O29" s="84"/>
      <c r="P29" s="47"/>
      <c r="Q29" s="47"/>
    </row>
    <row r="30" spans="1:17" x14ac:dyDescent="0.25">
      <c r="A30" s="81" t="s">
        <v>3</v>
      </c>
      <c r="B30" s="133" t="s">
        <v>15</v>
      </c>
      <c r="C30" s="133" t="s">
        <v>13</v>
      </c>
      <c r="D30" s="133" t="s">
        <v>17</v>
      </c>
      <c r="E30" s="43">
        <v>1</v>
      </c>
      <c r="F30" s="46">
        <v>307</v>
      </c>
      <c r="G30" s="46">
        <v>154</v>
      </c>
      <c r="H30" s="46">
        <v>461</v>
      </c>
      <c r="I30" s="133" t="s">
        <v>199</v>
      </c>
      <c r="J30" s="133">
        <v>0</v>
      </c>
      <c r="K30" s="84" t="str">
        <f t="shared" si="2"/>
        <v>Uniform (154, 461)</v>
      </c>
      <c r="L30" s="92">
        <f t="shared" si="3"/>
        <v>154</v>
      </c>
      <c r="M30" s="92">
        <f t="shared" si="3"/>
        <v>461</v>
      </c>
      <c r="N30" s="84" t="s">
        <v>17</v>
      </c>
      <c r="O30" s="84"/>
      <c r="P30" s="47"/>
      <c r="Q30" s="47"/>
    </row>
    <row r="31" spans="1:17" x14ac:dyDescent="0.25">
      <c r="A31" s="86" t="s">
        <v>3</v>
      </c>
      <c r="B31" s="84" t="s">
        <v>15</v>
      </c>
      <c r="C31" s="84" t="s">
        <v>14</v>
      </c>
      <c r="D31" s="84" t="s">
        <v>17</v>
      </c>
      <c r="E31" s="43">
        <v>1</v>
      </c>
      <c r="F31" s="46">
        <v>51</v>
      </c>
      <c r="G31" s="46">
        <v>25</v>
      </c>
      <c r="H31" s="46">
        <v>76</v>
      </c>
      <c r="I31" s="84" t="s">
        <v>199</v>
      </c>
      <c r="J31" s="84">
        <v>0</v>
      </c>
      <c r="K31" s="84" t="str">
        <f t="shared" si="2"/>
        <v>Uniform (25, 76)</v>
      </c>
      <c r="L31" s="92">
        <f t="shared" si="3"/>
        <v>25</v>
      </c>
      <c r="M31" s="92">
        <f t="shared" si="3"/>
        <v>76</v>
      </c>
      <c r="N31" s="84" t="s">
        <v>17</v>
      </c>
      <c r="O31" s="84"/>
      <c r="P31" s="47"/>
      <c r="Q31" s="47"/>
    </row>
    <row r="32" spans="1:17" x14ac:dyDescent="0.25">
      <c r="A32" s="86" t="s">
        <v>3</v>
      </c>
      <c r="B32" s="84" t="s">
        <v>12</v>
      </c>
      <c r="C32" s="84" t="s">
        <v>11</v>
      </c>
      <c r="D32" s="84" t="s">
        <v>17</v>
      </c>
      <c r="E32" s="43">
        <v>2</v>
      </c>
      <c r="F32" s="46">
        <v>1134</v>
      </c>
      <c r="G32" s="46">
        <v>567</v>
      </c>
      <c r="H32" s="46">
        <v>1700</v>
      </c>
      <c r="I32" s="84" t="s">
        <v>199</v>
      </c>
      <c r="J32" s="84">
        <v>0</v>
      </c>
      <c r="K32" s="84" t="str">
        <f t="shared" si="2"/>
        <v>Uniform (567, 1700)</v>
      </c>
      <c r="L32" s="92">
        <f t="shared" si="3"/>
        <v>567</v>
      </c>
      <c r="M32" s="92">
        <f t="shared" si="3"/>
        <v>1700</v>
      </c>
      <c r="N32" s="84" t="s">
        <v>17</v>
      </c>
      <c r="O32" s="84"/>
      <c r="P32" s="47"/>
      <c r="Q32" s="47"/>
    </row>
    <row r="33" spans="1:17" x14ac:dyDescent="0.25">
      <c r="A33" s="86" t="s">
        <v>3</v>
      </c>
      <c r="B33" s="84" t="s">
        <v>12</v>
      </c>
      <c r="C33" s="84" t="s">
        <v>13</v>
      </c>
      <c r="D33" s="84" t="s">
        <v>17</v>
      </c>
      <c r="E33" s="43">
        <v>2</v>
      </c>
      <c r="F33" s="46">
        <v>503</v>
      </c>
      <c r="G33" s="46">
        <v>252</v>
      </c>
      <c r="H33" s="46">
        <v>755</v>
      </c>
      <c r="I33" s="84" t="s">
        <v>199</v>
      </c>
      <c r="J33" s="84">
        <v>0</v>
      </c>
      <c r="K33" s="84" t="str">
        <f t="shared" si="2"/>
        <v>Uniform (252, 755)</v>
      </c>
      <c r="L33" s="92">
        <f t="shared" si="3"/>
        <v>252</v>
      </c>
      <c r="M33" s="92">
        <f t="shared" si="3"/>
        <v>755</v>
      </c>
      <c r="N33" s="84" t="s">
        <v>17</v>
      </c>
      <c r="O33" s="84"/>
      <c r="P33" s="47"/>
      <c r="Q33" s="47"/>
    </row>
    <row r="34" spans="1:17" x14ac:dyDescent="0.25">
      <c r="A34" s="86" t="s">
        <v>3</v>
      </c>
      <c r="B34" s="84" t="s">
        <v>12</v>
      </c>
      <c r="C34" s="84" t="s">
        <v>14</v>
      </c>
      <c r="D34" s="84" t="s">
        <v>17</v>
      </c>
      <c r="E34" s="43">
        <v>2</v>
      </c>
      <c r="F34" s="46">
        <v>38</v>
      </c>
      <c r="G34" s="46">
        <v>19</v>
      </c>
      <c r="H34" s="46">
        <v>57</v>
      </c>
      <c r="I34" s="84" t="s">
        <v>199</v>
      </c>
      <c r="J34" s="84">
        <v>0</v>
      </c>
      <c r="K34" s="84" t="str">
        <f t="shared" si="2"/>
        <v>Uniform (19, 57)</v>
      </c>
      <c r="L34" s="92">
        <f t="shared" si="3"/>
        <v>19</v>
      </c>
      <c r="M34" s="92">
        <f t="shared" si="3"/>
        <v>57</v>
      </c>
      <c r="N34" s="84" t="s">
        <v>17</v>
      </c>
      <c r="O34" s="84"/>
      <c r="P34" s="47"/>
      <c r="Q34" s="47"/>
    </row>
    <row r="35" spans="1:17" x14ac:dyDescent="0.25">
      <c r="A35" s="86" t="s">
        <v>3</v>
      </c>
      <c r="B35" s="84" t="s">
        <v>15</v>
      </c>
      <c r="C35" s="84" t="s">
        <v>11</v>
      </c>
      <c r="D35" s="84" t="s">
        <v>17</v>
      </c>
      <c r="E35" s="43">
        <v>2</v>
      </c>
      <c r="F35" s="46">
        <v>1144</v>
      </c>
      <c r="G35" s="46">
        <v>572</v>
      </c>
      <c r="H35" s="46">
        <v>1715</v>
      </c>
      <c r="I35" s="84" t="s">
        <v>199</v>
      </c>
      <c r="J35" s="84">
        <v>0</v>
      </c>
      <c r="K35" s="84" t="str">
        <f t="shared" si="2"/>
        <v>Uniform (572, 1715)</v>
      </c>
      <c r="L35" s="92">
        <f t="shared" si="3"/>
        <v>572</v>
      </c>
      <c r="M35" s="92">
        <f t="shared" si="3"/>
        <v>1715</v>
      </c>
      <c r="N35" s="84" t="s">
        <v>17</v>
      </c>
      <c r="O35" s="84"/>
      <c r="P35" s="47"/>
      <c r="Q35" s="47"/>
    </row>
    <row r="36" spans="1:17" x14ac:dyDescent="0.25">
      <c r="A36" s="86" t="s">
        <v>3</v>
      </c>
      <c r="B36" s="84" t="s">
        <v>15</v>
      </c>
      <c r="C36" s="84" t="s">
        <v>13</v>
      </c>
      <c r="D36" s="84" t="s">
        <v>17</v>
      </c>
      <c r="E36" s="43">
        <v>2</v>
      </c>
      <c r="F36" s="46">
        <v>353</v>
      </c>
      <c r="G36" s="46">
        <v>176</v>
      </c>
      <c r="H36" s="46">
        <v>530</v>
      </c>
      <c r="I36" s="84" t="s">
        <v>199</v>
      </c>
      <c r="J36" s="84">
        <v>0</v>
      </c>
      <c r="K36" s="84" t="str">
        <f t="shared" si="2"/>
        <v>Uniform (176, 530)</v>
      </c>
      <c r="L36" s="92">
        <f t="shared" si="3"/>
        <v>176</v>
      </c>
      <c r="M36" s="92">
        <f t="shared" si="3"/>
        <v>530</v>
      </c>
      <c r="N36" s="84" t="s">
        <v>17</v>
      </c>
      <c r="O36" s="84"/>
      <c r="P36" s="47"/>
      <c r="Q36" s="47"/>
    </row>
    <row r="37" spans="1:17" x14ac:dyDescent="0.25">
      <c r="A37" s="86" t="s">
        <v>3</v>
      </c>
      <c r="B37" s="84" t="s">
        <v>15</v>
      </c>
      <c r="C37" s="84" t="s">
        <v>14</v>
      </c>
      <c r="D37" s="84" t="s">
        <v>17</v>
      </c>
      <c r="E37" s="43">
        <v>2</v>
      </c>
      <c r="F37" s="46">
        <v>49</v>
      </c>
      <c r="G37" s="46">
        <v>25</v>
      </c>
      <c r="H37" s="46">
        <v>74</v>
      </c>
      <c r="I37" s="84" t="s">
        <v>199</v>
      </c>
      <c r="J37" s="84">
        <v>0</v>
      </c>
      <c r="K37" s="84" t="str">
        <f t="shared" si="2"/>
        <v>Uniform (25, 74)</v>
      </c>
      <c r="L37" s="92">
        <f t="shared" si="3"/>
        <v>25</v>
      </c>
      <c r="M37" s="92">
        <f t="shared" si="3"/>
        <v>74</v>
      </c>
      <c r="N37" s="84" t="s">
        <v>17</v>
      </c>
      <c r="O37" s="84"/>
      <c r="P37" s="47"/>
      <c r="Q37" s="47"/>
    </row>
    <row r="38" spans="1:17" x14ac:dyDescent="0.25">
      <c r="A38" s="86" t="s">
        <v>3</v>
      </c>
      <c r="B38" s="84" t="s">
        <v>12</v>
      </c>
      <c r="C38" s="84" t="s">
        <v>11</v>
      </c>
      <c r="D38" s="84" t="s">
        <v>17</v>
      </c>
      <c r="E38" s="43">
        <v>3</v>
      </c>
      <c r="F38" s="46">
        <v>1293</v>
      </c>
      <c r="G38" s="46">
        <v>646</v>
      </c>
      <c r="H38" s="46">
        <v>1939</v>
      </c>
      <c r="I38" s="84" t="s">
        <v>199</v>
      </c>
      <c r="J38" s="84">
        <v>0</v>
      </c>
      <c r="K38" s="84" t="str">
        <f t="shared" si="2"/>
        <v>Uniform (646, 1939)</v>
      </c>
      <c r="L38" s="92">
        <f t="shared" si="3"/>
        <v>646</v>
      </c>
      <c r="M38" s="92">
        <f t="shared" si="3"/>
        <v>1939</v>
      </c>
      <c r="N38" s="84" t="s">
        <v>17</v>
      </c>
      <c r="O38" s="84"/>
      <c r="P38" s="47"/>
      <c r="Q38" s="47"/>
    </row>
    <row r="39" spans="1:17" x14ac:dyDescent="0.25">
      <c r="A39" s="86" t="s">
        <v>3</v>
      </c>
      <c r="B39" s="84" t="s">
        <v>12</v>
      </c>
      <c r="C39" s="84" t="s">
        <v>13</v>
      </c>
      <c r="D39" s="84" t="s">
        <v>17</v>
      </c>
      <c r="E39" s="43">
        <v>3</v>
      </c>
      <c r="F39" s="46">
        <v>516</v>
      </c>
      <c r="G39" s="46">
        <v>258</v>
      </c>
      <c r="H39" s="46">
        <v>775</v>
      </c>
      <c r="I39" s="84" t="s">
        <v>199</v>
      </c>
      <c r="J39" s="84">
        <v>0</v>
      </c>
      <c r="K39" s="84" t="str">
        <f t="shared" si="2"/>
        <v>Uniform (258, 775)</v>
      </c>
      <c r="L39" s="92">
        <f t="shared" si="3"/>
        <v>258</v>
      </c>
      <c r="M39" s="92">
        <f t="shared" si="3"/>
        <v>775</v>
      </c>
      <c r="N39" s="84" t="s">
        <v>17</v>
      </c>
      <c r="O39" s="84"/>
      <c r="P39" s="47"/>
      <c r="Q39" s="47"/>
    </row>
    <row r="40" spans="1:17" x14ac:dyDescent="0.25">
      <c r="A40" s="86" t="s">
        <v>3</v>
      </c>
      <c r="B40" s="84" t="s">
        <v>12</v>
      </c>
      <c r="C40" s="84" t="s">
        <v>14</v>
      </c>
      <c r="D40" s="84" t="s">
        <v>17</v>
      </c>
      <c r="E40" s="43">
        <v>3</v>
      </c>
      <c r="F40" s="46">
        <v>48</v>
      </c>
      <c r="G40" s="46">
        <v>24</v>
      </c>
      <c r="H40" s="46">
        <v>72</v>
      </c>
      <c r="I40" s="84" t="s">
        <v>199</v>
      </c>
      <c r="J40" s="84">
        <v>0</v>
      </c>
      <c r="K40" s="84" t="str">
        <f t="shared" si="2"/>
        <v>Uniform (24, 72)</v>
      </c>
      <c r="L40" s="92">
        <f t="shared" si="3"/>
        <v>24</v>
      </c>
      <c r="M40" s="92">
        <f t="shared" si="3"/>
        <v>72</v>
      </c>
      <c r="N40" s="84" t="s">
        <v>17</v>
      </c>
      <c r="O40" s="84"/>
      <c r="P40" s="47"/>
      <c r="Q40" s="47"/>
    </row>
    <row r="41" spans="1:17" x14ac:dyDescent="0.25">
      <c r="A41" s="86" t="s">
        <v>3</v>
      </c>
      <c r="B41" s="84" t="s">
        <v>15</v>
      </c>
      <c r="C41" s="84" t="s">
        <v>11</v>
      </c>
      <c r="D41" s="84" t="s">
        <v>17</v>
      </c>
      <c r="E41" s="43">
        <v>3</v>
      </c>
      <c r="F41" s="46">
        <v>1288</v>
      </c>
      <c r="G41" s="46">
        <v>644</v>
      </c>
      <c r="H41" s="46">
        <v>1932</v>
      </c>
      <c r="I41" s="84" t="s">
        <v>199</v>
      </c>
      <c r="J41" s="84">
        <v>0</v>
      </c>
      <c r="K41" s="84" t="str">
        <f t="shared" si="2"/>
        <v>Uniform (644, 1932)</v>
      </c>
      <c r="L41" s="92">
        <f t="shared" si="3"/>
        <v>644</v>
      </c>
      <c r="M41" s="92">
        <f t="shared" si="3"/>
        <v>1932</v>
      </c>
      <c r="N41" s="84" t="s">
        <v>17</v>
      </c>
      <c r="O41" s="84"/>
      <c r="P41" s="47"/>
      <c r="Q41" s="47"/>
    </row>
    <row r="42" spans="1:17" x14ac:dyDescent="0.25">
      <c r="A42" s="86" t="s">
        <v>3</v>
      </c>
      <c r="B42" s="84" t="s">
        <v>15</v>
      </c>
      <c r="C42" s="84" t="s">
        <v>13</v>
      </c>
      <c r="D42" s="84" t="s">
        <v>17</v>
      </c>
      <c r="E42" s="43">
        <v>3</v>
      </c>
      <c r="F42" s="46">
        <v>367</v>
      </c>
      <c r="G42" s="46">
        <v>183</v>
      </c>
      <c r="H42" s="46">
        <v>550</v>
      </c>
      <c r="I42" s="84" t="s">
        <v>199</v>
      </c>
      <c r="J42" s="84">
        <v>0</v>
      </c>
      <c r="K42" s="84" t="str">
        <f t="shared" si="2"/>
        <v>Uniform (183, 550)</v>
      </c>
      <c r="L42" s="92">
        <f t="shared" si="3"/>
        <v>183</v>
      </c>
      <c r="M42" s="92">
        <f t="shared" si="3"/>
        <v>550</v>
      </c>
      <c r="N42" s="84" t="s">
        <v>17</v>
      </c>
      <c r="O42" s="84"/>
      <c r="P42" s="47"/>
      <c r="Q42" s="47"/>
    </row>
    <row r="43" spans="1:17" x14ac:dyDescent="0.25">
      <c r="A43" s="86" t="s">
        <v>3</v>
      </c>
      <c r="B43" s="84" t="s">
        <v>15</v>
      </c>
      <c r="C43" s="84" t="s">
        <v>14</v>
      </c>
      <c r="D43" s="84" t="s">
        <v>17</v>
      </c>
      <c r="E43" s="43">
        <v>3</v>
      </c>
      <c r="F43" s="46">
        <v>59</v>
      </c>
      <c r="G43" s="46">
        <v>30</v>
      </c>
      <c r="H43" s="46">
        <v>89</v>
      </c>
      <c r="I43" s="84" t="s">
        <v>199</v>
      </c>
      <c r="J43" s="84">
        <v>0</v>
      </c>
      <c r="K43" s="84" t="str">
        <f t="shared" si="2"/>
        <v>Uniform (30, 89)</v>
      </c>
      <c r="L43" s="92">
        <f t="shared" si="3"/>
        <v>30</v>
      </c>
      <c r="M43" s="92">
        <f t="shared" si="3"/>
        <v>89</v>
      </c>
      <c r="N43" s="84" t="s">
        <v>17</v>
      </c>
      <c r="O43" s="84"/>
      <c r="P43" s="47"/>
      <c r="Q43" s="47"/>
    </row>
    <row r="44" spans="1:17" x14ac:dyDescent="0.25">
      <c r="A44" s="86" t="s">
        <v>3</v>
      </c>
      <c r="B44" s="84" t="s">
        <v>12</v>
      </c>
      <c r="C44" s="84" t="s">
        <v>11</v>
      </c>
      <c r="D44" s="84" t="s">
        <v>17</v>
      </c>
      <c r="E44" s="46">
        <v>4</v>
      </c>
      <c r="F44" s="309">
        <v>1421</v>
      </c>
      <c r="G44" s="309">
        <v>710</v>
      </c>
      <c r="H44" s="309">
        <v>2131</v>
      </c>
      <c r="I44" s="84" t="s">
        <v>199</v>
      </c>
      <c r="J44" s="84">
        <v>0</v>
      </c>
      <c r="K44" s="84" t="str">
        <f>"Uniform ("&amp;ROUND(L44,0)&amp;", "&amp;ROUND(M44,0)&amp;")"</f>
        <v>Uniform (710, 2131)</v>
      </c>
      <c r="L44" s="92">
        <f>ROUND(G44,0)</f>
        <v>710</v>
      </c>
      <c r="M44" s="92">
        <f>ROUND(H44,0)</f>
        <v>2131</v>
      </c>
      <c r="N44" s="84" t="s">
        <v>17</v>
      </c>
      <c r="O44" s="133"/>
      <c r="P44" s="133"/>
      <c r="Q44" s="133"/>
    </row>
    <row r="45" spans="1:17" x14ac:dyDescent="0.25">
      <c r="A45" s="81" t="s">
        <v>3</v>
      </c>
      <c r="B45" s="133" t="s">
        <v>12</v>
      </c>
      <c r="C45" s="133" t="s">
        <v>13</v>
      </c>
      <c r="D45" s="133" t="s">
        <v>17</v>
      </c>
      <c r="E45" s="46">
        <v>4</v>
      </c>
      <c r="F45" s="309">
        <v>568</v>
      </c>
      <c r="G45" s="309">
        <v>284</v>
      </c>
      <c r="H45" s="309">
        <v>851</v>
      </c>
      <c r="I45" s="133" t="s">
        <v>199</v>
      </c>
      <c r="J45" s="133">
        <v>0</v>
      </c>
      <c r="K45" s="133" t="str">
        <f t="shared" ref="K45:K67" si="4">"Uniform ("&amp;ROUND(L45,0)&amp;", "&amp;ROUND(M45,0)&amp;")"</f>
        <v>Uniform (284, 851)</v>
      </c>
      <c r="L45" s="94">
        <f t="shared" ref="L45:M67" si="5">ROUND(G45,0)</f>
        <v>284</v>
      </c>
      <c r="M45" s="94">
        <f t="shared" si="5"/>
        <v>851</v>
      </c>
      <c r="N45" s="133" t="s">
        <v>17</v>
      </c>
      <c r="O45" s="133"/>
      <c r="P45" s="133"/>
      <c r="Q45" s="133"/>
    </row>
    <row r="46" spans="1:17" x14ac:dyDescent="0.25">
      <c r="A46" s="81" t="s">
        <v>3</v>
      </c>
      <c r="B46" s="133" t="s">
        <v>12</v>
      </c>
      <c r="C46" s="133" t="s">
        <v>14</v>
      </c>
      <c r="D46" s="133" t="s">
        <v>17</v>
      </c>
      <c r="E46" s="46">
        <v>4</v>
      </c>
      <c r="F46" s="309">
        <v>75</v>
      </c>
      <c r="G46" s="309">
        <v>37</v>
      </c>
      <c r="H46" s="309">
        <v>112</v>
      </c>
      <c r="I46" s="133" t="s">
        <v>199</v>
      </c>
      <c r="J46" s="133">
        <v>0</v>
      </c>
      <c r="K46" s="133" t="str">
        <f t="shared" si="4"/>
        <v>Uniform (37, 112)</v>
      </c>
      <c r="L46" s="94">
        <f t="shared" si="5"/>
        <v>37</v>
      </c>
      <c r="M46" s="94">
        <f t="shared" si="5"/>
        <v>112</v>
      </c>
      <c r="N46" s="133" t="s">
        <v>17</v>
      </c>
      <c r="O46" s="133"/>
      <c r="P46" s="133"/>
      <c r="Q46" s="133"/>
    </row>
    <row r="47" spans="1:17" x14ac:dyDescent="0.25">
      <c r="A47" s="81" t="s">
        <v>3</v>
      </c>
      <c r="B47" s="133" t="s">
        <v>15</v>
      </c>
      <c r="C47" s="133" t="s">
        <v>11</v>
      </c>
      <c r="D47" s="133" t="s">
        <v>17</v>
      </c>
      <c r="E47" s="46">
        <v>4</v>
      </c>
      <c r="F47" s="309">
        <v>1471</v>
      </c>
      <c r="G47" s="309">
        <v>735</v>
      </c>
      <c r="H47" s="309">
        <v>2205</v>
      </c>
      <c r="I47" s="133" t="s">
        <v>199</v>
      </c>
      <c r="J47" s="133">
        <v>0</v>
      </c>
      <c r="K47" s="133" t="str">
        <f t="shared" si="4"/>
        <v>Uniform (735, 2205)</v>
      </c>
      <c r="L47" s="94">
        <f t="shared" si="5"/>
        <v>735</v>
      </c>
      <c r="M47" s="94">
        <f t="shared" si="5"/>
        <v>2205</v>
      </c>
      <c r="N47" s="133" t="s">
        <v>17</v>
      </c>
      <c r="O47" s="133"/>
      <c r="P47" s="133"/>
      <c r="Q47" s="133"/>
    </row>
    <row r="48" spans="1:17" x14ac:dyDescent="0.25">
      <c r="A48" s="81" t="s">
        <v>3</v>
      </c>
      <c r="B48" s="133" t="s">
        <v>15</v>
      </c>
      <c r="C48" s="133" t="s">
        <v>13</v>
      </c>
      <c r="D48" s="133" t="s">
        <v>17</v>
      </c>
      <c r="E48" s="46">
        <v>4</v>
      </c>
      <c r="F48" s="309">
        <v>383</v>
      </c>
      <c r="G48" s="309">
        <v>191</v>
      </c>
      <c r="H48" s="309">
        <v>574</v>
      </c>
      <c r="I48" s="133" t="s">
        <v>199</v>
      </c>
      <c r="J48" s="133">
        <v>0</v>
      </c>
      <c r="K48" s="133" t="str">
        <f t="shared" si="4"/>
        <v>Uniform (191, 574)</v>
      </c>
      <c r="L48" s="94">
        <f t="shared" si="5"/>
        <v>191</v>
      </c>
      <c r="M48" s="94">
        <f t="shared" si="5"/>
        <v>574</v>
      </c>
      <c r="N48" s="133" t="s">
        <v>17</v>
      </c>
      <c r="O48" s="133"/>
      <c r="P48" s="133"/>
      <c r="Q48" s="133"/>
    </row>
    <row r="49" spans="1:17" x14ac:dyDescent="0.25">
      <c r="A49" s="80" t="s">
        <v>3</v>
      </c>
      <c r="B49" s="87" t="s">
        <v>15</v>
      </c>
      <c r="C49" s="87" t="s">
        <v>14</v>
      </c>
      <c r="D49" s="87" t="s">
        <v>17</v>
      </c>
      <c r="E49" s="37">
        <v>4</v>
      </c>
      <c r="F49" s="310">
        <v>51</v>
      </c>
      <c r="G49" s="310">
        <v>26</v>
      </c>
      <c r="H49" s="310">
        <v>77</v>
      </c>
      <c r="I49" s="87" t="s">
        <v>199</v>
      </c>
      <c r="J49" s="87">
        <v>0</v>
      </c>
      <c r="K49" s="87" t="str">
        <f t="shared" si="4"/>
        <v>Uniform (26, 77)</v>
      </c>
      <c r="L49" s="93">
        <f t="shared" si="5"/>
        <v>26</v>
      </c>
      <c r="M49" s="93">
        <f t="shared" si="5"/>
        <v>77</v>
      </c>
      <c r="N49" s="87" t="s">
        <v>17</v>
      </c>
      <c r="O49" s="87"/>
      <c r="P49" s="87"/>
      <c r="Q49" s="87"/>
    </row>
    <row r="50" spans="1:17" x14ac:dyDescent="0.25">
      <c r="A50" s="81" t="s">
        <v>4</v>
      </c>
      <c r="B50" s="133" t="s">
        <v>12</v>
      </c>
      <c r="C50" s="133" t="s">
        <v>11</v>
      </c>
      <c r="D50" s="133" t="s">
        <v>17</v>
      </c>
      <c r="E50" s="43">
        <v>1</v>
      </c>
      <c r="F50" s="46">
        <v>890</v>
      </c>
      <c r="G50" s="46">
        <v>445</v>
      </c>
      <c r="H50" s="46">
        <v>1336</v>
      </c>
      <c r="I50" s="133" t="s">
        <v>199</v>
      </c>
      <c r="J50" s="133">
        <v>0</v>
      </c>
      <c r="K50" s="133" t="str">
        <f t="shared" si="4"/>
        <v>Uniform (445, 1336)</v>
      </c>
      <c r="L50" s="94">
        <f t="shared" si="5"/>
        <v>445</v>
      </c>
      <c r="M50" s="94">
        <f t="shared" si="5"/>
        <v>1336</v>
      </c>
      <c r="N50" s="133" t="s">
        <v>17</v>
      </c>
      <c r="O50" s="84"/>
      <c r="P50" s="47"/>
      <c r="Q50" s="47"/>
    </row>
    <row r="51" spans="1:17" x14ac:dyDescent="0.25">
      <c r="A51" s="81" t="s">
        <v>4</v>
      </c>
      <c r="B51" s="133" t="s">
        <v>12</v>
      </c>
      <c r="C51" s="133" t="s">
        <v>13</v>
      </c>
      <c r="D51" s="133" t="s">
        <v>17</v>
      </c>
      <c r="E51" s="43">
        <v>1</v>
      </c>
      <c r="F51" s="46">
        <v>131</v>
      </c>
      <c r="G51" s="46">
        <v>65</v>
      </c>
      <c r="H51" s="46">
        <v>196</v>
      </c>
      <c r="I51" s="133" t="s">
        <v>199</v>
      </c>
      <c r="J51" s="133">
        <v>0</v>
      </c>
      <c r="K51" s="133" t="str">
        <f t="shared" si="4"/>
        <v>Uniform (65, 196)</v>
      </c>
      <c r="L51" s="94">
        <f t="shared" si="5"/>
        <v>65</v>
      </c>
      <c r="M51" s="94">
        <f t="shared" si="5"/>
        <v>196</v>
      </c>
      <c r="N51" s="133" t="s">
        <v>17</v>
      </c>
      <c r="O51" s="84"/>
      <c r="P51" s="47"/>
      <c r="Q51" s="47"/>
    </row>
    <row r="52" spans="1:17" x14ac:dyDescent="0.25">
      <c r="A52" s="81" t="s">
        <v>4</v>
      </c>
      <c r="B52" s="133" t="s">
        <v>12</v>
      </c>
      <c r="C52" s="133" t="s">
        <v>14</v>
      </c>
      <c r="D52" s="133" t="s">
        <v>17</v>
      </c>
      <c r="E52" s="43">
        <v>1</v>
      </c>
      <c r="F52" s="46">
        <v>676</v>
      </c>
      <c r="G52" s="46">
        <v>338</v>
      </c>
      <c r="H52" s="46">
        <v>1014</v>
      </c>
      <c r="I52" s="133" t="s">
        <v>199</v>
      </c>
      <c r="J52" s="133">
        <v>0</v>
      </c>
      <c r="K52" s="133" t="str">
        <f t="shared" si="4"/>
        <v>Uniform (338, 1014)</v>
      </c>
      <c r="L52" s="94">
        <f t="shared" si="5"/>
        <v>338</v>
      </c>
      <c r="M52" s="94">
        <f t="shared" si="5"/>
        <v>1014</v>
      </c>
      <c r="N52" s="133" t="s">
        <v>17</v>
      </c>
      <c r="O52" s="84"/>
      <c r="P52" s="47"/>
      <c r="Q52" s="47"/>
    </row>
    <row r="53" spans="1:17" x14ac:dyDescent="0.25">
      <c r="A53" s="81" t="s">
        <v>4</v>
      </c>
      <c r="B53" s="133" t="s">
        <v>15</v>
      </c>
      <c r="C53" s="133" t="s">
        <v>11</v>
      </c>
      <c r="D53" s="133" t="s">
        <v>17</v>
      </c>
      <c r="E53" s="43">
        <v>1</v>
      </c>
      <c r="F53" s="46">
        <v>1009</v>
      </c>
      <c r="G53" s="46">
        <v>505</v>
      </c>
      <c r="H53" s="46">
        <v>1513</v>
      </c>
      <c r="I53" s="133" t="s">
        <v>199</v>
      </c>
      <c r="J53" s="133">
        <v>0</v>
      </c>
      <c r="K53" s="133" t="str">
        <f t="shared" si="4"/>
        <v>Uniform (505, 1513)</v>
      </c>
      <c r="L53" s="94">
        <f t="shared" si="5"/>
        <v>505</v>
      </c>
      <c r="M53" s="94">
        <f t="shared" si="5"/>
        <v>1513</v>
      </c>
      <c r="N53" s="133" t="s">
        <v>17</v>
      </c>
      <c r="O53" s="84"/>
      <c r="P53" s="47"/>
      <c r="Q53" s="47"/>
    </row>
    <row r="54" spans="1:17" x14ac:dyDescent="0.25">
      <c r="A54" s="86" t="s">
        <v>4</v>
      </c>
      <c r="B54" s="84" t="s">
        <v>15</v>
      </c>
      <c r="C54" s="84" t="s">
        <v>13</v>
      </c>
      <c r="D54" s="84" t="s">
        <v>17</v>
      </c>
      <c r="E54" s="43">
        <v>1</v>
      </c>
      <c r="F54" s="46">
        <v>129</v>
      </c>
      <c r="G54" s="46">
        <v>65</v>
      </c>
      <c r="H54" s="46">
        <v>194</v>
      </c>
      <c r="I54" s="133" t="s">
        <v>199</v>
      </c>
      <c r="J54" s="133">
        <v>0</v>
      </c>
      <c r="K54" s="84" t="str">
        <f t="shared" si="4"/>
        <v>Uniform (65, 194)</v>
      </c>
      <c r="L54" s="92">
        <f t="shared" si="5"/>
        <v>65</v>
      </c>
      <c r="M54" s="92">
        <f t="shared" si="5"/>
        <v>194</v>
      </c>
      <c r="N54" s="84" t="s">
        <v>17</v>
      </c>
      <c r="O54" s="84"/>
      <c r="P54" s="47"/>
      <c r="Q54" s="47"/>
    </row>
    <row r="55" spans="1:17" x14ac:dyDescent="0.25">
      <c r="A55" s="86" t="s">
        <v>4</v>
      </c>
      <c r="B55" s="84" t="s">
        <v>15</v>
      </c>
      <c r="C55" s="84" t="s">
        <v>14</v>
      </c>
      <c r="D55" s="84" t="s">
        <v>17</v>
      </c>
      <c r="E55" s="43">
        <v>1</v>
      </c>
      <c r="F55" s="46">
        <v>428</v>
      </c>
      <c r="G55" s="46">
        <v>214</v>
      </c>
      <c r="H55" s="46">
        <v>642</v>
      </c>
      <c r="I55" s="84" t="s">
        <v>199</v>
      </c>
      <c r="J55" s="84">
        <v>0</v>
      </c>
      <c r="K55" s="84" t="str">
        <f t="shared" si="4"/>
        <v>Uniform (214, 642)</v>
      </c>
      <c r="L55" s="92">
        <f t="shared" si="5"/>
        <v>214</v>
      </c>
      <c r="M55" s="92">
        <f t="shared" si="5"/>
        <v>642</v>
      </c>
      <c r="N55" s="84" t="s">
        <v>17</v>
      </c>
      <c r="O55" s="84"/>
      <c r="P55" s="47"/>
      <c r="Q55" s="47"/>
    </row>
    <row r="56" spans="1:17" x14ac:dyDescent="0.25">
      <c r="A56" s="86" t="s">
        <v>4</v>
      </c>
      <c r="B56" s="84" t="s">
        <v>12</v>
      </c>
      <c r="C56" s="84" t="s">
        <v>11</v>
      </c>
      <c r="D56" s="84" t="s">
        <v>17</v>
      </c>
      <c r="E56" s="43">
        <v>2</v>
      </c>
      <c r="F56" s="46">
        <v>1053</v>
      </c>
      <c r="G56" s="46">
        <v>527</v>
      </c>
      <c r="H56" s="46">
        <v>1580</v>
      </c>
      <c r="I56" s="84" t="s">
        <v>199</v>
      </c>
      <c r="J56" s="84">
        <v>0</v>
      </c>
      <c r="K56" s="84" t="str">
        <f t="shared" si="4"/>
        <v>Uniform (527, 1580)</v>
      </c>
      <c r="L56" s="92">
        <f t="shared" si="5"/>
        <v>527</v>
      </c>
      <c r="M56" s="92">
        <f t="shared" si="5"/>
        <v>1580</v>
      </c>
      <c r="N56" s="84" t="s">
        <v>17</v>
      </c>
      <c r="O56" s="84"/>
      <c r="P56" s="47"/>
      <c r="Q56" s="47"/>
    </row>
    <row r="57" spans="1:17" x14ac:dyDescent="0.25">
      <c r="A57" s="86" t="s">
        <v>4</v>
      </c>
      <c r="B57" s="84" t="s">
        <v>12</v>
      </c>
      <c r="C57" s="84" t="s">
        <v>13</v>
      </c>
      <c r="D57" s="84" t="s">
        <v>17</v>
      </c>
      <c r="E57" s="43">
        <v>2</v>
      </c>
      <c r="F57" s="46">
        <v>133</v>
      </c>
      <c r="G57" s="46">
        <v>66</v>
      </c>
      <c r="H57" s="46">
        <v>199</v>
      </c>
      <c r="I57" s="84" t="s">
        <v>199</v>
      </c>
      <c r="J57" s="84">
        <v>0</v>
      </c>
      <c r="K57" s="84" t="str">
        <f t="shared" si="4"/>
        <v>Uniform (66, 199)</v>
      </c>
      <c r="L57" s="92">
        <f t="shared" si="5"/>
        <v>66</v>
      </c>
      <c r="M57" s="92">
        <f t="shared" si="5"/>
        <v>199</v>
      </c>
      <c r="N57" s="84" t="s">
        <v>17</v>
      </c>
      <c r="O57" s="84"/>
      <c r="P57" s="47"/>
      <c r="Q57" s="47"/>
    </row>
    <row r="58" spans="1:17" x14ac:dyDescent="0.25">
      <c r="A58" s="86" t="s">
        <v>4</v>
      </c>
      <c r="B58" s="84" t="s">
        <v>12</v>
      </c>
      <c r="C58" s="84" t="s">
        <v>14</v>
      </c>
      <c r="D58" s="84" t="s">
        <v>17</v>
      </c>
      <c r="E58" s="43">
        <v>2</v>
      </c>
      <c r="F58" s="46">
        <v>698</v>
      </c>
      <c r="G58" s="46">
        <v>349</v>
      </c>
      <c r="H58" s="46">
        <v>1047</v>
      </c>
      <c r="I58" s="84" t="s">
        <v>199</v>
      </c>
      <c r="J58" s="84">
        <v>0</v>
      </c>
      <c r="K58" s="84" t="str">
        <f t="shared" si="4"/>
        <v>Uniform (349, 1047)</v>
      </c>
      <c r="L58" s="92">
        <f t="shared" si="5"/>
        <v>349</v>
      </c>
      <c r="M58" s="92">
        <f t="shared" si="5"/>
        <v>1047</v>
      </c>
      <c r="N58" s="84" t="s">
        <v>17</v>
      </c>
      <c r="O58" s="84"/>
      <c r="P58" s="47"/>
      <c r="Q58" s="47"/>
    </row>
    <row r="59" spans="1:17" x14ac:dyDescent="0.25">
      <c r="A59" s="86" t="s">
        <v>4</v>
      </c>
      <c r="B59" s="84" t="s">
        <v>15</v>
      </c>
      <c r="C59" s="84" t="s">
        <v>11</v>
      </c>
      <c r="D59" s="84" t="s">
        <v>17</v>
      </c>
      <c r="E59" s="43">
        <v>2</v>
      </c>
      <c r="F59" s="46">
        <v>1151</v>
      </c>
      <c r="G59" s="46">
        <v>576</v>
      </c>
      <c r="H59" s="46">
        <v>1727</v>
      </c>
      <c r="I59" s="84" t="s">
        <v>199</v>
      </c>
      <c r="J59" s="84">
        <v>0</v>
      </c>
      <c r="K59" s="84" t="str">
        <f t="shared" si="4"/>
        <v>Uniform (576, 1727)</v>
      </c>
      <c r="L59" s="92">
        <f t="shared" si="5"/>
        <v>576</v>
      </c>
      <c r="M59" s="92">
        <f t="shared" si="5"/>
        <v>1727</v>
      </c>
      <c r="N59" s="84" t="s">
        <v>17</v>
      </c>
      <c r="O59" s="84"/>
      <c r="P59" s="47"/>
      <c r="Q59" s="47"/>
    </row>
    <row r="60" spans="1:17" x14ac:dyDescent="0.25">
      <c r="A60" s="86" t="s">
        <v>4</v>
      </c>
      <c r="B60" s="84" t="s">
        <v>15</v>
      </c>
      <c r="C60" s="84" t="s">
        <v>13</v>
      </c>
      <c r="D60" s="84" t="s">
        <v>17</v>
      </c>
      <c r="E60" s="43">
        <v>2</v>
      </c>
      <c r="F60" s="46">
        <v>116</v>
      </c>
      <c r="G60" s="46">
        <v>58</v>
      </c>
      <c r="H60" s="46">
        <v>175</v>
      </c>
      <c r="I60" s="84" t="s">
        <v>199</v>
      </c>
      <c r="J60" s="84">
        <v>0</v>
      </c>
      <c r="K60" s="84" t="str">
        <f t="shared" si="4"/>
        <v>Uniform (58, 175)</v>
      </c>
      <c r="L60" s="92">
        <f t="shared" si="5"/>
        <v>58</v>
      </c>
      <c r="M60" s="92">
        <f t="shared" si="5"/>
        <v>175</v>
      </c>
      <c r="N60" s="84" t="s">
        <v>17</v>
      </c>
      <c r="O60" s="84"/>
      <c r="P60" s="47"/>
      <c r="Q60" s="47"/>
    </row>
    <row r="61" spans="1:17" x14ac:dyDescent="0.25">
      <c r="A61" s="86" t="s">
        <v>4</v>
      </c>
      <c r="B61" s="84" t="s">
        <v>15</v>
      </c>
      <c r="C61" s="84" t="s">
        <v>14</v>
      </c>
      <c r="D61" s="84" t="s">
        <v>17</v>
      </c>
      <c r="E61" s="43">
        <v>2</v>
      </c>
      <c r="F61" s="46">
        <v>472</v>
      </c>
      <c r="G61" s="46">
        <v>236</v>
      </c>
      <c r="H61" s="46">
        <v>708</v>
      </c>
      <c r="I61" s="84" t="s">
        <v>199</v>
      </c>
      <c r="J61" s="84">
        <v>0</v>
      </c>
      <c r="K61" s="84" t="str">
        <f t="shared" si="4"/>
        <v>Uniform (236, 708)</v>
      </c>
      <c r="L61" s="92">
        <f t="shared" si="5"/>
        <v>236</v>
      </c>
      <c r="M61" s="92">
        <f t="shared" si="5"/>
        <v>708</v>
      </c>
      <c r="N61" s="84" t="s">
        <v>17</v>
      </c>
      <c r="O61" s="84"/>
      <c r="P61" s="47"/>
      <c r="Q61" s="47"/>
    </row>
    <row r="62" spans="1:17" x14ac:dyDescent="0.25">
      <c r="A62" s="86" t="s">
        <v>4</v>
      </c>
      <c r="B62" s="84" t="s">
        <v>12</v>
      </c>
      <c r="C62" s="84" t="s">
        <v>11</v>
      </c>
      <c r="D62" s="84" t="s">
        <v>17</v>
      </c>
      <c r="E62" s="43">
        <v>3</v>
      </c>
      <c r="F62" s="46">
        <v>1070</v>
      </c>
      <c r="G62" s="46">
        <v>535</v>
      </c>
      <c r="H62" s="46">
        <v>1605</v>
      </c>
      <c r="I62" s="84" t="s">
        <v>199</v>
      </c>
      <c r="J62" s="84">
        <v>0</v>
      </c>
      <c r="K62" s="84" t="str">
        <f t="shared" si="4"/>
        <v>Uniform (535, 1605)</v>
      </c>
      <c r="L62" s="92">
        <f t="shared" si="5"/>
        <v>535</v>
      </c>
      <c r="M62" s="92">
        <f t="shared" si="5"/>
        <v>1605</v>
      </c>
      <c r="N62" s="84" t="s">
        <v>17</v>
      </c>
      <c r="O62" s="84"/>
      <c r="P62" s="47"/>
      <c r="Q62" s="47"/>
    </row>
    <row r="63" spans="1:17" x14ac:dyDescent="0.25">
      <c r="A63" s="86" t="s">
        <v>4</v>
      </c>
      <c r="B63" s="84" t="s">
        <v>12</v>
      </c>
      <c r="C63" s="84" t="s">
        <v>13</v>
      </c>
      <c r="D63" s="84" t="s">
        <v>17</v>
      </c>
      <c r="E63" s="43">
        <v>3</v>
      </c>
      <c r="F63" s="46">
        <v>184</v>
      </c>
      <c r="G63" s="46">
        <v>92</v>
      </c>
      <c r="H63" s="46">
        <v>275</v>
      </c>
      <c r="I63" s="84" t="s">
        <v>199</v>
      </c>
      <c r="J63" s="84">
        <v>0</v>
      </c>
      <c r="K63" s="84" t="str">
        <f t="shared" si="4"/>
        <v>Uniform (92, 275)</v>
      </c>
      <c r="L63" s="92">
        <f t="shared" si="5"/>
        <v>92</v>
      </c>
      <c r="M63" s="92">
        <f t="shared" si="5"/>
        <v>275</v>
      </c>
      <c r="N63" s="84" t="s">
        <v>17</v>
      </c>
      <c r="O63" s="84"/>
      <c r="P63" s="47"/>
      <c r="Q63" s="47"/>
    </row>
    <row r="64" spans="1:17" x14ac:dyDescent="0.25">
      <c r="A64" s="86" t="s">
        <v>4</v>
      </c>
      <c r="B64" s="84" t="s">
        <v>12</v>
      </c>
      <c r="C64" s="84" t="s">
        <v>14</v>
      </c>
      <c r="D64" s="84" t="s">
        <v>17</v>
      </c>
      <c r="E64" s="43">
        <v>3</v>
      </c>
      <c r="F64" s="46">
        <v>843</v>
      </c>
      <c r="G64" s="46">
        <v>421</v>
      </c>
      <c r="H64" s="46">
        <v>1264</v>
      </c>
      <c r="I64" s="84" t="s">
        <v>199</v>
      </c>
      <c r="J64" s="84">
        <v>0</v>
      </c>
      <c r="K64" s="84" t="str">
        <f t="shared" si="4"/>
        <v>Uniform (421, 1264)</v>
      </c>
      <c r="L64" s="92">
        <f t="shared" si="5"/>
        <v>421</v>
      </c>
      <c r="M64" s="92">
        <f t="shared" si="5"/>
        <v>1264</v>
      </c>
      <c r="N64" s="84" t="s">
        <v>17</v>
      </c>
      <c r="O64" s="84"/>
      <c r="P64" s="47"/>
      <c r="Q64" s="47"/>
    </row>
    <row r="65" spans="1:17" x14ac:dyDescent="0.25">
      <c r="A65" s="86" t="s">
        <v>4</v>
      </c>
      <c r="B65" s="84" t="s">
        <v>15</v>
      </c>
      <c r="C65" s="84" t="s">
        <v>11</v>
      </c>
      <c r="D65" s="84" t="s">
        <v>17</v>
      </c>
      <c r="E65" s="43">
        <v>3</v>
      </c>
      <c r="F65" s="46">
        <v>1219</v>
      </c>
      <c r="G65" s="46">
        <v>610</v>
      </c>
      <c r="H65" s="46">
        <v>1829</v>
      </c>
      <c r="I65" s="84" t="s">
        <v>199</v>
      </c>
      <c r="J65" s="84">
        <v>0</v>
      </c>
      <c r="K65" s="84" t="str">
        <f t="shared" si="4"/>
        <v>Uniform (610, 1829)</v>
      </c>
      <c r="L65" s="92">
        <f t="shared" si="5"/>
        <v>610</v>
      </c>
      <c r="M65" s="92">
        <f t="shared" si="5"/>
        <v>1829</v>
      </c>
      <c r="N65" s="84" t="s">
        <v>17</v>
      </c>
      <c r="O65" s="84"/>
      <c r="P65" s="47"/>
      <c r="Q65" s="47"/>
    </row>
    <row r="66" spans="1:17" x14ac:dyDescent="0.25">
      <c r="A66" s="86" t="s">
        <v>4</v>
      </c>
      <c r="B66" s="84" t="s">
        <v>15</v>
      </c>
      <c r="C66" s="84" t="s">
        <v>13</v>
      </c>
      <c r="D66" s="84" t="s">
        <v>17</v>
      </c>
      <c r="E66" s="43">
        <v>3</v>
      </c>
      <c r="F66" s="46">
        <v>149</v>
      </c>
      <c r="G66" s="46">
        <v>74</v>
      </c>
      <c r="H66" s="46">
        <v>223</v>
      </c>
      <c r="I66" s="84" t="s">
        <v>199</v>
      </c>
      <c r="J66" s="84">
        <v>0</v>
      </c>
      <c r="K66" s="84" t="str">
        <f t="shared" si="4"/>
        <v>Uniform (74, 223)</v>
      </c>
      <c r="L66" s="92">
        <f t="shared" si="5"/>
        <v>74</v>
      </c>
      <c r="M66" s="92">
        <f t="shared" si="5"/>
        <v>223</v>
      </c>
      <c r="N66" s="84" t="s">
        <v>17</v>
      </c>
      <c r="O66" s="84"/>
      <c r="P66" s="47"/>
      <c r="Q66" s="47"/>
    </row>
    <row r="67" spans="1:17" x14ac:dyDescent="0.25">
      <c r="A67" s="86" t="s">
        <v>4</v>
      </c>
      <c r="B67" s="84" t="s">
        <v>15</v>
      </c>
      <c r="C67" s="84" t="s">
        <v>14</v>
      </c>
      <c r="D67" s="84" t="s">
        <v>17</v>
      </c>
      <c r="E67" s="43">
        <v>3</v>
      </c>
      <c r="F67" s="46">
        <v>567</v>
      </c>
      <c r="G67" s="46">
        <v>284</v>
      </c>
      <c r="H67" s="46">
        <v>850</v>
      </c>
      <c r="I67" s="84" t="s">
        <v>199</v>
      </c>
      <c r="J67" s="84">
        <v>0</v>
      </c>
      <c r="K67" s="84" t="str">
        <f t="shared" si="4"/>
        <v>Uniform (284, 850)</v>
      </c>
      <c r="L67" s="92">
        <f t="shared" si="5"/>
        <v>284</v>
      </c>
      <c r="M67" s="92">
        <f t="shared" si="5"/>
        <v>850</v>
      </c>
      <c r="N67" s="84" t="s">
        <v>17</v>
      </c>
      <c r="O67" s="84"/>
      <c r="P67" s="47"/>
      <c r="Q67" s="47"/>
    </row>
    <row r="68" spans="1:17" x14ac:dyDescent="0.25">
      <c r="A68" s="86" t="s">
        <v>4</v>
      </c>
      <c r="B68" s="84" t="s">
        <v>12</v>
      </c>
      <c r="C68" s="84" t="s">
        <v>11</v>
      </c>
      <c r="D68" s="84" t="s">
        <v>17</v>
      </c>
      <c r="E68" s="46">
        <v>4</v>
      </c>
      <c r="F68" s="309">
        <v>1074</v>
      </c>
      <c r="G68" s="309">
        <v>537</v>
      </c>
      <c r="H68" s="309">
        <v>1612</v>
      </c>
      <c r="I68" s="84" t="s">
        <v>199</v>
      </c>
      <c r="J68" s="84">
        <v>0</v>
      </c>
      <c r="K68" s="84" t="str">
        <f>"Uniform ("&amp;ROUND(L68,0)&amp;", "&amp;ROUND(M68,0)&amp;")"</f>
        <v>Uniform (537, 1612)</v>
      </c>
      <c r="L68" s="92">
        <f>ROUND(G68,0)</f>
        <v>537</v>
      </c>
      <c r="M68" s="92">
        <f>ROUND(H68,0)</f>
        <v>1612</v>
      </c>
      <c r="N68" s="84" t="s">
        <v>17</v>
      </c>
      <c r="O68" s="133"/>
      <c r="P68" s="133"/>
      <c r="Q68" s="133"/>
    </row>
    <row r="69" spans="1:17" x14ac:dyDescent="0.25">
      <c r="A69" s="81" t="s">
        <v>4</v>
      </c>
      <c r="B69" s="133" t="s">
        <v>12</v>
      </c>
      <c r="C69" s="133" t="s">
        <v>13</v>
      </c>
      <c r="D69" s="133" t="s">
        <v>17</v>
      </c>
      <c r="E69" s="46">
        <v>4</v>
      </c>
      <c r="F69" s="309">
        <v>170</v>
      </c>
      <c r="G69" s="309">
        <v>85</v>
      </c>
      <c r="H69" s="309">
        <v>255</v>
      </c>
      <c r="I69" s="133" t="s">
        <v>199</v>
      </c>
      <c r="J69" s="133">
        <v>0</v>
      </c>
      <c r="K69" s="133" t="str">
        <f t="shared" ref="K69:K91" si="6">"Uniform ("&amp;ROUND(L69,0)&amp;", "&amp;ROUND(M69,0)&amp;")"</f>
        <v>Uniform (85, 255)</v>
      </c>
      <c r="L69" s="94">
        <f t="shared" ref="L69:M91" si="7">ROUND(G69,0)</f>
        <v>85</v>
      </c>
      <c r="M69" s="94">
        <f t="shared" si="7"/>
        <v>255</v>
      </c>
      <c r="N69" s="133" t="s">
        <v>17</v>
      </c>
      <c r="O69" s="133"/>
      <c r="P69" s="133"/>
      <c r="Q69" s="133"/>
    </row>
    <row r="70" spans="1:17" x14ac:dyDescent="0.25">
      <c r="A70" s="81" t="s">
        <v>4</v>
      </c>
      <c r="B70" s="133" t="s">
        <v>12</v>
      </c>
      <c r="C70" s="133" t="s">
        <v>14</v>
      </c>
      <c r="D70" s="133" t="s">
        <v>17</v>
      </c>
      <c r="E70" s="46">
        <v>4</v>
      </c>
      <c r="F70" s="309">
        <v>1040</v>
      </c>
      <c r="G70" s="309">
        <v>520</v>
      </c>
      <c r="H70" s="309">
        <v>1560</v>
      </c>
      <c r="I70" s="133" t="s">
        <v>199</v>
      </c>
      <c r="J70" s="133">
        <v>0</v>
      </c>
      <c r="K70" s="133" t="str">
        <f t="shared" si="6"/>
        <v>Uniform (520, 1560)</v>
      </c>
      <c r="L70" s="94">
        <f t="shared" si="7"/>
        <v>520</v>
      </c>
      <c r="M70" s="94">
        <f t="shared" si="7"/>
        <v>1560</v>
      </c>
      <c r="N70" s="133" t="s">
        <v>17</v>
      </c>
      <c r="O70" s="133"/>
      <c r="P70" s="133"/>
      <c r="Q70" s="133"/>
    </row>
    <row r="71" spans="1:17" x14ac:dyDescent="0.25">
      <c r="A71" s="81" t="s">
        <v>4</v>
      </c>
      <c r="B71" s="133" t="s">
        <v>15</v>
      </c>
      <c r="C71" s="133" t="s">
        <v>11</v>
      </c>
      <c r="D71" s="133" t="s">
        <v>17</v>
      </c>
      <c r="E71" s="46">
        <v>4</v>
      </c>
      <c r="F71" s="309">
        <v>1268</v>
      </c>
      <c r="G71" s="309">
        <v>634</v>
      </c>
      <c r="H71" s="309">
        <v>1902</v>
      </c>
      <c r="I71" s="133" t="s">
        <v>199</v>
      </c>
      <c r="J71" s="133">
        <v>0</v>
      </c>
      <c r="K71" s="133" t="str">
        <f t="shared" si="6"/>
        <v>Uniform (634, 1902)</v>
      </c>
      <c r="L71" s="94">
        <f t="shared" si="7"/>
        <v>634</v>
      </c>
      <c r="M71" s="94">
        <f t="shared" si="7"/>
        <v>1902</v>
      </c>
      <c r="N71" s="133" t="s">
        <v>17</v>
      </c>
      <c r="O71" s="133"/>
      <c r="P71" s="133"/>
      <c r="Q71" s="133"/>
    </row>
    <row r="72" spans="1:17" x14ac:dyDescent="0.25">
      <c r="A72" s="81" t="s">
        <v>4</v>
      </c>
      <c r="B72" s="133" t="s">
        <v>15</v>
      </c>
      <c r="C72" s="133" t="s">
        <v>13</v>
      </c>
      <c r="D72" s="133" t="s">
        <v>17</v>
      </c>
      <c r="E72" s="46">
        <v>4</v>
      </c>
      <c r="F72" s="309">
        <v>173</v>
      </c>
      <c r="G72" s="309">
        <v>87</v>
      </c>
      <c r="H72" s="309">
        <v>260</v>
      </c>
      <c r="I72" s="133" t="s">
        <v>199</v>
      </c>
      <c r="J72" s="133">
        <v>0</v>
      </c>
      <c r="K72" s="133" t="str">
        <f t="shared" si="6"/>
        <v>Uniform (87, 260)</v>
      </c>
      <c r="L72" s="94">
        <f t="shared" si="7"/>
        <v>87</v>
      </c>
      <c r="M72" s="94">
        <f t="shared" si="7"/>
        <v>260</v>
      </c>
      <c r="N72" s="133" t="s">
        <v>17</v>
      </c>
      <c r="O72" s="133"/>
      <c r="P72" s="133"/>
      <c r="Q72" s="133"/>
    </row>
    <row r="73" spans="1:17" x14ac:dyDescent="0.25">
      <c r="A73" s="80" t="s">
        <v>4</v>
      </c>
      <c r="B73" s="87" t="s">
        <v>15</v>
      </c>
      <c r="C73" s="87" t="s">
        <v>14</v>
      </c>
      <c r="D73" s="87" t="s">
        <v>17</v>
      </c>
      <c r="E73" s="37">
        <v>4</v>
      </c>
      <c r="F73" s="310">
        <v>668</v>
      </c>
      <c r="G73" s="310">
        <v>334</v>
      </c>
      <c r="H73" s="310">
        <v>1002</v>
      </c>
      <c r="I73" s="87" t="s">
        <v>199</v>
      </c>
      <c r="J73" s="87">
        <v>0</v>
      </c>
      <c r="K73" s="87" t="str">
        <f t="shared" si="6"/>
        <v>Uniform (334, 1002)</v>
      </c>
      <c r="L73" s="93">
        <f t="shared" si="7"/>
        <v>334</v>
      </c>
      <c r="M73" s="93">
        <f t="shared" si="7"/>
        <v>1002</v>
      </c>
      <c r="N73" s="87" t="s">
        <v>17</v>
      </c>
      <c r="O73" s="87"/>
      <c r="P73" s="87"/>
      <c r="Q73" s="87"/>
    </row>
    <row r="74" spans="1:17" x14ac:dyDescent="0.25">
      <c r="A74" s="81" t="s">
        <v>5</v>
      </c>
      <c r="B74" s="133" t="s">
        <v>12</v>
      </c>
      <c r="C74" s="133" t="s">
        <v>11</v>
      </c>
      <c r="D74" s="133" t="s">
        <v>17</v>
      </c>
      <c r="E74" s="43">
        <v>1</v>
      </c>
      <c r="F74" s="46">
        <v>69</v>
      </c>
      <c r="G74" s="46">
        <v>34</v>
      </c>
      <c r="H74" s="46">
        <v>103</v>
      </c>
      <c r="I74" s="133" t="s">
        <v>199</v>
      </c>
      <c r="J74" s="133">
        <v>0</v>
      </c>
      <c r="K74" s="133" t="str">
        <f t="shared" si="6"/>
        <v>Uniform (34, 103)</v>
      </c>
      <c r="L74" s="94">
        <f t="shared" si="7"/>
        <v>34</v>
      </c>
      <c r="M74" s="94">
        <f t="shared" si="7"/>
        <v>103</v>
      </c>
      <c r="N74" s="133" t="s">
        <v>17</v>
      </c>
      <c r="O74" s="84"/>
      <c r="P74" s="47"/>
      <c r="Q74" s="47"/>
    </row>
    <row r="75" spans="1:17" x14ac:dyDescent="0.25">
      <c r="A75" s="81" t="s">
        <v>5</v>
      </c>
      <c r="B75" s="133" t="s">
        <v>12</v>
      </c>
      <c r="C75" s="133" t="s">
        <v>13</v>
      </c>
      <c r="D75" s="133" t="s">
        <v>17</v>
      </c>
      <c r="E75" s="43">
        <v>1</v>
      </c>
      <c r="F75" s="46">
        <v>62</v>
      </c>
      <c r="G75" s="46">
        <v>31</v>
      </c>
      <c r="H75" s="46">
        <v>94</v>
      </c>
      <c r="I75" s="133" t="s">
        <v>199</v>
      </c>
      <c r="J75" s="133">
        <v>0</v>
      </c>
      <c r="K75" s="133" t="str">
        <f t="shared" si="6"/>
        <v>Uniform (31, 94)</v>
      </c>
      <c r="L75" s="94">
        <f t="shared" si="7"/>
        <v>31</v>
      </c>
      <c r="M75" s="94">
        <f t="shared" si="7"/>
        <v>94</v>
      </c>
      <c r="N75" s="133" t="s">
        <v>17</v>
      </c>
      <c r="O75" s="84"/>
      <c r="P75" s="47"/>
      <c r="Q75" s="47"/>
    </row>
    <row r="76" spans="1:17" x14ac:dyDescent="0.25">
      <c r="A76" s="81" t="s">
        <v>5</v>
      </c>
      <c r="B76" s="133" t="s">
        <v>12</v>
      </c>
      <c r="C76" s="133" t="s">
        <v>14</v>
      </c>
      <c r="D76" s="133" t="s">
        <v>17</v>
      </c>
      <c r="E76" s="43">
        <v>1</v>
      </c>
      <c r="F76" s="46">
        <v>243</v>
      </c>
      <c r="G76" s="46">
        <v>121</v>
      </c>
      <c r="H76" s="46">
        <v>364</v>
      </c>
      <c r="I76" s="133" t="s">
        <v>199</v>
      </c>
      <c r="J76" s="133">
        <v>0</v>
      </c>
      <c r="K76" s="133" t="str">
        <f t="shared" si="6"/>
        <v>Uniform (121, 364)</v>
      </c>
      <c r="L76" s="94">
        <f t="shared" si="7"/>
        <v>121</v>
      </c>
      <c r="M76" s="94">
        <f t="shared" si="7"/>
        <v>364</v>
      </c>
      <c r="N76" s="133" t="s">
        <v>17</v>
      </c>
      <c r="O76" s="84"/>
      <c r="P76" s="47"/>
      <c r="Q76" s="47"/>
    </row>
    <row r="77" spans="1:17" x14ac:dyDescent="0.25">
      <c r="A77" s="81" t="s">
        <v>5</v>
      </c>
      <c r="B77" s="133" t="s">
        <v>15</v>
      </c>
      <c r="C77" s="133" t="s">
        <v>11</v>
      </c>
      <c r="D77" s="133" t="s">
        <v>17</v>
      </c>
      <c r="E77" s="43">
        <v>1</v>
      </c>
      <c r="F77" s="46">
        <v>56</v>
      </c>
      <c r="G77" s="46">
        <v>28</v>
      </c>
      <c r="H77" s="46">
        <v>84</v>
      </c>
      <c r="I77" s="133" t="s">
        <v>199</v>
      </c>
      <c r="J77" s="133">
        <v>0</v>
      </c>
      <c r="K77" s="133" t="str">
        <f t="shared" si="6"/>
        <v>Uniform (28, 84)</v>
      </c>
      <c r="L77" s="94">
        <f t="shared" si="7"/>
        <v>28</v>
      </c>
      <c r="M77" s="94">
        <f t="shared" si="7"/>
        <v>84</v>
      </c>
      <c r="N77" s="133" t="s">
        <v>17</v>
      </c>
      <c r="O77" s="84"/>
      <c r="P77" s="47"/>
      <c r="Q77" s="47"/>
    </row>
    <row r="78" spans="1:17" x14ac:dyDescent="0.25">
      <c r="A78" s="86" t="s">
        <v>5</v>
      </c>
      <c r="B78" s="84" t="s">
        <v>15</v>
      </c>
      <c r="C78" s="84" t="s">
        <v>13</v>
      </c>
      <c r="D78" s="84" t="s">
        <v>17</v>
      </c>
      <c r="E78" s="43">
        <v>1</v>
      </c>
      <c r="F78" s="46">
        <v>62</v>
      </c>
      <c r="G78" s="46">
        <v>31</v>
      </c>
      <c r="H78" s="46">
        <v>92</v>
      </c>
      <c r="I78" s="133" t="s">
        <v>199</v>
      </c>
      <c r="J78" s="133">
        <v>0</v>
      </c>
      <c r="K78" s="84" t="str">
        <f t="shared" si="6"/>
        <v>Uniform (31, 92)</v>
      </c>
      <c r="L78" s="92">
        <f t="shared" si="7"/>
        <v>31</v>
      </c>
      <c r="M78" s="92">
        <f t="shared" si="7"/>
        <v>92</v>
      </c>
      <c r="N78" s="84" t="s">
        <v>17</v>
      </c>
      <c r="O78" s="84"/>
      <c r="P78" s="47"/>
      <c r="Q78" s="47"/>
    </row>
    <row r="79" spans="1:17" x14ac:dyDescent="0.25">
      <c r="A79" s="47" t="s">
        <v>5</v>
      </c>
      <c r="B79" s="85" t="s">
        <v>15</v>
      </c>
      <c r="C79" s="85" t="s">
        <v>14</v>
      </c>
      <c r="D79" s="85" t="s">
        <v>17</v>
      </c>
      <c r="E79" s="43">
        <v>1</v>
      </c>
      <c r="F79" s="46">
        <v>227</v>
      </c>
      <c r="G79" s="46">
        <v>113</v>
      </c>
      <c r="H79" s="46">
        <v>340</v>
      </c>
      <c r="I79" s="84" t="s">
        <v>199</v>
      </c>
      <c r="J79" s="84">
        <v>0</v>
      </c>
      <c r="K79" s="84" t="str">
        <f t="shared" si="6"/>
        <v>Uniform (113, 340)</v>
      </c>
      <c r="L79" s="92">
        <f t="shared" si="7"/>
        <v>113</v>
      </c>
      <c r="M79" s="92">
        <f t="shared" si="7"/>
        <v>340</v>
      </c>
      <c r="N79" s="84" t="s">
        <v>17</v>
      </c>
      <c r="O79" s="84"/>
      <c r="P79" s="47"/>
      <c r="Q79" s="47"/>
    </row>
    <row r="80" spans="1:17" x14ac:dyDescent="0.25">
      <c r="A80" s="86" t="s">
        <v>5</v>
      </c>
      <c r="B80" s="84" t="s">
        <v>12</v>
      </c>
      <c r="C80" s="84" t="s">
        <v>11</v>
      </c>
      <c r="D80" s="84" t="s">
        <v>17</v>
      </c>
      <c r="E80" s="43">
        <v>2</v>
      </c>
      <c r="F80" s="46">
        <v>76</v>
      </c>
      <c r="G80" s="46">
        <v>38</v>
      </c>
      <c r="H80" s="46">
        <v>114</v>
      </c>
      <c r="I80" s="84" t="s">
        <v>199</v>
      </c>
      <c r="J80" s="84">
        <v>0</v>
      </c>
      <c r="K80" s="84" t="str">
        <f t="shared" si="6"/>
        <v>Uniform (38, 114)</v>
      </c>
      <c r="L80" s="92">
        <f t="shared" si="7"/>
        <v>38</v>
      </c>
      <c r="M80" s="92">
        <f t="shared" si="7"/>
        <v>114</v>
      </c>
      <c r="N80" s="84" t="s">
        <v>17</v>
      </c>
      <c r="O80" s="84"/>
      <c r="P80" s="47"/>
      <c r="Q80" s="47"/>
    </row>
    <row r="81" spans="1:17" x14ac:dyDescent="0.25">
      <c r="A81" s="86" t="s">
        <v>5</v>
      </c>
      <c r="B81" s="84" t="s">
        <v>12</v>
      </c>
      <c r="C81" s="84" t="s">
        <v>13</v>
      </c>
      <c r="D81" s="84" t="s">
        <v>17</v>
      </c>
      <c r="E81" s="43">
        <v>2</v>
      </c>
      <c r="F81" s="46">
        <v>69</v>
      </c>
      <c r="G81" s="46">
        <v>35</v>
      </c>
      <c r="H81" s="46">
        <v>104</v>
      </c>
      <c r="I81" s="84" t="s">
        <v>199</v>
      </c>
      <c r="J81" s="84">
        <v>0</v>
      </c>
      <c r="K81" s="84" t="str">
        <f t="shared" si="6"/>
        <v>Uniform (35, 104)</v>
      </c>
      <c r="L81" s="92">
        <f t="shared" si="7"/>
        <v>35</v>
      </c>
      <c r="M81" s="92">
        <f t="shared" si="7"/>
        <v>104</v>
      </c>
      <c r="N81" s="84" t="s">
        <v>17</v>
      </c>
      <c r="O81" s="84"/>
      <c r="P81" s="47"/>
      <c r="Q81" s="47"/>
    </row>
    <row r="82" spans="1:17" x14ac:dyDescent="0.25">
      <c r="A82" s="86" t="s">
        <v>5</v>
      </c>
      <c r="B82" s="84" t="s">
        <v>12</v>
      </c>
      <c r="C82" s="84" t="s">
        <v>14</v>
      </c>
      <c r="D82" s="84" t="s">
        <v>17</v>
      </c>
      <c r="E82" s="43">
        <v>2</v>
      </c>
      <c r="F82" s="46">
        <v>269</v>
      </c>
      <c r="G82" s="46">
        <v>135</v>
      </c>
      <c r="H82" s="46">
        <v>404</v>
      </c>
      <c r="I82" s="84" t="s">
        <v>199</v>
      </c>
      <c r="J82" s="84">
        <v>0</v>
      </c>
      <c r="K82" s="84" t="str">
        <f t="shared" si="6"/>
        <v>Uniform (135, 404)</v>
      </c>
      <c r="L82" s="92">
        <f t="shared" si="7"/>
        <v>135</v>
      </c>
      <c r="M82" s="92">
        <f t="shared" si="7"/>
        <v>404</v>
      </c>
      <c r="N82" s="84" t="s">
        <v>17</v>
      </c>
      <c r="O82" s="84"/>
      <c r="P82" s="47"/>
      <c r="Q82" s="47"/>
    </row>
    <row r="83" spans="1:17" x14ac:dyDescent="0.25">
      <c r="A83" s="86" t="s">
        <v>5</v>
      </c>
      <c r="B83" s="84" t="s">
        <v>15</v>
      </c>
      <c r="C83" s="84" t="s">
        <v>11</v>
      </c>
      <c r="D83" s="84" t="s">
        <v>17</v>
      </c>
      <c r="E83" s="43">
        <v>2</v>
      </c>
      <c r="F83" s="46">
        <v>62</v>
      </c>
      <c r="G83" s="46">
        <v>31</v>
      </c>
      <c r="H83" s="46">
        <v>93</v>
      </c>
      <c r="I83" s="84" t="s">
        <v>199</v>
      </c>
      <c r="J83" s="84">
        <v>0</v>
      </c>
      <c r="K83" s="84" t="str">
        <f t="shared" si="6"/>
        <v>Uniform (31, 93)</v>
      </c>
      <c r="L83" s="92">
        <f t="shared" si="7"/>
        <v>31</v>
      </c>
      <c r="M83" s="92">
        <f t="shared" si="7"/>
        <v>93</v>
      </c>
      <c r="N83" s="84" t="s">
        <v>17</v>
      </c>
      <c r="O83" s="84"/>
      <c r="P83" s="47"/>
      <c r="Q83" s="47"/>
    </row>
    <row r="84" spans="1:17" x14ac:dyDescent="0.25">
      <c r="A84" s="86" t="s">
        <v>5</v>
      </c>
      <c r="B84" s="84" t="s">
        <v>15</v>
      </c>
      <c r="C84" s="84" t="s">
        <v>13</v>
      </c>
      <c r="D84" s="84" t="s">
        <v>17</v>
      </c>
      <c r="E84" s="43">
        <v>2</v>
      </c>
      <c r="F84" s="46">
        <v>68</v>
      </c>
      <c r="G84" s="46">
        <v>34</v>
      </c>
      <c r="H84" s="46">
        <v>103</v>
      </c>
      <c r="I84" s="84" t="s">
        <v>199</v>
      </c>
      <c r="J84" s="84">
        <v>0</v>
      </c>
      <c r="K84" s="84" t="str">
        <f t="shared" si="6"/>
        <v>Uniform (34, 103)</v>
      </c>
      <c r="L84" s="92">
        <f t="shared" si="7"/>
        <v>34</v>
      </c>
      <c r="M84" s="92">
        <f t="shared" si="7"/>
        <v>103</v>
      </c>
      <c r="N84" s="84" t="s">
        <v>17</v>
      </c>
      <c r="O84" s="84"/>
      <c r="P84" s="47"/>
      <c r="Q84" s="47"/>
    </row>
    <row r="85" spans="1:17" x14ac:dyDescent="0.25">
      <c r="A85" s="47" t="s">
        <v>5</v>
      </c>
      <c r="B85" s="85" t="s">
        <v>15</v>
      </c>
      <c r="C85" s="85" t="s">
        <v>14</v>
      </c>
      <c r="D85" s="85" t="s">
        <v>17</v>
      </c>
      <c r="E85" s="43">
        <v>2</v>
      </c>
      <c r="F85" s="46">
        <v>251</v>
      </c>
      <c r="G85" s="46">
        <v>126</v>
      </c>
      <c r="H85" s="46">
        <v>377</v>
      </c>
      <c r="I85" s="84" t="s">
        <v>199</v>
      </c>
      <c r="J85" s="84">
        <v>0</v>
      </c>
      <c r="K85" s="84" t="str">
        <f t="shared" si="6"/>
        <v>Uniform (126, 377)</v>
      </c>
      <c r="L85" s="92">
        <f t="shared" si="7"/>
        <v>126</v>
      </c>
      <c r="M85" s="92">
        <f t="shared" si="7"/>
        <v>377</v>
      </c>
      <c r="N85" s="84" t="s">
        <v>17</v>
      </c>
      <c r="O85" s="84"/>
      <c r="P85" s="47"/>
      <c r="Q85" s="47"/>
    </row>
    <row r="86" spans="1:17" x14ac:dyDescent="0.25">
      <c r="A86" s="86" t="s">
        <v>5</v>
      </c>
      <c r="B86" s="84" t="s">
        <v>12</v>
      </c>
      <c r="C86" s="84" t="s">
        <v>11</v>
      </c>
      <c r="D86" s="84" t="s">
        <v>17</v>
      </c>
      <c r="E86" s="43">
        <v>3</v>
      </c>
      <c r="F86" s="46">
        <v>85</v>
      </c>
      <c r="G86" s="46">
        <v>42</v>
      </c>
      <c r="H86" s="46">
        <v>127</v>
      </c>
      <c r="I86" s="84" t="s">
        <v>199</v>
      </c>
      <c r="J86" s="84">
        <v>0</v>
      </c>
      <c r="K86" s="84" t="str">
        <f t="shared" si="6"/>
        <v>Uniform (42, 127)</v>
      </c>
      <c r="L86" s="92">
        <f t="shared" si="7"/>
        <v>42</v>
      </c>
      <c r="M86" s="92">
        <f t="shared" si="7"/>
        <v>127</v>
      </c>
      <c r="N86" s="84" t="s">
        <v>17</v>
      </c>
      <c r="O86" s="84"/>
      <c r="P86" s="47"/>
      <c r="Q86" s="47"/>
    </row>
    <row r="87" spans="1:17" x14ac:dyDescent="0.25">
      <c r="A87" s="86" t="s">
        <v>5</v>
      </c>
      <c r="B87" s="84" t="s">
        <v>12</v>
      </c>
      <c r="C87" s="84" t="s">
        <v>13</v>
      </c>
      <c r="D87" s="84" t="s">
        <v>17</v>
      </c>
      <c r="E87" s="43">
        <v>3</v>
      </c>
      <c r="F87" s="46">
        <v>77</v>
      </c>
      <c r="G87" s="46">
        <v>38</v>
      </c>
      <c r="H87" s="46">
        <v>115</v>
      </c>
      <c r="I87" s="84" t="s">
        <v>199</v>
      </c>
      <c r="J87" s="84">
        <v>0</v>
      </c>
      <c r="K87" s="84" t="str">
        <f t="shared" si="6"/>
        <v>Uniform (38, 115)</v>
      </c>
      <c r="L87" s="92">
        <f t="shared" si="7"/>
        <v>38</v>
      </c>
      <c r="M87" s="92">
        <f t="shared" si="7"/>
        <v>115</v>
      </c>
      <c r="N87" s="84" t="s">
        <v>17</v>
      </c>
      <c r="O87" s="84"/>
      <c r="P87" s="47"/>
      <c r="Q87" s="47"/>
    </row>
    <row r="88" spans="1:17" x14ac:dyDescent="0.25">
      <c r="A88" s="86" t="s">
        <v>5</v>
      </c>
      <c r="B88" s="84" t="s">
        <v>12</v>
      </c>
      <c r="C88" s="84" t="s">
        <v>14</v>
      </c>
      <c r="D88" s="84" t="s">
        <v>17</v>
      </c>
      <c r="E88" s="43">
        <v>3</v>
      </c>
      <c r="F88" s="46">
        <v>299</v>
      </c>
      <c r="G88" s="46">
        <v>150</v>
      </c>
      <c r="H88" s="46">
        <v>449</v>
      </c>
      <c r="I88" s="84" t="s">
        <v>199</v>
      </c>
      <c r="J88" s="84">
        <v>0</v>
      </c>
      <c r="K88" s="84" t="str">
        <f t="shared" si="6"/>
        <v>Uniform (150, 449)</v>
      </c>
      <c r="L88" s="92">
        <f t="shared" si="7"/>
        <v>150</v>
      </c>
      <c r="M88" s="92">
        <f t="shared" si="7"/>
        <v>449</v>
      </c>
      <c r="N88" s="84" t="s">
        <v>17</v>
      </c>
      <c r="O88" s="84"/>
      <c r="P88" s="47"/>
      <c r="Q88" s="47"/>
    </row>
    <row r="89" spans="1:17" x14ac:dyDescent="0.25">
      <c r="A89" s="86" t="s">
        <v>5</v>
      </c>
      <c r="B89" s="84" t="s">
        <v>15</v>
      </c>
      <c r="C89" s="84" t="s">
        <v>11</v>
      </c>
      <c r="D89" s="84" t="s">
        <v>17</v>
      </c>
      <c r="E89" s="43">
        <v>3</v>
      </c>
      <c r="F89" s="46">
        <v>69</v>
      </c>
      <c r="G89" s="46">
        <v>35</v>
      </c>
      <c r="H89" s="46">
        <v>104</v>
      </c>
      <c r="I89" s="84" t="s">
        <v>199</v>
      </c>
      <c r="J89" s="84">
        <v>0</v>
      </c>
      <c r="K89" s="84" t="str">
        <f t="shared" si="6"/>
        <v>Uniform (35, 104)</v>
      </c>
      <c r="L89" s="92">
        <f t="shared" si="7"/>
        <v>35</v>
      </c>
      <c r="M89" s="92">
        <f t="shared" si="7"/>
        <v>104</v>
      </c>
      <c r="N89" s="84" t="s">
        <v>17</v>
      </c>
      <c r="O89" s="84"/>
      <c r="P89" s="47"/>
      <c r="Q89" s="47"/>
    </row>
    <row r="90" spans="1:17" x14ac:dyDescent="0.25">
      <c r="A90" s="86" t="s">
        <v>5</v>
      </c>
      <c r="B90" s="84" t="s">
        <v>15</v>
      </c>
      <c r="C90" s="84" t="s">
        <v>13</v>
      </c>
      <c r="D90" s="84" t="s">
        <v>17</v>
      </c>
      <c r="E90" s="43">
        <v>3</v>
      </c>
      <c r="F90" s="46">
        <v>76</v>
      </c>
      <c r="G90" s="46">
        <v>38</v>
      </c>
      <c r="H90" s="46">
        <v>114</v>
      </c>
      <c r="I90" s="84" t="s">
        <v>199</v>
      </c>
      <c r="J90" s="84">
        <v>0</v>
      </c>
      <c r="K90" s="84" t="str">
        <f t="shared" si="6"/>
        <v>Uniform (38, 114)</v>
      </c>
      <c r="L90" s="92">
        <f t="shared" si="7"/>
        <v>38</v>
      </c>
      <c r="M90" s="92">
        <f t="shared" si="7"/>
        <v>114</v>
      </c>
      <c r="N90" s="84" t="s">
        <v>17</v>
      </c>
      <c r="O90" s="84"/>
      <c r="P90" s="47"/>
      <c r="Q90" s="47"/>
    </row>
    <row r="91" spans="1:17" x14ac:dyDescent="0.25">
      <c r="A91" s="47" t="s">
        <v>5</v>
      </c>
      <c r="B91" s="85" t="s">
        <v>15</v>
      </c>
      <c r="C91" s="85" t="s">
        <v>14</v>
      </c>
      <c r="D91" s="85" t="s">
        <v>17</v>
      </c>
      <c r="E91" s="43">
        <v>3</v>
      </c>
      <c r="F91" s="46">
        <v>279</v>
      </c>
      <c r="G91" s="46">
        <v>140</v>
      </c>
      <c r="H91" s="46">
        <v>419</v>
      </c>
      <c r="I91" s="84" t="s">
        <v>199</v>
      </c>
      <c r="J91" s="84">
        <v>0</v>
      </c>
      <c r="K91" s="84" t="str">
        <f t="shared" si="6"/>
        <v>Uniform (140, 419)</v>
      </c>
      <c r="L91" s="92">
        <f t="shared" si="7"/>
        <v>140</v>
      </c>
      <c r="M91" s="92">
        <f t="shared" si="7"/>
        <v>419</v>
      </c>
      <c r="N91" s="84" t="s">
        <v>17</v>
      </c>
      <c r="O91" s="84"/>
      <c r="P91" s="47"/>
      <c r="Q91" s="47"/>
    </row>
    <row r="92" spans="1:17" x14ac:dyDescent="0.25">
      <c r="A92" s="86" t="s">
        <v>5</v>
      </c>
      <c r="B92" s="84" t="s">
        <v>12</v>
      </c>
      <c r="C92" s="84" t="s">
        <v>11</v>
      </c>
      <c r="D92" s="84" t="s">
        <v>17</v>
      </c>
      <c r="E92" s="46">
        <v>4</v>
      </c>
      <c r="F92" s="309">
        <v>92</v>
      </c>
      <c r="G92" s="309">
        <v>46</v>
      </c>
      <c r="H92" s="309">
        <v>138</v>
      </c>
      <c r="I92" s="84" t="s">
        <v>199</v>
      </c>
      <c r="J92" s="84">
        <v>0</v>
      </c>
      <c r="K92" s="84" t="str">
        <f>"Uniform ("&amp;ROUND(L92,0)&amp;", "&amp;ROUND(M92,0)&amp;")"</f>
        <v>Uniform (46, 138)</v>
      </c>
      <c r="L92" s="92">
        <f>ROUND(G92,0)</f>
        <v>46</v>
      </c>
      <c r="M92" s="92">
        <f>ROUND(H92,0)</f>
        <v>138</v>
      </c>
      <c r="N92" s="84" t="s">
        <v>17</v>
      </c>
      <c r="O92" s="133"/>
      <c r="P92" s="133"/>
      <c r="Q92" s="133"/>
    </row>
    <row r="93" spans="1:17" x14ac:dyDescent="0.25">
      <c r="A93" s="81" t="s">
        <v>5</v>
      </c>
      <c r="B93" s="133" t="s">
        <v>12</v>
      </c>
      <c r="C93" s="133" t="s">
        <v>13</v>
      </c>
      <c r="D93" s="133" t="s">
        <v>17</v>
      </c>
      <c r="E93" s="46">
        <v>4</v>
      </c>
      <c r="F93" s="309">
        <v>84</v>
      </c>
      <c r="G93" s="309">
        <v>42</v>
      </c>
      <c r="H93" s="309">
        <v>126</v>
      </c>
      <c r="I93" s="133" t="s">
        <v>199</v>
      </c>
      <c r="J93" s="133">
        <v>0</v>
      </c>
      <c r="K93" s="133" t="str">
        <f t="shared" ref="K93:K115" si="8">"Uniform ("&amp;ROUND(L93,0)&amp;", "&amp;ROUND(M93,0)&amp;")"</f>
        <v>Uniform (42, 126)</v>
      </c>
      <c r="L93" s="94">
        <f t="shared" ref="L93:M115" si="9">ROUND(G93,0)</f>
        <v>42</v>
      </c>
      <c r="M93" s="94">
        <f t="shared" si="9"/>
        <v>126</v>
      </c>
      <c r="N93" s="133" t="s">
        <v>17</v>
      </c>
      <c r="O93" s="133"/>
      <c r="P93" s="133"/>
      <c r="Q93" s="133"/>
    </row>
    <row r="94" spans="1:17" x14ac:dyDescent="0.25">
      <c r="A94" s="81" t="s">
        <v>5</v>
      </c>
      <c r="B94" s="133" t="s">
        <v>12</v>
      </c>
      <c r="C94" s="133" t="s">
        <v>14</v>
      </c>
      <c r="D94" s="133" t="s">
        <v>17</v>
      </c>
      <c r="E94" s="46">
        <v>4</v>
      </c>
      <c r="F94" s="309">
        <v>327</v>
      </c>
      <c r="G94" s="309">
        <v>163</v>
      </c>
      <c r="H94" s="309">
        <v>490</v>
      </c>
      <c r="I94" s="133" t="s">
        <v>199</v>
      </c>
      <c r="J94" s="133">
        <v>0</v>
      </c>
      <c r="K94" s="133" t="str">
        <f t="shared" si="8"/>
        <v>Uniform (163, 490)</v>
      </c>
      <c r="L94" s="94">
        <f t="shared" si="9"/>
        <v>163</v>
      </c>
      <c r="M94" s="94">
        <f t="shared" si="9"/>
        <v>490</v>
      </c>
      <c r="N94" s="133" t="s">
        <v>17</v>
      </c>
      <c r="O94" s="133"/>
      <c r="P94" s="133"/>
      <c r="Q94" s="133"/>
    </row>
    <row r="95" spans="1:17" x14ac:dyDescent="0.25">
      <c r="A95" s="81" t="s">
        <v>5</v>
      </c>
      <c r="B95" s="133" t="s">
        <v>15</v>
      </c>
      <c r="C95" s="133" t="s">
        <v>11</v>
      </c>
      <c r="D95" s="133" t="s">
        <v>17</v>
      </c>
      <c r="E95" s="46">
        <v>4</v>
      </c>
      <c r="F95" s="309">
        <v>76</v>
      </c>
      <c r="G95" s="309">
        <v>38</v>
      </c>
      <c r="H95" s="309">
        <v>113</v>
      </c>
      <c r="I95" s="133" t="s">
        <v>199</v>
      </c>
      <c r="J95" s="133">
        <v>0</v>
      </c>
      <c r="K95" s="133" t="str">
        <f t="shared" si="8"/>
        <v>Uniform (38, 113)</v>
      </c>
      <c r="L95" s="94">
        <f t="shared" si="9"/>
        <v>38</v>
      </c>
      <c r="M95" s="94">
        <f t="shared" si="9"/>
        <v>113</v>
      </c>
      <c r="N95" s="133" t="s">
        <v>17</v>
      </c>
      <c r="O95" s="133"/>
      <c r="P95" s="133"/>
      <c r="Q95" s="133"/>
    </row>
    <row r="96" spans="1:17" x14ac:dyDescent="0.25">
      <c r="A96" s="81" t="s">
        <v>5</v>
      </c>
      <c r="B96" s="133" t="s">
        <v>15</v>
      </c>
      <c r="C96" s="133" t="s">
        <v>13</v>
      </c>
      <c r="D96" s="133" t="s">
        <v>17</v>
      </c>
      <c r="E96" s="46">
        <v>4</v>
      </c>
      <c r="F96" s="309">
        <v>83</v>
      </c>
      <c r="G96" s="309">
        <v>41</v>
      </c>
      <c r="H96" s="309">
        <v>124</v>
      </c>
      <c r="I96" s="133" t="s">
        <v>199</v>
      </c>
      <c r="J96" s="133">
        <v>0</v>
      </c>
      <c r="K96" s="133" t="str">
        <f t="shared" si="8"/>
        <v>Uniform (41, 124)</v>
      </c>
      <c r="L96" s="94">
        <f t="shared" si="9"/>
        <v>41</v>
      </c>
      <c r="M96" s="94">
        <f t="shared" si="9"/>
        <v>124</v>
      </c>
      <c r="N96" s="133" t="s">
        <v>17</v>
      </c>
      <c r="O96" s="133"/>
      <c r="P96" s="133"/>
      <c r="Q96" s="133"/>
    </row>
    <row r="97" spans="1:17" x14ac:dyDescent="0.25">
      <c r="A97" s="40" t="s">
        <v>5</v>
      </c>
      <c r="B97" s="91" t="s">
        <v>15</v>
      </c>
      <c r="C97" s="91" t="s">
        <v>14</v>
      </c>
      <c r="D97" s="91" t="s">
        <v>17</v>
      </c>
      <c r="E97" s="37">
        <v>4</v>
      </c>
      <c r="F97" s="310">
        <v>305</v>
      </c>
      <c r="G97" s="310">
        <v>152</v>
      </c>
      <c r="H97" s="310">
        <v>457</v>
      </c>
      <c r="I97" s="87" t="s">
        <v>199</v>
      </c>
      <c r="J97" s="87">
        <v>0</v>
      </c>
      <c r="K97" s="87" t="str">
        <f t="shared" si="8"/>
        <v>Uniform (152, 457)</v>
      </c>
      <c r="L97" s="93">
        <f t="shared" si="9"/>
        <v>152</v>
      </c>
      <c r="M97" s="93">
        <f t="shared" si="9"/>
        <v>457</v>
      </c>
      <c r="N97" s="87" t="s">
        <v>17</v>
      </c>
      <c r="O97" s="91"/>
      <c r="P97" s="91"/>
      <c r="Q97" s="91"/>
    </row>
    <row r="98" spans="1:17" x14ac:dyDescent="0.25">
      <c r="A98" s="81" t="s">
        <v>0</v>
      </c>
      <c r="B98" s="133" t="s">
        <v>12</v>
      </c>
      <c r="C98" s="133" t="s">
        <v>11</v>
      </c>
      <c r="D98" s="32" t="s">
        <v>17</v>
      </c>
      <c r="E98" s="43">
        <v>1</v>
      </c>
      <c r="F98" s="46">
        <v>1440</v>
      </c>
      <c r="G98" s="46">
        <v>720</v>
      </c>
      <c r="H98" s="46">
        <v>2161</v>
      </c>
      <c r="I98" s="133" t="s">
        <v>199</v>
      </c>
      <c r="J98" s="133">
        <v>0</v>
      </c>
      <c r="K98" s="133" t="str">
        <f t="shared" si="8"/>
        <v>Uniform (720, 2161)</v>
      </c>
      <c r="L98" s="94">
        <f t="shared" si="9"/>
        <v>720</v>
      </c>
      <c r="M98" s="94">
        <f t="shared" si="9"/>
        <v>2161</v>
      </c>
      <c r="N98" s="133" t="s">
        <v>17</v>
      </c>
      <c r="O98" s="84"/>
      <c r="P98" s="47"/>
      <c r="Q98" s="47"/>
    </row>
    <row r="99" spans="1:17" x14ac:dyDescent="0.25">
      <c r="A99" s="81" t="s">
        <v>0</v>
      </c>
      <c r="B99" s="133" t="s">
        <v>12</v>
      </c>
      <c r="C99" s="133" t="s">
        <v>13</v>
      </c>
      <c r="D99" s="32" t="s">
        <v>17</v>
      </c>
      <c r="E99" s="43">
        <v>1</v>
      </c>
      <c r="F99" s="46">
        <v>314</v>
      </c>
      <c r="G99" s="46">
        <v>157</v>
      </c>
      <c r="H99" s="46">
        <v>471</v>
      </c>
      <c r="I99" s="133" t="s">
        <v>199</v>
      </c>
      <c r="J99" s="133">
        <v>0</v>
      </c>
      <c r="K99" s="133" t="str">
        <f t="shared" si="8"/>
        <v>Uniform (157, 471)</v>
      </c>
      <c r="L99" s="94">
        <f t="shared" si="9"/>
        <v>157</v>
      </c>
      <c r="M99" s="94">
        <f t="shared" si="9"/>
        <v>471</v>
      </c>
      <c r="N99" s="133" t="s">
        <v>17</v>
      </c>
      <c r="O99" s="84"/>
      <c r="P99" s="47"/>
      <c r="Q99" s="47"/>
    </row>
    <row r="100" spans="1:17" x14ac:dyDescent="0.25">
      <c r="A100" s="81" t="s">
        <v>0</v>
      </c>
      <c r="B100" s="133" t="s">
        <v>12</v>
      </c>
      <c r="C100" s="133" t="s">
        <v>14</v>
      </c>
      <c r="D100" s="32" t="s">
        <v>17</v>
      </c>
      <c r="E100" s="43">
        <v>1</v>
      </c>
      <c r="F100" s="46">
        <v>1706</v>
      </c>
      <c r="G100" s="46">
        <v>853</v>
      </c>
      <c r="H100" s="46">
        <v>2558</v>
      </c>
      <c r="I100" s="133" t="s">
        <v>199</v>
      </c>
      <c r="J100" s="133">
        <v>0</v>
      </c>
      <c r="K100" s="133" t="str">
        <f t="shared" si="8"/>
        <v>Uniform (853, 2558)</v>
      </c>
      <c r="L100" s="94">
        <f t="shared" si="9"/>
        <v>853</v>
      </c>
      <c r="M100" s="94">
        <f t="shared" si="9"/>
        <v>2558</v>
      </c>
      <c r="N100" s="133" t="s">
        <v>17</v>
      </c>
      <c r="O100" s="84"/>
      <c r="P100" s="47"/>
      <c r="Q100" s="47"/>
    </row>
    <row r="101" spans="1:17" x14ac:dyDescent="0.25">
      <c r="A101" s="81" t="s">
        <v>0</v>
      </c>
      <c r="B101" s="133" t="s">
        <v>15</v>
      </c>
      <c r="C101" s="133" t="s">
        <v>11</v>
      </c>
      <c r="D101" s="32" t="s">
        <v>17</v>
      </c>
      <c r="E101" s="43">
        <v>1</v>
      </c>
      <c r="F101" s="46">
        <v>1817</v>
      </c>
      <c r="G101" s="46">
        <v>909</v>
      </c>
      <c r="H101" s="46">
        <v>2726</v>
      </c>
      <c r="I101" s="133" t="s">
        <v>199</v>
      </c>
      <c r="J101" s="133">
        <v>0</v>
      </c>
      <c r="K101" s="133" t="str">
        <f t="shared" si="8"/>
        <v>Uniform (909, 2726)</v>
      </c>
      <c r="L101" s="94">
        <f t="shared" si="9"/>
        <v>909</v>
      </c>
      <c r="M101" s="94">
        <f t="shared" si="9"/>
        <v>2726</v>
      </c>
      <c r="N101" s="133" t="s">
        <v>17</v>
      </c>
      <c r="O101" s="84"/>
      <c r="P101" s="47"/>
      <c r="Q101" s="47"/>
    </row>
    <row r="102" spans="1:17" x14ac:dyDescent="0.25">
      <c r="A102" s="81" t="s">
        <v>0</v>
      </c>
      <c r="B102" s="133" t="s">
        <v>15</v>
      </c>
      <c r="C102" s="133" t="s">
        <v>13</v>
      </c>
      <c r="D102" s="32" t="s">
        <v>17</v>
      </c>
      <c r="E102" s="43">
        <v>1</v>
      </c>
      <c r="F102" s="46">
        <v>353</v>
      </c>
      <c r="G102" s="46">
        <v>176</v>
      </c>
      <c r="H102" s="46">
        <v>529</v>
      </c>
      <c r="I102" s="133" t="s">
        <v>199</v>
      </c>
      <c r="J102" s="133">
        <v>0</v>
      </c>
      <c r="K102" s="84" t="str">
        <f t="shared" si="8"/>
        <v>Uniform (176, 529)</v>
      </c>
      <c r="L102" s="92">
        <f t="shared" si="9"/>
        <v>176</v>
      </c>
      <c r="M102" s="92">
        <f t="shared" si="9"/>
        <v>529</v>
      </c>
      <c r="N102" s="84" t="s">
        <v>17</v>
      </c>
      <c r="O102" s="84"/>
      <c r="P102" s="47"/>
      <c r="Q102" s="47"/>
    </row>
    <row r="103" spans="1:17" x14ac:dyDescent="0.25">
      <c r="A103" s="86" t="s">
        <v>0</v>
      </c>
      <c r="B103" s="84" t="s">
        <v>15</v>
      </c>
      <c r="C103" s="84" t="s">
        <v>14</v>
      </c>
      <c r="D103" s="43" t="s">
        <v>17</v>
      </c>
      <c r="E103" s="43">
        <v>1</v>
      </c>
      <c r="F103" s="46">
        <v>1024</v>
      </c>
      <c r="G103" s="46">
        <v>512</v>
      </c>
      <c r="H103" s="46">
        <v>1535</v>
      </c>
      <c r="I103" s="84" t="s">
        <v>199</v>
      </c>
      <c r="J103" s="84">
        <v>0</v>
      </c>
      <c r="K103" s="84" t="str">
        <f t="shared" si="8"/>
        <v>Uniform (512, 1535)</v>
      </c>
      <c r="L103" s="92">
        <f t="shared" si="9"/>
        <v>512</v>
      </c>
      <c r="M103" s="92">
        <f t="shared" si="9"/>
        <v>1535</v>
      </c>
      <c r="N103" s="84" t="s">
        <v>17</v>
      </c>
      <c r="O103" s="84"/>
      <c r="P103" s="47"/>
      <c r="Q103" s="47"/>
    </row>
    <row r="104" spans="1:17" x14ac:dyDescent="0.25">
      <c r="A104" s="86" t="s">
        <v>0</v>
      </c>
      <c r="B104" s="84" t="s">
        <v>12</v>
      </c>
      <c r="C104" s="84" t="s">
        <v>11</v>
      </c>
      <c r="D104" s="43" t="s">
        <v>17</v>
      </c>
      <c r="E104" s="43">
        <v>2</v>
      </c>
      <c r="F104" s="46">
        <v>1678</v>
      </c>
      <c r="G104" s="46">
        <v>839</v>
      </c>
      <c r="H104" s="46">
        <v>2517</v>
      </c>
      <c r="I104" s="84" t="s">
        <v>199</v>
      </c>
      <c r="J104" s="84">
        <v>0</v>
      </c>
      <c r="K104" s="84" t="str">
        <f t="shared" si="8"/>
        <v>Uniform (839, 2517)</v>
      </c>
      <c r="L104" s="92">
        <f t="shared" si="9"/>
        <v>839</v>
      </c>
      <c r="M104" s="92">
        <f t="shared" si="9"/>
        <v>2517</v>
      </c>
      <c r="N104" s="84" t="s">
        <v>17</v>
      </c>
      <c r="O104" s="84"/>
      <c r="P104" s="47"/>
      <c r="Q104" s="47"/>
    </row>
    <row r="105" spans="1:17" x14ac:dyDescent="0.25">
      <c r="A105" s="86" t="s">
        <v>0</v>
      </c>
      <c r="B105" s="84" t="s">
        <v>12</v>
      </c>
      <c r="C105" s="84" t="s">
        <v>13</v>
      </c>
      <c r="D105" s="43" t="s">
        <v>17</v>
      </c>
      <c r="E105" s="43">
        <v>2</v>
      </c>
      <c r="F105" s="46">
        <v>359</v>
      </c>
      <c r="G105" s="46">
        <v>180</v>
      </c>
      <c r="H105" s="46">
        <v>539</v>
      </c>
      <c r="I105" s="84" t="s">
        <v>199</v>
      </c>
      <c r="J105" s="84">
        <v>0</v>
      </c>
      <c r="K105" s="84" t="str">
        <f t="shared" si="8"/>
        <v>Uniform (180, 539)</v>
      </c>
      <c r="L105" s="92">
        <f t="shared" si="9"/>
        <v>180</v>
      </c>
      <c r="M105" s="92">
        <f t="shared" si="9"/>
        <v>539</v>
      </c>
      <c r="N105" s="84" t="s">
        <v>17</v>
      </c>
      <c r="O105" s="84"/>
      <c r="P105" s="47"/>
      <c r="Q105" s="47"/>
    </row>
    <row r="106" spans="1:17" x14ac:dyDescent="0.25">
      <c r="A106" s="86" t="s">
        <v>0</v>
      </c>
      <c r="B106" s="84" t="s">
        <v>12</v>
      </c>
      <c r="C106" s="84" t="s">
        <v>14</v>
      </c>
      <c r="D106" s="43" t="s">
        <v>17</v>
      </c>
      <c r="E106" s="43">
        <v>2</v>
      </c>
      <c r="F106" s="46">
        <v>1791</v>
      </c>
      <c r="G106" s="46">
        <v>895</v>
      </c>
      <c r="H106" s="46">
        <v>2686</v>
      </c>
      <c r="I106" s="84" t="s">
        <v>199</v>
      </c>
      <c r="J106" s="84">
        <v>0</v>
      </c>
      <c r="K106" s="84" t="str">
        <f t="shared" si="8"/>
        <v>Uniform (895, 2686)</v>
      </c>
      <c r="L106" s="92">
        <f t="shared" si="9"/>
        <v>895</v>
      </c>
      <c r="M106" s="92">
        <f t="shared" si="9"/>
        <v>2686</v>
      </c>
      <c r="N106" s="84" t="s">
        <v>17</v>
      </c>
      <c r="O106" s="84"/>
      <c r="P106" s="47"/>
      <c r="Q106" s="47"/>
    </row>
    <row r="107" spans="1:17" x14ac:dyDescent="0.25">
      <c r="A107" s="86" t="s">
        <v>0</v>
      </c>
      <c r="B107" s="84" t="s">
        <v>15</v>
      </c>
      <c r="C107" s="84" t="s">
        <v>11</v>
      </c>
      <c r="D107" s="43" t="s">
        <v>17</v>
      </c>
      <c r="E107" s="43">
        <v>2</v>
      </c>
      <c r="F107" s="46">
        <v>2019</v>
      </c>
      <c r="G107" s="46">
        <v>1010</v>
      </c>
      <c r="H107" s="46">
        <v>3029</v>
      </c>
      <c r="I107" s="84" t="s">
        <v>199</v>
      </c>
      <c r="J107" s="84">
        <v>0</v>
      </c>
      <c r="K107" s="84" t="str">
        <f t="shared" si="8"/>
        <v>Uniform (1010, 3029)</v>
      </c>
      <c r="L107" s="92">
        <f t="shared" si="9"/>
        <v>1010</v>
      </c>
      <c r="M107" s="92">
        <f t="shared" si="9"/>
        <v>3029</v>
      </c>
      <c r="N107" s="84" t="s">
        <v>17</v>
      </c>
      <c r="O107" s="84"/>
      <c r="P107" s="47"/>
      <c r="Q107" s="47"/>
    </row>
    <row r="108" spans="1:17" x14ac:dyDescent="0.25">
      <c r="A108" s="86" t="s">
        <v>0</v>
      </c>
      <c r="B108" s="84" t="s">
        <v>15</v>
      </c>
      <c r="C108" s="84" t="s">
        <v>13</v>
      </c>
      <c r="D108" s="43" t="s">
        <v>17</v>
      </c>
      <c r="E108" s="43">
        <v>2</v>
      </c>
      <c r="F108" s="46">
        <v>328</v>
      </c>
      <c r="G108" s="46">
        <v>164</v>
      </c>
      <c r="H108" s="46">
        <v>492</v>
      </c>
      <c r="I108" s="84" t="s">
        <v>199</v>
      </c>
      <c r="J108" s="84">
        <v>0</v>
      </c>
      <c r="K108" s="84" t="str">
        <f t="shared" si="8"/>
        <v>Uniform (164, 492)</v>
      </c>
      <c r="L108" s="92">
        <f t="shared" si="9"/>
        <v>164</v>
      </c>
      <c r="M108" s="92">
        <f t="shared" si="9"/>
        <v>492</v>
      </c>
      <c r="N108" s="84" t="s">
        <v>17</v>
      </c>
      <c r="O108" s="84"/>
      <c r="P108" s="47"/>
      <c r="Q108" s="47"/>
    </row>
    <row r="109" spans="1:17" x14ac:dyDescent="0.25">
      <c r="A109" s="86" t="s">
        <v>0</v>
      </c>
      <c r="B109" s="84" t="s">
        <v>15</v>
      </c>
      <c r="C109" s="84" t="s">
        <v>14</v>
      </c>
      <c r="D109" s="43" t="s">
        <v>17</v>
      </c>
      <c r="E109" s="43">
        <v>2</v>
      </c>
      <c r="F109" s="46">
        <v>1186</v>
      </c>
      <c r="G109" s="46">
        <v>593</v>
      </c>
      <c r="H109" s="46">
        <v>1779</v>
      </c>
      <c r="I109" s="84" t="s">
        <v>199</v>
      </c>
      <c r="J109" s="84">
        <v>0</v>
      </c>
      <c r="K109" s="84" t="str">
        <f t="shared" si="8"/>
        <v>Uniform (593, 1779)</v>
      </c>
      <c r="L109" s="92">
        <f t="shared" si="9"/>
        <v>593</v>
      </c>
      <c r="M109" s="92">
        <f t="shared" si="9"/>
        <v>1779</v>
      </c>
      <c r="N109" s="84" t="s">
        <v>17</v>
      </c>
      <c r="O109" s="84"/>
      <c r="P109" s="47"/>
      <c r="Q109" s="47"/>
    </row>
    <row r="110" spans="1:17" x14ac:dyDescent="0.25">
      <c r="A110" s="86" t="s">
        <v>0</v>
      </c>
      <c r="B110" s="84" t="s">
        <v>12</v>
      </c>
      <c r="C110" s="84" t="s">
        <v>11</v>
      </c>
      <c r="D110" s="43" t="s">
        <v>17</v>
      </c>
      <c r="E110" s="43">
        <v>3</v>
      </c>
      <c r="F110" s="46">
        <v>1935</v>
      </c>
      <c r="G110" s="46">
        <v>967</v>
      </c>
      <c r="H110" s="46">
        <v>2902</v>
      </c>
      <c r="I110" s="84" t="s">
        <v>199</v>
      </c>
      <c r="J110" s="84">
        <v>0</v>
      </c>
      <c r="K110" s="84" t="str">
        <f t="shared" si="8"/>
        <v>Uniform (967, 2902)</v>
      </c>
      <c r="L110" s="92">
        <f t="shared" si="9"/>
        <v>967</v>
      </c>
      <c r="M110" s="92">
        <f t="shared" si="9"/>
        <v>2902</v>
      </c>
      <c r="N110" s="84" t="s">
        <v>17</v>
      </c>
      <c r="O110" s="84"/>
      <c r="P110" s="47"/>
      <c r="Q110" s="47"/>
    </row>
    <row r="111" spans="1:17" x14ac:dyDescent="0.25">
      <c r="A111" s="86" t="s">
        <v>0</v>
      </c>
      <c r="B111" s="84" t="s">
        <v>12</v>
      </c>
      <c r="C111" s="84" t="s">
        <v>13</v>
      </c>
      <c r="D111" s="43" t="s">
        <v>17</v>
      </c>
      <c r="E111" s="43">
        <v>3</v>
      </c>
      <c r="F111" s="46">
        <v>351</v>
      </c>
      <c r="G111" s="46">
        <v>176</v>
      </c>
      <c r="H111" s="46">
        <v>527</v>
      </c>
      <c r="I111" s="84" t="s">
        <v>199</v>
      </c>
      <c r="J111" s="84">
        <v>0</v>
      </c>
      <c r="K111" s="84" t="str">
        <f t="shared" si="8"/>
        <v>Uniform (176, 527)</v>
      </c>
      <c r="L111" s="92">
        <f t="shared" si="9"/>
        <v>176</v>
      </c>
      <c r="M111" s="92">
        <f t="shared" si="9"/>
        <v>527</v>
      </c>
      <c r="N111" s="84" t="s">
        <v>17</v>
      </c>
      <c r="O111" s="84"/>
      <c r="P111" s="47"/>
      <c r="Q111" s="47"/>
    </row>
    <row r="112" spans="1:17" x14ac:dyDescent="0.25">
      <c r="A112" s="86" t="s">
        <v>0</v>
      </c>
      <c r="B112" s="84" t="s">
        <v>12</v>
      </c>
      <c r="C112" s="84" t="s">
        <v>14</v>
      </c>
      <c r="D112" s="43" t="s">
        <v>17</v>
      </c>
      <c r="E112" s="43">
        <v>3</v>
      </c>
      <c r="F112" s="46">
        <v>1924</v>
      </c>
      <c r="G112" s="46">
        <v>962</v>
      </c>
      <c r="H112" s="46">
        <v>2886</v>
      </c>
      <c r="I112" s="84" t="s">
        <v>199</v>
      </c>
      <c r="J112" s="84">
        <v>0</v>
      </c>
      <c r="K112" s="84" t="str">
        <f t="shared" si="8"/>
        <v>Uniform (962, 2886)</v>
      </c>
      <c r="L112" s="92">
        <f t="shared" si="9"/>
        <v>962</v>
      </c>
      <c r="M112" s="92">
        <f t="shared" si="9"/>
        <v>2886</v>
      </c>
      <c r="N112" s="84" t="s">
        <v>17</v>
      </c>
      <c r="O112" s="84"/>
      <c r="P112" s="47"/>
      <c r="Q112" s="47"/>
    </row>
    <row r="113" spans="1:17" x14ac:dyDescent="0.25">
      <c r="A113" s="86" t="s">
        <v>0</v>
      </c>
      <c r="B113" s="84" t="s">
        <v>15</v>
      </c>
      <c r="C113" s="84" t="s">
        <v>11</v>
      </c>
      <c r="D113" s="43" t="s">
        <v>17</v>
      </c>
      <c r="E113" s="43">
        <v>3</v>
      </c>
      <c r="F113" s="46">
        <v>2374</v>
      </c>
      <c r="G113" s="46">
        <v>1187</v>
      </c>
      <c r="H113" s="46">
        <v>3560</v>
      </c>
      <c r="I113" s="84" t="s">
        <v>199</v>
      </c>
      <c r="J113" s="84">
        <v>0</v>
      </c>
      <c r="K113" s="84" t="str">
        <f t="shared" si="8"/>
        <v>Uniform (1187, 3560)</v>
      </c>
      <c r="L113" s="92">
        <f t="shared" si="9"/>
        <v>1187</v>
      </c>
      <c r="M113" s="92">
        <f t="shared" si="9"/>
        <v>3560</v>
      </c>
      <c r="N113" s="84" t="s">
        <v>17</v>
      </c>
      <c r="O113" s="84"/>
      <c r="P113" s="47"/>
      <c r="Q113" s="47"/>
    </row>
    <row r="114" spans="1:17" x14ac:dyDescent="0.25">
      <c r="A114" s="86" t="s">
        <v>0</v>
      </c>
      <c r="B114" s="84" t="s">
        <v>15</v>
      </c>
      <c r="C114" s="84" t="s">
        <v>13</v>
      </c>
      <c r="D114" s="43" t="s">
        <v>17</v>
      </c>
      <c r="E114" s="43">
        <v>3</v>
      </c>
      <c r="F114" s="46">
        <v>373</v>
      </c>
      <c r="G114" s="46">
        <v>186</v>
      </c>
      <c r="H114" s="46">
        <v>559</v>
      </c>
      <c r="I114" s="84" t="s">
        <v>199</v>
      </c>
      <c r="J114" s="84">
        <v>0</v>
      </c>
      <c r="K114" s="84" t="str">
        <f t="shared" si="8"/>
        <v>Uniform (186, 559)</v>
      </c>
      <c r="L114" s="92">
        <f t="shared" si="9"/>
        <v>186</v>
      </c>
      <c r="M114" s="92">
        <f t="shared" si="9"/>
        <v>559</v>
      </c>
      <c r="N114" s="84" t="s">
        <v>17</v>
      </c>
      <c r="O114" s="84"/>
      <c r="P114" s="47"/>
      <c r="Q114" s="47"/>
    </row>
    <row r="115" spans="1:17" x14ac:dyDescent="0.25">
      <c r="A115" s="86" t="s">
        <v>0</v>
      </c>
      <c r="B115" s="84" t="s">
        <v>15</v>
      </c>
      <c r="C115" s="84" t="s">
        <v>14</v>
      </c>
      <c r="D115" s="43" t="s">
        <v>17</v>
      </c>
      <c r="E115" s="43">
        <v>3</v>
      </c>
      <c r="F115" s="46">
        <v>1140</v>
      </c>
      <c r="G115" s="46">
        <v>570</v>
      </c>
      <c r="H115" s="46">
        <v>1709</v>
      </c>
      <c r="I115" s="84" t="s">
        <v>199</v>
      </c>
      <c r="J115" s="84">
        <v>0</v>
      </c>
      <c r="K115" s="84" t="str">
        <f t="shared" si="8"/>
        <v>Uniform (570, 1709)</v>
      </c>
      <c r="L115" s="92">
        <f t="shared" si="9"/>
        <v>570</v>
      </c>
      <c r="M115" s="92">
        <f t="shared" si="9"/>
        <v>1709</v>
      </c>
      <c r="N115" s="84" t="s">
        <v>17</v>
      </c>
      <c r="O115" s="84"/>
      <c r="P115" s="47"/>
      <c r="Q115" s="47"/>
    </row>
    <row r="116" spans="1:17" x14ac:dyDescent="0.25">
      <c r="A116" s="86" t="s">
        <v>0</v>
      </c>
      <c r="B116" s="84" t="s">
        <v>12</v>
      </c>
      <c r="C116" s="84" t="s">
        <v>11</v>
      </c>
      <c r="D116" s="43" t="s">
        <v>17</v>
      </c>
      <c r="E116" s="46">
        <v>4</v>
      </c>
      <c r="F116" s="309">
        <v>2229</v>
      </c>
      <c r="G116" s="309">
        <v>1115</v>
      </c>
      <c r="H116" s="309">
        <v>3344</v>
      </c>
      <c r="I116" s="84" t="s">
        <v>199</v>
      </c>
      <c r="J116" s="84">
        <v>0</v>
      </c>
      <c r="K116" s="84" t="str">
        <f>"Uniform ("&amp;ROUND(L116,0)&amp;", "&amp;ROUND(M116,0)&amp;")"</f>
        <v>Uniform (1115, 3344)</v>
      </c>
      <c r="L116" s="92">
        <f>ROUND(G116,0)</f>
        <v>1115</v>
      </c>
      <c r="M116" s="92">
        <f>ROUND(H116,0)</f>
        <v>3344</v>
      </c>
      <c r="N116" s="84" t="s">
        <v>17</v>
      </c>
      <c r="O116" s="133"/>
      <c r="P116" s="92"/>
      <c r="Q116" s="133"/>
    </row>
    <row r="117" spans="1:17" x14ac:dyDescent="0.25">
      <c r="A117" s="86" t="s">
        <v>0</v>
      </c>
      <c r="B117" s="84" t="s">
        <v>12</v>
      </c>
      <c r="C117" s="84" t="s">
        <v>13</v>
      </c>
      <c r="D117" s="43" t="s">
        <v>17</v>
      </c>
      <c r="E117" s="46">
        <v>4</v>
      </c>
      <c r="F117" s="309">
        <v>363</v>
      </c>
      <c r="G117" s="309">
        <v>181</v>
      </c>
      <c r="H117" s="309">
        <v>544</v>
      </c>
      <c r="I117" s="133" t="s">
        <v>199</v>
      </c>
      <c r="J117" s="133">
        <v>0</v>
      </c>
      <c r="K117" s="133" t="str">
        <f t="shared" ref="K117:K139" si="10">"Uniform ("&amp;ROUND(L117,0)&amp;", "&amp;ROUND(M117,0)&amp;")"</f>
        <v>Uniform (181, 544)</v>
      </c>
      <c r="L117" s="94">
        <f t="shared" ref="L117:M139" si="11">ROUND(G117,0)</f>
        <v>181</v>
      </c>
      <c r="M117" s="94">
        <f t="shared" si="11"/>
        <v>544</v>
      </c>
      <c r="N117" s="133" t="s">
        <v>17</v>
      </c>
      <c r="O117" s="133"/>
      <c r="P117" s="92"/>
      <c r="Q117" s="133"/>
    </row>
    <row r="118" spans="1:17" x14ac:dyDescent="0.25">
      <c r="A118" s="81" t="s">
        <v>0</v>
      </c>
      <c r="B118" s="133" t="s">
        <v>12</v>
      </c>
      <c r="C118" s="133" t="s">
        <v>14</v>
      </c>
      <c r="D118" s="32" t="s">
        <v>17</v>
      </c>
      <c r="E118" s="46">
        <v>4</v>
      </c>
      <c r="F118" s="309">
        <v>2051</v>
      </c>
      <c r="G118" s="309">
        <v>1025</v>
      </c>
      <c r="H118" s="309">
        <v>3076</v>
      </c>
      <c r="I118" s="133" t="s">
        <v>199</v>
      </c>
      <c r="J118" s="133">
        <v>0</v>
      </c>
      <c r="K118" s="133" t="str">
        <f t="shared" si="10"/>
        <v>Uniform (1025, 3076)</v>
      </c>
      <c r="L118" s="94">
        <f t="shared" si="11"/>
        <v>1025</v>
      </c>
      <c r="M118" s="94">
        <f t="shared" si="11"/>
        <v>3076</v>
      </c>
      <c r="N118" s="133" t="s">
        <v>17</v>
      </c>
      <c r="O118" s="133"/>
      <c r="P118" s="92"/>
      <c r="Q118" s="133"/>
    </row>
    <row r="119" spans="1:17" x14ac:dyDescent="0.25">
      <c r="A119" s="81" t="s">
        <v>0</v>
      </c>
      <c r="B119" s="133" t="s">
        <v>15</v>
      </c>
      <c r="C119" s="133" t="s">
        <v>11</v>
      </c>
      <c r="D119" s="32" t="s">
        <v>17</v>
      </c>
      <c r="E119" s="46">
        <v>4</v>
      </c>
      <c r="F119" s="309">
        <v>2702</v>
      </c>
      <c r="G119" s="309">
        <v>1351</v>
      </c>
      <c r="H119" s="309">
        <v>4053</v>
      </c>
      <c r="I119" s="133" t="s">
        <v>199</v>
      </c>
      <c r="J119" s="133">
        <v>0</v>
      </c>
      <c r="K119" s="133" t="str">
        <f t="shared" si="10"/>
        <v>Uniform (1351, 4053)</v>
      </c>
      <c r="L119" s="94">
        <f t="shared" si="11"/>
        <v>1351</v>
      </c>
      <c r="M119" s="94">
        <f t="shared" si="11"/>
        <v>4053</v>
      </c>
      <c r="N119" s="133" t="s">
        <v>17</v>
      </c>
      <c r="O119" s="133"/>
      <c r="P119" s="92"/>
      <c r="Q119" s="133"/>
    </row>
    <row r="120" spans="1:17" x14ac:dyDescent="0.25">
      <c r="A120" s="81" t="s">
        <v>0</v>
      </c>
      <c r="B120" s="133" t="s">
        <v>15</v>
      </c>
      <c r="C120" s="133" t="s">
        <v>13</v>
      </c>
      <c r="D120" s="32" t="s">
        <v>17</v>
      </c>
      <c r="E120" s="46">
        <v>4</v>
      </c>
      <c r="F120" s="309">
        <v>409</v>
      </c>
      <c r="G120" s="309">
        <v>205</v>
      </c>
      <c r="H120" s="309">
        <v>614</v>
      </c>
      <c r="I120" s="133" t="s">
        <v>199</v>
      </c>
      <c r="J120" s="133">
        <v>0</v>
      </c>
      <c r="K120" s="133" t="str">
        <f t="shared" si="10"/>
        <v>Uniform (205, 614)</v>
      </c>
      <c r="L120" s="94">
        <f t="shared" si="11"/>
        <v>205</v>
      </c>
      <c r="M120" s="94">
        <f t="shared" si="11"/>
        <v>614</v>
      </c>
      <c r="N120" s="133" t="s">
        <v>17</v>
      </c>
      <c r="O120" s="133"/>
      <c r="P120" s="92"/>
      <c r="Q120" s="133"/>
    </row>
    <row r="121" spans="1:17" x14ac:dyDescent="0.25">
      <c r="A121" s="80" t="s">
        <v>0</v>
      </c>
      <c r="B121" s="87" t="s">
        <v>15</v>
      </c>
      <c r="C121" s="87" t="s">
        <v>14</v>
      </c>
      <c r="D121" s="37" t="s">
        <v>17</v>
      </c>
      <c r="E121" s="37">
        <v>4</v>
      </c>
      <c r="F121" s="310">
        <v>1174</v>
      </c>
      <c r="G121" s="310">
        <v>587</v>
      </c>
      <c r="H121" s="310">
        <v>1762</v>
      </c>
      <c r="I121" s="87" t="s">
        <v>199</v>
      </c>
      <c r="J121" s="87">
        <v>0</v>
      </c>
      <c r="K121" s="87" t="str">
        <f t="shared" si="10"/>
        <v>Uniform (587, 1762)</v>
      </c>
      <c r="L121" s="93">
        <f t="shared" si="11"/>
        <v>587</v>
      </c>
      <c r="M121" s="93">
        <f t="shared" si="11"/>
        <v>1762</v>
      </c>
      <c r="N121" s="87" t="s">
        <v>17</v>
      </c>
      <c r="O121" s="87"/>
      <c r="P121" s="93"/>
      <c r="Q121" s="87"/>
    </row>
    <row r="122" spans="1:17" x14ac:dyDescent="0.25">
      <c r="A122" s="86" t="s">
        <v>6</v>
      </c>
      <c r="B122" s="133" t="s">
        <v>12</v>
      </c>
      <c r="C122" s="133" t="s">
        <v>11</v>
      </c>
      <c r="D122" s="133" t="s">
        <v>17</v>
      </c>
      <c r="E122" s="43">
        <v>1</v>
      </c>
      <c r="F122" s="46">
        <v>497</v>
      </c>
      <c r="G122" s="46">
        <v>248</v>
      </c>
      <c r="H122" s="46">
        <v>745</v>
      </c>
      <c r="I122" s="133" t="s">
        <v>199</v>
      </c>
      <c r="J122" s="133">
        <v>0</v>
      </c>
      <c r="K122" s="133" t="str">
        <f t="shared" si="10"/>
        <v>Uniform (248, 745)</v>
      </c>
      <c r="L122" s="94">
        <f t="shared" si="11"/>
        <v>248</v>
      </c>
      <c r="M122" s="94">
        <f t="shared" si="11"/>
        <v>745</v>
      </c>
      <c r="N122" s="133" t="s">
        <v>17</v>
      </c>
      <c r="O122" s="84"/>
      <c r="P122" s="47"/>
      <c r="Q122" s="47"/>
    </row>
    <row r="123" spans="1:17" x14ac:dyDescent="0.25">
      <c r="A123" s="81" t="s">
        <v>6</v>
      </c>
      <c r="B123" s="133" t="s">
        <v>12</v>
      </c>
      <c r="C123" s="133" t="s">
        <v>13</v>
      </c>
      <c r="D123" s="133" t="s">
        <v>17</v>
      </c>
      <c r="E123" s="43">
        <v>1</v>
      </c>
      <c r="F123" s="46">
        <v>58</v>
      </c>
      <c r="G123" s="46">
        <v>29</v>
      </c>
      <c r="H123" s="46">
        <v>87</v>
      </c>
      <c r="I123" s="133" t="s">
        <v>199</v>
      </c>
      <c r="J123" s="133">
        <v>0</v>
      </c>
      <c r="K123" s="133" t="str">
        <f t="shared" si="10"/>
        <v>Uniform (29, 87)</v>
      </c>
      <c r="L123" s="94">
        <f t="shared" si="11"/>
        <v>29</v>
      </c>
      <c r="M123" s="94">
        <f t="shared" si="11"/>
        <v>87</v>
      </c>
      <c r="N123" s="133" t="s">
        <v>17</v>
      </c>
      <c r="O123" s="84"/>
      <c r="P123" s="47"/>
      <c r="Q123" s="47"/>
    </row>
    <row r="124" spans="1:17" x14ac:dyDescent="0.25">
      <c r="A124" s="81" t="s">
        <v>6</v>
      </c>
      <c r="B124" s="133" t="s">
        <v>12</v>
      </c>
      <c r="C124" s="133" t="s">
        <v>14</v>
      </c>
      <c r="D124" s="133" t="s">
        <v>17</v>
      </c>
      <c r="E124" s="43">
        <v>1</v>
      </c>
      <c r="F124" s="46">
        <v>34</v>
      </c>
      <c r="G124" s="46">
        <v>17</v>
      </c>
      <c r="H124" s="46">
        <v>51</v>
      </c>
      <c r="I124" s="133" t="s">
        <v>199</v>
      </c>
      <c r="J124" s="133">
        <v>0</v>
      </c>
      <c r="K124" s="133" t="str">
        <f t="shared" si="10"/>
        <v>Uniform (17, 51)</v>
      </c>
      <c r="L124" s="94">
        <f t="shared" si="11"/>
        <v>17</v>
      </c>
      <c r="M124" s="94">
        <f t="shared" si="11"/>
        <v>51</v>
      </c>
      <c r="N124" s="133" t="s">
        <v>17</v>
      </c>
      <c r="O124" s="84"/>
      <c r="P124" s="47"/>
      <c r="Q124" s="47"/>
    </row>
    <row r="125" spans="1:17" x14ac:dyDescent="0.25">
      <c r="A125" s="81" t="s">
        <v>6</v>
      </c>
      <c r="B125" s="133" t="s">
        <v>15</v>
      </c>
      <c r="C125" s="133" t="s">
        <v>11</v>
      </c>
      <c r="D125" s="133" t="s">
        <v>17</v>
      </c>
      <c r="E125" s="43">
        <v>1</v>
      </c>
      <c r="F125" s="46">
        <v>464</v>
      </c>
      <c r="G125" s="46">
        <v>232</v>
      </c>
      <c r="H125" s="46">
        <v>696</v>
      </c>
      <c r="I125" s="133" t="s">
        <v>199</v>
      </c>
      <c r="J125" s="133">
        <v>0</v>
      </c>
      <c r="K125" s="133" t="str">
        <f t="shared" si="10"/>
        <v>Uniform (232, 696)</v>
      </c>
      <c r="L125" s="94">
        <f t="shared" si="11"/>
        <v>232</v>
      </c>
      <c r="M125" s="94">
        <f t="shared" si="11"/>
        <v>696</v>
      </c>
      <c r="N125" s="133" t="s">
        <v>17</v>
      </c>
      <c r="O125" s="84"/>
      <c r="P125" s="47"/>
      <c r="Q125" s="47"/>
    </row>
    <row r="126" spans="1:17" x14ac:dyDescent="0.25">
      <c r="A126" s="81" t="s">
        <v>6</v>
      </c>
      <c r="B126" s="133" t="s">
        <v>15</v>
      </c>
      <c r="C126" s="133" t="s">
        <v>13</v>
      </c>
      <c r="D126" s="133" t="s">
        <v>17</v>
      </c>
      <c r="E126" s="43">
        <v>1</v>
      </c>
      <c r="F126" s="46">
        <v>42</v>
      </c>
      <c r="G126" s="46">
        <v>21</v>
      </c>
      <c r="H126" s="46">
        <v>63</v>
      </c>
      <c r="I126" s="133" t="s">
        <v>199</v>
      </c>
      <c r="J126" s="133">
        <v>0</v>
      </c>
      <c r="K126" s="84" t="str">
        <f t="shared" si="10"/>
        <v>Uniform (21, 63)</v>
      </c>
      <c r="L126" s="92">
        <f t="shared" si="11"/>
        <v>21</v>
      </c>
      <c r="M126" s="92">
        <f t="shared" si="11"/>
        <v>63</v>
      </c>
      <c r="N126" s="84" t="s">
        <v>17</v>
      </c>
      <c r="O126" s="84"/>
      <c r="P126" s="47"/>
      <c r="Q126" s="47"/>
    </row>
    <row r="127" spans="1:17" x14ac:dyDescent="0.25">
      <c r="A127" s="81" t="s">
        <v>6</v>
      </c>
      <c r="B127" s="133" t="s">
        <v>15</v>
      </c>
      <c r="C127" s="133" t="s">
        <v>14</v>
      </c>
      <c r="D127" s="133" t="s">
        <v>17</v>
      </c>
      <c r="E127" s="43">
        <v>1</v>
      </c>
      <c r="F127" s="46">
        <v>37</v>
      </c>
      <c r="G127" s="46">
        <v>19</v>
      </c>
      <c r="H127" s="46">
        <v>56</v>
      </c>
      <c r="I127" s="84" t="s">
        <v>199</v>
      </c>
      <c r="J127" s="84">
        <v>0</v>
      </c>
      <c r="K127" s="84" t="str">
        <f t="shared" si="10"/>
        <v>Uniform (19, 56)</v>
      </c>
      <c r="L127" s="92">
        <f t="shared" si="11"/>
        <v>19</v>
      </c>
      <c r="M127" s="92">
        <f t="shared" si="11"/>
        <v>56</v>
      </c>
      <c r="N127" s="84" t="s">
        <v>17</v>
      </c>
      <c r="O127" s="84"/>
      <c r="P127" s="47"/>
      <c r="Q127" s="47"/>
    </row>
    <row r="128" spans="1:17" x14ac:dyDescent="0.25">
      <c r="A128" s="86" t="s">
        <v>6</v>
      </c>
      <c r="B128" s="133" t="s">
        <v>12</v>
      </c>
      <c r="C128" s="133" t="s">
        <v>11</v>
      </c>
      <c r="D128" s="133" t="s">
        <v>17</v>
      </c>
      <c r="E128" s="43">
        <v>2</v>
      </c>
      <c r="F128" s="46">
        <v>585</v>
      </c>
      <c r="G128" s="46">
        <v>292</v>
      </c>
      <c r="H128" s="46">
        <v>877</v>
      </c>
      <c r="I128" s="84" t="s">
        <v>199</v>
      </c>
      <c r="J128" s="84">
        <v>0</v>
      </c>
      <c r="K128" s="84" t="str">
        <f t="shared" si="10"/>
        <v>Uniform (292, 877)</v>
      </c>
      <c r="L128" s="92">
        <f t="shared" si="11"/>
        <v>292</v>
      </c>
      <c r="M128" s="92">
        <f t="shared" si="11"/>
        <v>877</v>
      </c>
      <c r="N128" s="84" t="s">
        <v>17</v>
      </c>
      <c r="O128" s="84"/>
      <c r="P128" s="47"/>
      <c r="Q128" s="47"/>
    </row>
    <row r="129" spans="1:17" x14ac:dyDescent="0.25">
      <c r="A129" s="81" t="s">
        <v>6</v>
      </c>
      <c r="B129" s="133" t="s">
        <v>12</v>
      </c>
      <c r="C129" s="133" t="s">
        <v>13</v>
      </c>
      <c r="D129" s="133" t="s">
        <v>17</v>
      </c>
      <c r="E129" s="43">
        <v>2</v>
      </c>
      <c r="F129" s="46">
        <v>57</v>
      </c>
      <c r="G129" s="46">
        <v>28</v>
      </c>
      <c r="H129" s="46">
        <v>85</v>
      </c>
      <c r="I129" s="84" t="s">
        <v>199</v>
      </c>
      <c r="J129" s="84">
        <v>0</v>
      </c>
      <c r="K129" s="84" t="str">
        <f t="shared" si="10"/>
        <v>Uniform (28, 85)</v>
      </c>
      <c r="L129" s="92">
        <f t="shared" si="11"/>
        <v>28</v>
      </c>
      <c r="M129" s="92">
        <f t="shared" si="11"/>
        <v>85</v>
      </c>
      <c r="N129" s="84" t="s">
        <v>17</v>
      </c>
      <c r="O129" s="84"/>
      <c r="P129" s="47"/>
      <c r="Q129" s="47"/>
    </row>
    <row r="130" spans="1:17" x14ac:dyDescent="0.25">
      <c r="A130" s="81" t="s">
        <v>6</v>
      </c>
      <c r="B130" s="133" t="s">
        <v>12</v>
      </c>
      <c r="C130" s="133" t="s">
        <v>14</v>
      </c>
      <c r="D130" s="133" t="s">
        <v>17</v>
      </c>
      <c r="E130" s="43">
        <v>2</v>
      </c>
      <c r="F130" s="46">
        <v>25</v>
      </c>
      <c r="G130" s="46">
        <v>13</v>
      </c>
      <c r="H130" s="46">
        <v>38</v>
      </c>
      <c r="I130" s="84" t="s">
        <v>199</v>
      </c>
      <c r="J130" s="84">
        <v>0</v>
      </c>
      <c r="K130" s="84" t="str">
        <f t="shared" si="10"/>
        <v>Uniform (13, 38)</v>
      </c>
      <c r="L130" s="92">
        <f t="shared" si="11"/>
        <v>13</v>
      </c>
      <c r="M130" s="92">
        <f t="shared" si="11"/>
        <v>38</v>
      </c>
      <c r="N130" s="84" t="s">
        <v>17</v>
      </c>
      <c r="O130" s="84"/>
      <c r="P130" s="47"/>
      <c r="Q130" s="47"/>
    </row>
    <row r="131" spans="1:17" x14ac:dyDescent="0.25">
      <c r="A131" s="81" t="s">
        <v>6</v>
      </c>
      <c r="B131" s="133" t="s">
        <v>15</v>
      </c>
      <c r="C131" s="133" t="s">
        <v>11</v>
      </c>
      <c r="D131" s="133" t="s">
        <v>17</v>
      </c>
      <c r="E131" s="43">
        <v>2</v>
      </c>
      <c r="F131" s="46">
        <v>525</v>
      </c>
      <c r="G131" s="46">
        <v>262</v>
      </c>
      <c r="H131" s="46">
        <v>787</v>
      </c>
      <c r="I131" s="84" t="s">
        <v>199</v>
      </c>
      <c r="J131" s="84">
        <v>0</v>
      </c>
      <c r="K131" s="84" t="str">
        <f t="shared" si="10"/>
        <v>Uniform (262, 787)</v>
      </c>
      <c r="L131" s="92">
        <f t="shared" si="11"/>
        <v>262</v>
      </c>
      <c r="M131" s="92">
        <f t="shared" si="11"/>
        <v>787</v>
      </c>
      <c r="N131" s="84" t="s">
        <v>17</v>
      </c>
      <c r="O131" s="84"/>
      <c r="P131" s="47"/>
      <c r="Q131" s="47"/>
    </row>
    <row r="132" spans="1:17" x14ac:dyDescent="0.25">
      <c r="A132" s="81" t="s">
        <v>6</v>
      </c>
      <c r="B132" s="133" t="s">
        <v>15</v>
      </c>
      <c r="C132" s="133" t="s">
        <v>13</v>
      </c>
      <c r="D132" s="133" t="s">
        <v>17</v>
      </c>
      <c r="E132" s="43">
        <v>2</v>
      </c>
      <c r="F132" s="46">
        <v>53</v>
      </c>
      <c r="G132" s="46">
        <v>26</v>
      </c>
      <c r="H132" s="46">
        <v>79</v>
      </c>
      <c r="I132" s="84" t="s">
        <v>199</v>
      </c>
      <c r="J132" s="84">
        <v>0</v>
      </c>
      <c r="K132" s="84" t="str">
        <f t="shared" si="10"/>
        <v>Uniform (26, 79)</v>
      </c>
      <c r="L132" s="92">
        <f t="shared" si="11"/>
        <v>26</v>
      </c>
      <c r="M132" s="92">
        <f t="shared" si="11"/>
        <v>79</v>
      </c>
      <c r="N132" s="84" t="s">
        <v>17</v>
      </c>
      <c r="O132" s="84"/>
      <c r="P132" s="47"/>
      <c r="Q132" s="47"/>
    </row>
    <row r="133" spans="1:17" x14ac:dyDescent="0.25">
      <c r="A133" s="81" t="s">
        <v>6</v>
      </c>
      <c r="B133" s="133" t="s">
        <v>15</v>
      </c>
      <c r="C133" s="133" t="s">
        <v>14</v>
      </c>
      <c r="D133" s="133" t="s">
        <v>17</v>
      </c>
      <c r="E133" s="43">
        <v>2</v>
      </c>
      <c r="F133" s="46">
        <v>38</v>
      </c>
      <c r="G133" s="46">
        <v>19</v>
      </c>
      <c r="H133" s="46">
        <v>56</v>
      </c>
      <c r="I133" s="84" t="s">
        <v>199</v>
      </c>
      <c r="J133" s="84">
        <v>0</v>
      </c>
      <c r="K133" s="84" t="str">
        <f t="shared" si="10"/>
        <v>Uniform (19, 56)</v>
      </c>
      <c r="L133" s="92">
        <f t="shared" si="11"/>
        <v>19</v>
      </c>
      <c r="M133" s="92">
        <f t="shared" si="11"/>
        <v>56</v>
      </c>
      <c r="N133" s="84" t="s">
        <v>17</v>
      </c>
      <c r="O133" s="84"/>
      <c r="P133" s="47"/>
      <c r="Q133" s="47"/>
    </row>
    <row r="134" spans="1:17" x14ac:dyDescent="0.25">
      <c r="A134" s="86" t="s">
        <v>6</v>
      </c>
      <c r="B134" s="133" t="s">
        <v>12</v>
      </c>
      <c r="C134" s="133" t="s">
        <v>11</v>
      </c>
      <c r="D134" s="133" t="s">
        <v>17</v>
      </c>
      <c r="E134" s="43">
        <v>3</v>
      </c>
      <c r="F134" s="46">
        <v>658</v>
      </c>
      <c r="G134" s="46">
        <v>329</v>
      </c>
      <c r="H134" s="46">
        <v>987</v>
      </c>
      <c r="I134" s="84" t="s">
        <v>199</v>
      </c>
      <c r="J134" s="84">
        <v>0</v>
      </c>
      <c r="K134" s="84" t="str">
        <f t="shared" si="10"/>
        <v>Uniform (329, 987)</v>
      </c>
      <c r="L134" s="92">
        <f t="shared" si="11"/>
        <v>329</v>
      </c>
      <c r="M134" s="92">
        <f t="shared" si="11"/>
        <v>987</v>
      </c>
      <c r="N134" s="84" t="s">
        <v>17</v>
      </c>
      <c r="O134" s="84"/>
      <c r="P134" s="47"/>
      <c r="Q134" s="47"/>
    </row>
    <row r="135" spans="1:17" x14ac:dyDescent="0.25">
      <c r="A135" s="81" t="s">
        <v>6</v>
      </c>
      <c r="B135" s="133" t="s">
        <v>12</v>
      </c>
      <c r="C135" s="133" t="s">
        <v>13</v>
      </c>
      <c r="D135" s="133" t="s">
        <v>17</v>
      </c>
      <c r="E135" s="43">
        <v>3</v>
      </c>
      <c r="F135" s="46">
        <v>85</v>
      </c>
      <c r="G135" s="46">
        <v>43</v>
      </c>
      <c r="H135" s="46">
        <v>128</v>
      </c>
      <c r="I135" s="84" t="s">
        <v>199</v>
      </c>
      <c r="J135" s="84">
        <v>0</v>
      </c>
      <c r="K135" s="84" t="str">
        <f t="shared" si="10"/>
        <v>Uniform (43, 128)</v>
      </c>
      <c r="L135" s="92">
        <f t="shared" si="11"/>
        <v>43</v>
      </c>
      <c r="M135" s="92">
        <f t="shared" si="11"/>
        <v>128</v>
      </c>
      <c r="N135" s="84" t="s">
        <v>17</v>
      </c>
      <c r="O135" s="84"/>
      <c r="P135" s="47"/>
      <c r="Q135" s="47"/>
    </row>
    <row r="136" spans="1:17" x14ac:dyDescent="0.25">
      <c r="A136" s="81" t="s">
        <v>6</v>
      </c>
      <c r="B136" s="133" t="s">
        <v>12</v>
      </c>
      <c r="C136" s="133" t="s">
        <v>14</v>
      </c>
      <c r="D136" s="133" t="s">
        <v>17</v>
      </c>
      <c r="E136" s="43">
        <v>3</v>
      </c>
      <c r="F136" s="46">
        <v>46</v>
      </c>
      <c r="G136" s="46">
        <v>23</v>
      </c>
      <c r="H136" s="46">
        <v>68</v>
      </c>
      <c r="I136" s="84" t="s">
        <v>199</v>
      </c>
      <c r="J136" s="84">
        <v>0</v>
      </c>
      <c r="K136" s="84" t="str">
        <f t="shared" si="10"/>
        <v>Uniform (23, 68)</v>
      </c>
      <c r="L136" s="92">
        <f t="shared" si="11"/>
        <v>23</v>
      </c>
      <c r="M136" s="92">
        <f t="shared" si="11"/>
        <v>68</v>
      </c>
      <c r="N136" s="84" t="s">
        <v>17</v>
      </c>
      <c r="O136" s="84"/>
      <c r="P136" s="47"/>
      <c r="Q136" s="47"/>
    </row>
    <row r="137" spans="1:17" x14ac:dyDescent="0.25">
      <c r="A137" s="81" t="s">
        <v>6</v>
      </c>
      <c r="B137" s="133" t="s">
        <v>15</v>
      </c>
      <c r="C137" s="133" t="s">
        <v>11</v>
      </c>
      <c r="D137" s="133" t="s">
        <v>17</v>
      </c>
      <c r="E137" s="43">
        <v>3</v>
      </c>
      <c r="F137" s="46">
        <v>635</v>
      </c>
      <c r="G137" s="46">
        <v>317</v>
      </c>
      <c r="H137" s="46">
        <v>952</v>
      </c>
      <c r="I137" s="84" t="s">
        <v>199</v>
      </c>
      <c r="J137" s="84">
        <v>0</v>
      </c>
      <c r="K137" s="84" t="str">
        <f t="shared" si="10"/>
        <v>Uniform (317, 952)</v>
      </c>
      <c r="L137" s="92">
        <f t="shared" si="11"/>
        <v>317</v>
      </c>
      <c r="M137" s="92">
        <f t="shared" si="11"/>
        <v>952</v>
      </c>
      <c r="N137" s="84" t="s">
        <v>17</v>
      </c>
      <c r="O137" s="84"/>
      <c r="P137" s="47"/>
      <c r="Q137" s="47"/>
    </row>
    <row r="138" spans="1:17" x14ac:dyDescent="0.25">
      <c r="A138" s="81" t="s">
        <v>6</v>
      </c>
      <c r="B138" s="133" t="s">
        <v>15</v>
      </c>
      <c r="C138" s="133" t="s">
        <v>13</v>
      </c>
      <c r="D138" s="133" t="s">
        <v>17</v>
      </c>
      <c r="E138" s="43">
        <v>3</v>
      </c>
      <c r="F138" s="46">
        <v>61</v>
      </c>
      <c r="G138" s="46">
        <v>30</v>
      </c>
      <c r="H138" s="46">
        <v>91</v>
      </c>
      <c r="I138" s="84" t="s">
        <v>199</v>
      </c>
      <c r="J138" s="84">
        <v>0</v>
      </c>
      <c r="K138" s="84" t="str">
        <f t="shared" si="10"/>
        <v>Uniform (30, 91)</v>
      </c>
      <c r="L138" s="92">
        <f t="shared" si="11"/>
        <v>30</v>
      </c>
      <c r="M138" s="92">
        <f t="shared" si="11"/>
        <v>91</v>
      </c>
      <c r="N138" s="84" t="s">
        <v>17</v>
      </c>
      <c r="O138" s="84"/>
      <c r="P138" s="47"/>
      <c r="Q138" s="47"/>
    </row>
    <row r="139" spans="1:17" x14ac:dyDescent="0.25">
      <c r="A139" s="81" t="s">
        <v>6</v>
      </c>
      <c r="B139" s="133" t="s">
        <v>15</v>
      </c>
      <c r="C139" s="133" t="s">
        <v>14</v>
      </c>
      <c r="D139" s="133" t="s">
        <v>17</v>
      </c>
      <c r="E139" s="43">
        <v>3</v>
      </c>
      <c r="F139" s="46">
        <v>32</v>
      </c>
      <c r="G139" s="46">
        <v>16</v>
      </c>
      <c r="H139" s="46">
        <v>48</v>
      </c>
      <c r="I139" s="84" t="s">
        <v>199</v>
      </c>
      <c r="J139" s="84">
        <v>0</v>
      </c>
      <c r="K139" s="84" t="str">
        <f t="shared" si="10"/>
        <v>Uniform (16, 48)</v>
      </c>
      <c r="L139" s="92">
        <f t="shared" si="11"/>
        <v>16</v>
      </c>
      <c r="M139" s="92">
        <f t="shared" si="11"/>
        <v>48</v>
      </c>
      <c r="N139" s="84" t="s">
        <v>17</v>
      </c>
      <c r="O139" s="84"/>
      <c r="P139" s="47"/>
      <c r="Q139" s="47"/>
    </row>
    <row r="140" spans="1:17" x14ac:dyDescent="0.25">
      <c r="A140" s="86" t="s">
        <v>6</v>
      </c>
      <c r="B140" s="133" t="s">
        <v>12</v>
      </c>
      <c r="C140" s="133" t="s">
        <v>11</v>
      </c>
      <c r="D140" s="133" t="s">
        <v>17</v>
      </c>
      <c r="E140" s="46">
        <v>4</v>
      </c>
      <c r="F140" s="309">
        <v>765</v>
      </c>
      <c r="G140" s="309">
        <v>382</v>
      </c>
      <c r="H140" s="309">
        <v>1147</v>
      </c>
      <c r="I140" s="84" t="s">
        <v>199</v>
      </c>
      <c r="J140" s="84">
        <v>0</v>
      </c>
      <c r="K140" s="84" t="str">
        <f>"Uniform ("&amp;ROUND(L140,0)&amp;", "&amp;ROUND(M140,0)&amp;")"</f>
        <v>Uniform (382, 1147)</v>
      </c>
      <c r="L140" s="92">
        <f>ROUND(G140,0)</f>
        <v>382</v>
      </c>
      <c r="M140" s="92">
        <f>ROUND(H140,0)</f>
        <v>1147</v>
      </c>
      <c r="N140" s="84" t="s">
        <v>17</v>
      </c>
      <c r="O140" s="133"/>
      <c r="P140" s="133"/>
      <c r="Q140" s="133"/>
    </row>
    <row r="141" spans="1:17" x14ac:dyDescent="0.25">
      <c r="A141" s="81" t="s">
        <v>6</v>
      </c>
      <c r="B141" s="133" t="s">
        <v>12</v>
      </c>
      <c r="C141" s="133" t="s">
        <v>13</v>
      </c>
      <c r="D141" s="133" t="s">
        <v>17</v>
      </c>
      <c r="E141" s="46">
        <v>4</v>
      </c>
      <c r="F141" s="309">
        <v>81</v>
      </c>
      <c r="G141" s="309">
        <v>41</v>
      </c>
      <c r="H141" s="309">
        <v>122</v>
      </c>
      <c r="I141" s="133" t="s">
        <v>199</v>
      </c>
      <c r="J141" s="133">
        <v>0</v>
      </c>
      <c r="K141" s="133" t="str">
        <f t="shared" ref="K141:K145" si="12">"Uniform ("&amp;ROUND(L141,0)&amp;", "&amp;ROUND(M141,0)&amp;")"</f>
        <v>Uniform (41, 122)</v>
      </c>
      <c r="L141" s="94">
        <f t="shared" ref="L141:M145" si="13">ROUND(G141,0)</f>
        <v>41</v>
      </c>
      <c r="M141" s="94">
        <f t="shared" si="13"/>
        <v>122</v>
      </c>
      <c r="N141" s="133" t="s">
        <v>17</v>
      </c>
      <c r="O141" s="133"/>
      <c r="P141" s="133"/>
      <c r="Q141" s="133"/>
    </row>
    <row r="142" spans="1:17" x14ac:dyDescent="0.25">
      <c r="A142" s="81" t="s">
        <v>6</v>
      </c>
      <c r="B142" s="133" t="s">
        <v>12</v>
      </c>
      <c r="C142" s="133" t="s">
        <v>14</v>
      </c>
      <c r="D142" s="133" t="s">
        <v>17</v>
      </c>
      <c r="E142" s="46">
        <v>4</v>
      </c>
      <c r="F142" s="309">
        <v>49</v>
      </c>
      <c r="G142" s="309">
        <v>24</v>
      </c>
      <c r="H142" s="309">
        <v>73</v>
      </c>
      <c r="I142" s="133" t="s">
        <v>199</v>
      </c>
      <c r="J142" s="133">
        <v>0</v>
      </c>
      <c r="K142" s="133" t="str">
        <f t="shared" si="12"/>
        <v>Uniform (24, 73)</v>
      </c>
      <c r="L142" s="94">
        <f t="shared" si="13"/>
        <v>24</v>
      </c>
      <c r="M142" s="94">
        <f t="shared" si="13"/>
        <v>73</v>
      </c>
      <c r="N142" s="133" t="s">
        <v>17</v>
      </c>
      <c r="O142" s="133"/>
      <c r="P142" s="133"/>
      <c r="Q142" s="133"/>
    </row>
    <row r="143" spans="1:17" x14ac:dyDescent="0.25">
      <c r="A143" s="81" t="s">
        <v>6</v>
      </c>
      <c r="B143" s="133" t="s">
        <v>15</v>
      </c>
      <c r="C143" s="133" t="s">
        <v>11</v>
      </c>
      <c r="D143" s="133" t="s">
        <v>17</v>
      </c>
      <c r="E143" s="46">
        <v>4</v>
      </c>
      <c r="F143" s="309">
        <v>725</v>
      </c>
      <c r="G143" s="309">
        <v>362</v>
      </c>
      <c r="H143" s="309">
        <v>1086</v>
      </c>
      <c r="I143" s="133" t="s">
        <v>199</v>
      </c>
      <c r="J143" s="133">
        <v>0</v>
      </c>
      <c r="K143" s="133" t="str">
        <f t="shared" si="12"/>
        <v>Uniform (362, 1086)</v>
      </c>
      <c r="L143" s="94">
        <f t="shared" si="13"/>
        <v>362</v>
      </c>
      <c r="M143" s="94">
        <f t="shared" si="13"/>
        <v>1086</v>
      </c>
      <c r="N143" s="133" t="s">
        <v>17</v>
      </c>
      <c r="O143" s="133"/>
      <c r="P143" s="133"/>
      <c r="Q143" s="133"/>
    </row>
    <row r="144" spans="1:17" x14ac:dyDescent="0.25">
      <c r="A144" s="81" t="s">
        <v>6</v>
      </c>
      <c r="B144" s="133" t="s">
        <v>15</v>
      </c>
      <c r="C144" s="133" t="s">
        <v>13</v>
      </c>
      <c r="D144" s="133" t="s">
        <v>17</v>
      </c>
      <c r="E144" s="46">
        <v>4</v>
      </c>
      <c r="F144" s="309">
        <v>60</v>
      </c>
      <c r="G144" s="309">
        <v>30</v>
      </c>
      <c r="H144" s="309">
        <v>89</v>
      </c>
      <c r="I144" s="133" t="s">
        <v>199</v>
      </c>
      <c r="J144" s="133">
        <v>0</v>
      </c>
      <c r="K144" s="84" t="str">
        <f t="shared" si="12"/>
        <v>Uniform (30, 89)</v>
      </c>
      <c r="L144" s="92">
        <f t="shared" si="13"/>
        <v>30</v>
      </c>
      <c r="M144" s="92">
        <f t="shared" si="13"/>
        <v>89</v>
      </c>
      <c r="N144" s="84" t="s">
        <v>17</v>
      </c>
      <c r="O144" s="133"/>
      <c r="P144" s="133"/>
      <c r="Q144" s="133"/>
    </row>
    <row r="145" spans="1:17" x14ac:dyDescent="0.25">
      <c r="A145" s="81" t="s">
        <v>6</v>
      </c>
      <c r="B145" s="133" t="s">
        <v>15</v>
      </c>
      <c r="C145" s="133" t="s">
        <v>14</v>
      </c>
      <c r="D145" s="133" t="s">
        <v>17</v>
      </c>
      <c r="E145" s="43">
        <v>4</v>
      </c>
      <c r="F145" s="309">
        <v>41</v>
      </c>
      <c r="G145" s="309">
        <v>21</v>
      </c>
      <c r="H145" s="309">
        <v>62</v>
      </c>
      <c r="I145" s="84" t="s">
        <v>199</v>
      </c>
      <c r="J145" s="84">
        <v>0</v>
      </c>
      <c r="K145" s="84" t="str">
        <f t="shared" si="12"/>
        <v>Uniform (21, 62)</v>
      </c>
      <c r="L145" s="92">
        <f t="shared" si="13"/>
        <v>21</v>
      </c>
      <c r="M145" s="92">
        <f t="shared" si="13"/>
        <v>62</v>
      </c>
      <c r="N145" s="84" t="s">
        <v>17</v>
      </c>
      <c r="O145" s="133"/>
      <c r="P145" s="133"/>
      <c r="Q145" s="13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7"/>
  <sheetViews>
    <sheetView zoomScale="80" zoomScaleNormal="80" workbookViewId="0">
      <selection activeCell="J17" sqref="J17"/>
    </sheetView>
  </sheetViews>
  <sheetFormatPr defaultRowHeight="15" x14ac:dyDescent="0.25"/>
  <cols>
    <col min="1" max="1" width="6.5703125" customWidth="1"/>
    <col min="5" max="8" width="10.85546875" customWidth="1"/>
    <col min="9" max="9" width="10.85546875" style="79" customWidth="1"/>
    <col min="10" max="10" width="22.7109375" style="79" customWidth="1"/>
    <col min="11" max="13" width="10.85546875" style="79" customWidth="1"/>
    <col min="14" max="14" width="9.140625" style="79"/>
    <col min="15" max="15" width="13.7109375" customWidth="1"/>
    <col min="16" max="16" width="75.14062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7" x14ac:dyDescent="0.25">
      <c r="A2" s="32" t="s">
        <v>17</v>
      </c>
      <c r="B2" s="32" t="s">
        <v>17</v>
      </c>
      <c r="C2" s="32" t="s">
        <v>17</v>
      </c>
      <c r="D2" s="32" t="s">
        <v>17</v>
      </c>
      <c r="E2">
        <v>6.2899690727682672E-2</v>
      </c>
      <c r="F2">
        <v>1.3543244124814578E-2</v>
      </c>
      <c r="G2">
        <v>0.11225613733055077</v>
      </c>
      <c r="H2" t="s">
        <v>199</v>
      </c>
      <c r="I2" s="79">
        <v>0</v>
      </c>
      <c r="J2" s="79" t="s">
        <v>200</v>
      </c>
      <c r="K2" s="79">
        <v>1.3543244124814578E-2</v>
      </c>
      <c r="L2" s="79">
        <v>0.11225613733055077</v>
      </c>
      <c r="M2" s="79" t="s">
        <v>17</v>
      </c>
      <c r="O2" t="s">
        <v>22</v>
      </c>
      <c r="P2" s="26" t="s">
        <v>52</v>
      </c>
      <c r="Q2" t="s">
        <v>58</v>
      </c>
    </row>
    <row r="3" spans="1:17" x14ac:dyDescent="0.25">
      <c r="A3" s="24"/>
      <c r="D3" s="32"/>
      <c r="E3" s="48"/>
      <c r="F3" s="53"/>
      <c r="G3" s="53"/>
    </row>
    <row r="4" spans="1:17" x14ac:dyDescent="0.25">
      <c r="A4" s="24"/>
      <c r="D4" s="32"/>
      <c r="E4" s="48"/>
      <c r="F4" s="53"/>
      <c r="G4" s="53"/>
    </row>
    <row r="5" spans="1:17" x14ac:dyDescent="0.25">
      <c r="A5" s="24"/>
      <c r="C5" s="32"/>
      <c r="D5" s="32"/>
      <c r="E5" s="48"/>
      <c r="F5" s="53"/>
      <c r="G5" s="53"/>
    </row>
    <row r="6" spans="1:17" x14ac:dyDescent="0.25">
      <c r="A6" s="24"/>
      <c r="D6" s="32"/>
      <c r="E6" s="48"/>
    </row>
    <row r="7" spans="1:17" x14ac:dyDescent="0.25">
      <c r="A7" s="29"/>
      <c r="B7" s="27"/>
      <c r="C7" s="27"/>
      <c r="D7" s="43"/>
      <c r="E7" s="48"/>
      <c r="F7" s="53"/>
      <c r="G7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U109"/>
  <sheetViews>
    <sheetView zoomScale="80" zoomScaleNormal="80" workbookViewId="0">
      <pane ySplit="1" topLeftCell="A2" activePane="bottomLeft" state="frozen"/>
      <selection pane="bottomLeft" activeCell="D54" activeCellId="1" sqref="D38:D41 D54:D55"/>
    </sheetView>
  </sheetViews>
  <sheetFormatPr defaultRowHeight="15" x14ac:dyDescent="0.25"/>
  <cols>
    <col min="1" max="1" width="6.5703125" customWidth="1"/>
    <col min="2" max="2" width="8.5703125" customWidth="1"/>
    <col min="3" max="3" width="9.42578125" customWidth="1"/>
    <col min="4" max="4" width="9.85546875" customWidth="1"/>
    <col min="5" max="5" width="8.140625" customWidth="1"/>
    <col min="6" max="8" width="10.7109375" customWidth="1"/>
    <col min="9" max="13" width="10.7109375" style="79" customWidth="1"/>
    <col min="14" max="14" width="11.42578125" style="79" customWidth="1"/>
    <col min="15" max="15" width="11.85546875" customWidth="1"/>
    <col min="16" max="16" width="66.7109375" customWidth="1"/>
    <col min="17" max="20" width="9" customWidth="1"/>
  </cols>
  <sheetData>
    <row r="1" spans="1:21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33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  <c r="R1" s="29"/>
      <c r="S1" s="24"/>
    </row>
    <row r="2" spans="1:21" ht="15.75" customHeight="1" x14ac:dyDescent="0.25">
      <c r="A2" s="24" t="s">
        <v>2</v>
      </c>
      <c r="B2" t="s">
        <v>12</v>
      </c>
      <c r="C2" t="s">
        <v>11</v>
      </c>
      <c r="D2" t="s">
        <v>18</v>
      </c>
      <c r="F2" t="s">
        <v>17</v>
      </c>
      <c r="G2" t="s">
        <v>17</v>
      </c>
      <c r="H2" t="s">
        <v>17</v>
      </c>
      <c r="I2" s="79" t="s">
        <v>17</v>
      </c>
      <c r="J2" s="79" t="s">
        <v>17</v>
      </c>
      <c r="K2" s="79" t="s">
        <v>17</v>
      </c>
      <c r="L2" s="79" t="s">
        <v>17</v>
      </c>
      <c r="M2" s="79" t="s">
        <v>17</v>
      </c>
      <c r="O2" t="s">
        <v>24</v>
      </c>
      <c r="P2" s="184" t="s">
        <v>55</v>
      </c>
      <c r="R2" s="27"/>
    </row>
    <row r="3" spans="1:21" x14ac:dyDescent="0.25">
      <c r="A3" s="24" t="s">
        <v>2</v>
      </c>
      <c r="B3" t="s">
        <v>12</v>
      </c>
      <c r="C3" t="s">
        <v>11</v>
      </c>
      <c r="D3" t="s">
        <v>8</v>
      </c>
      <c r="F3" t="s">
        <v>17</v>
      </c>
      <c r="G3" t="s">
        <v>17</v>
      </c>
      <c r="H3" t="s">
        <v>17</v>
      </c>
      <c r="I3" s="79" t="s">
        <v>17</v>
      </c>
      <c r="J3" s="79" t="s">
        <v>17</v>
      </c>
      <c r="K3" s="79" t="s">
        <v>17</v>
      </c>
      <c r="L3" s="79" t="s">
        <v>17</v>
      </c>
      <c r="M3" s="79" t="s">
        <v>17</v>
      </c>
      <c r="P3" s="26" t="s">
        <v>795</v>
      </c>
    </row>
    <row r="4" spans="1:21" x14ac:dyDescent="0.25">
      <c r="A4" s="24" t="s">
        <v>2</v>
      </c>
      <c r="B4" t="s">
        <v>12</v>
      </c>
      <c r="C4" t="s">
        <v>11</v>
      </c>
      <c r="D4" t="s">
        <v>29</v>
      </c>
      <c r="F4" t="s">
        <v>17</v>
      </c>
      <c r="G4" t="s">
        <v>17</v>
      </c>
      <c r="H4" t="s">
        <v>17</v>
      </c>
      <c r="I4" s="79" t="s">
        <v>17</v>
      </c>
      <c r="J4" s="79" t="s">
        <v>17</v>
      </c>
      <c r="K4" s="79" t="s">
        <v>17</v>
      </c>
      <c r="L4" s="79" t="s">
        <v>17</v>
      </c>
      <c r="M4" s="79" t="s">
        <v>17</v>
      </c>
    </row>
    <row r="5" spans="1:21" x14ac:dyDescent="0.25">
      <c r="A5" s="24" t="s">
        <v>2</v>
      </c>
      <c r="B5" t="s">
        <v>12</v>
      </c>
      <c r="C5" t="s">
        <v>11</v>
      </c>
      <c r="D5" t="s">
        <v>7</v>
      </c>
      <c r="F5" t="s">
        <v>17</v>
      </c>
      <c r="G5" t="s">
        <v>17</v>
      </c>
      <c r="H5" t="s">
        <v>17</v>
      </c>
      <c r="I5" s="79" t="s">
        <v>17</v>
      </c>
      <c r="J5" s="79" t="s">
        <v>17</v>
      </c>
      <c r="K5" s="79" t="s">
        <v>17</v>
      </c>
      <c r="L5" s="79" t="s">
        <v>17</v>
      </c>
      <c r="M5" s="79" t="s">
        <v>17</v>
      </c>
      <c r="R5" s="32"/>
    </row>
    <row r="6" spans="1:21" x14ac:dyDescent="0.25">
      <c r="A6" s="24" t="s">
        <v>2</v>
      </c>
      <c r="B6" t="s">
        <v>12</v>
      </c>
      <c r="C6" t="s">
        <v>13</v>
      </c>
      <c r="D6" t="s">
        <v>18</v>
      </c>
      <c r="F6" t="s">
        <v>17</v>
      </c>
      <c r="G6" t="s">
        <v>17</v>
      </c>
      <c r="H6" t="s">
        <v>17</v>
      </c>
      <c r="I6" s="79" t="s">
        <v>17</v>
      </c>
      <c r="J6" s="79" t="s">
        <v>17</v>
      </c>
      <c r="K6" s="79" t="s">
        <v>17</v>
      </c>
      <c r="L6" s="79" t="s">
        <v>17</v>
      </c>
      <c r="M6" s="79" t="s">
        <v>17</v>
      </c>
    </row>
    <row r="7" spans="1:21" x14ac:dyDescent="0.25">
      <c r="A7" s="24" t="s">
        <v>2</v>
      </c>
      <c r="B7" t="s">
        <v>12</v>
      </c>
      <c r="C7" t="s">
        <v>13</v>
      </c>
      <c r="D7" t="s">
        <v>8</v>
      </c>
      <c r="F7" t="s">
        <v>17</v>
      </c>
      <c r="G7" t="s">
        <v>17</v>
      </c>
      <c r="H7" t="s">
        <v>17</v>
      </c>
      <c r="I7" s="79" t="s">
        <v>17</v>
      </c>
      <c r="J7" s="79" t="s">
        <v>17</v>
      </c>
      <c r="K7" s="79" t="s">
        <v>17</v>
      </c>
      <c r="L7" s="79" t="s">
        <v>17</v>
      </c>
      <c r="M7" s="79" t="s">
        <v>17</v>
      </c>
    </row>
    <row r="8" spans="1:21" x14ac:dyDescent="0.25">
      <c r="A8" s="24" t="s">
        <v>2</v>
      </c>
      <c r="B8" t="s">
        <v>12</v>
      </c>
      <c r="C8" t="s">
        <v>13</v>
      </c>
      <c r="D8" t="s">
        <v>29</v>
      </c>
      <c r="F8" t="s">
        <v>17</v>
      </c>
      <c r="G8" t="s">
        <v>17</v>
      </c>
      <c r="H8" t="s">
        <v>17</v>
      </c>
      <c r="I8" s="79" t="s">
        <v>17</v>
      </c>
      <c r="J8" s="79" t="s">
        <v>17</v>
      </c>
      <c r="K8" s="79" t="s">
        <v>17</v>
      </c>
      <c r="L8" s="79" t="s">
        <v>17</v>
      </c>
      <c r="M8" s="79" t="s">
        <v>17</v>
      </c>
      <c r="R8" s="24"/>
      <c r="S8" s="24"/>
      <c r="T8" s="24"/>
      <c r="U8" s="24"/>
    </row>
    <row r="9" spans="1:21" x14ac:dyDescent="0.25">
      <c r="A9" s="24" t="s">
        <v>2</v>
      </c>
      <c r="B9" t="s">
        <v>12</v>
      </c>
      <c r="C9" t="s">
        <v>13</v>
      </c>
      <c r="D9" t="s">
        <v>7</v>
      </c>
      <c r="F9" t="s">
        <v>17</v>
      </c>
      <c r="G9" t="s">
        <v>17</v>
      </c>
      <c r="H9" t="s">
        <v>17</v>
      </c>
      <c r="I9" s="79" t="s">
        <v>17</v>
      </c>
      <c r="J9" s="79" t="s">
        <v>17</v>
      </c>
      <c r="K9" s="79" t="s">
        <v>17</v>
      </c>
      <c r="L9" s="79" t="s">
        <v>17</v>
      </c>
      <c r="M9" s="79" t="s">
        <v>17</v>
      </c>
    </row>
    <row r="10" spans="1:21" x14ac:dyDescent="0.25">
      <c r="A10" s="24" t="s">
        <v>2</v>
      </c>
      <c r="B10" t="s">
        <v>12</v>
      </c>
      <c r="C10" t="s">
        <v>14</v>
      </c>
      <c r="D10" t="s">
        <v>18</v>
      </c>
      <c r="F10" t="s">
        <v>17</v>
      </c>
      <c r="G10" t="s">
        <v>17</v>
      </c>
      <c r="H10" t="s">
        <v>17</v>
      </c>
      <c r="I10" s="79" t="s">
        <v>17</v>
      </c>
      <c r="J10" s="79" t="s">
        <v>17</v>
      </c>
      <c r="K10" s="79" t="s">
        <v>17</v>
      </c>
      <c r="L10" s="79" t="s">
        <v>17</v>
      </c>
      <c r="M10" s="79" t="s">
        <v>17</v>
      </c>
    </row>
    <row r="11" spans="1:21" x14ac:dyDescent="0.25">
      <c r="A11" s="24" t="s">
        <v>2</v>
      </c>
      <c r="B11" t="s">
        <v>12</v>
      </c>
      <c r="C11" t="s">
        <v>14</v>
      </c>
      <c r="D11" t="s">
        <v>8</v>
      </c>
      <c r="F11" t="s">
        <v>17</v>
      </c>
      <c r="G11" t="s">
        <v>17</v>
      </c>
      <c r="H11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  <c r="M11" s="79" t="s">
        <v>17</v>
      </c>
    </row>
    <row r="12" spans="1:21" x14ac:dyDescent="0.25">
      <c r="A12" s="24" t="s">
        <v>2</v>
      </c>
      <c r="B12" t="s">
        <v>12</v>
      </c>
      <c r="C12" t="s">
        <v>14</v>
      </c>
      <c r="D12" t="s">
        <v>29</v>
      </c>
      <c r="F12" t="s">
        <v>17</v>
      </c>
      <c r="G12" t="s">
        <v>17</v>
      </c>
      <c r="H12" t="s">
        <v>17</v>
      </c>
      <c r="I12" s="79" t="s">
        <v>17</v>
      </c>
      <c r="J12" s="79" t="s">
        <v>17</v>
      </c>
      <c r="K12" s="79" t="s">
        <v>17</v>
      </c>
      <c r="L12" s="79" t="s">
        <v>17</v>
      </c>
      <c r="M12" s="79" t="s">
        <v>17</v>
      </c>
    </row>
    <row r="13" spans="1:21" x14ac:dyDescent="0.25">
      <c r="A13" s="24" t="s">
        <v>2</v>
      </c>
      <c r="B13" t="s">
        <v>12</v>
      </c>
      <c r="C13" t="s">
        <v>14</v>
      </c>
      <c r="D13" t="s">
        <v>7</v>
      </c>
      <c r="F13" t="s">
        <v>17</v>
      </c>
      <c r="G13" t="s">
        <v>17</v>
      </c>
      <c r="H13" t="s">
        <v>17</v>
      </c>
      <c r="I13" s="79" t="s">
        <v>17</v>
      </c>
      <c r="J13" s="79" t="s">
        <v>17</v>
      </c>
      <c r="K13" s="79" t="s">
        <v>17</v>
      </c>
      <c r="L13" s="79" t="s">
        <v>17</v>
      </c>
      <c r="M13" s="79" t="s">
        <v>17</v>
      </c>
      <c r="R13" s="24"/>
      <c r="S13" s="24"/>
      <c r="T13" s="24"/>
      <c r="U13" s="24"/>
    </row>
    <row r="14" spans="1:21" x14ac:dyDescent="0.25">
      <c r="A14" s="24" t="s">
        <v>2</v>
      </c>
      <c r="B14" t="s">
        <v>15</v>
      </c>
      <c r="C14" t="s">
        <v>11</v>
      </c>
      <c r="D14" t="s">
        <v>18</v>
      </c>
      <c r="F14" t="s">
        <v>17</v>
      </c>
      <c r="G14" t="s">
        <v>17</v>
      </c>
      <c r="H14" t="s">
        <v>17</v>
      </c>
      <c r="I14" s="79" t="s">
        <v>17</v>
      </c>
      <c r="J14" s="79" t="s">
        <v>17</v>
      </c>
      <c r="K14" s="79" t="s">
        <v>17</v>
      </c>
      <c r="L14" s="79" t="s">
        <v>17</v>
      </c>
      <c r="M14" s="79" t="s">
        <v>17</v>
      </c>
      <c r="R14" s="24"/>
      <c r="S14" s="24"/>
      <c r="T14" s="24"/>
      <c r="U14" s="24"/>
    </row>
    <row r="15" spans="1:21" x14ac:dyDescent="0.25">
      <c r="A15" s="24" t="s">
        <v>2</v>
      </c>
      <c r="B15" t="s">
        <v>15</v>
      </c>
      <c r="C15" t="s">
        <v>11</v>
      </c>
      <c r="D15" t="s">
        <v>7</v>
      </c>
      <c r="F15" t="s">
        <v>17</v>
      </c>
      <c r="G15" t="s">
        <v>17</v>
      </c>
      <c r="H15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  <c r="M15" s="79" t="s">
        <v>17</v>
      </c>
    </row>
    <row r="16" spans="1:21" x14ac:dyDescent="0.25">
      <c r="A16" s="24" t="s">
        <v>2</v>
      </c>
      <c r="B16" t="s">
        <v>15</v>
      </c>
      <c r="C16" t="s">
        <v>13</v>
      </c>
      <c r="D16" t="s">
        <v>18</v>
      </c>
      <c r="F16" t="s">
        <v>17</v>
      </c>
      <c r="G16" t="s">
        <v>17</v>
      </c>
      <c r="H16" t="s">
        <v>17</v>
      </c>
      <c r="I16" s="79" t="s">
        <v>17</v>
      </c>
      <c r="J16" s="79" t="s">
        <v>17</v>
      </c>
      <c r="K16" s="79" t="s">
        <v>17</v>
      </c>
      <c r="L16" s="79" t="s">
        <v>17</v>
      </c>
      <c r="M16" s="79" t="s">
        <v>17</v>
      </c>
    </row>
    <row r="17" spans="1:21" x14ac:dyDescent="0.25">
      <c r="A17" s="24" t="s">
        <v>2</v>
      </c>
      <c r="B17" t="s">
        <v>15</v>
      </c>
      <c r="C17" t="s">
        <v>13</v>
      </c>
      <c r="D17" t="s">
        <v>7</v>
      </c>
      <c r="F17" t="s">
        <v>17</v>
      </c>
      <c r="G17" t="s">
        <v>17</v>
      </c>
      <c r="H17" t="s">
        <v>17</v>
      </c>
      <c r="I17" s="79" t="s">
        <v>17</v>
      </c>
      <c r="J17" s="79" t="s">
        <v>17</v>
      </c>
      <c r="K17" s="79" t="s">
        <v>17</v>
      </c>
      <c r="L17" s="79" t="s">
        <v>17</v>
      </c>
      <c r="M17" s="79" t="s">
        <v>17</v>
      </c>
    </row>
    <row r="18" spans="1:21" x14ac:dyDescent="0.25">
      <c r="A18" s="24" t="s">
        <v>2</v>
      </c>
      <c r="B18" t="s">
        <v>15</v>
      </c>
      <c r="C18" t="s">
        <v>14</v>
      </c>
      <c r="D18" t="s">
        <v>18</v>
      </c>
      <c r="F18" t="s">
        <v>17</v>
      </c>
      <c r="G18" t="s">
        <v>17</v>
      </c>
      <c r="H18" t="s">
        <v>17</v>
      </c>
      <c r="I18" s="79" t="s">
        <v>17</v>
      </c>
      <c r="J18" s="79" t="s">
        <v>17</v>
      </c>
      <c r="K18" s="79" t="s">
        <v>17</v>
      </c>
      <c r="L18" s="79" t="s">
        <v>17</v>
      </c>
      <c r="M18" s="79" t="s">
        <v>17</v>
      </c>
    </row>
    <row r="19" spans="1:21" x14ac:dyDescent="0.25">
      <c r="A19" s="33" t="s">
        <v>2</v>
      </c>
      <c r="B19" s="34" t="s">
        <v>15</v>
      </c>
      <c r="C19" s="34" t="s">
        <v>14</v>
      </c>
      <c r="D19" s="34" t="s">
        <v>7</v>
      </c>
      <c r="E19" s="34"/>
      <c r="F19" s="34" t="s">
        <v>17</v>
      </c>
      <c r="G19" s="34" t="s">
        <v>17</v>
      </c>
      <c r="H19" s="34" t="s">
        <v>17</v>
      </c>
      <c r="I19" s="87" t="s">
        <v>17</v>
      </c>
      <c r="J19" s="87" t="s">
        <v>17</v>
      </c>
      <c r="K19" s="87" t="s">
        <v>17</v>
      </c>
      <c r="L19" s="87" t="s">
        <v>17</v>
      </c>
      <c r="M19" s="87" t="s">
        <v>17</v>
      </c>
      <c r="N19" s="87"/>
      <c r="O19" s="34"/>
      <c r="P19" s="34"/>
    </row>
    <row r="20" spans="1:21" x14ac:dyDescent="0.25">
      <c r="A20" s="24" t="s">
        <v>3</v>
      </c>
      <c r="B20" t="s">
        <v>12</v>
      </c>
      <c r="C20" t="s">
        <v>11</v>
      </c>
      <c r="D20" t="s">
        <v>18</v>
      </c>
      <c r="E20" s="94">
        <v>582.5191522457709</v>
      </c>
      <c r="F20" t="s">
        <v>17</v>
      </c>
      <c r="G20" t="s">
        <v>17</v>
      </c>
      <c r="H20" t="s">
        <v>17</v>
      </c>
      <c r="I20" s="79" t="s">
        <v>17</v>
      </c>
      <c r="J20" s="79" t="s">
        <v>17</v>
      </c>
      <c r="K20" s="79" t="s">
        <v>17</v>
      </c>
      <c r="L20" s="79" t="s">
        <v>17</v>
      </c>
      <c r="M20" s="79" t="s">
        <v>17</v>
      </c>
      <c r="P20" t="s">
        <v>985</v>
      </c>
    </row>
    <row r="21" spans="1:21" x14ac:dyDescent="0.25">
      <c r="A21" s="24" t="s">
        <v>3</v>
      </c>
      <c r="B21" t="s">
        <v>12</v>
      </c>
      <c r="C21" t="s">
        <v>11</v>
      </c>
      <c r="D21" t="s">
        <v>8</v>
      </c>
      <c r="E21" s="94">
        <v>711.54423488236444</v>
      </c>
      <c r="F21" t="s">
        <v>17</v>
      </c>
      <c r="G21" t="s">
        <v>17</v>
      </c>
      <c r="H21" t="s">
        <v>17</v>
      </c>
      <c r="I21" s="79" t="s">
        <v>17</v>
      </c>
      <c r="J21" s="79" t="s">
        <v>17</v>
      </c>
      <c r="K21" s="79" t="s">
        <v>17</v>
      </c>
      <c r="L21" s="79" t="s">
        <v>17</v>
      </c>
      <c r="M21" s="79" t="s">
        <v>17</v>
      </c>
    </row>
    <row r="22" spans="1:21" x14ac:dyDescent="0.25">
      <c r="A22" s="24" t="s">
        <v>3</v>
      </c>
      <c r="B22" t="s">
        <v>12</v>
      </c>
      <c r="C22" t="s">
        <v>11</v>
      </c>
      <c r="D22" t="s">
        <v>29</v>
      </c>
      <c r="E22" s="94">
        <v>102.53781839393351</v>
      </c>
      <c r="F22" t="s">
        <v>17</v>
      </c>
      <c r="G22" t="s">
        <v>17</v>
      </c>
      <c r="H22" t="s">
        <v>17</v>
      </c>
      <c r="I22" s="79" t="s">
        <v>17</v>
      </c>
      <c r="J22" s="79" t="s">
        <v>17</v>
      </c>
      <c r="K22" s="79" t="s">
        <v>17</v>
      </c>
      <c r="L22" s="79" t="s">
        <v>17</v>
      </c>
      <c r="M22" s="79" t="s">
        <v>17</v>
      </c>
    </row>
    <row r="23" spans="1:21" x14ac:dyDescent="0.25">
      <c r="A23" s="24" t="s">
        <v>3</v>
      </c>
      <c r="B23" t="s">
        <v>12</v>
      </c>
      <c r="C23" t="s">
        <v>11</v>
      </c>
      <c r="D23" t="s">
        <v>7</v>
      </c>
      <c r="E23" s="94">
        <v>667.39879447793112</v>
      </c>
      <c r="F23" t="s">
        <v>17</v>
      </c>
      <c r="G23" t="s">
        <v>17</v>
      </c>
      <c r="H23" t="s">
        <v>17</v>
      </c>
      <c r="I23" s="79" t="s">
        <v>17</v>
      </c>
      <c r="J23" s="79" t="s">
        <v>17</v>
      </c>
      <c r="K23" s="79" t="s">
        <v>17</v>
      </c>
      <c r="L23" s="79" t="s">
        <v>17</v>
      </c>
      <c r="M23" s="79" t="s">
        <v>17</v>
      </c>
    </row>
    <row r="24" spans="1:21" x14ac:dyDescent="0.25">
      <c r="A24" s="24" t="s">
        <v>3</v>
      </c>
      <c r="B24" t="s">
        <v>12</v>
      </c>
      <c r="C24" t="s">
        <v>13</v>
      </c>
      <c r="D24" t="s">
        <v>18</v>
      </c>
      <c r="E24" s="94">
        <v>2096.8619806857218</v>
      </c>
      <c r="F24" t="s">
        <v>17</v>
      </c>
      <c r="G24" t="s">
        <v>17</v>
      </c>
      <c r="H24" t="s">
        <v>17</v>
      </c>
      <c r="I24" s="79" t="s">
        <v>17</v>
      </c>
      <c r="J24" s="79" t="s">
        <v>17</v>
      </c>
      <c r="K24" s="79" t="s">
        <v>17</v>
      </c>
      <c r="L24" s="79" t="s">
        <v>17</v>
      </c>
      <c r="M24" s="79" t="s">
        <v>17</v>
      </c>
      <c r="R24" s="24"/>
      <c r="S24" s="24"/>
      <c r="T24" s="24"/>
      <c r="U24" s="24"/>
    </row>
    <row r="25" spans="1:21" x14ac:dyDescent="0.25">
      <c r="A25" s="24" t="s">
        <v>3</v>
      </c>
      <c r="B25" t="s">
        <v>12</v>
      </c>
      <c r="C25" t="s">
        <v>13</v>
      </c>
      <c r="D25" t="s">
        <v>8</v>
      </c>
      <c r="E25" s="94">
        <v>2561.3064359323348</v>
      </c>
      <c r="F25" t="s">
        <v>17</v>
      </c>
      <c r="G25" t="s">
        <v>17</v>
      </c>
      <c r="H25" t="s">
        <v>17</v>
      </c>
      <c r="I25" s="79" t="s">
        <v>17</v>
      </c>
      <c r="J25" s="79" t="s">
        <v>17</v>
      </c>
      <c r="K25" s="79" t="s">
        <v>17</v>
      </c>
      <c r="L25" s="79" t="s">
        <v>17</v>
      </c>
      <c r="M25" s="79" t="s">
        <v>17</v>
      </c>
    </row>
    <row r="26" spans="1:21" x14ac:dyDescent="0.25">
      <c r="A26" s="24" t="s">
        <v>3</v>
      </c>
      <c r="B26" t="s">
        <v>12</v>
      </c>
      <c r="C26" t="s">
        <v>13</v>
      </c>
      <c r="D26" t="s">
        <v>29</v>
      </c>
      <c r="E26" s="94">
        <v>369.09971482273642</v>
      </c>
      <c r="F26" t="s">
        <v>17</v>
      </c>
      <c r="G26" t="s">
        <v>17</v>
      </c>
      <c r="H26" t="s">
        <v>17</v>
      </c>
      <c r="I26" s="79" t="s">
        <v>17</v>
      </c>
      <c r="J26" s="79" t="s">
        <v>17</v>
      </c>
      <c r="K26" s="79" t="s">
        <v>17</v>
      </c>
      <c r="L26" s="79" t="s">
        <v>17</v>
      </c>
      <c r="M26" s="79" t="s">
        <v>17</v>
      </c>
    </row>
    <row r="27" spans="1:21" x14ac:dyDescent="0.25">
      <c r="A27" s="24" t="s">
        <v>3</v>
      </c>
      <c r="B27" t="s">
        <v>12</v>
      </c>
      <c r="C27" t="s">
        <v>13</v>
      </c>
      <c r="D27" t="s">
        <v>7</v>
      </c>
      <c r="E27" s="94">
        <v>2402.3985352258733</v>
      </c>
      <c r="F27" t="s">
        <v>17</v>
      </c>
      <c r="G27" t="s">
        <v>17</v>
      </c>
      <c r="H27" t="s">
        <v>17</v>
      </c>
      <c r="I27" s="79" t="s">
        <v>17</v>
      </c>
      <c r="J27" s="79" t="s">
        <v>17</v>
      </c>
      <c r="K27" s="79" t="s">
        <v>17</v>
      </c>
      <c r="L27" s="79" t="s">
        <v>17</v>
      </c>
      <c r="M27" s="79" t="s">
        <v>17</v>
      </c>
    </row>
    <row r="28" spans="1:21" x14ac:dyDescent="0.25">
      <c r="A28" s="24" t="s">
        <v>3</v>
      </c>
      <c r="B28" t="s">
        <v>12</v>
      </c>
      <c r="C28" t="s">
        <v>14</v>
      </c>
      <c r="D28" t="s">
        <v>18</v>
      </c>
      <c r="E28" s="94">
        <v>92.100492578909851</v>
      </c>
      <c r="F28" t="s">
        <v>17</v>
      </c>
      <c r="G28" t="s">
        <v>17</v>
      </c>
      <c r="H28" t="s">
        <v>17</v>
      </c>
      <c r="I28" s="79" t="s">
        <v>17</v>
      </c>
      <c r="J28" s="79" t="s">
        <v>17</v>
      </c>
      <c r="K28" s="79" t="s">
        <v>17</v>
      </c>
      <c r="L28" s="79" t="s">
        <v>17</v>
      </c>
      <c r="M28" s="79" t="s">
        <v>17</v>
      </c>
    </row>
    <row r="29" spans="1:21" x14ac:dyDescent="0.25">
      <c r="A29" s="24" t="s">
        <v>3</v>
      </c>
      <c r="B29" t="s">
        <v>12</v>
      </c>
      <c r="C29" t="s">
        <v>14</v>
      </c>
      <c r="D29" t="s">
        <v>8</v>
      </c>
      <c r="E29" s="94">
        <v>112.50029165856503</v>
      </c>
      <c r="F29" t="s">
        <v>17</v>
      </c>
      <c r="G29" t="s">
        <v>17</v>
      </c>
      <c r="H29" t="s">
        <v>17</v>
      </c>
      <c r="I29" s="79" t="s">
        <v>17</v>
      </c>
      <c r="J29" s="79" t="s">
        <v>17</v>
      </c>
      <c r="K29" s="79" t="s">
        <v>17</v>
      </c>
      <c r="L29" s="79" t="s">
        <v>17</v>
      </c>
      <c r="M29" s="79" t="s">
        <v>17</v>
      </c>
    </row>
    <row r="30" spans="1:21" x14ac:dyDescent="0.25">
      <c r="A30" s="24" t="s">
        <v>3</v>
      </c>
      <c r="B30" t="s">
        <v>12</v>
      </c>
      <c r="C30" t="s">
        <v>14</v>
      </c>
      <c r="D30" t="s">
        <v>29</v>
      </c>
      <c r="E30" s="94">
        <v>16.211970963769527</v>
      </c>
      <c r="F30" t="s">
        <v>17</v>
      </c>
      <c r="G30" t="s">
        <v>17</v>
      </c>
      <c r="H30" t="s">
        <v>17</v>
      </c>
      <c r="I30" s="79" t="s">
        <v>17</v>
      </c>
      <c r="J30" s="79" t="s">
        <v>17</v>
      </c>
      <c r="K30" s="79" t="s">
        <v>17</v>
      </c>
      <c r="L30" s="79" t="s">
        <v>17</v>
      </c>
      <c r="M30" s="79" t="s">
        <v>17</v>
      </c>
    </row>
    <row r="31" spans="1:21" x14ac:dyDescent="0.25">
      <c r="A31" s="24" t="s">
        <v>3</v>
      </c>
      <c r="B31" t="s">
        <v>12</v>
      </c>
      <c r="C31" t="s">
        <v>14</v>
      </c>
      <c r="D31" t="s">
        <v>7</v>
      </c>
      <c r="E31" s="94">
        <v>105.52057813208893</v>
      </c>
      <c r="F31" t="s">
        <v>17</v>
      </c>
      <c r="G31" t="s">
        <v>17</v>
      </c>
      <c r="H31" t="s">
        <v>17</v>
      </c>
      <c r="I31" s="79" t="s">
        <v>17</v>
      </c>
      <c r="J31" s="79" t="s">
        <v>17</v>
      </c>
      <c r="K31" s="79" t="s">
        <v>17</v>
      </c>
      <c r="L31" s="79" t="s">
        <v>17</v>
      </c>
      <c r="M31" s="79" t="s">
        <v>17</v>
      </c>
    </row>
    <row r="32" spans="1:21" x14ac:dyDescent="0.25">
      <c r="A32" s="24" t="s">
        <v>3</v>
      </c>
      <c r="B32" t="s">
        <v>15</v>
      </c>
      <c r="C32" t="s">
        <v>11</v>
      </c>
      <c r="D32" t="s">
        <v>18</v>
      </c>
      <c r="E32" s="94">
        <v>218.4112772271684</v>
      </c>
      <c r="F32" t="s">
        <v>17</v>
      </c>
      <c r="G32" t="s">
        <v>17</v>
      </c>
      <c r="H32" t="s">
        <v>17</v>
      </c>
      <c r="I32" s="79" t="s">
        <v>17</v>
      </c>
      <c r="J32" s="79" t="s">
        <v>17</v>
      </c>
      <c r="K32" s="79" t="s">
        <v>17</v>
      </c>
      <c r="L32" s="79" t="s">
        <v>17</v>
      </c>
      <c r="M32" s="79" t="s">
        <v>17</v>
      </c>
    </row>
    <row r="33" spans="1:21" x14ac:dyDescent="0.25">
      <c r="A33" s="24" t="s">
        <v>3</v>
      </c>
      <c r="B33" t="s">
        <v>15</v>
      </c>
      <c r="C33" t="s">
        <v>11</v>
      </c>
      <c r="D33" t="s">
        <v>7</v>
      </c>
      <c r="E33" s="94">
        <v>461.25538943949829</v>
      </c>
      <c r="F33" t="s">
        <v>17</v>
      </c>
      <c r="G33" t="s">
        <v>17</v>
      </c>
      <c r="H33" t="s">
        <v>17</v>
      </c>
      <c r="I33" s="79" t="s">
        <v>17</v>
      </c>
      <c r="J33" s="79" t="s">
        <v>17</v>
      </c>
      <c r="K33" s="79" t="s">
        <v>17</v>
      </c>
      <c r="L33" s="79" t="s">
        <v>17</v>
      </c>
      <c r="M33" s="79" t="s">
        <v>17</v>
      </c>
    </row>
    <row r="34" spans="1:21" x14ac:dyDescent="0.25">
      <c r="A34" s="24" t="s">
        <v>3</v>
      </c>
      <c r="B34" t="s">
        <v>15</v>
      </c>
      <c r="C34" t="s">
        <v>13</v>
      </c>
      <c r="D34" t="s">
        <v>18</v>
      </c>
      <c r="E34" s="94">
        <v>1591.435186740579</v>
      </c>
      <c r="F34" t="s">
        <v>17</v>
      </c>
      <c r="G34" t="s">
        <v>17</v>
      </c>
      <c r="H34" t="s">
        <v>17</v>
      </c>
      <c r="I34" s="79" t="s">
        <v>17</v>
      </c>
      <c r="J34" s="79" t="s">
        <v>17</v>
      </c>
      <c r="K34" s="79" t="s">
        <v>17</v>
      </c>
      <c r="L34" s="79" t="s">
        <v>17</v>
      </c>
      <c r="M34" s="79" t="s">
        <v>17</v>
      </c>
    </row>
    <row r="35" spans="1:21" x14ac:dyDescent="0.25">
      <c r="A35" s="24" t="s">
        <v>3</v>
      </c>
      <c r="B35" t="s">
        <v>15</v>
      </c>
      <c r="C35" t="s">
        <v>13</v>
      </c>
      <c r="D35" t="s">
        <v>7</v>
      </c>
      <c r="E35" s="94">
        <v>3360.8981465927541</v>
      </c>
      <c r="F35" t="s">
        <v>17</v>
      </c>
      <c r="G35" t="s">
        <v>17</v>
      </c>
      <c r="H35" t="s">
        <v>17</v>
      </c>
      <c r="I35" s="79" t="s">
        <v>17</v>
      </c>
      <c r="J35" s="79" t="s">
        <v>17</v>
      </c>
      <c r="K35" s="79" t="s">
        <v>17</v>
      </c>
      <c r="L35" s="79" t="s">
        <v>17</v>
      </c>
      <c r="M35" s="79" t="s">
        <v>17</v>
      </c>
    </row>
    <row r="36" spans="1:21" x14ac:dyDescent="0.25">
      <c r="A36" s="24" t="s">
        <v>3</v>
      </c>
      <c r="B36" t="s">
        <v>15</v>
      </c>
      <c r="C36" t="s">
        <v>14</v>
      </c>
      <c r="D36" t="s">
        <v>18</v>
      </c>
      <c r="E36" s="94">
        <v>37.383784086455002</v>
      </c>
      <c r="F36" t="s">
        <v>17</v>
      </c>
      <c r="G36" t="s">
        <v>17</v>
      </c>
      <c r="H36" t="s">
        <v>17</v>
      </c>
      <c r="I36" s="79" t="s">
        <v>17</v>
      </c>
      <c r="J36" s="79" t="s">
        <v>17</v>
      </c>
      <c r="K36" s="79" t="s">
        <v>17</v>
      </c>
      <c r="L36" s="79" t="s">
        <v>17</v>
      </c>
      <c r="M36" s="79" t="s">
        <v>17</v>
      </c>
      <c r="R36" s="24"/>
      <c r="S36" s="24"/>
      <c r="T36" s="24"/>
      <c r="U36" s="24"/>
    </row>
    <row r="37" spans="1:21" x14ac:dyDescent="0.25">
      <c r="A37" s="33" t="s">
        <v>3</v>
      </c>
      <c r="B37" s="34" t="s">
        <v>15</v>
      </c>
      <c r="C37" s="34" t="s">
        <v>14</v>
      </c>
      <c r="D37" s="34" t="s">
        <v>7</v>
      </c>
      <c r="E37" s="93">
        <v>78.94954924687832</v>
      </c>
      <c r="F37" s="34" t="s">
        <v>17</v>
      </c>
      <c r="G37" s="34" t="s">
        <v>17</v>
      </c>
      <c r="H37" s="34" t="s">
        <v>17</v>
      </c>
      <c r="I37" s="87" t="s">
        <v>17</v>
      </c>
      <c r="J37" s="87" t="s">
        <v>17</v>
      </c>
      <c r="K37" s="87" t="s">
        <v>17</v>
      </c>
      <c r="L37" s="87" t="s">
        <v>17</v>
      </c>
      <c r="M37" s="87" t="s">
        <v>17</v>
      </c>
      <c r="N37" s="87"/>
      <c r="O37" s="34"/>
      <c r="P37" s="34"/>
    </row>
    <row r="38" spans="1:21" x14ac:dyDescent="0.25">
      <c r="A38" s="24" t="s">
        <v>4</v>
      </c>
      <c r="B38" t="s">
        <v>12</v>
      </c>
      <c r="C38" t="s">
        <v>11</v>
      </c>
      <c r="D38" t="s">
        <v>18</v>
      </c>
      <c r="E38">
        <v>164</v>
      </c>
      <c r="F38" t="s">
        <v>17</v>
      </c>
      <c r="G38" t="s">
        <v>17</v>
      </c>
      <c r="H38" t="s">
        <v>17</v>
      </c>
      <c r="I38" s="79" t="s">
        <v>17</v>
      </c>
      <c r="J38" s="79" t="s">
        <v>17</v>
      </c>
      <c r="K38" s="79" t="s">
        <v>17</v>
      </c>
      <c r="L38" s="79" t="s">
        <v>17</v>
      </c>
      <c r="M38" s="79" t="s">
        <v>17</v>
      </c>
      <c r="P38" t="s">
        <v>760</v>
      </c>
    </row>
    <row r="39" spans="1:21" x14ac:dyDescent="0.25">
      <c r="A39" s="24" t="s">
        <v>4</v>
      </c>
      <c r="B39" t="s">
        <v>12</v>
      </c>
      <c r="C39" t="s">
        <v>11</v>
      </c>
      <c r="D39" t="s">
        <v>8</v>
      </c>
      <c r="E39">
        <v>14028</v>
      </c>
      <c r="F39" t="s">
        <v>17</v>
      </c>
      <c r="G39" t="s">
        <v>17</v>
      </c>
      <c r="H39" t="s">
        <v>17</v>
      </c>
      <c r="I39" s="79" t="s">
        <v>17</v>
      </c>
      <c r="J39" s="79" t="s">
        <v>17</v>
      </c>
      <c r="K39" s="79" t="s">
        <v>17</v>
      </c>
      <c r="L39" s="79" t="s">
        <v>17</v>
      </c>
      <c r="M39" s="79" t="s">
        <v>17</v>
      </c>
      <c r="P39" s="82" t="s">
        <v>761</v>
      </c>
    </row>
    <row r="40" spans="1:21" x14ac:dyDescent="0.25">
      <c r="A40" s="24" t="s">
        <v>4</v>
      </c>
      <c r="B40" t="s">
        <v>12</v>
      </c>
      <c r="C40" t="s">
        <v>11</v>
      </c>
      <c r="D40" t="s">
        <v>29</v>
      </c>
      <c r="E40">
        <v>1299</v>
      </c>
      <c r="F40" t="s">
        <v>17</v>
      </c>
      <c r="G40" t="s">
        <v>17</v>
      </c>
      <c r="H40" t="s">
        <v>17</v>
      </c>
      <c r="I40" s="79" t="s">
        <v>17</v>
      </c>
      <c r="J40" s="79" t="s">
        <v>17</v>
      </c>
      <c r="K40" s="79" t="s">
        <v>17</v>
      </c>
      <c r="L40" s="79" t="s">
        <v>17</v>
      </c>
      <c r="M40" s="79" t="s">
        <v>17</v>
      </c>
    </row>
    <row r="41" spans="1:21" x14ac:dyDescent="0.25">
      <c r="A41" s="24" t="s">
        <v>4</v>
      </c>
      <c r="B41" t="s">
        <v>12</v>
      </c>
      <c r="C41" t="s">
        <v>11</v>
      </c>
      <c r="D41" t="s">
        <v>7</v>
      </c>
      <c r="E41">
        <v>482</v>
      </c>
      <c r="F41" t="s">
        <v>17</v>
      </c>
      <c r="G41" t="s">
        <v>17</v>
      </c>
      <c r="H41" t="s">
        <v>17</v>
      </c>
      <c r="I41" s="79" t="s">
        <v>17</v>
      </c>
      <c r="J41" s="79" t="s">
        <v>17</v>
      </c>
      <c r="K41" s="79" t="s">
        <v>17</v>
      </c>
      <c r="L41" s="79" t="s">
        <v>17</v>
      </c>
      <c r="M41" s="79" t="s">
        <v>17</v>
      </c>
    </row>
    <row r="42" spans="1:21" x14ac:dyDescent="0.25">
      <c r="A42" s="24" t="s">
        <v>4</v>
      </c>
      <c r="B42" t="s">
        <v>12</v>
      </c>
      <c r="C42" t="s">
        <v>13</v>
      </c>
      <c r="D42" t="s">
        <v>18</v>
      </c>
      <c r="E42">
        <v>192</v>
      </c>
      <c r="F42" t="s">
        <v>17</v>
      </c>
      <c r="G42" t="s">
        <v>17</v>
      </c>
      <c r="H42" t="s">
        <v>17</v>
      </c>
      <c r="I42" s="79" t="s">
        <v>17</v>
      </c>
      <c r="J42" s="79" t="s">
        <v>17</v>
      </c>
      <c r="K42" s="79" t="s">
        <v>17</v>
      </c>
      <c r="L42" s="79" t="s">
        <v>17</v>
      </c>
      <c r="M42" s="79" t="s">
        <v>17</v>
      </c>
    </row>
    <row r="43" spans="1:21" x14ac:dyDescent="0.25">
      <c r="A43" s="24" t="s">
        <v>4</v>
      </c>
      <c r="B43" t="s">
        <v>12</v>
      </c>
      <c r="C43" t="s">
        <v>13</v>
      </c>
      <c r="D43" t="s">
        <v>8</v>
      </c>
      <c r="E43">
        <v>5717</v>
      </c>
      <c r="F43" t="s">
        <v>17</v>
      </c>
      <c r="G43" t="s">
        <v>17</v>
      </c>
      <c r="H43" t="s">
        <v>17</v>
      </c>
      <c r="I43" s="79" t="s">
        <v>17</v>
      </c>
      <c r="J43" s="79" t="s">
        <v>17</v>
      </c>
      <c r="K43" s="79" t="s">
        <v>17</v>
      </c>
      <c r="L43" s="79" t="s">
        <v>17</v>
      </c>
      <c r="M43" s="79" t="s">
        <v>17</v>
      </c>
    </row>
    <row r="44" spans="1:21" x14ac:dyDescent="0.25">
      <c r="A44" s="24" t="s">
        <v>4</v>
      </c>
      <c r="B44" t="s">
        <v>12</v>
      </c>
      <c r="C44" t="s">
        <v>13</v>
      </c>
      <c r="D44" t="s">
        <v>29</v>
      </c>
      <c r="E44">
        <v>689</v>
      </c>
      <c r="F44" t="s">
        <v>17</v>
      </c>
      <c r="G44" t="s">
        <v>17</v>
      </c>
      <c r="H44" t="s">
        <v>17</v>
      </c>
      <c r="I44" s="79" t="s">
        <v>17</v>
      </c>
      <c r="J44" s="79" t="s">
        <v>17</v>
      </c>
      <c r="K44" s="79" t="s">
        <v>17</v>
      </c>
      <c r="L44" s="79" t="s">
        <v>17</v>
      </c>
      <c r="M44" s="79" t="s">
        <v>17</v>
      </c>
    </row>
    <row r="45" spans="1:21" x14ac:dyDescent="0.25">
      <c r="A45" s="24" t="s">
        <v>4</v>
      </c>
      <c r="B45" t="s">
        <v>12</v>
      </c>
      <c r="C45" t="s">
        <v>13</v>
      </c>
      <c r="D45" t="s">
        <v>7</v>
      </c>
      <c r="E45">
        <v>901</v>
      </c>
      <c r="F45" t="s">
        <v>17</v>
      </c>
      <c r="G45" t="s">
        <v>17</v>
      </c>
      <c r="H45" t="s">
        <v>17</v>
      </c>
      <c r="I45" s="79" t="s">
        <v>17</v>
      </c>
      <c r="J45" s="79" t="s">
        <v>17</v>
      </c>
      <c r="K45" s="79" t="s">
        <v>17</v>
      </c>
      <c r="L45" s="79" t="s">
        <v>17</v>
      </c>
      <c r="M45" s="79" t="s">
        <v>17</v>
      </c>
    </row>
    <row r="46" spans="1:21" x14ac:dyDescent="0.25">
      <c r="A46" s="24" t="s">
        <v>4</v>
      </c>
      <c r="B46" t="s">
        <v>12</v>
      </c>
      <c r="C46" t="s">
        <v>14</v>
      </c>
      <c r="D46" t="s">
        <v>18</v>
      </c>
      <c r="E46">
        <v>186</v>
      </c>
      <c r="F46" t="s">
        <v>17</v>
      </c>
      <c r="G46" t="s">
        <v>17</v>
      </c>
      <c r="H46" t="s">
        <v>17</v>
      </c>
      <c r="I46" s="79" t="s">
        <v>17</v>
      </c>
      <c r="J46" s="79" t="s">
        <v>17</v>
      </c>
      <c r="K46" s="79" t="s">
        <v>17</v>
      </c>
      <c r="L46" s="79" t="s">
        <v>17</v>
      </c>
      <c r="M46" s="79" t="s">
        <v>17</v>
      </c>
    </row>
    <row r="47" spans="1:21" x14ac:dyDescent="0.25">
      <c r="A47" s="24" t="s">
        <v>4</v>
      </c>
      <c r="B47" t="s">
        <v>12</v>
      </c>
      <c r="C47" t="s">
        <v>14</v>
      </c>
      <c r="D47" t="s">
        <v>8</v>
      </c>
      <c r="E47">
        <v>13414</v>
      </c>
      <c r="F47" t="s">
        <v>17</v>
      </c>
      <c r="G47" t="s">
        <v>17</v>
      </c>
      <c r="H47" t="s">
        <v>17</v>
      </c>
      <c r="I47" s="79" t="s">
        <v>17</v>
      </c>
      <c r="J47" s="79" t="s">
        <v>17</v>
      </c>
      <c r="K47" s="79" t="s">
        <v>17</v>
      </c>
      <c r="L47" s="79" t="s">
        <v>17</v>
      </c>
      <c r="M47" s="79" t="s">
        <v>17</v>
      </c>
    </row>
    <row r="48" spans="1:21" x14ac:dyDescent="0.25">
      <c r="A48" s="24" t="s">
        <v>4</v>
      </c>
      <c r="B48" t="s">
        <v>12</v>
      </c>
      <c r="C48" t="s">
        <v>14</v>
      </c>
      <c r="D48" t="s">
        <v>29</v>
      </c>
      <c r="E48">
        <v>1032</v>
      </c>
      <c r="F48" t="s">
        <v>17</v>
      </c>
      <c r="G48" t="s">
        <v>17</v>
      </c>
      <c r="H48" t="s">
        <v>17</v>
      </c>
      <c r="I48" s="79" t="s">
        <v>17</v>
      </c>
      <c r="J48" s="79" t="s">
        <v>17</v>
      </c>
      <c r="K48" s="79" t="s">
        <v>17</v>
      </c>
      <c r="L48" s="79" t="s">
        <v>17</v>
      </c>
      <c r="M48" s="79" t="s">
        <v>17</v>
      </c>
    </row>
    <row r="49" spans="1:21" x14ac:dyDescent="0.25">
      <c r="A49" s="24" t="s">
        <v>4</v>
      </c>
      <c r="B49" t="s">
        <v>12</v>
      </c>
      <c r="C49" t="s">
        <v>14</v>
      </c>
      <c r="D49" t="s">
        <v>7</v>
      </c>
      <c r="E49">
        <v>1337</v>
      </c>
      <c r="F49" t="s">
        <v>17</v>
      </c>
      <c r="G49" t="s">
        <v>17</v>
      </c>
      <c r="H49" t="s">
        <v>17</v>
      </c>
      <c r="I49" s="79" t="s">
        <v>17</v>
      </c>
      <c r="J49" s="79" t="s">
        <v>17</v>
      </c>
      <c r="K49" s="79" t="s">
        <v>17</v>
      </c>
      <c r="L49" s="79" t="s">
        <v>17</v>
      </c>
      <c r="M49" s="79" t="s">
        <v>17</v>
      </c>
    </row>
    <row r="50" spans="1:21" x14ac:dyDescent="0.25">
      <c r="A50" s="24" t="s">
        <v>4</v>
      </c>
      <c r="B50" t="s">
        <v>15</v>
      </c>
      <c r="C50" t="s">
        <v>11</v>
      </c>
      <c r="D50" t="s">
        <v>18</v>
      </c>
      <c r="E50">
        <v>591</v>
      </c>
      <c r="F50" t="s">
        <v>17</v>
      </c>
      <c r="G50" t="s">
        <v>17</v>
      </c>
      <c r="H50" t="s">
        <v>17</v>
      </c>
      <c r="I50" s="79" t="s">
        <v>17</v>
      </c>
      <c r="J50" s="79" t="s">
        <v>17</v>
      </c>
      <c r="K50" s="79" t="s">
        <v>17</v>
      </c>
      <c r="L50" s="79" t="s">
        <v>17</v>
      </c>
      <c r="M50" s="79" t="s">
        <v>17</v>
      </c>
    </row>
    <row r="51" spans="1:21" x14ac:dyDescent="0.25">
      <c r="A51" s="24" t="s">
        <v>4</v>
      </c>
      <c r="B51" t="s">
        <v>15</v>
      </c>
      <c r="C51" t="s">
        <v>11</v>
      </c>
      <c r="D51" t="s">
        <v>7</v>
      </c>
      <c r="E51">
        <v>399</v>
      </c>
      <c r="F51" t="s">
        <v>17</v>
      </c>
      <c r="G51" t="s">
        <v>17</v>
      </c>
      <c r="H51" t="s">
        <v>17</v>
      </c>
      <c r="I51" s="79" t="s">
        <v>17</v>
      </c>
      <c r="J51" s="79" t="s">
        <v>17</v>
      </c>
      <c r="K51" s="79" t="s">
        <v>17</v>
      </c>
      <c r="L51" s="79" t="s">
        <v>17</v>
      </c>
      <c r="M51" s="79" t="s">
        <v>17</v>
      </c>
      <c r="R51" s="24"/>
      <c r="S51" s="24"/>
      <c r="T51" s="24"/>
      <c r="U51" s="24"/>
    </row>
    <row r="52" spans="1:21" x14ac:dyDescent="0.25">
      <c r="A52" s="24" t="s">
        <v>4</v>
      </c>
      <c r="B52" t="s">
        <v>15</v>
      </c>
      <c r="C52" t="s">
        <v>13</v>
      </c>
      <c r="D52" t="s">
        <v>18</v>
      </c>
      <c r="E52">
        <v>691</v>
      </c>
      <c r="F52" t="s">
        <v>17</v>
      </c>
      <c r="G52" t="s">
        <v>17</v>
      </c>
      <c r="H52" t="s">
        <v>17</v>
      </c>
      <c r="I52" s="79" t="s">
        <v>17</v>
      </c>
      <c r="J52" s="79" t="s">
        <v>17</v>
      </c>
      <c r="K52" s="79" t="s">
        <v>17</v>
      </c>
      <c r="L52" s="79" t="s">
        <v>17</v>
      </c>
      <c r="M52" s="79" t="s">
        <v>17</v>
      </c>
    </row>
    <row r="53" spans="1:21" x14ac:dyDescent="0.25">
      <c r="A53" s="24" t="s">
        <v>4</v>
      </c>
      <c r="B53" t="s">
        <v>15</v>
      </c>
      <c r="C53" t="s">
        <v>13</v>
      </c>
      <c r="D53" t="s">
        <v>7</v>
      </c>
      <c r="E53">
        <v>745</v>
      </c>
      <c r="F53" t="s">
        <v>17</v>
      </c>
      <c r="G53" t="s">
        <v>17</v>
      </c>
      <c r="H53" t="s">
        <v>17</v>
      </c>
      <c r="I53" s="79" t="s">
        <v>17</v>
      </c>
      <c r="J53" s="79" t="s">
        <v>17</v>
      </c>
      <c r="K53" s="79" t="s">
        <v>17</v>
      </c>
      <c r="L53" s="79" t="s">
        <v>17</v>
      </c>
      <c r="M53" s="79" t="s">
        <v>17</v>
      </c>
    </row>
    <row r="54" spans="1:21" x14ac:dyDescent="0.25">
      <c r="A54" s="24" t="s">
        <v>4</v>
      </c>
      <c r="B54" t="s">
        <v>15</v>
      </c>
      <c r="C54" t="s">
        <v>14</v>
      </c>
      <c r="D54" t="s">
        <v>18</v>
      </c>
      <c r="E54">
        <v>670</v>
      </c>
      <c r="F54" t="s">
        <v>17</v>
      </c>
      <c r="G54" t="s">
        <v>17</v>
      </c>
      <c r="H54" t="s">
        <v>17</v>
      </c>
      <c r="I54" s="79" t="s">
        <v>17</v>
      </c>
      <c r="J54" s="79" t="s">
        <v>17</v>
      </c>
      <c r="K54" s="79" t="s">
        <v>17</v>
      </c>
      <c r="L54" s="79" t="s">
        <v>17</v>
      </c>
      <c r="M54" s="79" t="s">
        <v>17</v>
      </c>
    </row>
    <row r="55" spans="1:21" x14ac:dyDescent="0.25">
      <c r="A55" s="33" t="s">
        <v>4</v>
      </c>
      <c r="B55" s="34" t="s">
        <v>15</v>
      </c>
      <c r="C55" s="34" t="s">
        <v>14</v>
      </c>
      <c r="D55" s="34" t="s">
        <v>7</v>
      </c>
      <c r="E55" s="34">
        <v>1106</v>
      </c>
      <c r="F55" s="34" t="s">
        <v>17</v>
      </c>
      <c r="G55" s="34" t="s">
        <v>17</v>
      </c>
      <c r="H55" s="34" t="s">
        <v>17</v>
      </c>
      <c r="I55" s="87" t="s">
        <v>17</v>
      </c>
      <c r="J55" s="87" t="s">
        <v>17</v>
      </c>
      <c r="K55" s="87" t="s">
        <v>17</v>
      </c>
      <c r="L55" s="87" t="s">
        <v>17</v>
      </c>
      <c r="M55" s="87" t="s">
        <v>17</v>
      </c>
      <c r="N55" s="87"/>
      <c r="O55" s="34"/>
      <c r="P55" s="34"/>
    </row>
    <row r="56" spans="1:21" x14ac:dyDescent="0.25">
      <c r="A56" s="24" t="s">
        <v>5</v>
      </c>
      <c r="B56" t="s">
        <v>12</v>
      </c>
      <c r="C56" t="s">
        <v>11</v>
      </c>
      <c r="D56" t="s">
        <v>18</v>
      </c>
      <c r="E56" s="94">
        <v>133.20052034589975</v>
      </c>
      <c r="F56" t="s">
        <v>17</v>
      </c>
      <c r="G56" t="s">
        <v>17</v>
      </c>
      <c r="H56" t="s">
        <v>17</v>
      </c>
      <c r="I56" s="79" t="s">
        <v>17</v>
      </c>
      <c r="J56" s="79" t="s">
        <v>17</v>
      </c>
      <c r="K56" s="79" t="s">
        <v>17</v>
      </c>
      <c r="L56" s="79" t="s">
        <v>17</v>
      </c>
      <c r="M56" s="79" t="s">
        <v>17</v>
      </c>
      <c r="P56" t="s">
        <v>994</v>
      </c>
    </row>
    <row r="57" spans="1:21" x14ac:dyDescent="0.25">
      <c r="A57" s="24" t="s">
        <v>5</v>
      </c>
      <c r="B57" t="s">
        <v>12</v>
      </c>
      <c r="C57" t="s">
        <v>11</v>
      </c>
      <c r="D57" t="s">
        <v>8</v>
      </c>
      <c r="E57" s="94">
        <v>1793.208619717868</v>
      </c>
      <c r="F57" t="s">
        <v>17</v>
      </c>
      <c r="G57" t="s">
        <v>17</v>
      </c>
      <c r="H57" t="s">
        <v>17</v>
      </c>
      <c r="I57" s="79" t="s">
        <v>17</v>
      </c>
      <c r="J57" s="79" t="s">
        <v>17</v>
      </c>
      <c r="K57" s="79" t="s">
        <v>17</v>
      </c>
      <c r="L57" s="79" t="s">
        <v>17</v>
      </c>
      <c r="M57" s="79" t="s">
        <v>17</v>
      </c>
    </row>
    <row r="58" spans="1:21" x14ac:dyDescent="0.25">
      <c r="A58" s="24" t="s">
        <v>5</v>
      </c>
      <c r="B58" t="s">
        <v>12</v>
      </c>
      <c r="C58" t="s">
        <v>11</v>
      </c>
      <c r="D58" t="s">
        <v>29</v>
      </c>
      <c r="E58" s="94">
        <v>102.84062039334634</v>
      </c>
      <c r="F58" t="s">
        <v>17</v>
      </c>
      <c r="G58" t="s">
        <v>17</v>
      </c>
      <c r="H58" t="s">
        <v>17</v>
      </c>
      <c r="I58" s="79" t="s">
        <v>17</v>
      </c>
      <c r="J58" s="79" t="s">
        <v>17</v>
      </c>
      <c r="K58" s="79" t="s">
        <v>17</v>
      </c>
      <c r="L58" s="79" t="s">
        <v>17</v>
      </c>
      <c r="M58" s="79" t="s">
        <v>17</v>
      </c>
    </row>
    <row r="59" spans="1:21" x14ac:dyDescent="0.25">
      <c r="A59" s="24" t="s">
        <v>5</v>
      </c>
      <c r="B59" t="s">
        <v>12</v>
      </c>
      <c r="C59" t="s">
        <v>11</v>
      </c>
      <c r="D59" t="s">
        <v>7</v>
      </c>
      <c r="E59" s="94">
        <v>514.33551504987736</v>
      </c>
      <c r="F59" t="s">
        <v>17</v>
      </c>
      <c r="G59" t="s">
        <v>17</v>
      </c>
      <c r="H59" t="s">
        <v>17</v>
      </c>
      <c r="I59" s="79" t="s">
        <v>17</v>
      </c>
      <c r="J59" s="79" t="s">
        <v>17</v>
      </c>
      <c r="K59" s="79" t="s">
        <v>17</v>
      </c>
      <c r="L59" s="79" t="s">
        <v>17</v>
      </c>
      <c r="M59" s="79" t="s">
        <v>17</v>
      </c>
    </row>
    <row r="60" spans="1:21" x14ac:dyDescent="0.25">
      <c r="A60" s="24" t="s">
        <v>5</v>
      </c>
      <c r="B60" t="s">
        <v>12</v>
      </c>
      <c r="C60" t="s">
        <v>13</v>
      </c>
      <c r="D60" t="s">
        <v>18</v>
      </c>
      <c r="E60" s="94">
        <v>300.29394796306002</v>
      </c>
      <c r="F60" t="s">
        <v>17</v>
      </c>
      <c r="G60" t="s">
        <v>17</v>
      </c>
      <c r="H60" t="s">
        <v>17</v>
      </c>
      <c r="I60" s="79" t="s">
        <v>17</v>
      </c>
      <c r="J60" s="79" t="s">
        <v>17</v>
      </c>
      <c r="K60" s="79" t="s">
        <v>17</v>
      </c>
      <c r="L60" s="79" t="s">
        <v>17</v>
      </c>
      <c r="M60" s="79" t="s">
        <v>17</v>
      </c>
    </row>
    <row r="61" spans="1:21" x14ac:dyDescent="0.25">
      <c r="A61" s="24" t="s">
        <v>5</v>
      </c>
      <c r="B61" t="s">
        <v>12</v>
      </c>
      <c r="C61" t="s">
        <v>13</v>
      </c>
      <c r="D61" t="s">
        <v>8</v>
      </c>
      <c r="E61" s="94">
        <v>4042.6996421492881</v>
      </c>
      <c r="F61" t="s">
        <v>17</v>
      </c>
      <c r="G61" t="s">
        <v>17</v>
      </c>
      <c r="H61" t="s">
        <v>17</v>
      </c>
      <c r="I61" s="79" t="s">
        <v>17</v>
      </c>
      <c r="J61" s="79" t="s">
        <v>17</v>
      </c>
      <c r="K61" s="79" t="s">
        <v>17</v>
      </c>
      <c r="L61" s="79" t="s">
        <v>17</v>
      </c>
      <c r="M61" s="79" t="s">
        <v>17</v>
      </c>
    </row>
    <row r="62" spans="1:21" x14ac:dyDescent="0.25">
      <c r="A62" s="24" t="s">
        <v>5</v>
      </c>
      <c r="B62" t="s">
        <v>12</v>
      </c>
      <c r="C62" t="s">
        <v>13</v>
      </c>
      <c r="D62" t="s">
        <v>29</v>
      </c>
      <c r="E62" s="94">
        <v>231.84906356740814</v>
      </c>
      <c r="F62" t="s">
        <v>17</v>
      </c>
      <c r="G62" t="s">
        <v>17</v>
      </c>
      <c r="H62" t="s">
        <v>17</v>
      </c>
      <c r="I62" s="79" t="s">
        <v>17</v>
      </c>
      <c r="J62" s="79" t="s">
        <v>17</v>
      </c>
      <c r="K62" s="79" t="s">
        <v>17</v>
      </c>
      <c r="L62" s="79" t="s">
        <v>17</v>
      </c>
      <c r="M62" s="79" t="s">
        <v>17</v>
      </c>
    </row>
    <row r="63" spans="1:21" x14ac:dyDescent="0.25">
      <c r="A63" s="24" t="s">
        <v>5</v>
      </c>
      <c r="B63" t="s">
        <v>12</v>
      </c>
      <c r="C63" t="s">
        <v>13</v>
      </c>
      <c r="D63" t="s">
        <v>7</v>
      </c>
      <c r="E63" s="94">
        <v>1159.5438365470004</v>
      </c>
      <c r="F63" t="s">
        <v>17</v>
      </c>
      <c r="G63" t="s">
        <v>17</v>
      </c>
      <c r="H63" t="s">
        <v>17</v>
      </c>
      <c r="I63" s="79" t="s">
        <v>17</v>
      </c>
      <c r="J63" s="79" t="s">
        <v>17</v>
      </c>
      <c r="K63" s="79" t="s">
        <v>17</v>
      </c>
      <c r="L63" s="79" t="s">
        <v>17</v>
      </c>
      <c r="M63" s="79" t="s">
        <v>17</v>
      </c>
    </row>
    <row r="64" spans="1:21" x14ac:dyDescent="0.25">
      <c r="A64" s="24" t="s">
        <v>5</v>
      </c>
      <c r="B64" t="s">
        <v>12</v>
      </c>
      <c r="C64" t="s">
        <v>14</v>
      </c>
      <c r="D64" t="s">
        <v>18</v>
      </c>
      <c r="E64" s="94">
        <v>459.90211073704756</v>
      </c>
      <c r="F64" t="s">
        <v>17</v>
      </c>
      <c r="G64" t="s">
        <v>17</v>
      </c>
      <c r="H64" t="s">
        <v>17</v>
      </c>
      <c r="I64" s="79" t="s">
        <v>17</v>
      </c>
      <c r="J64" s="79" t="s">
        <v>17</v>
      </c>
      <c r="K64" s="79" t="s">
        <v>17</v>
      </c>
      <c r="L64" s="79" t="s">
        <v>17</v>
      </c>
      <c r="M64" s="79" t="s">
        <v>17</v>
      </c>
    </row>
    <row r="65" spans="1:16" x14ac:dyDescent="0.25">
      <c r="A65" s="24" t="s">
        <v>5</v>
      </c>
      <c r="B65" t="s">
        <v>12</v>
      </c>
      <c r="C65" t="s">
        <v>14</v>
      </c>
      <c r="D65" t="s">
        <v>8</v>
      </c>
      <c r="E65" s="94">
        <v>6191.4204768757945</v>
      </c>
      <c r="F65" t="s">
        <v>17</v>
      </c>
      <c r="G65" t="s">
        <v>17</v>
      </c>
      <c r="H65" t="s">
        <v>17</v>
      </c>
      <c r="I65" s="79" t="s">
        <v>17</v>
      </c>
      <c r="J65" s="79" t="s">
        <v>17</v>
      </c>
      <c r="K65" s="79" t="s">
        <v>17</v>
      </c>
      <c r="L65" s="79" t="s">
        <v>17</v>
      </c>
      <c r="M65" s="79" t="s">
        <v>17</v>
      </c>
    </row>
    <row r="66" spans="1:16" x14ac:dyDescent="0.25">
      <c r="A66" s="24" t="s">
        <v>5</v>
      </c>
      <c r="B66" t="s">
        <v>12</v>
      </c>
      <c r="C66" t="s">
        <v>14</v>
      </c>
      <c r="D66" t="s">
        <v>29</v>
      </c>
      <c r="E66" s="94">
        <v>355.07833051692234</v>
      </c>
      <c r="F66" t="s">
        <v>17</v>
      </c>
      <c r="G66" t="s">
        <v>17</v>
      </c>
      <c r="H66" t="s">
        <v>17</v>
      </c>
      <c r="I66" s="79" t="s">
        <v>17</v>
      </c>
      <c r="J66" s="79" t="s">
        <v>17</v>
      </c>
      <c r="K66" s="79" t="s">
        <v>17</v>
      </c>
      <c r="L66" s="79" t="s">
        <v>17</v>
      </c>
      <c r="M66" s="79" t="s">
        <v>17</v>
      </c>
    </row>
    <row r="67" spans="1:16" x14ac:dyDescent="0.25">
      <c r="A67" s="24" t="s">
        <v>5</v>
      </c>
      <c r="B67" t="s">
        <v>12</v>
      </c>
      <c r="C67" t="s">
        <v>14</v>
      </c>
      <c r="D67" t="s">
        <v>7</v>
      </c>
      <c r="E67" s="94">
        <v>1775.8488359069399</v>
      </c>
      <c r="F67" t="s">
        <v>17</v>
      </c>
      <c r="G67" t="s">
        <v>17</v>
      </c>
      <c r="H67" t="s">
        <v>17</v>
      </c>
      <c r="I67" s="79" t="s">
        <v>17</v>
      </c>
      <c r="J67" s="79" t="s">
        <v>17</v>
      </c>
      <c r="K67" s="79" t="s">
        <v>17</v>
      </c>
      <c r="L67" s="79" t="s">
        <v>17</v>
      </c>
      <c r="M67" s="79" t="s">
        <v>17</v>
      </c>
    </row>
    <row r="68" spans="1:16" x14ac:dyDescent="0.25">
      <c r="A68" s="24" t="s">
        <v>5</v>
      </c>
      <c r="B68" t="s">
        <v>15</v>
      </c>
      <c r="C68" t="s">
        <v>11</v>
      </c>
      <c r="D68" t="s">
        <v>18</v>
      </c>
      <c r="E68" s="94">
        <v>43.506193936431195</v>
      </c>
      <c r="F68" t="s">
        <v>17</v>
      </c>
      <c r="G68" t="s">
        <v>17</v>
      </c>
      <c r="H68" t="s">
        <v>17</v>
      </c>
      <c r="I68" s="79" t="s">
        <v>17</v>
      </c>
      <c r="J68" s="79" t="s">
        <v>17</v>
      </c>
      <c r="K68" s="79" t="s">
        <v>17</v>
      </c>
      <c r="L68" s="79" t="s">
        <v>17</v>
      </c>
      <c r="M68" s="79" t="s">
        <v>17</v>
      </c>
    </row>
    <row r="69" spans="1:16" x14ac:dyDescent="0.25">
      <c r="A69" s="24" t="s">
        <v>5</v>
      </c>
      <c r="B69" t="s">
        <v>15</v>
      </c>
      <c r="C69" t="s">
        <v>11</v>
      </c>
      <c r="D69" t="s">
        <v>7</v>
      </c>
      <c r="E69" s="94">
        <v>347.13511525658015</v>
      </c>
      <c r="F69" t="s">
        <v>17</v>
      </c>
      <c r="G69" t="s">
        <v>17</v>
      </c>
      <c r="H69" t="s">
        <v>17</v>
      </c>
      <c r="I69" s="79" t="s">
        <v>17</v>
      </c>
      <c r="J69" s="79" t="s">
        <v>17</v>
      </c>
      <c r="K69" s="79" t="s">
        <v>17</v>
      </c>
      <c r="L69" s="79" t="s">
        <v>17</v>
      </c>
      <c r="M69" s="79" t="s">
        <v>17</v>
      </c>
    </row>
    <row r="70" spans="1:16" x14ac:dyDescent="0.25">
      <c r="A70" s="24" t="s">
        <v>5</v>
      </c>
      <c r="B70" t="s">
        <v>15</v>
      </c>
      <c r="C70" t="s">
        <v>13</v>
      </c>
      <c r="D70" t="s">
        <v>18</v>
      </c>
      <c r="E70" s="94">
        <v>527.93093026707834</v>
      </c>
      <c r="F70" t="s">
        <v>17</v>
      </c>
      <c r="G70" t="s">
        <v>17</v>
      </c>
      <c r="H70" t="s">
        <v>17</v>
      </c>
      <c r="I70" s="79" t="s">
        <v>17</v>
      </c>
      <c r="J70" s="79" t="s">
        <v>17</v>
      </c>
      <c r="K70" s="79" t="s">
        <v>17</v>
      </c>
      <c r="L70" s="79" t="s">
        <v>17</v>
      </c>
      <c r="M70" s="79" t="s">
        <v>17</v>
      </c>
    </row>
    <row r="71" spans="1:16" x14ac:dyDescent="0.25">
      <c r="A71" s="24" t="s">
        <v>5</v>
      </c>
      <c r="B71" t="s">
        <v>15</v>
      </c>
      <c r="C71" t="s">
        <v>13</v>
      </c>
      <c r="D71" t="s">
        <v>7</v>
      </c>
      <c r="E71" s="94">
        <v>4212.3511101327322</v>
      </c>
      <c r="F71" t="s">
        <v>17</v>
      </c>
      <c r="G71" t="s">
        <v>17</v>
      </c>
      <c r="H71" t="s">
        <v>17</v>
      </c>
      <c r="I71" s="79" t="s">
        <v>17</v>
      </c>
      <c r="J71" s="79" t="s">
        <v>17</v>
      </c>
      <c r="K71" s="79" t="s">
        <v>17</v>
      </c>
      <c r="L71" s="79" t="s">
        <v>17</v>
      </c>
      <c r="M71" s="79" t="s">
        <v>17</v>
      </c>
    </row>
    <row r="72" spans="1:16" x14ac:dyDescent="0.25">
      <c r="A72" s="24" t="s">
        <v>5</v>
      </c>
      <c r="B72" t="s">
        <v>15</v>
      </c>
      <c r="C72" t="s">
        <v>14</v>
      </c>
      <c r="D72" t="s">
        <v>18</v>
      </c>
      <c r="E72" s="94">
        <v>173.71102915483701</v>
      </c>
      <c r="F72" t="s">
        <v>17</v>
      </c>
      <c r="G72" t="s">
        <v>17</v>
      </c>
      <c r="H72" t="s">
        <v>17</v>
      </c>
      <c r="I72" s="79" t="s">
        <v>17</v>
      </c>
      <c r="J72" s="79" t="s">
        <v>17</v>
      </c>
      <c r="K72" s="79" t="s">
        <v>17</v>
      </c>
      <c r="L72" s="79" t="s">
        <v>17</v>
      </c>
      <c r="M72" s="79" t="s">
        <v>17</v>
      </c>
    </row>
    <row r="73" spans="1:16" x14ac:dyDescent="0.25">
      <c r="A73" s="33" t="s">
        <v>5</v>
      </c>
      <c r="B73" s="34" t="s">
        <v>15</v>
      </c>
      <c r="C73" s="34" t="s">
        <v>14</v>
      </c>
      <c r="D73" s="34" t="s">
        <v>7</v>
      </c>
      <c r="E73" s="93">
        <v>1386.0370827912973</v>
      </c>
      <c r="F73" s="34" t="s">
        <v>17</v>
      </c>
      <c r="G73" s="34" t="s">
        <v>17</v>
      </c>
      <c r="H73" s="34" t="s">
        <v>17</v>
      </c>
      <c r="I73" s="87" t="s">
        <v>17</v>
      </c>
      <c r="J73" s="87" t="s">
        <v>17</v>
      </c>
      <c r="K73" s="87" t="s">
        <v>17</v>
      </c>
      <c r="L73" s="87" t="s">
        <v>17</v>
      </c>
      <c r="M73" s="87" t="s">
        <v>17</v>
      </c>
      <c r="N73" s="87"/>
      <c r="O73" s="34"/>
      <c r="P73" s="34"/>
    </row>
    <row r="74" spans="1:16" x14ac:dyDescent="0.25">
      <c r="A74" s="24" t="s">
        <v>0</v>
      </c>
      <c r="B74" t="s">
        <v>12</v>
      </c>
      <c r="C74" t="s">
        <v>11</v>
      </c>
      <c r="D74" t="s">
        <v>18</v>
      </c>
      <c r="E74">
        <v>4879</v>
      </c>
      <c r="F74" t="s">
        <v>17</v>
      </c>
      <c r="G74" t="s">
        <v>17</v>
      </c>
      <c r="H74" t="s">
        <v>17</v>
      </c>
      <c r="I74" s="79" t="s">
        <v>17</v>
      </c>
      <c r="J74" s="79" t="s">
        <v>17</v>
      </c>
      <c r="K74" s="79" t="s">
        <v>17</v>
      </c>
      <c r="L74" s="79" t="s">
        <v>17</v>
      </c>
      <c r="M74" s="79" t="s">
        <v>17</v>
      </c>
      <c r="P74" t="s">
        <v>91</v>
      </c>
    </row>
    <row r="75" spans="1:16" x14ac:dyDescent="0.25">
      <c r="A75" s="24" t="s">
        <v>0</v>
      </c>
      <c r="B75" t="s">
        <v>12</v>
      </c>
      <c r="C75" t="s">
        <v>11</v>
      </c>
      <c r="D75" t="s">
        <v>8</v>
      </c>
      <c r="E75">
        <v>10976</v>
      </c>
      <c r="F75" t="s">
        <v>17</v>
      </c>
      <c r="G75" t="s">
        <v>17</v>
      </c>
      <c r="H75" t="s">
        <v>17</v>
      </c>
      <c r="I75" s="79" t="s">
        <v>17</v>
      </c>
      <c r="J75" s="79" t="s">
        <v>17</v>
      </c>
      <c r="K75" s="79" t="s">
        <v>17</v>
      </c>
      <c r="L75" s="79" t="s">
        <v>17</v>
      </c>
      <c r="M75" s="79" t="s">
        <v>17</v>
      </c>
      <c r="P75" s="83" t="s">
        <v>92</v>
      </c>
    </row>
    <row r="76" spans="1:16" x14ac:dyDescent="0.25">
      <c r="A76" s="24" t="s">
        <v>0</v>
      </c>
      <c r="B76" t="s">
        <v>12</v>
      </c>
      <c r="C76" t="s">
        <v>11</v>
      </c>
      <c r="D76" t="s">
        <v>29</v>
      </c>
      <c r="E76">
        <v>382</v>
      </c>
      <c r="F76" t="s">
        <v>17</v>
      </c>
      <c r="G76" t="s">
        <v>17</v>
      </c>
      <c r="H76" t="s">
        <v>17</v>
      </c>
      <c r="I76" s="79" t="s">
        <v>17</v>
      </c>
      <c r="J76" s="79" t="s">
        <v>17</v>
      </c>
      <c r="K76" s="79" t="s">
        <v>17</v>
      </c>
      <c r="L76" s="79" t="s">
        <v>17</v>
      </c>
      <c r="M76" s="79" t="s">
        <v>17</v>
      </c>
    </row>
    <row r="77" spans="1:16" x14ac:dyDescent="0.25">
      <c r="A77" s="24" t="s">
        <v>0</v>
      </c>
      <c r="B77" t="s">
        <v>12</v>
      </c>
      <c r="C77" t="s">
        <v>11</v>
      </c>
      <c r="D77" t="s">
        <v>7</v>
      </c>
      <c r="E77">
        <v>5211</v>
      </c>
      <c r="F77" t="s">
        <v>17</v>
      </c>
      <c r="G77" t="s">
        <v>17</v>
      </c>
      <c r="H77" t="s">
        <v>17</v>
      </c>
      <c r="I77" s="79" t="s">
        <v>17</v>
      </c>
      <c r="J77" s="79" t="s">
        <v>17</v>
      </c>
      <c r="K77" s="79" t="s">
        <v>17</v>
      </c>
      <c r="L77" s="79" t="s">
        <v>17</v>
      </c>
      <c r="M77" s="79" t="s">
        <v>17</v>
      </c>
    </row>
    <row r="78" spans="1:16" x14ac:dyDescent="0.25">
      <c r="A78" s="24" t="s">
        <v>0</v>
      </c>
      <c r="B78" t="s">
        <v>12</v>
      </c>
      <c r="C78" t="s">
        <v>13</v>
      </c>
      <c r="D78" t="s">
        <v>18</v>
      </c>
      <c r="E78">
        <v>9560</v>
      </c>
      <c r="F78" t="s">
        <v>17</v>
      </c>
      <c r="G78" t="s">
        <v>17</v>
      </c>
      <c r="H78" t="s">
        <v>17</v>
      </c>
      <c r="I78" s="79" t="s">
        <v>17</v>
      </c>
      <c r="J78" s="79" t="s">
        <v>17</v>
      </c>
      <c r="K78" s="79" t="s">
        <v>17</v>
      </c>
      <c r="L78" s="79" t="s">
        <v>17</v>
      </c>
      <c r="M78" s="79" t="s">
        <v>17</v>
      </c>
    </row>
    <row r="79" spans="1:16" x14ac:dyDescent="0.25">
      <c r="A79" s="24" t="s">
        <v>0</v>
      </c>
      <c r="B79" t="s">
        <v>12</v>
      </c>
      <c r="C79" t="s">
        <v>13</v>
      </c>
      <c r="D79" t="s">
        <v>8</v>
      </c>
      <c r="E79">
        <v>21508</v>
      </c>
      <c r="F79" t="s">
        <v>17</v>
      </c>
      <c r="G79" t="s">
        <v>17</v>
      </c>
      <c r="H79" t="s">
        <v>17</v>
      </c>
      <c r="I79" s="79" t="s">
        <v>17</v>
      </c>
      <c r="J79" s="79" t="s">
        <v>17</v>
      </c>
      <c r="K79" s="79" t="s">
        <v>17</v>
      </c>
      <c r="L79" s="79" t="s">
        <v>17</v>
      </c>
      <c r="M79" s="79" t="s">
        <v>17</v>
      </c>
    </row>
    <row r="80" spans="1:16" x14ac:dyDescent="0.25">
      <c r="A80" s="24" t="s">
        <v>0</v>
      </c>
      <c r="B80" t="s">
        <v>12</v>
      </c>
      <c r="C80" t="s">
        <v>13</v>
      </c>
      <c r="D80" t="s">
        <v>29</v>
      </c>
      <c r="E80">
        <v>749</v>
      </c>
      <c r="F80" t="s">
        <v>17</v>
      </c>
      <c r="G80" t="s">
        <v>17</v>
      </c>
      <c r="H80" t="s">
        <v>17</v>
      </c>
      <c r="I80" s="79" t="s">
        <v>17</v>
      </c>
      <c r="J80" s="79" t="s">
        <v>17</v>
      </c>
      <c r="K80" s="79" t="s">
        <v>17</v>
      </c>
      <c r="L80" s="79" t="s">
        <v>17</v>
      </c>
      <c r="M80" s="79" t="s">
        <v>17</v>
      </c>
    </row>
    <row r="81" spans="1:16" x14ac:dyDescent="0.25">
      <c r="A81" s="24" t="s">
        <v>0</v>
      </c>
      <c r="B81" t="s">
        <v>12</v>
      </c>
      <c r="C81" t="s">
        <v>13</v>
      </c>
      <c r="D81" t="s">
        <v>7</v>
      </c>
      <c r="E81">
        <v>10212</v>
      </c>
      <c r="F81" t="s">
        <v>17</v>
      </c>
      <c r="G81" t="s">
        <v>17</v>
      </c>
      <c r="H81" t="s">
        <v>17</v>
      </c>
      <c r="I81" s="79" t="s">
        <v>17</v>
      </c>
      <c r="J81" s="79" t="s">
        <v>17</v>
      </c>
      <c r="K81" s="79" t="s">
        <v>17</v>
      </c>
      <c r="L81" s="79" t="s">
        <v>17</v>
      </c>
      <c r="M81" s="79" t="s">
        <v>17</v>
      </c>
    </row>
    <row r="82" spans="1:16" x14ac:dyDescent="0.25">
      <c r="A82" s="24" t="s">
        <v>0</v>
      </c>
      <c r="B82" t="s">
        <v>12</v>
      </c>
      <c r="C82" t="s">
        <v>14</v>
      </c>
      <c r="D82" t="s">
        <v>18</v>
      </c>
      <c r="E82">
        <v>6954</v>
      </c>
      <c r="F82" t="s">
        <v>17</v>
      </c>
      <c r="G82" t="s">
        <v>17</v>
      </c>
      <c r="H82" t="s">
        <v>17</v>
      </c>
      <c r="I82" s="79" t="s">
        <v>17</v>
      </c>
      <c r="J82" s="79" t="s">
        <v>17</v>
      </c>
      <c r="K82" s="79" t="s">
        <v>17</v>
      </c>
      <c r="L82" s="79" t="s">
        <v>17</v>
      </c>
      <c r="M82" s="79" t="s">
        <v>17</v>
      </c>
    </row>
    <row r="83" spans="1:16" x14ac:dyDescent="0.25">
      <c r="A83" s="24" t="s">
        <v>0</v>
      </c>
      <c r="B83" t="s">
        <v>12</v>
      </c>
      <c r="C83" t="s">
        <v>14</v>
      </c>
      <c r="D83" t="s">
        <v>8</v>
      </c>
      <c r="E83">
        <v>15646</v>
      </c>
      <c r="F83" t="s">
        <v>17</v>
      </c>
      <c r="G83" t="s">
        <v>17</v>
      </c>
      <c r="H83" t="s">
        <v>17</v>
      </c>
      <c r="I83" s="79" t="s">
        <v>17</v>
      </c>
      <c r="J83" s="79" t="s">
        <v>17</v>
      </c>
      <c r="K83" s="79" t="s">
        <v>17</v>
      </c>
      <c r="L83" s="79" t="s">
        <v>17</v>
      </c>
      <c r="M83" s="79" t="s">
        <v>17</v>
      </c>
    </row>
    <row r="84" spans="1:16" x14ac:dyDescent="0.25">
      <c r="A84" s="24" t="s">
        <v>0</v>
      </c>
      <c r="B84" t="s">
        <v>12</v>
      </c>
      <c r="C84" t="s">
        <v>14</v>
      </c>
      <c r="D84" t="s">
        <v>29</v>
      </c>
      <c r="E84">
        <v>545</v>
      </c>
      <c r="F84" t="s">
        <v>17</v>
      </c>
      <c r="G84" t="s">
        <v>17</v>
      </c>
      <c r="H84" t="s">
        <v>17</v>
      </c>
      <c r="I84" s="79" t="s">
        <v>17</v>
      </c>
      <c r="J84" s="79" t="s">
        <v>17</v>
      </c>
      <c r="K84" s="79" t="s">
        <v>17</v>
      </c>
      <c r="L84" s="79" t="s">
        <v>17</v>
      </c>
      <c r="M84" s="79" t="s">
        <v>17</v>
      </c>
    </row>
    <row r="85" spans="1:16" x14ac:dyDescent="0.25">
      <c r="A85" s="24" t="s">
        <v>0</v>
      </c>
      <c r="B85" t="s">
        <v>12</v>
      </c>
      <c r="C85" t="s">
        <v>14</v>
      </c>
      <c r="D85" t="s">
        <v>7</v>
      </c>
      <c r="E85">
        <v>7429</v>
      </c>
      <c r="F85" t="s">
        <v>17</v>
      </c>
      <c r="G85" t="s">
        <v>17</v>
      </c>
      <c r="H85" t="s">
        <v>17</v>
      </c>
      <c r="I85" s="79" t="s">
        <v>17</v>
      </c>
      <c r="J85" s="79" t="s">
        <v>17</v>
      </c>
      <c r="K85" s="79" t="s">
        <v>17</v>
      </c>
      <c r="L85" s="79" t="s">
        <v>17</v>
      </c>
      <c r="M85" s="79" t="s">
        <v>17</v>
      </c>
    </row>
    <row r="86" spans="1:16" x14ac:dyDescent="0.25">
      <c r="A86" s="24" t="s">
        <v>0</v>
      </c>
      <c r="B86" t="s">
        <v>15</v>
      </c>
      <c r="C86" t="s">
        <v>11</v>
      </c>
      <c r="D86" t="s">
        <v>18</v>
      </c>
      <c r="E86">
        <v>1973</v>
      </c>
      <c r="F86" t="s">
        <v>17</v>
      </c>
      <c r="G86" t="s">
        <v>17</v>
      </c>
      <c r="H86" t="s">
        <v>17</v>
      </c>
      <c r="I86" s="79" t="s">
        <v>17</v>
      </c>
      <c r="J86" s="79" t="s">
        <v>17</v>
      </c>
      <c r="K86" s="79" t="s">
        <v>17</v>
      </c>
      <c r="L86" s="79" t="s">
        <v>17</v>
      </c>
      <c r="M86" s="79" t="s">
        <v>17</v>
      </c>
    </row>
    <row r="87" spans="1:16" x14ac:dyDescent="0.25">
      <c r="A87" s="24" t="s">
        <v>0</v>
      </c>
      <c r="B87" t="s">
        <v>15</v>
      </c>
      <c r="C87" t="s">
        <v>11</v>
      </c>
      <c r="D87" t="s">
        <v>7</v>
      </c>
      <c r="E87">
        <v>2108</v>
      </c>
      <c r="F87" t="s">
        <v>17</v>
      </c>
      <c r="G87" t="s">
        <v>17</v>
      </c>
      <c r="H87" t="s">
        <v>17</v>
      </c>
      <c r="I87" s="79" t="s">
        <v>17</v>
      </c>
      <c r="J87" s="79" t="s">
        <v>17</v>
      </c>
      <c r="K87" s="79" t="s">
        <v>17</v>
      </c>
      <c r="L87" s="79" t="s">
        <v>17</v>
      </c>
      <c r="M87" s="79" t="s">
        <v>17</v>
      </c>
    </row>
    <row r="88" spans="1:16" x14ac:dyDescent="0.25">
      <c r="A88" s="24" t="s">
        <v>0</v>
      </c>
      <c r="B88" t="s">
        <v>15</v>
      </c>
      <c r="C88" t="s">
        <v>13</v>
      </c>
      <c r="D88" t="s">
        <v>18</v>
      </c>
      <c r="E88">
        <v>3867</v>
      </c>
      <c r="F88" t="s">
        <v>17</v>
      </c>
      <c r="G88" t="s">
        <v>17</v>
      </c>
      <c r="H88" t="s">
        <v>17</v>
      </c>
      <c r="I88" s="79" t="s">
        <v>17</v>
      </c>
      <c r="J88" s="79" t="s">
        <v>17</v>
      </c>
      <c r="K88" s="79" t="s">
        <v>17</v>
      </c>
      <c r="L88" s="79" t="s">
        <v>17</v>
      </c>
      <c r="M88" s="79" t="s">
        <v>17</v>
      </c>
    </row>
    <row r="89" spans="1:16" x14ac:dyDescent="0.25">
      <c r="A89" s="24" t="s">
        <v>0</v>
      </c>
      <c r="B89" t="s">
        <v>15</v>
      </c>
      <c r="C89" t="s">
        <v>13</v>
      </c>
      <c r="D89" t="s">
        <v>7</v>
      </c>
      <c r="E89">
        <v>4131</v>
      </c>
      <c r="F89" t="s">
        <v>17</v>
      </c>
      <c r="G89" t="s">
        <v>17</v>
      </c>
      <c r="H89" t="s">
        <v>17</v>
      </c>
      <c r="I89" s="79" t="s">
        <v>17</v>
      </c>
      <c r="J89" s="79" t="s">
        <v>17</v>
      </c>
      <c r="K89" s="79" t="s">
        <v>17</v>
      </c>
      <c r="L89" s="79" t="s">
        <v>17</v>
      </c>
      <c r="M89" s="79" t="s">
        <v>17</v>
      </c>
    </row>
    <row r="90" spans="1:16" x14ac:dyDescent="0.25">
      <c r="A90" s="24" t="s">
        <v>0</v>
      </c>
      <c r="B90" t="s">
        <v>15</v>
      </c>
      <c r="C90" t="s">
        <v>14</v>
      </c>
      <c r="D90" t="s">
        <v>18</v>
      </c>
      <c r="E90">
        <v>2813</v>
      </c>
      <c r="F90" t="s">
        <v>17</v>
      </c>
      <c r="G90" t="s">
        <v>17</v>
      </c>
      <c r="H90" t="s">
        <v>17</v>
      </c>
      <c r="I90" s="79" t="s">
        <v>17</v>
      </c>
      <c r="J90" s="79" t="s">
        <v>17</v>
      </c>
      <c r="K90" s="79" t="s">
        <v>17</v>
      </c>
      <c r="L90" s="79" t="s">
        <v>17</v>
      </c>
      <c r="M90" s="79" t="s">
        <v>17</v>
      </c>
    </row>
    <row r="91" spans="1:16" x14ac:dyDescent="0.25">
      <c r="A91" s="33" t="s">
        <v>0</v>
      </c>
      <c r="B91" s="34" t="s">
        <v>15</v>
      </c>
      <c r="C91" s="34" t="s">
        <v>14</v>
      </c>
      <c r="D91" s="34" t="s">
        <v>7</v>
      </c>
      <c r="E91" s="34">
        <v>3005</v>
      </c>
      <c r="F91" s="34" t="s">
        <v>17</v>
      </c>
      <c r="G91" s="34" t="s">
        <v>17</v>
      </c>
      <c r="H91" s="34" t="s">
        <v>17</v>
      </c>
      <c r="I91" s="87" t="s">
        <v>17</v>
      </c>
      <c r="J91" s="87" t="s">
        <v>17</v>
      </c>
      <c r="K91" s="87" t="s">
        <v>17</v>
      </c>
      <c r="L91" s="87" t="s">
        <v>17</v>
      </c>
      <c r="M91" s="87" t="s">
        <v>17</v>
      </c>
      <c r="N91" s="87"/>
      <c r="O91" s="34"/>
      <c r="P91" s="34"/>
    </row>
    <row r="92" spans="1:16" x14ac:dyDescent="0.25">
      <c r="A92" s="24" t="s">
        <v>6</v>
      </c>
      <c r="B92" t="s">
        <v>12</v>
      </c>
      <c r="C92" t="s">
        <v>11</v>
      </c>
      <c r="D92" t="s">
        <v>18</v>
      </c>
      <c r="E92" s="94">
        <v>119.32961549750515</v>
      </c>
      <c r="F92" t="s">
        <v>17</v>
      </c>
      <c r="G92" t="s">
        <v>17</v>
      </c>
      <c r="H92" t="s">
        <v>17</v>
      </c>
      <c r="I92" s="79" t="s">
        <v>17</v>
      </c>
      <c r="J92" s="79" t="s">
        <v>17</v>
      </c>
      <c r="K92" s="79" t="s">
        <v>17</v>
      </c>
      <c r="L92" s="79" t="s">
        <v>17</v>
      </c>
      <c r="M92" s="79" t="s">
        <v>17</v>
      </c>
      <c r="P92" t="s">
        <v>995</v>
      </c>
    </row>
    <row r="93" spans="1:16" x14ac:dyDescent="0.25">
      <c r="A93" s="24" t="s">
        <v>6</v>
      </c>
      <c r="B93" t="s">
        <v>12</v>
      </c>
      <c r="C93" t="s">
        <v>11</v>
      </c>
      <c r="D93" t="s">
        <v>8</v>
      </c>
      <c r="E93" s="94">
        <v>3729.2930241659328</v>
      </c>
      <c r="F93" t="s">
        <v>17</v>
      </c>
      <c r="G93" t="s">
        <v>17</v>
      </c>
      <c r="H93" t="s">
        <v>17</v>
      </c>
      <c r="I93" s="79" t="s">
        <v>17</v>
      </c>
      <c r="J93" s="79" t="s">
        <v>17</v>
      </c>
      <c r="K93" s="79" t="s">
        <v>17</v>
      </c>
      <c r="L93" s="79" t="s">
        <v>17</v>
      </c>
      <c r="M93" s="79" t="s">
        <v>17</v>
      </c>
    </row>
    <row r="94" spans="1:16" x14ac:dyDescent="0.25">
      <c r="A94" s="24" t="s">
        <v>6</v>
      </c>
      <c r="B94" t="s">
        <v>12</v>
      </c>
      <c r="C94" t="s">
        <v>11</v>
      </c>
      <c r="D94" t="s">
        <v>29</v>
      </c>
      <c r="E94" s="94">
        <v>469.55718618530477</v>
      </c>
      <c r="F94" t="s">
        <v>17</v>
      </c>
      <c r="G94" t="s">
        <v>17</v>
      </c>
      <c r="H94" t="s">
        <v>17</v>
      </c>
      <c r="I94" s="79" t="s">
        <v>17</v>
      </c>
      <c r="J94" s="79" t="s">
        <v>17</v>
      </c>
      <c r="K94" s="79" t="s">
        <v>17</v>
      </c>
      <c r="L94" s="79" t="s">
        <v>17</v>
      </c>
      <c r="M94" s="79" t="s">
        <v>17</v>
      </c>
    </row>
    <row r="95" spans="1:16" x14ac:dyDescent="0.25">
      <c r="A95" s="24" t="s">
        <v>6</v>
      </c>
      <c r="B95" t="s">
        <v>12</v>
      </c>
      <c r="C95" t="s">
        <v>11</v>
      </c>
      <c r="D95" t="s">
        <v>7</v>
      </c>
      <c r="E95" s="94">
        <v>214.40524410527345</v>
      </c>
      <c r="F95" t="s">
        <v>17</v>
      </c>
      <c r="G95" t="s">
        <v>17</v>
      </c>
      <c r="H95" t="s">
        <v>17</v>
      </c>
      <c r="I95" s="79" t="s">
        <v>17</v>
      </c>
      <c r="J95" s="79" t="s">
        <v>17</v>
      </c>
      <c r="K95" s="79" t="s">
        <v>17</v>
      </c>
      <c r="L95" s="79" t="s">
        <v>17</v>
      </c>
      <c r="M95" s="79" t="s">
        <v>17</v>
      </c>
    </row>
    <row r="96" spans="1:16" x14ac:dyDescent="0.25">
      <c r="A96" s="24" t="s">
        <v>6</v>
      </c>
      <c r="B96" t="s">
        <v>12</v>
      </c>
      <c r="C96" t="s">
        <v>13</v>
      </c>
      <c r="D96" t="s">
        <v>18</v>
      </c>
      <c r="E96" s="94">
        <v>58.209568535368362</v>
      </c>
      <c r="F96" t="s">
        <v>17</v>
      </c>
      <c r="G96" t="s">
        <v>17</v>
      </c>
      <c r="H96" t="s">
        <v>17</v>
      </c>
      <c r="I96" s="79" t="s">
        <v>17</v>
      </c>
      <c r="J96" s="79" t="s">
        <v>17</v>
      </c>
      <c r="K96" s="79" t="s">
        <v>17</v>
      </c>
      <c r="L96" s="79" t="s">
        <v>17</v>
      </c>
      <c r="M96" s="79" t="s">
        <v>17</v>
      </c>
    </row>
    <row r="97" spans="1:13" x14ac:dyDescent="0.25">
      <c r="A97" s="24" t="s">
        <v>6</v>
      </c>
      <c r="B97" t="s">
        <v>12</v>
      </c>
      <c r="C97" t="s">
        <v>13</v>
      </c>
      <c r="D97" t="s">
        <v>8</v>
      </c>
      <c r="E97" s="94">
        <v>381.27267390666276</v>
      </c>
      <c r="F97" t="s">
        <v>17</v>
      </c>
      <c r="G97" t="s">
        <v>17</v>
      </c>
      <c r="H97" t="s">
        <v>17</v>
      </c>
      <c r="I97" s="79" t="s">
        <v>17</v>
      </c>
      <c r="J97" s="79" t="s">
        <v>17</v>
      </c>
      <c r="K97" s="79" t="s">
        <v>17</v>
      </c>
      <c r="L97" s="79" t="s">
        <v>17</v>
      </c>
      <c r="M97" s="79" t="s">
        <v>17</v>
      </c>
    </row>
    <row r="98" spans="1:13" x14ac:dyDescent="0.25">
      <c r="A98" s="24" t="s">
        <v>6</v>
      </c>
      <c r="B98" t="s">
        <v>12</v>
      </c>
      <c r="C98" t="s">
        <v>13</v>
      </c>
      <c r="D98" t="s">
        <v>29</v>
      </c>
      <c r="E98" s="94">
        <v>39.776538499168382</v>
      </c>
      <c r="F98" t="s">
        <v>17</v>
      </c>
      <c r="G98" t="s">
        <v>17</v>
      </c>
      <c r="H98" t="s">
        <v>17</v>
      </c>
      <c r="I98" s="79" t="s">
        <v>17</v>
      </c>
      <c r="J98" s="79" t="s">
        <v>17</v>
      </c>
      <c r="K98" s="79" t="s">
        <v>17</v>
      </c>
      <c r="L98" s="79" t="s">
        <v>17</v>
      </c>
      <c r="M98" s="79" t="s">
        <v>17</v>
      </c>
    </row>
    <row r="99" spans="1:13" x14ac:dyDescent="0.25">
      <c r="A99" s="24" t="s">
        <v>6</v>
      </c>
      <c r="B99" t="s">
        <v>12</v>
      </c>
      <c r="C99" t="s">
        <v>13</v>
      </c>
      <c r="D99" t="s">
        <v>7</v>
      </c>
      <c r="E99" s="94">
        <v>279.40592896976813</v>
      </c>
      <c r="F99" t="s">
        <v>17</v>
      </c>
      <c r="G99" t="s">
        <v>17</v>
      </c>
      <c r="H99" t="s">
        <v>17</v>
      </c>
      <c r="I99" s="79" t="s">
        <v>17</v>
      </c>
      <c r="J99" s="79" t="s">
        <v>17</v>
      </c>
      <c r="K99" s="79" t="s">
        <v>17</v>
      </c>
      <c r="L99" s="79" t="s">
        <v>17</v>
      </c>
      <c r="M99" s="79" t="s">
        <v>17</v>
      </c>
    </row>
    <row r="100" spans="1:13" x14ac:dyDescent="0.25">
      <c r="A100" s="24" t="s">
        <v>6</v>
      </c>
      <c r="B100" t="s">
        <v>12</v>
      </c>
      <c r="C100" t="s">
        <v>14</v>
      </c>
      <c r="D100" t="s">
        <v>18</v>
      </c>
      <c r="E100" s="94">
        <v>32.015262694452602</v>
      </c>
      <c r="F100" t="s">
        <v>17</v>
      </c>
      <c r="G100" t="s">
        <v>17</v>
      </c>
      <c r="H100" t="s">
        <v>17</v>
      </c>
      <c r="I100" s="79" t="s">
        <v>17</v>
      </c>
      <c r="J100" s="79" t="s">
        <v>17</v>
      </c>
      <c r="K100" s="79" t="s">
        <v>17</v>
      </c>
      <c r="L100" s="79" t="s">
        <v>17</v>
      </c>
      <c r="M100" s="79" t="s">
        <v>17</v>
      </c>
    </row>
    <row r="101" spans="1:13" x14ac:dyDescent="0.25">
      <c r="A101" s="24" t="s">
        <v>6</v>
      </c>
      <c r="B101" t="s">
        <v>12</v>
      </c>
      <c r="C101" t="s">
        <v>14</v>
      </c>
      <c r="D101" t="s">
        <v>8</v>
      </c>
      <c r="E101" s="94">
        <v>459.85559142941003</v>
      </c>
      <c r="F101" t="s">
        <v>17</v>
      </c>
      <c r="G101" t="s">
        <v>17</v>
      </c>
      <c r="H101" t="s">
        <v>17</v>
      </c>
      <c r="I101" s="79" t="s">
        <v>17</v>
      </c>
      <c r="J101" s="79" t="s">
        <v>17</v>
      </c>
      <c r="K101" s="79" t="s">
        <v>17</v>
      </c>
      <c r="L101" s="79" t="s">
        <v>17</v>
      </c>
      <c r="M101" s="79" t="s">
        <v>17</v>
      </c>
    </row>
    <row r="102" spans="1:13" x14ac:dyDescent="0.25">
      <c r="A102" s="24" t="s">
        <v>6</v>
      </c>
      <c r="B102" t="s">
        <v>12</v>
      </c>
      <c r="C102" t="s">
        <v>14</v>
      </c>
      <c r="D102" t="s">
        <v>29</v>
      </c>
      <c r="E102" s="94">
        <v>45.597495352705216</v>
      </c>
      <c r="F102" t="s">
        <v>17</v>
      </c>
      <c r="G102" t="s">
        <v>17</v>
      </c>
      <c r="H102" t="s">
        <v>17</v>
      </c>
      <c r="I102" s="79" t="s">
        <v>17</v>
      </c>
      <c r="J102" s="79" t="s">
        <v>17</v>
      </c>
      <c r="K102" s="79" t="s">
        <v>17</v>
      </c>
      <c r="L102" s="79" t="s">
        <v>17</v>
      </c>
      <c r="M102" s="79" t="s">
        <v>17</v>
      </c>
    </row>
    <row r="103" spans="1:13" x14ac:dyDescent="0.25">
      <c r="A103" s="24" t="s">
        <v>6</v>
      </c>
      <c r="B103" t="s">
        <v>12</v>
      </c>
      <c r="C103" t="s">
        <v>14</v>
      </c>
      <c r="D103" t="s">
        <v>7</v>
      </c>
      <c r="E103" s="94">
        <v>95.075628607768323</v>
      </c>
      <c r="F103" t="s">
        <v>17</v>
      </c>
      <c r="G103" t="s">
        <v>17</v>
      </c>
      <c r="H103" t="s">
        <v>17</v>
      </c>
      <c r="I103" s="79" t="s">
        <v>17</v>
      </c>
      <c r="J103" s="79" t="s">
        <v>17</v>
      </c>
      <c r="K103" s="79" t="s">
        <v>17</v>
      </c>
      <c r="L103" s="79" t="s">
        <v>17</v>
      </c>
      <c r="M103" s="79" t="s">
        <v>17</v>
      </c>
    </row>
    <row r="104" spans="1:13" x14ac:dyDescent="0.25">
      <c r="A104" s="24" t="s">
        <v>6</v>
      </c>
      <c r="B104" t="s">
        <v>15</v>
      </c>
      <c r="C104" t="s">
        <v>11</v>
      </c>
      <c r="D104" t="s">
        <v>18</v>
      </c>
      <c r="E104" s="94">
        <v>75.672439095978874</v>
      </c>
      <c r="F104" t="s">
        <v>17</v>
      </c>
      <c r="G104" t="s">
        <v>17</v>
      </c>
      <c r="H104" t="s">
        <v>17</v>
      </c>
      <c r="I104" s="79" t="s">
        <v>17</v>
      </c>
      <c r="J104" s="79" t="s">
        <v>17</v>
      </c>
      <c r="K104" s="79" t="s">
        <v>17</v>
      </c>
      <c r="L104" s="79" t="s">
        <v>17</v>
      </c>
      <c r="M104" s="79" t="s">
        <v>17</v>
      </c>
    </row>
    <row r="105" spans="1:13" x14ac:dyDescent="0.25">
      <c r="A105" s="24" t="s">
        <v>6</v>
      </c>
      <c r="B105" t="s">
        <v>15</v>
      </c>
      <c r="C105" t="s">
        <v>11</v>
      </c>
      <c r="D105" t="s">
        <v>7</v>
      </c>
      <c r="E105" s="94">
        <v>217.31572253204189</v>
      </c>
      <c r="F105" t="s">
        <v>17</v>
      </c>
      <c r="G105" t="s">
        <v>17</v>
      </c>
      <c r="H105" t="s">
        <v>17</v>
      </c>
      <c r="I105" s="79" t="s">
        <v>17</v>
      </c>
      <c r="J105" s="79" t="s">
        <v>17</v>
      </c>
      <c r="K105" s="79" t="s">
        <v>17</v>
      </c>
      <c r="L105" s="79" t="s">
        <v>17</v>
      </c>
      <c r="M105" s="79" t="s">
        <v>17</v>
      </c>
    </row>
    <row r="106" spans="1:13" x14ac:dyDescent="0.25">
      <c r="A106" s="24" t="s">
        <v>6</v>
      </c>
      <c r="B106" t="s">
        <v>15</v>
      </c>
      <c r="C106" t="s">
        <v>13</v>
      </c>
      <c r="D106" t="s">
        <v>18</v>
      </c>
      <c r="E106" s="94">
        <v>32.015262694452602</v>
      </c>
      <c r="F106" t="s">
        <v>17</v>
      </c>
      <c r="G106" t="s">
        <v>17</v>
      </c>
      <c r="H106" t="s">
        <v>17</v>
      </c>
      <c r="I106" s="79" t="s">
        <v>17</v>
      </c>
      <c r="J106" s="79" t="s">
        <v>17</v>
      </c>
      <c r="K106" s="79" t="s">
        <v>17</v>
      </c>
      <c r="L106" s="79" t="s">
        <v>17</v>
      </c>
      <c r="M106" s="79" t="s">
        <v>17</v>
      </c>
    </row>
    <row r="107" spans="1:13" x14ac:dyDescent="0.25">
      <c r="A107" s="24" t="s">
        <v>6</v>
      </c>
      <c r="B107" t="s">
        <v>15</v>
      </c>
      <c r="C107" t="s">
        <v>13</v>
      </c>
      <c r="D107" t="s">
        <v>7</v>
      </c>
      <c r="E107" s="94">
        <v>311.42119166422071</v>
      </c>
      <c r="F107" t="s">
        <v>17</v>
      </c>
      <c r="G107" t="s">
        <v>17</v>
      </c>
      <c r="H107" t="s">
        <v>17</v>
      </c>
      <c r="I107" s="79" t="s">
        <v>17</v>
      </c>
      <c r="J107" s="79" t="s">
        <v>17</v>
      </c>
      <c r="K107" s="79" t="s">
        <v>17</v>
      </c>
      <c r="L107" s="79" t="s">
        <v>17</v>
      </c>
      <c r="M107" s="79" t="s">
        <v>17</v>
      </c>
    </row>
    <row r="108" spans="1:13" x14ac:dyDescent="0.25">
      <c r="A108" s="24" t="s">
        <v>6</v>
      </c>
      <c r="B108" t="s">
        <v>15</v>
      </c>
      <c r="C108" t="s">
        <v>14</v>
      </c>
      <c r="D108" t="s">
        <v>18</v>
      </c>
      <c r="E108" s="94">
        <v>2.9104784267684183</v>
      </c>
      <c r="F108" t="s">
        <v>17</v>
      </c>
      <c r="G108" t="s">
        <v>17</v>
      </c>
      <c r="H108" t="s">
        <v>17</v>
      </c>
      <c r="I108" s="79" t="s">
        <v>17</v>
      </c>
      <c r="J108" s="79" t="s">
        <v>17</v>
      </c>
      <c r="K108" s="79" t="s">
        <v>17</v>
      </c>
      <c r="L108" s="79" t="s">
        <v>17</v>
      </c>
      <c r="M108" s="79" t="s">
        <v>17</v>
      </c>
    </row>
    <row r="109" spans="1:13" x14ac:dyDescent="0.25">
      <c r="A109" s="24" t="s">
        <v>6</v>
      </c>
      <c r="B109" t="s">
        <v>15</v>
      </c>
      <c r="C109" t="s">
        <v>14</v>
      </c>
      <c r="D109" t="s">
        <v>7</v>
      </c>
      <c r="E109" s="94">
        <v>47.537814303884161</v>
      </c>
      <c r="F109" t="s">
        <v>17</v>
      </c>
      <c r="G109" t="s">
        <v>17</v>
      </c>
      <c r="H109" t="s">
        <v>17</v>
      </c>
      <c r="I109" s="79" t="s">
        <v>17</v>
      </c>
      <c r="J109" s="79" t="s">
        <v>17</v>
      </c>
      <c r="K109" s="79" t="s">
        <v>17</v>
      </c>
      <c r="L109" s="79" t="s">
        <v>17</v>
      </c>
      <c r="M109" s="79" t="s">
        <v>17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"/>
  <sheetViews>
    <sheetView zoomScale="80" zoomScaleNormal="80" workbookViewId="0">
      <selection activeCell="J9" sqref="J9"/>
    </sheetView>
  </sheetViews>
  <sheetFormatPr defaultRowHeight="15" x14ac:dyDescent="0.25"/>
  <cols>
    <col min="1" max="1" width="6.5703125" customWidth="1"/>
    <col min="4" max="4" width="5.85546875" customWidth="1"/>
    <col min="5" max="6" width="7.5703125" customWidth="1"/>
    <col min="7" max="7" width="7.42578125" customWidth="1"/>
    <col min="8" max="8" width="6.7109375" customWidth="1"/>
    <col min="9" max="9" width="9.42578125" style="79" customWidth="1"/>
    <col min="10" max="10" width="31.140625" style="79" customWidth="1"/>
    <col min="11" max="13" width="9.42578125" style="79" customWidth="1"/>
    <col min="14" max="14" width="9.140625" style="79"/>
    <col min="15" max="15" width="12.7109375" customWidth="1"/>
    <col min="16" max="16" width="74.4257812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24" t="s">
        <v>17</v>
      </c>
      <c r="B2" s="32" t="s">
        <v>17</v>
      </c>
      <c r="C2" s="32" t="s">
        <v>17</v>
      </c>
      <c r="D2" s="32" t="s">
        <v>17</v>
      </c>
      <c r="E2" s="88">
        <v>0.66</v>
      </c>
      <c r="F2" s="88">
        <v>0.49</v>
      </c>
      <c r="G2" s="88">
        <v>0.89</v>
      </c>
      <c r="H2" s="72" t="s">
        <v>201</v>
      </c>
      <c r="I2" s="72">
        <v>2</v>
      </c>
      <c r="J2" s="72" t="str">
        <f>"1/(lognormal ("&amp;ROUND(K2,3)&amp;", "&amp;ROUND(L2,3)&amp;"^2))"</f>
        <v>1/(lognormal (-0.416, 0.152^2))</v>
      </c>
      <c r="K2" s="259">
        <v>-0.41551544396166579</v>
      </c>
      <c r="L2" s="259">
        <v>0.15224899786263094</v>
      </c>
      <c r="M2" s="32" t="s">
        <v>17</v>
      </c>
      <c r="O2" t="s">
        <v>22</v>
      </c>
      <c r="P2" s="39" t="s">
        <v>986</v>
      </c>
    </row>
    <row r="3" spans="1:16" x14ac:dyDescent="0.25">
      <c r="A3" s="24"/>
      <c r="D3" s="32"/>
      <c r="E3" s="88"/>
      <c r="F3" s="88"/>
      <c r="G3" s="88"/>
      <c r="H3" s="79"/>
      <c r="M3" s="32"/>
      <c r="P3" s="82"/>
    </row>
    <row r="4" spans="1:16" x14ac:dyDescent="0.25">
      <c r="A4" s="24"/>
      <c r="D4" s="32"/>
      <c r="E4" s="88"/>
      <c r="F4" s="88"/>
      <c r="G4" s="88"/>
      <c r="H4" s="79"/>
      <c r="M4" s="32"/>
    </row>
    <row r="5" spans="1:16" x14ac:dyDescent="0.25">
      <c r="A5" s="24"/>
      <c r="C5" s="32"/>
      <c r="D5" s="32"/>
      <c r="E5" s="88"/>
      <c r="F5" s="88"/>
      <c r="G5" s="88"/>
      <c r="H5" s="79"/>
      <c r="K5" s="102"/>
      <c r="L5" s="102"/>
      <c r="M5" s="32"/>
    </row>
    <row r="6" spans="1:16" x14ac:dyDescent="0.25">
      <c r="A6" s="24"/>
      <c r="D6" s="32"/>
      <c r="E6" s="88"/>
      <c r="F6" s="88"/>
      <c r="G6" s="88"/>
      <c r="M6" s="32"/>
    </row>
    <row r="7" spans="1:16" x14ac:dyDescent="0.25">
      <c r="A7" s="29"/>
      <c r="B7" s="27"/>
      <c r="C7" s="27"/>
      <c r="D7" s="43"/>
      <c r="E7" s="88"/>
      <c r="F7" s="88"/>
      <c r="G7" s="88"/>
      <c r="H7" s="79"/>
      <c r="M7" s="4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"/>
  <sheetViews>
    <sheetView zoomScale="80" zoomScaleNormal="80" workbookViewId="0">
      <selection activeCell="P42" sqref="P42"/>
    </sheetView>
  </sheetViews>
  <sheetFormatPr defaultRowHeight="15" x14ac:dyDescent="0.25"/>
  <cols>
    <col min="1" max="1" width="6.5703125" customWidth="1"/>
    <col min="4" max="4" width="6.140625" customWidth="1"/>
    <col min="5" max="7" width="7.85546875" customWidth="1"/>
    <col min="8" max="8" width="5.5703125" customWidth="1"/>
    <col min="9" max="9" width="7.85546875" style="79" customWidth="1"/>
    <col min="10" max="10" width="28" style="79" customWidth="1"/>
    <col min="11" max="13" width="7.85546875" style="79" customWidth="1"/>
    <col min="14" max="14" width="9.140625" style="79"/>
    <col min="15" max="15" width="14.85546875" customWidth="1"/>
    <col min="16" max="16" width="146.710937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53">
        <f>1-0.46</f>
        <v>0.54</v>
      </c>
      <c r="F2" s="53">
        <f>1-0.67</f>
        <v>0.32999999999999996</v>
      </c>
      <c r="G2" s="53">
        <f>1-0.32</f>
        <v>0.67999999999999994</v>
      </c>
      <c r="H2" t="s">
        <v>202</v>
      </c>
      <c r="I2" s="79">
        <v>2</v>
      </c>
      <c r="J2" t="s">
        <v>203</v>
      </c>
      <c r="K2">
        <v>-0.61599999999999999</v>
      </c>
      <c r="L2">
        <v>0.18440000000000001</v>
      </c>
      <c r="M2" s="79" t="s">
        <v>17</v>
      </c>
      <c r="O2" t="s">
        <v>22</v>
      </c>
      <c r="P2" s="39" t="s">
        <v>315</v>
      </c>
    </row>
    <row r="3" spans="1:16" x14ac:dyDescent="0.25">
      <c r="A3" s="24"/>
      <c r="D3" s="32"/>
      <c r="E3" s="53"/>
      <c r="F3" s="53"/>
      <c r="G3" s="53"/>
      <c r="P3" s="82"/>
    </row>
    <row r="4" spans="1:16" x14ac:dyDescent="0.25">
      <c r="A4" s="24"/>
      <c r="D4" s="32"/>
      <c r="E4" s="53"/>
      <c r="F4" s="53"/>
      <c r="G4" s="53"/>
    </row>
    <row r="5" spans="1:16" x14ac:dyDescent="0.25">
      <c r="A5" s="24"/>
      <c r="C5" s="32"/>
      <c r="D5" s="32"/>
      <c r="E5" s="53"/>
      <c r="F5" s="53"/>
      <c r="G5" s="53"/>
    </row>
    <row r="6" spans="1:16" x14ac:dyDescent="0.25">
      <c r="A6" s="24"/>
      <c r="D6" s="32"/>
      <c r="E6" s="53"/>
      <c r="F6" s="53"/>
      <c r="G6" s="53"/>
    </row>
    <row r="7" spans="1:16" x14ac:dyDescent="0.25">
      <c r="A7" s="29"/>
      <c r="B7" s="27"/>
      <c r="C7" s="27"/>
      <c r="D7" s="43"/>
      <c r="E7" s="53"/>
      <c r="F7" s="53"/>
      <c r="G7" s="5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8"/>
  <sheetViews>
    <sheetView zoomScale="80" zoomScaleNormal="80" workbookViewId="0">
      <selection activeCell="L41" sqref="L41"/>
    </sheetView>
  </sheetViews>
  <sheetFormatPr defaultRowHeight="15" x14ac:dyDescent="0.25"/>
  <cols>
    <col min="1" max="1" width="7.28515625" customWidth="1"/>
    <col min="2" max="2" width="9.140625" style="79"/>
    <col min="3" max="3" width="7.85546875" style="79" customWidth="1"/>
    <col min="4" max="11" width="7.85546875" customWidth="1"/>
    <col min="13" max="13" width="14.7109375" customWidth="1"/>
    <col min="14" max="14" width="70.85546875" customWidth="1"/>
  </cols>
  <sheetData>
    <row r="1" spans="1:15" x14ac:dyDescent="0.25">
      <c r="A1" s="33" t="s">
        <v>1</v>
      </c>
      <c r="B1" s="80" t="s">
        <v>204</v>
      </c>
      <c r="C1" s="80" t="s">
        <v>133</v>
      </c>
      <c r="D1" s="33" t="s">
        <v>82</v>
      </c>
      <c r="E1" s="33" t="s">
        <v>83</v>
      </c>
      <c r="F1" s="33" t="s">
        <v>134</v>
      </c>
      <c r="G1" s="33" t="s">
        <v>164</v>
      </c>
      <c r="H1" s="33" t="s">
        <v>137</v>
      </c>
      <c r="I1" s="33" t="s">
        <v>135</v>
      </c>
      <c r="J1" s="33" t="s">
        <v>136</v>
      </c>
      <c r="K1" s="33" t="s">
        <v>138</v>
      </c>
      <c r="L1" s="33"/>
      <c r="M1" s="33" t="s">
        <v>21</v>
      </c>
      <c r="N1" s="33" t="s">
        <v>25</v>
      </c>
    </row>
    <row r="2" spans="1:15" x14ac:dyDescent="0.25">
      <c r="A2" s="41" t="s">
        <v>2</v>
      </c>
      <c r="B2" s="42">
        <v>2012</v>
      </c>
      <c r="C2">
        <v>114</v>
      </c>
      <c r="D2" s="67" t="s">
        <v>17</v>
      </c>
      <c r="E2" s="42" t="s">
        <v>17</v>
      </c>
      <c r="F2" s="42" t="s">
        <v>17</v>
      </c>
      <c r="G2" s="42" t="s">
        <v>17</v>
      </c>
      <c r="H2" s="42" t="s">
        <v>17</v>
      </c>
      <c r="I2" s="42" t="s">
        <v>17</v>
      </c>
      <c r="J2" s="42" t="s">
        <v>17</v>
      </c>
      <c r="K2" s="42" t="s">
        <v>17</v>
      </c>
      <c r="L2" s="41"/>
      <c r="M2" s="42" t="s">
        <v>24</v>
      </c>
      <c r="N2" s="68" t="s">
        <v>77</v>
      </c>
    </row>
    <row r="3" spans="1:15" x14ac:dyDescent="0.25">
      <c r="A3" s="81" t="s">
        <v>2</v>
      </c>
      <c r="B3" s="43">
        <v>2013</v>
      </c>
      <c r="C3">
        <v>159</v>
      </c>
      <c r="D3" s="46" t="s">
        <v>17</v>
      </c>
      <c r="E3" s="43" t="s">
        <v>17</v>
      </c>
      <c r="F3" s="43" t="s">
        <v>17</v>
      </c>
      <c r="G3" s="43" t="s">
        <v>17</v>
      </c>
      <c r="H3" s="27" t="s">
        <v>17</v>
      </c>
      <c r="I3" s="43" t="s">
        <v>17</v>
      </c>
      <c r="J3" s="43" t="s">
        <v>17</v>
      </c>
      <c r="K3" s="43" t="s">
        <v>17</v>
      </c>
      <c r="L3" s="29"/>
      <c r="M3" s="29"/>
      <c r="N3" s="55"/>
      <c r="O3" s="27"/>
    </row>
    <row r="4" spans="1:15" x14ac:dyDescent="0.25">
      <c r="A4" s="81" t="s">
        <v>2</v>
      </c>
      <c r="B4" s="43">
        <v>2014</v>
      </c>
      <c r="C4">
        <v>507</v>
      </c>
      <c r="D4" s="46" t="s">
        <v>17</v>
      </c>
      <c r="E4" s="43" t="s">
        <v>17</v>
      </c>
      <c r="F4" s="43" t="s">
        <v>17</v>
      </c>
      <c r="G4" s="43" t="s">
        <v>17</v>
      </c>
      <c r="H4" s="43" t="s">
        <v>17</v>
      </c>
      <c r="I4" s="43" t="s">
        <v>17</v>
      </c>
      <c r="J4" s="43" t="s">
        <v>17</v>
      </c>
      <c r="K4" s="43" t="s">
        <v>17</v>
      </c>
      <c r="L4" s="29"/>
      <c r="M4" s="29"/>
      <c r="N4" s="31"/>
      <c r="O4" s="27"/>
    </row>
    <row r="5" spans="1:15" x14ac:dyDescent="0.25">
      <c r="A5" s="81" t="s">
        <v>2</v>
      </c>
      <c r="B5" s="46">
        <v>2015</v>
      </c>
      <c r="C5" s="43">
        <v>1185</v>
      </c>
      <c r="D5" s="27" t="s">
        <v>17</v>
      </c>
      <c r="E5" s="27" t="s">
        <v>17</v>
      </c>
      <c r="F5" s="27" t="s">
        <v>17</v>
      </c>
      <c r="G5" s="27" t="s">
        <v>17</v>
      </c>
      <c r="H5" s="43" t="s">
        <v>17</v>
      </c>
      <c r="I5" s="43" t="s">
        <v>17</v>
      </c>
      <c r="J5" s="43" t="s">
        <v>17</v>
      </c>
      <c r="K5" s="43" t="s">
        <v>17</v>
      </c>
      <c r="L5" s="29"/>
      <c r="M5" s="29"/>
      <c r="N5" s="31"/>
      <c r="O5" s="27"/>
    </row>
    <row r="6" spans="1:15" s="133" customFormat="1" x14ac:dyDescent="0.25">
      <c r="A6" s="86" t="s">
        <v>2</v>
      </c>
      <c r="B6" s="46">
        <v>2016</v>
      </c>
      <c r="C6" s="43">
        <v>1787</v>
      </c>
      <c r="D6" s="84" t="s">
        <v>17</v>
      </c>
      <c r="E6" s="84" t="s">
        <v>17</v>
      </c>
      <c r="F6" s="84" t="s">
        <v>17</v>
      </c>
      <c r="G6" s="84" t="s">
        <v>17</v>
      </c>
      <c r="H6" s="84" t="s">
        <v>17</v>
      </c>
      <c r="I6" s="84" t="s">
        <v>17</v>
      </c>
      <c r="J6" s="84" t="s">
        <v>17</v>
      </c>
      <c r="K6" s="84" t="s">
        <v>17</v>
      </c>
      <c r="L6" s="86"/>
      <c r="M6" s="86"/>
      <c r="N6" s="85"/>
      <c r="O6" s="84"/>
    </row>
    <row r="7" spans="1:15" x14ac:dyDescent="0.25">
      <c r="A7" s="80" t="s">
        <v>2</v>
      </c>
      <c r="B7" s="54">
        <v>2017</v>
      </c>
      <c r="C7" s="37">
        <v>2225</v>
      </c>
      <c r="D7" s="87" t="s">
        <v>17</v>
      </c>
      <c r="E7" s="87" t="s">
        <v>17</v>
      </c>
      <c r="F7" s="87" t="s">
        <v>17</v>
      </c>
      <c r="G7" s="87" t="s">
        <v>17</v>
      </c>
      <c r="H7" s="87" t="s">
        <v>17</v>
      </c>
      <c r="I7" s="87" t="s">
        <v>17</v>
      </c>
      <c r="J7" s="87" t="s">
        <v>17</v>
      </c>
      <c r="K7" s="87" t="s">
        <v>17</v>
      </c>
      <c r="L7" s="80"/>
      <c r="M7" s="80"/>
      <c r="N7" s="91"/>
      <c r="O7" s="27"/>
    </row>
    <row r="8" spans="1:15" x14ac:dyDescent="0.25">
      <c r="A8" s="86" t="s">
        <v>3</v>
      </c>
      <c r="B8" s="43">
        <v>2012</v>
      </c>
      <c r="C8" s="43">
        <v>84</v>
      </c>
      <c r="D8" s="27" t="s">
        <v>17</v>
      </c>
      <c r="E8" s="27" t="s">
        <v>17</v>
      </c>
      <c r="F8" s="27" t="s">
        <v>17</v>
      </c>
      <c r="G8" s="27" t="s">
        <v>17</v>
      </c>
      <c r="H8" s="27" t="s">
        <v>17</v>
      </c>
      <c r="I8" s="27" t="s">
        <v>17</v>
      </c>
      <c r="J8" s="43" t="s">
        <v>17</v>
      </c>
      <c r="K8" s="43" t="s">
        <v>17</v>
      </c>
      <c r="L8" s="29"/>
      <c r="M8" s="29"/>
      <c r="N8" s="31"/>
      <c r="O8" s="27"/>
    </row>
    <row r="9" spans="1:15" x14ac:dyDescent="0.25">
      <c r="A9" s="81" t="s">
        <v>3</v>
      </c>
      <c r="B9" s="43">
        <v>2013</v>
      </c>
      <c r="C9" s="43">
        <v>73</v>
      </c>
      <c r="D9" s="27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</row>
    <row r="10" spans="1:15" x14ac:dyDescent="0.25">
      <c r="A10" s="81" t="s">
        <v>3</v>
      </c>
      <c r="B10" s="43">
        <v>2014</v>
      </c>
      <c r="C10" s="43">
        <v>271</v>
      </c>
      <c r="D10" s="27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</row>
    <row r="11" spans="1:15" x14ac:dyDescent="0.25">
      <c r="A11" s="81" t="s">
        <v>3</v>
      </c>
      <c r="B11" s="46">
        <v>2015</v>
      </c>
      <c r="C11" s="27">
        <v>760</v>
      </c>
      <c r="D11" s="27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</row>
    <row r="12" spans="1:15" s="133" customFormat="1" x14ac:dyDescent="0.25">
      <c r="A12" s="86" t="s">
        <v>3</v>
      </c>
      <c r="B12" s="46">
        <v>2016</v>
      </c>
      <c r="C12" s="84">
        <v>996</v>
      </c>
      <c r="D12" s="84" t="s">
        <v>17</v>
      </c>
      <c r="E12" s="84" t="s">
        <v>17</v>
      </c>
      <c r="F12" s="84" t="s">
        <v>17</v>
      </c>
      <c r="G12" s="84" t="s">
        <v>17</v>
      </c>
      <c r="H12" s="84" t="s">
        <v>17</v>
      </c>
      <c r="I12" s="84" t="s">
        <v>17</v>
      </c>
      <c r="J12" s="84" t="s">
        <v>17</v>
      </c>
      <c r="K12" s="84" t="s">
        <v>17</v>
      </c>
      <c r="L12" s="84"/>
      <c r="M12" s="84"/>
      <c r="N12" s="84"/>
    </row>
    <row r="13" spans="1:15" x14ac:dyDescent="0.25">
      <c r="A13" s="80" t="s">
        <v>3</v>
      </c>
      <c r="B13" s="54">
        <v>2017</v>
      </c>
      <c r="C13" s="87">
        <v>1344</v>
      </c>
      <c r="D13" s="87" t="s">
        <v>17</v>
      </c>
      <c r="E13" s="87" t="s">
        <v>17</v>
      </c>
      <c r="F13" s="87" t="s">
        <v>17</v>
      </c>
      <c r="G13" s="87" t="s">
        <v>17</v>
      </c>
      <c r="H13" s="87" t="s">
        <v>17</v>
      </c>
      <c r="I13" s="87" t="s">
        <v>17</v>
      </c>
      <c r="J13" s="87" t="s">
        <v>17</v>
      </c>
      <c r="K13" s="87" t="s">
        <v>17</v>
      </c>
      <c r="L13" s="87"/>
      <c r="M13" s="87"/>
      <c r="N13" s="87"/>
    </row>
    <row r="14" spans="1:15" x14ac:dyDescent="0.25">
      <c r="A14" s="86" t="s">
        <v>4</v>
      </c>
      <c r="B14" s="43">
        <v>2012</v>
      </c>
      <c r="C14" s="79">
        <v>170</v>
      </c>
      <c r="D14" s="27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5" x14ac:dyDescent="0.25">
      <c r="A15" s="81" t="s">
        <v>4</v>
      </c>
      <c r="B15" s="43">
        <v>2013</v>
      </c>
      <c r="C15" s="79">
        <v>335</v>
      </c>
      <c r="D15" s="27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</row>
    <row r="16" spans="1:15" x14ac:dyDescent="0.25">
      <c r="A16" s="81" t="s">
        <v>4</v>
      </c>
      <c r="B16" s="43">
        <v>2014</v>
      </c>
      <c r="C16" s="79">
        <v>991</v>
      </c>
      <c r="D16" s="27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</row>
    <row r="17" spans="1:15" x14ac:dyDescent="0.25">
      <c r="A17" s="81" t="s">
        <v>4</v>
      </c>
      <c r="B17" s="46">
        <v>2015</v>
      </c>
      <c r="C17" s="79">
        <v>2213</v>
      </c>
      <c r="D17" s="27" t="s">
        <v>17</v>
      </c>
      <c r="E17" s="27" t="s">
        <v>17</v>
      </c>
      <c r="F17" s="27" t="s">
        <v>17</v>
      </c>
      <c r="G17" s="27" t="s">
        <v>17</v>
      </c>
      <c r="H17" t="s">
        <v>17</v>
      </c>
      <c r="I17" s="43" t="s">
        <v>17</v>
      </c>
      <c r="J17" s="43" t="s">
        <v>17</v>
      </c>
      <c r="K17" s="43" t="s">
        <v>17</v>
      </c>
      <c r="L17" s="43"/>
      <c r="M17" s="29"/>
      <c r="N17" s="27"/>
      <c r="O17" s="27"/>
    </row>
    <row r="18" spans="1:15" s="133" customFormat="1" x14ac:dyDescent="0.25">
      <c r="A18" s="86" t="s">
        <v>4</v>
      </c>
      <c r="B18" s="46">
        <v>2016</v>
      </c>
      <c r="C18" s="84">
        <v>3005</v>
      </c>
      <c r="D18" s="84" t="s">
        <v>17</v>
      </c>
      <c r="E18" s="84" t="s">
        <v>17</v>
      </c>
      <c r="F18" s="84" t="s">
        <v>17</v>
      </c>
      <c r="G18" s="84" t="s">
        <v>17</v>
      </c>
      <c r="H18" s="84" t="s">
        <v>17</v>
      </c>
      <c r="I18" s="43" t="s">
        <v>17</v>
      </c>
      <c r="J18" s="43" t="s">
        <v>17</v>
      </c>
      <c r="K18" s="43" t="s">
        <v>17</v>
      </c>
      <c r="L18" s="43"/>
      <c r="M18" s="86"/>
      <c r="N18" s="57"/>
      <c r="O18" s="84"/>
    </row>
    <row r="19" spans="1:15" x14ac:dyDescent="0.25">
      <c r="A19" s="80" t="s">
        <v>4</v>
      </c>
      <c r="B19" s="54">
        <v>2017</v>
      </c>
      <c r="C19" s="87">
        <v>3697</v>
      </c>
      <c r="D19" s="87" t="s">
        <v>17</v>
      </c>
      <c r="E19" s="87" t="s">
        <v>17</v>
      </c>
      <c r="F19" s="87" t="s">
        <v>17</v>
      </c>
      <c r="G19" s="87" t="s">
        <v>17</v>
      </c>
      <c r="H19" s="87" t="s">
        <v>17</v>
      </c>
      <c r="I19" s="37" t="s">
        <v>17</v>
      </c>
      <c r="J19" s="37" t="s">
        <v>17</v>
      </c>
      <c r="K19" s="37" t="s">
        <v>17</v>
      </c>
      <c r="L19" s="37"/>
      <c r="M19" s="80"/>
      <c r="N19" s="70"/>
      <c r="O19" s="27"/>
    </row>
    <row r="20" spans="1:15" x14ac:dyDescent="0.25">
      <c r="A20" s="86" t="s">
        <v>5</v>
      </c>
      <c r="B20" s="43">
        <v>2012</v>
      </c>
      <c r="C20" s="79">
        <v>140</v>
      </c>
      <c r="D20" s="27" t="s">
        <v>17</v>
      </c>
      <c r="E20" s="27" t="s">
        <v>17</v>
      </c>
      <c r="F20" s="27" t="s">
        <v>17</v>
      </c>
      <c r="G20" s="27" t="s">
        <v>17</v>
      </c>
      <c r="H20" t="s">
        <v>17</v>
      </c>
      <c r="I20" s="43" t="s">
        <v>17</v>
      </c>
      <c r="J20" s="43" t="s">
        <v>17</v>
      </c>
      <c r="K20" s="43" t="s">
        <v>17</v>
      </c>
      <c r="L20" s="43"/>
      <c r="M20" s="29"/>
      <c r="N20" s="27"/>
      <c r="O20" s="27"/>
    </row>
    <row r="21" spans="1:15" x14ac:dyDescent="0.25">
      <c r="A21" s="81" t="s">
        <v>5</v>
      </c>
      <c r="B21" s="43">
        <v>2013</v>
      </c>
      <c r="C21" s="79">
        <v>135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s="43" t="s">
        <v>17</v>
      </c>
      <c r="J21" s="43" t="s">
        <v>17</v>
      </c>
      <c r="K21" s="43" t="s">
        <v>17</v>
      </c>
      <c r="L21" s="43"/>
      <c r="M21" s="29"/>
      <c r="N21" s="27"/>
      <c r="O21" s="27"/>
    </row>
    <row r="22" spans="1:15" x14ac:dyDescent="0.25">
      <c r="A22" s="81" t="s">
        <v>5</v>
      </c>
      <c r="B22" s="43">
        <v>2014</v>
      </c>
      <c r="C22" s="79">
        <v>318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s="43" t="s">
        <v>17</v>
      </c>
      <c r="J22" s="43" t="s">
        <v>17</v>
      </c>
      <c r="K22" s="43" t="s">
        <v>17</v>
      </c>
      <c r="L22" s="43"/>
      <c r="M22" s="29"/>
      <c r="N22" s="27"/>
      <c r="O22" s="27"/>
    </row>
    <row r="23" spans="1:15" x14ac:dyDescent="0.25">
      <c r="A23" s="81" t="s">
        <v>5</v>
      </c>
      <c r="B23" s="46">
        <v>2015</v>
      </c>
      <c r="C23" s="79">
        <v>823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s="27" t="s">
        <v>17</v>
      </c>
      <c r="J23" s="27" t="s">
        <v>17</v>
      </c>
      <c r="K23" s="27" t="s">
        <v>17</v>
      </c>
      <c r="L23" s="27"/>
      <c r="M23" s="27"/>
      <c r="N23" s="27"/>
    </row>
    <row r="24" spans="1:15" s="133" customFormat="1" x14ac:dyDescent="0.25">
      <c r="A24" s="86" t="s">
        <v>5</v>
      </c>
      <c r="B24" s="46">
        <v>2016</v>
      </c>
      <c r="C24" s="84">
        <v>1361</v>
      </c>
      <c r="D24" s="84" t="s">
        <v>17</v>
      </c>
      <c r="E24" s="84" t="s">
        <v>17</v>
      </c>
      <c r="F24" s="84" t="s">
        <v>17</v>
      </c>
      <c r="G24" s="84" t="s">
        <v>17</v>
      </c>
      <c r="H24" s="84" t="s">
        <v>17</v>
      </c>
      <c r="I24" s="84" t="s">
        <v>17</v>
      </c>
      <c r="J24" s="84" t="s">
        <v>17</v>
      </c>
      <c r="K24" s="84" t="s">
        <v>17</v>
      </c>
      <c r="L24" s="84"/>
      <c r="M24" s="84"/>
      <c r="N24" s="84"/>
    </row>
    <row r="25" spans="1:15" x14ac:dyDescent="0.25">
      <c r="A25" s="80" t="s">
        <v>5</v>
      </c>
      <c r="B25" s="54">
        <v>2017</v>
      </c>
      <c r="C25" s="87">
        <v>1858</v>
      </c>
      <c r="D25" s="87" t="s">
        <v>17</v>
      </c>
      <c r="E25" s="87" t="s">
        <v>17</v>
      </c>
      <c r="F25" s="87" t="s">
        <v>17</v>
      </c>
      <c r="G25" s="87" t="s">
        <v>17</v>
      </c>
      <c r="H25" s="87" t="s">
        <v>17</v>
      </c>
      <c r="I25" s="87" t="s">
        <v>17</v>
      </c>
      <c r="J25" s="87" t="s">
        <v>17</v>
      </c>
      <c r="K25" s="87" t="s">
        <v>17</v>
      </c>
      <c r="L25" s="87"/>
      <c r="M25" s="87"/>
      <c r="N25" s="87"/>
    </row>
    <row r="26" spans="1:15" x14ac:dyDescent="0.25">
      <c r="A26" s="86" t="s">
        <v>0</v>
      </c>
      <c r="B26" s="43">
        <v>2012</v>
      </c>
      <c r="C26" s="79">
        <v>444</v>
      </c>
      <c r="D26" t="s">
        <v>17</v>
      </c>
      <c r="E26" t="s">
        <v>17</v>
      </c>
      <c r="F26" t="s">
        <v>17</v>
      </c>
      <c r="G26" s="79" t="s">
        <v>17</v>
      </c>
      <c r="H26" t="s">
        <v>17</v>
      </c>
      <c r="I26" s="79" t="s">
        <v>17</v>
      </c>
      <c r="J26" s="27" t="s">
        <v>17</v>
      </c>
      <c r="K26" s="27" t="s">
        <v>17</v>
      </c>
      <c r="L26" s="27"/>
      <c r="M26" s="27"/>
      <c r="N26" s="27"/>
    </row>
    <row r="27" spans="1:15" x14ac:dyDescent="0.25">
      <c r="A27" s="81" t="s">
        <v>0</v>
      </c>
      <c r="B27" s="43">
        <v>2013</v>
      </c>
      <c r="C27" s="79">
        <v>859</v>
      </c>
      <c r="D27" t="s">
        <v>17</v>
      </c>
      <c r="E27" t="s">
        <v>17</v>
      </c>
      <c r="F27" t="s">
        <v>17</v>
      </c>
      <c r="G27" s="79" t="s">
        <v>17</v>
      </c>
      <c r="H27" t="s">
        <v>17</v>
      </c>
      <c r="I27" s="79" t="s">
        <v>17</v>
      </c>
      <c r="J27" s="27" t="s">
        <v>17</v>
      </c>
      <c r="K27" s="27" t="s">
        <v>17</v>
      </c>
      <c r="L27" s="27"/>
      <c r="M27" s="27"/>
      <c r="N27" s="27"/>
    </row>
    <row r="28" spans="1:15" x14ac:dyDescent="0.25">
      <c r="A28" s="81" t="s">
        <v>0</v>
      </c>
      <c r="B28" s="43">
        <v>2014</v>
      </c>
      <c r="C28" s="79">
        <v>2424</v>
      </c>
      <c r="D28" t="s">
        <v>17</v>
      </c>
      <c r="E28" t="s">
        <v>17</v>
      </c>
      <c r="F28" t="s">
        <v>17</v>
      </c>
      <c r="G28" s="79" t="s">
        <v>17</v>
      </c>
      <c r="H28" t="s">
        <v>17</v>
      </c>
      <c r="I28" s="79" t="s">
        <v>17</v>
      </c>
      <c r="J28" s="27" t="s">
        <v>17</v>
      </c>
      <c r="K28" s="27" t="s">
        <v>17</v>
      </c>
      <c r="L28" s="27"/>
      <c r="M28" s="27"/>
      <c r="N28" s="27"/>
    </row>
    <row r="29" spans="1:15" x14ac:dyDescent="0.25">
      <c r="A29" s="81" t="s">
        <v>0</v>
      </c>
      <c r="B29" s="46">
        <v>2015</v>
      </c>
      <c r="C29" s="79">
        <v>5724</v>
      </c>
      <c r="D29" t="s">
        <v>17</v>
      </c>
      <c r="E29" t="s">
        <v>17</v>
      </c>
      <c r="F29" t="s">
        <v>17</v>
      </c>
      <c r="G29" s="79" t="s">
        <v>17</v>
      </c>
      <c r="H29" t="s">
        <v>17</v>
      </c>
      <c r="I29" s="79" t="s">
        <v>17</v>
      </c>
      <c r="J29" s="27" t="s">
        <v>17</v>
      </c>
      <c r="K29" s="27" t="s">
        <v>17</v>
      </c>
      <c r="L29" s="27"/>
      <c r="M29" s="27"/>
      <c r="N29" s="27"/>
    </row>
    <row r="30" spans="1:15" s="133" customFormat="1" x14ac:dyDescent="0.25">
      <c r="A30" s="86" t="s">
        <v>0</v>
      </c>
      <c r="B30" s="46">
        <v>2016</v>
      </c>
      <c r="C30" s="84">
        <v>9224</v>
      </c>
      <c r="D30" s="84" t="s">
        <v>17</v>
      </c>
      <c r="E30" s="84" t="s">
        <v>17</v>
      </c>
      <c r="F30" s="84" t="s">
        <v>17</v>
      </c>
      <c r="G30" s="84" t="s">
        <v>17</v>
      </c>
      <c r="H30" s="84" t="s">
        <v>17</v>
      </c>
      <c r="I30" s="84" t="s">
        <v>17</v>
      </c>
      <c r="J30" s="84" t="s">
        <v>17</v>
      </c>
      <c r="K30" s="84" t="s">
        <v>17</v>
      </c>
      <c r="L30" s="84"/>
      <c r="M30" s="84"/>
      <c r="N30" s="84"/>
    </row>
    <row r="31" spans="1:15" x14ac:dyDescent="0.25">
      <c r="A31" s="80" t="s">
        <v>0</v>
      </c>
      <c r="B31" s="54">
        <v>2017</v>
      </c>
      <c r="C31" s="87">
        <v>12546</v>
      </c>
      <c r="D31" s="87" t="s">
        <v>17</v>
      </c>
      <c r="E31" s="87" t="s">
        <v>17</v>
      </c>
      <c r="F31" s="87" t="s">
        <v>17</v>
      </c>
      <c r="G31" s="87" t="s">
        <v>17</v>
      </c>
      <c r="H31" s="87" t="s">
        <v>17</v>
      </c>
      <c r="I31" s="87" t="s">
        <v>17</v>
      </c>
      <c r="J31" s="87" t="s">
        <v>17</v>
      </c>
      <c r="K31" s="87" t="s">
        <v>17</v>
      </c>
      <c r="L31" s="87"/>
      <c r="M31" s="87"/>
      <c r="N31" s="87"/>
    </row>
    <row r="32" spans="1:15" x14ac:dyDescent="0.25">
      <c r="A32" s="86" t="s">
        <v>6</v>
      </c>
      <c r="B32" s="43">
        <v>2012</v>
      </c>
      <c r="C32" s="79">
        <v>80</v>
      </c>
      <c r="D32" t="s">
        <v>17</v>
      </c>
      <c r="E32" t="s">
        <v>17</v>
      </c>
      <c r="F32" t="s">
        <v>17</v>
      </c>
      <c r="G32" s="79" t="s">
        <v>17</v>
      </c>
      <c r="H32" t="s">
        <v>17</v>
      </c>
      <c r="I32" s="79" t="s">
        <v>17</v>
      </c>
      <c r="J32" s="27" t="s">
        <v>17</v>
      </c>
      <c r="K32" s="27" t="s">
        <v>17</v>
      </c>
      <c r="L32" s="27"/>
      <c r="M32" s="27"/>
      <c r="N32" s="27"/>
    </row>
    <row r="33" spans="1:14" x14ac:dyDescent="0.25">
      <c r="A33" s="81" t="s">
        <v>6</v>
      </c>
      <c r="B33" s="43">
        <v>2013</v>
      </c>
      <c r="C33" s="79">
        <v>131</v>
      </c>
      <c r="D33" t="s">
        <v>17</v>
      </c>
      <c r="E33" t="s">
        <v>17</v>
      </c>
      <c r="F33" t="s">
        <v>17</v>
      </c>
      <c r="G33" s="79" t="s">
        <v>17</v>
      </c>
      <c r="H33" t="s">
        <v>17</v>
      </c>
      <c r="I33" s="79" t="s">
        <v>17</v>
      </c>
      <c r="J33" s="27" t="s">
        <v>17</v>
      </c>
      <c r="K33" s="27" t="s">
        <v>17</v>
      </c>
      <c r="L33" s="27"/>
      <c r="M33" s="27"/>
      <c r="N33" s="27"/>
    </row>
    <row r="34" spans="1:14" x14ac:dyDescent="0.25">
      <c r="A34" s="81" t="s">
        <v>6</v>
      </c>
      <c r="B34" s="43">
        <v>2014</v>
      </c>
      <c r="C34" s="79">
        <v>594</v>
      </c>
      <c r="D34" t="s">
        <v>17</v>
      </c>
      <c r="E34" t="s">
        <v>17</v>
      </c>
      <c r="F34" t="s">
        <v>17</v>
      </c>
      <c r="G34" s="79" t="s">
        <v>17</v>
      </c>
      <c r="H34" t="s">
        <v>17</v>
      </c>
      <c r="I34" s="79" t="s">
        <v>17</v>
      </c>
      <c r="J34" s="43" t="s">
        <v>17</v>
      </c>
      <c r="K34" s="43" t="s">
        <v>17</v>
      </c>
      <c r="L34" s="29"/>
      <c r="M34" s="29"/>
      <c r="N34" s="27"/>
    </row>
    <row r="35" spans="1:14" x14ac:dyDescent="0.25">
      <c r="A35" s="81" t="s">
        <v>6</v>
      </c>
      <c r="B35" s="46">
        <v>2015</v>
      </c>
      <c r="C35" s="79">
        <v>1463</v>
      </c>
      <c r="D35" t="s">
        <v>17</v>
      </c>
      <c r="E35" t="s">
        <v>17</v>
      </c>
      <c r="F35" t="s">
        <v>17</v>
      </c>
      <c r="G35" s="79" t="s">
        <v>17</v>
      </c>
      <c r="H35" t="s">
        <v>17</v>
      </c>
      <c r="I35" s="79" t="s">
        <v>17</v>
      </c>
      <c r="J35" s="43" t="s">
        <v>17</v>
      </c>
      <c r="K35" s="43" t="s">
        <v>17</v>
      </c>
      <c r="L35" s="29"/>
      <c r="M35" s="29"/>
      <c r="N35" s="27"/>
    </row>
    <row r="36" spans="1:14" s="133" customFormat="1" x14ac:dyDescent="0.25">
      <c r="A36" s="81" t="s">
        <v>6</v>
      </c>
      <c r="B36" s="46">
        <v>2016</v>
      </c>
      <c r="C36" s="133">
        <v>2119</v>
      </c>
      <c r="D36" s="133" t="s">
        <v>17</v>
      </c>
      <c r="E36" s="133" t="s">
        <v>17</v>
      </c>
      <c r="F36" s="133" t="s">
        <v>17</v>
      </c>
      <c r="G36" s="133" t="s">
        <v>17</v>
      </c>
      <c r="H36" s="133" t="s">
        <v>17</v>
      </c>
      <c r="I36" s="133" t="s">
        <v>17</v>
      </c>
      <c r="J36" s="43" t="s">
        <v>17</v>
      </c>
      <c r="K36" s="43" t="s">
        <v>17</v>
      </c>
      <c r="L36" s="86"/>
      <c r="M36" s="86"/>
      <c r="N36" s="84"/>
    </row>
    <row r="37" spans="1:14" x14ac:dyDescent="0.25">
      <c r="A37" s="81" t="s">
        <v>6</v>
      </c>
      <c r="B37" s="46">
        <v>2017</v>
      </c>
      <c r="C37" s="79">
        <v>2730</v>
      </c>
      <c r="D37" t="s">
        <v>17</v>
      </c>
      <c r="E37" t="s">
        <v>17</v>
      </c>
      <c r="F37" t="s">
        <v>17</v>
      </c>
      <c r="G37" s="79" t="s">
        <v>17</v>
      </c>
      <c r="H37" t="s">
        <v>17</v>
      </c>
      <c r="I37" s="79" t="s">
        <v>17</v>
      </c>
      <c r="J37" s="43" t="s">
        <v>17</v>
      </c>
      <c r="K37" s="43" t="s">
        <v>17</v>
      </c>
      <c r="L37" s="29"/>
      <c r="M37" s="29"/>
      <c r="N37" s="27"/>
    </row>
    <row r="38" spans="1:14" x14ac:dyDescent="0.25">
      <c r="G38" s="79"/>
      <c r="I38" s="79"/>
      <c r="J38" s="27"/>
      <c r="K38" s="27"/>
      <c r="L38" s="27"/>
      <c r="M38" s="27"/>
      <c r="N38" s="27"/>
    </row>
    <row r="39" spans="1:14" x14ac:dyDescent="0.25">
      <c r="G39" s="79"/>
      <c r="I39" s="79"/>
      <c r="J39" s="27"/>
      <c r="K39" s="27"/>
      <c r="L39" s="27"/>
      <c r="M39" s="27"/>
      <c r="N39" s="27"/>
    </row>
    <row r="40" spans="1:14" x14ac:dyDescent="0.25">
      <c r="G40" s="79"/>
      <c r="I40" s="79"/>
      <c r="J40" s="27"/>
      <c r="K40" s="27"/>
      <c r="L40" s="27"/>
      <c r="M40" s="27"/>
      <c r="N40" s="27"/>
    </row>
    <row r="41" spans="1:14" x14ac:dyDescent="0.25">
      <c r="G41" s="79"/>
      <c r="I41" s="79"/>
      <c r="J41" s="27"/>
      <c r="K41" s="27"/>
      <c r="L41" s="27"/>
      <c r="M41" s="27"/>
      <c r="N41" s="27"/>
    </row>
    <row r="42" spans="1:14" x14ac:dyDescent="0.25">
      <c r="G42" s="79"/>
      <c r="I42" s="79"/>
      <c r="J42" s="27"/>
      <c r="K42" s="27"/>
      <c r="L42" s="27"/>
      <c r="M42" s="27"/>
      <c r="N42" s="27"/>
    </row>
    <row r="43" spans="1:14" x14ac:dyDescent="0.25">
      <c r="G43" s="79"/>
      <c r="I43" s="79"/>
      <c r="J43" s="27"/>
      <c r="K43" s="27"/>
      <c r="L43" s="27"/>
      <c r="M43" s="27"/>
      <c r="N43" s="27"/>
    </row>
    <row r="44" spans="1:14" x14ac:dyDescent="0.25">
      <c r="G44" s="79"/>
      <c r="I44" s="79"/>
      <c r="J44" s="27"/>
      <c r="K44" s="27"/>
      <c r="L44" s="27"/>
      <c r="M44" s="27"/>
      <c r="N44" s="27"/>
    </row>
    <row r="45" spans="1:14" x14ac:dyDescent="0.25">
      <c r="G45" s="79"/>
      <c r="I45" s="79"/>
      <c r="J45" s="27"/>
      <c r="K45" s="27"/>
      <c r="L45" s="27"/>
      <c r="M45" s="27"/>
      <c r="N45" s="27"/>
    </row>
    <row r="46" spans="1:14" x14ac:dyDescent="0.25">
      <c r="G46" s="79"/>
      <c r="I46" s="79"/>
      <c r="J46" s="27"/>
      <c r="K46" s="27"/>
      <c r="L46" s="27"/>
      <c r="M46" s="27"/>
      <c r="N46" s="27"/>
    </row>
    <row r="47" spans="1:14" x14ac:dyDescent="0.25">
      <c r="G47" s="79"/>
      <c r="I47" s="79"/>
      <c r="J47" s="27"/>
      <c r="K47" s="27"/>
      <c r="L47" s="27"/>
      <c r="M47" s="27"/>
      <c r="N47" s="27"/>
    </row>
    <row r="48" spans="1:14" x14ac:dyDescent="0.25">
      <c r="G48" s="79"/>
      <c r="H48" s="79"/>
      <c r="I48" s="79"/>
      <c r="J48" s="27"/>
      <c r="K48" s="27"/>
      <c r="L48" s="27"/>
      <c r="M48" s="27"/>
      <c r="N48" s="27"/>
    </row>
    <row r="49" spans="7:9" x14ac:dyDescent="0.25">
      <c r="G49" s="79"/>
      <c r="H49" s="79"/>
      <c r="I49" s="79"/>
    </row>
    <row r="50" spans="7:9" x14ac:dyDescent="0.25">
      <c r="G50" s="79"/>
      <c r="H50" s="79"/>
      <c r="I50" s="79"/>
    </row>
    <row r="51" spans="7:9" x14ac:dyDescent="0.25">
      <c r="G51" s="79"/>
      <c r="H51" s="79"/>
      <c r="I51" s="79"/>
    </row>
    <row r="52" spans="7:9" x14ac:dyDescent="0.25">
      <c r="G52" s="79"/>
      <c r="H52" s="79"/>
      <c r="I52" s="79"/>
    </row>
    <row r="53" spans="7:9" x14ac:dyDescent="0.25">
      <c r="G53" s="79"/>
      <c r="H53" s="79"/>
      <c r="I53" s="79"/>
    </row>
    <row r="54" spans="7:9" x14ac:dyDescent="0.25">
      <c r="G54" s="79"/>
      <c r="H54" s="79"/>
      <c r="I54" s="79"/>
    </row>
    <row r="55" spans="7:9" x14ac:dyDescent="0.25">
      <c r="G55" s="79"/>
      <c r="H55" s="79"/>
      <c r="I55" s="79"/>
    </row>
    <row r="56" spans="7:9" x14ac:dyDescent="0.25">
      <c r="G56" s="79"/>
      <c r="H56" s="79"/>
      <c r="I56" s="79"/>
    </row>
    <row r="57" spans="7:9" x14ac:dyDescent="0.25">
      <c r="G57" s="79"/>
      <c r="H57" s="79"/>
      <c r="I57" s="79"/>
    </row>
    <row r="58" spans="7:9" x14ac:dyDescent="0.25">
      <c r="G58" s="79"/>
      <c r="H58" s="79"/>
      <c r="I58" s="79"/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"/>
  <sheetViews>
    <sheetView zoomScale="80" zoomScaleNormal="80" workbookViewId="0">
      <selection activeCell="H35" sqref="H35"/>
    </sheetView>
  </sheetViews>
  <sheetFormatPr defaultRowHeight="15" x14ac:dyDescent="0.25"/>
  <cols>
    <col min="1" max="1" width="7.5703125" style="133" customWidth="1"/>
    <col min="2" max="4" width="9.140625" style="133"/>
    <col min="5" max="9" width="7.28515625" style="133" customWidth="1"/>
    <col min="10" max="10" width="18.140625" style="133" customWidth="1"/>
    <col min="11" max="13" width="7.28515625" style="133" customWidth="1"/>
    <col min="14" max="14" width="9.140625" style="133"/>
    <col min="15" max="15" width="12.7109375" style="133" customWidth="1"/>
    <col min="16" max="16" width="45" style="133" customWidth="1"/>
    <col min="17" max="16384" width="9.140625" style="133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v>1</v>
      </c>
      <c r="F2" s="88">
        <v>0.61666666666666703</v>
      </c>
      <c r="G2" s="88">
        <v>1.2</v>
      </c>
      <c r="H2" s="133" t="s">
        <v>141</v>
      </c>
      <c r="I2" s="133">
        <v>2</v>
      </c>
      <c r="J2" s="142" t="s">
        <v>2306</v>
      </c>
      <c r="K2" s="53">
        <v>4.5999999999999996</v>
      </c>
      <c r="L2" s="53">
        <v>3</v>
      </c>
      <c r="M2" s="133" t="s">
        <v>17</v>
      </c>
      <c r="O2" s="133" t="s">
        <v>22</v>
      </c>
      <c r="P2" s="39"/>
    </row>
    <row r="3" spans="1:16" x14ac:dyDescent="0.25">
      <c r="A3" s="81"/>
      <c r="D3" s="32"/>
      <c r="E3" s="53"/>
      <c r="F3" s="53"/>
      <c r="G3" s="53"/>
      <c r="P3" s="82"/>
    </row>
    <row r="4" spans="1:16" x14ac:dyDescent="0.25">
      <c r="A4" s="81"/>
      <c r="D4" s="32"/>
      <c r="E4" s="53"/>
      <c r="G4" s="53"/>
    </row>
    <row r="5" spans="1:16" x14ac:dyDescent="0.25">
      <c r="A5" s="81"/>
      <c r="C5" s="32"/>
      <c r="D5" s="32"/>
      <c r="G5" s="102"/>
      <c r="J5" s="142"/>
      <c r="K5" s="53"/>
      <c r="L5" s="53"/>
    </row>
    <row r="6" spans="1:16" x14ac:dyDescent="0.25">
      <c r="A6" s="81"/>
      <c r="D6" s="32"/>
      <c r="E6" s="53"/>
      <c r="F6" s="53"/>
      <c r="G6" s="53"/>
    </row>
    <row r="7" spans="1:16" x14ac:dyDescent="0.25">
      <c r="A7" s="86"/>
      <c r="B7" s="84"/>
      <c r="C7" s="84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9"/>
  <sheetViews>
    <sheetView zoomScale="80" zoomScaleNormal="80" workbookViewId="0">
      <selection activeCell="E30" sqref="E30"/>
    </sheetView>
  </sheetViews>
  <sheetFormatPr defaultRowHeight="15" x14ac:dyDescent="0.25"/>
  <cols>
    <col min="5" max="7" width="7.28515625" customWidth="1"/>
    <col min="8" max="8" width="5.5703125" customWidth="1"/>
    <col min="9" max="9" width="7.42578125" style="133" customWidth="1"/>
    <col min="10" max="10" width="20.7109375" style="133" customWidth="1"/>
    <col min="11" max="13" width="7.140625" style="133" customWidth="1"/>
    <col min="14" max="14" width="6.140625" style="133" customWidth="1"/>
    <col min="15" max="15" width="14.7109375" customWidth="1"/>
    <col min="16" max="16" width="112.85546875" customWidth="1"/>
  </cols>
  <sheetData>
    <row r="1" spans="1:17" x14ac:dyDescent="0.25">
      <c r="A1" s="33" t="s">
        <v>1</v>
      </c>
      <c r="B1" s="33" t="s">
        <v>9</v>
      </c>
      <c r="C1" s="33" t="s">
        <v>10</v>
      </c>
      <c r="D1" s="33" t="s">
        <v>16</v>
      </c>
      <c r="E1" s="33" t="s">
        <v>133</v>
      </c>
      <c r="F1" s="33" t="s">
        <v>82</v>
      </c>
      <c r="G1" s="33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0"/>
      <c r="O1" s="33" t="s">
        <v>21</v>
      </c>
      <c r="P1" s="33" t="s">
        <v>25</v>
      </c>
    </row>
    <row r="2" spans="1:17" x14ac:dyDescent="0.25">
      <c r="A2" s="24" t="s">
        <v>2</v>
      </c>
      <c r="B2" s="32" t="s">
        <v>17</v>
      </c>
      <c r="C2" s="32" t="s">
        <v>11</v>
      </c>
      <c r="D2" s="32" t="s">
        <v>17</v>
      </c>
      <c r="E2">
        <v>0.77326330532212895</v>
      </c>
      <c r="F2" s="32">
        <v>0.72965301000000005</v>
      </c>
      <c r="G2" s="32">
        <v>0.81669809999999998</v>
      </c>
      <c r="H2" s="32" t="s">
        <v>217</v>
      </c>
      <c r="I2" s="32">
        <v>3</v>
      </c>
      <c r="J2" s="84" t="s">
        <v>2301</v>
      </c>
      <c r="K2" s="32">
        <v>392</v>
      </c>
      <c r="L2" s="32">
        <v>81</v>
      </c>
      <c r="M2" s="32">
        <v>34</v>
      </c>
      <c r="N2" s="81"/>
      <c r="O2" s="32" t="s">
        <v>24</v>
      </c>
      <c r="P2" s="26" t="s">
        <v>999</v>
      </c>
    </row>
    <row r="3" spans="1:17" x14ac:dyDescent="0.25">
      <c r="A3" s="29" t="s">
        <v>2</v>
      </c>
      <c r="B3" s="43" t="s">
        <v>17</v>
      </c>
      <c r="C3" s="43" t="s">
        <v>13</v>
      </c>
      <c r="D3" s="43" t="s">
        <v>17</v>
      </c>
      <c r="E3">
        <v>0.15928571428571428</v>
      </c>
      <c r="F3" s="133">
        <v>0.11624079</v>
      </c>
      <c r="G3" s="133">
        <v>0.20328579999999999</v>
      </c>
      <c r="H3" s="43" t="s">
        <v>217</v>
      </c>
      <c r="I3" s="43">
        <v>3</v>
      </c>
      <c r="J3" s="84" t="s">
        <v>2301</v>
      </c>
      <c r="K3" s="32">
        <v>392</v>
      </c>
      <c r="L3" s="32">
        <v>81</v>
      </c>
      <c r="M3" s="32">
        <v>34</v>
      </c>
      <c r="N3" s="86"/>
      <c r="O3" s="29"/>
      <c r="P3" s="55" t="s">
        <v>999</v>
      </c>
      <c r="Q3" s="27"/>
    </row>
    <row r="4" spans="1:17" x14ac:dyDescent="0.25">
      <c r="A4" s="33" t="s">
        <v>2</v>
      </c>
      <c r="B4" s="37" t="s">
        <v>17</v>
      </c>
      <c r="C4" s="37" t="s">
        <v>14</v>
      </c>
      <c r="D4" s="37" t="s">
        <v>17</v>
      </c>
      <c r="E4" s="37">
        <v>6.7450980392156856E-2</v>
      </c>
      <c r="F4" s="87">
        <v>2.353862E-2</v>
      </c>
      <c r="G4" s="37">
        <v>0.11058369999999999</v>
      </c>
      <c r="H4" s="37" t="s">
        <v>217</v>
      </c>
      <c r="I4" s="37">
        <v>3</v>
      </c>
      <c r="J4" s="87" t="s">
        <v>2301</v>
      </c>
      <c r="K4" s="37">
        <v>392</v>
      </c>
      <c r="L4" s="37">
        <v>81</v>
      </c>
      <c r="M4" s="37">
        <v>34</v>
      </c>
      <c r="N4" s="80"/>
      <c r="O4" s="33"/>
      <c r="P4" s="35" t="s">
        <v>999</v>
      </c>
      <c r="Q4" s="27"/>
    </row>
    <row r="5" spans="1:17" x14ac:dyDescent="0.25">
      <c r="A5" s="29" t="s">
        <v>3</v>
      </c>
      <c r="B5" s="43" t="s">
        <v>17</v>
      </c>
      <c r="C5" s="32" t="s">
        <v>11</v>
      </c>
      <c r="D5" s="32" t="s">
        <v>17</v>
      </c>
      <c r="E5" s="46">
        <v>0.78745098039215677</v>
      </c>
      <c r="F5" s="43">
        <v>0.72924907999999999</v>
      </c>
      <c r="G5" s="43">
        <v>0.84852870000000002</v>
      </c>
      <c r="H5" s="43" t="s">
        <v>217</v>
      </c>
      <c r="I5" s="43">
        <v>3</v>
      </c>
      <c r="J5" s="84" t="s">
        <v>2302</v>
      </c>
      <c r="K5" s="43">
        <v>213</v>
      </c>
      <c r="L5" s="43">
        <v>43</v>
      </c>
      <c r="M5" s="43">
        <v>14</v>
      </c>
      <c r="N5" s="86"/>
      <c r="O5" s="29"/>
      <c r="P5" s="27" t="s">
        <v>999</v>
      </c>
      <c r="Q5" s="27"/>
    </row>
    <row r="6" spans="1:17" x14ac:dyDescent="0.25">
      <c r="A6" s="29" t="s">
        <v>3</v>
      </c>
      <c r="B6" s="43" t="s">
        <v>17</v>
      </c>
      <c r="C6" s="43" t="s">
        <v>13</v>
      </c>
      <c r="D6" s="43" t="s">
        <v>17</v>
      </c>
      <c r="E6" s="43">
        <v>0.16</v>
      </c>
      <c r="F6" s="43">
        <v>9.9619449999999998E-2</v>
      </c>
      <c r="G6" s="43">
        <v>0.21889910000000001</v>
      </c>
      <c r="H6" s="43" t="s">
        <v>217</v>
      </c>
      <c r="I6" s="43">
        <v>3</v>
      </c>
      <c r="J6" s="84" t="s">
        <v>2302</v>
      </c>
      <c r="K6" s="43">
        <v>213</v>
      </c>
      <c r="L6" s="43">
        <v>43</v>
      </c>
      <c r="M6" s="43">
        <v>14</v>
      </c>
      <c r="N6" s="86"/>
      <c r="O6" s="29"/>
      <c r="P6" s="27" t="s">
        <v>999</v>
      </c>
      <c r="Q6" s="27"/>
    </row>
    <row r="7" spans="1:17" x14ac:dyDescent="0.25">
      <c r="A7" s="33" t="s">
        <v>3</v>
      </c>
      <c r="B7" s="37" t="s">
        <v>17</v>
      </c>
      <c r="C7" s="37" t="s">
        <v>14</v>
      </c>
      <c r="D7" s="37" t="s">
        <v>17</v>
      </c>
      <c r="E7" s="37">
        <v>5.2549019607843139E-2</v>
      </c>
      <c r="F7" s="37">
        <v>0</v>
      </c>
      <c r="G7" s="37">
        <v>0.1114917</v>
      </c>
      <c r="H7" s="37" t="s">
        <v>217</v>
      </c>
      <c r="I7" s="37">
        <v>3</v>
      </c>
      <c r="J7" s="87" t="s">
        <v>2302</v>
      </c>
      <c r="K7" s="37">
        <v>213</v>
      </c>
      <c r="L7" s="37">
        <v>43</v>
      </c>
      <c r="M7" s="37">
        <v>14</v>
      </c>
      <c r="N7" s="80"/>
      <c r="O7" s="33"/>
      <c r="P7" s="34" t="s">
        <v>999</v>
      </c>
      <c r="Q7" s="27"/>
    </row>
    <row r="8" spans="1:17" x14ac:dyDescent="0.25">
      <c r="A8" s="29" t="s">
        <v>4</v>
      </c>
      <c r="B8" s="43" t="s">
        <v>17</v>
      </c>
      <c r="C8" s="32" t="s">
        <v>11</v>
      </c>
      <c r="D8" s="32" t="s">
        <v>17</v>
      </c>
      <c r="E8" s="46">
        <v>0.68906162464985998</v>
      </c>
      <c r="F8" s="43">
        <v>0.65807267199999997</v>
      </c>
      <c r="G8" s="43">
        <v>0.720333</v>
      </c>
      <c r="H8" s="43" t="s">
        <v>217</v>
      </c>
      <c r="I8" s="43">
        <v>3</v>
      </c>
      <c r="J8" s="84" t="s">
        <v>2303</v>
      </c>
      <c r="K8" s="46">
        <v>683</v>
      </c>
      <c r="L8" s="46">
        <v>36</v>
      </c>
      <c r="M8" s="46">
        <v>272</v>
      </c>
      <c r="N8" s="86"/>
      <c r="O8" s="29"/>
      <c r="P8" s="57" t="s">
        <v>999</v>
      </c>
      <c r="Q8" s="27"/>
    </row>
    <row r="9" spans="1:17" x14ac:dyDescent="0.25">
      <c r="A9" s="29" t="s">
        <v>4</v>
      </c>
      <c r="B9" s="43" t="s">
        <v>17</v>
      </c>
      <c r="C9" s="43" t="s">
        <v>13</v>
      </c>
      <c r="D9" s="43" t="s">
        <v>17</v>
      </c>
      <c r="E9" s="46">
        <v>3.6428571428571428E-2</v>
      </c>
      <c r="F9" s="43">
        <v>5.1967890000000003E-3</v>
      </c>
      <c r="G9" s="43">
        <v>6.7457100000000006E-2</v>
      </c>
      <c r="H9" s="43" t="s">
        <v>217</v>
      </c>
      <c r="I9" s="46">
        <v>3</v>
      </c>
      <c r="J9" s="84" t="s">
        <v>2303</v>
      </c>
      <c r="K9" s="43">
        <v>683</v>
      </c>
      <c r="L9" s="43">
        <v>36</v>
      </c>
      <c r="M9" s="43">
        <v>272</v>
      </c>
      <c r="N9" s="43"/>
      <c r="O9" s="29"/>
      <c r="P9" s="27" t="s">
        <v>999</v>
      </c>
      <c r="Q9" s="27"/>
    </row>
    <row r="10" spans="1:17" x14ac:dyDescent="0.25">
      <c r="A10" s="33" t="s">
        <v>4</v>
      </c>
      <c r="B10" s="37" t="s">
        <v>17</v>
      </c>
      <c r="C10" s="37" t="s">
        <v>14</v>
      </c>
      <c r="D10" s="37" t="s">
        <v>17</v>
      </c>
      <c r="E10" s="54">
        <v>0.2745098039215686</v>
      </c>
      <c r="F10" s="37">
        <v>0.24334007799999999</v>
      </c>
      <c r="G10" s="37">
        <v>0.30560039999999999</v>
      </c>
      <c r="H10" s="37" t="s">
        <v>217</v>
      </c>
      <c r="I10" s="37">
        <v>3</v>
      </c>
      <c r="J10" s="87" t="s">
        <v>2303</v>
      </c>
      <c r="K10" s="37">
        <v>683</v>
      </c>
      <c r="L10" s="37">
        <v>36</v>
      </c>
      <c r="M10" s="37">
        <v>272</v>
      </c>
      <c r="N10" s="37"/>
      <c r="O10" s="33"/>
      <c r="P10" s="70" t="s">
        <v>999</v>
      </c>
      <c r="Q10" s="27"/>
    </row>
    <row r="11" spans="1:17" x14ac:dyDescent="0.25">
      <c r="A11" s="362" t="s">
        <v>5</v>
      </c>
      <c r="B11" s="363" t="s">
        <v>17</v>
      </c>
      <c r="C11" s="364" t="s">
        <v>11</v>
      </c>
      <c r="D11" s="364" t="s">
        <v>17</v>
      </c>
      <c r="E11" s="365">
        <v>0.37688567928332961</v>
      </c>
      <c r="F11" s="365">
        <v>0.32130709000000002</v>
      </c>
      <c r="G11" s="365">
        <v>0.43104399999999998</v>
      </c>
      <c r="H11" s="363" t="s">
        <v>217</v>
      </c>
      <c r="I11" s="363">
        <v>3</v>
      </c>
      <c r="J11" s="366" t="s">
        <v>2305</v>
      </c>
      <c r="K11" s="363">
        <v>120</v>
      </c>
      <c r="L11" s="363">
        <v>24</v>
      </c>
      <c r="M11" s="363">
        <v>175</v>
      </c>
      <c r="P11" t="s">
        <v>999</v>
      </c>
    </row>
    <row r="12" spans="1:17" x14ac:dyDescent="0.25">
      <c r="A12" s="362" t="s">
        <v>5</v>
      </c>
      <c r="B12" s="363" t="s">
        <v>17</v>
      </c>
      <c r="C12" s="363" t="s">
        <v>13</v>
      </c>
      <c r="D12" s="363" t="s">
        <v>17</v>
      </c>
      <c r="E12" s="365">
        <v>7.3910215966237161E-2</v>
      </c>
      <c r="F12" s="365">
        <v>2.036665E-2</v>
      </c>
      <c r="G12" s="365">
        <v>0.13010360000000001</v>
      </c>
      <c r="H12" s="363" t="s">
        <v>217</v>
      </c>
      <c r="I12" s="363">
        <v>3</v>
      </c>
      <c r="J12" s="367" t="s">
        <v>2305</v>
      </c>
      <c r="K12" s="363">
        <v>120</v>
      </c>
      <c r="L12" s="363">
        <v>24</v>
      </c>
      <c r="M12" s="363">
        <v>175</v>
      </c>
      <c r="P12" t="s">
        <v>999</v>
      </c>
    </row>
    <row r="13" spans="1:17" x14ac:dyDescent="0.25">
      <c r="A13" s="368" t="s">
        <v>5</v>
      </c>
      <c r="B13" s="369" t="s">
        <v>17</v>
      </c>
      <c r="C13" s="369" t="s">
        <v>14</v>
      </c>
      <c r="D13" s="369" t="s">
        <v>17</v>
      </c>
      <c r="E13" s="370">
        <v>0.54920410475043324</v>
      </c>
      <c r="F13" s="370">
        <v>0.49372087999999997</v>
      </c>
      <c r="G13" s="370">
        <v>0.60345780000000004</v>
      </c>
      <c r="H13" s="369" t="s">
        <v>217</v>
      </c>
      <c r="I13" s="369">
        <v>3</v>
      </c>
      <c r="J13" s="370" t="s">
        <v>2305</v>
      </c>
      <c r="K13" s="369">
        <v>120</v>
      </c>
      <c r="L13" s="369">
        <v>24</v>
      </c>
      <c r="M13" s="369">
        <v>175</v>
      </c>
      <c r="N13" s="87"/>
      <c r="O13" s="34"/>
      <c r="P13" s="34" t="s">
        <v>999</v>
      </c>
    </row>
    <row r="14" spans="1:17" x14ac:dyDescent="0.25">
      <c r="A14" s="24" t="s">
        <v>0</v>
      </c>
      <c r="B14" s="32" t="s">
        <v>17</v>
      </c>
      <c r="C14" s="32" t="s">
        <v>11</v>
      </c>
      <c r="D14" s="32" t="s">
        <v>17</v>
      </c>
      <c r="E14" s="90">
        <v>0.74399999999999999</v>
      </c>
      <c r="F14" s="112">
        <v>0.72101835000000003</v>
      </c>
      <c r="G14" s="112">
        <v>0.76844301000000004</v>
      </c>
      <c r="H14" s="43" t="s">
        <v>217</v>
      </c>
      <c r="I14" s="84">
        <v>3</v>
      </c>
      <c r="J14" s="84" t="s">
        <v>547</v>
      </c>
      <c r="K14" s="84">
        <v>1272</v>
      </c>
      <c r="L14" s="84">
        <v>336</v>
      </c>
      <c r="M14" s="84">
        <v>100</v>
      </c>
      <c r="N14" s="84"/>
      <c r="O14" s="27"/>
      <c r="P14" s="27" t="s">
        <v>79</v>
      </c>
    </row>
    <row r="15" spans="1:17" x14ac:dyDescent="0.25">
      <c r="A15" s="24" t="s">
        <v>0</v>
      </c>
      <c r="B15" s="32" t="s">
        <v>17</v>
      </c>
      <c r="C15" s="43" t="s">
        <v>13</v>
      </c>
      <c r="D15" s="43" t="s">
        <v>17</v>
      </c>
      <c r="E15" s="112">
        <v>0.19700000000000001</v>
      </c>
      <c r="F15" s="112">
        <v>0.17300899</v>
      </c>
      <c r="G15" s="112">
        <v>0.22043363999999999</v>
      </c>
      <c r="H15" s="43" t="s">
        <v>217</v>
      </c>
      <c r="I15" s="84">
        <v>3</v>
      </c>
      <c r="J15" s="84" t="s">
        <v>547</v>
      </c>
      <c r="K15" s="84">
        <v>1272</v>
      </c>
      <c r="L15" s="84">
        <v>336</v>
      </c>
      <c r="M15" s="84">
        <v>100</v>
      </c>
      <c r="N15" s="84"/>
      <c r="O15" s="27"/>
      <c r="P15" s="27" t="s">
        <v>80</v>
      </c>
    </row>
    <row r="16" spans="1:17" x14ac:dyDescent="0.25">
      <c r="A16" s="33" t="s">
        <v>0</v>
      </c>
      <c r="B16" s="37" t="s">
        <v>17</v>
      </c>
      <c r="C16" s="37" t="s">
        <v>14</v>
      </c>
      <c r="D16" s="37" t="s">
        <v>17</v>
      </c>
      <c r="E16" s="89">
        <v>5.8999999999999997E-2</v>
      </c>
      <c r="F16" s="89">
        <v>3.4835680000000001E-2</v>
      </c>
      <c r="G16" s="89">
        <v>8.2260340000000001E-2</v>
      </c>
      <c r="H16" s="37" t="s">
        <v>217</v>
      </c>
      <c r="I16" s="87">
        <v>3</v>
      </c>
      <c r="J16" s="87" t="s">
        <v>547</v>
      </c>
      <c r="K16" s="87">
        <v>1272</v>
      </c>
      <c r="L16" s="87">
        <v>336</v>
      </c>
      <c r="M16" s="87">
        <v>100</v>
      </c>
      <c r="N16" s="87"/>
      <c r="O16" s="34"/>
      <c r="P16" s="34"/>
    </row>
    <row r="17" spans="1:16" x14ac:dyDescent="0.25">
      <c r="A17" s="24" t="s">
        <v>6</v>
      </c>
      <c r="B17" s="32" t="s">
        <v>17</v>
      </c>
      <c r="C17" s="32" t="s">
        <v>11</v>
      </c>
      <c r="D17" s="32" t="s">
        <v>17</v>
      </c>
      <c r="E17">
        <v>0.91411764705882348</v>
      </c>
      <c r="F17" s="133">
        <v>0.87393226999999996</v>
      </c>
      <c r="G17" s="133">
        <v>0.95435055999999996</v>
      </c>
      <c r="H17" s="43" t="s">
        <v>217</v>
      </c>
      <c r="I17" s="85">
        <v>3</v>
      </c>
      <c r="J17" s="84" t="s">
        <v>2304</v>
      </c>
      <c r="K17" s="85">
        <v>543</v>
      </c>
      <c r="L17" s="85">
        <v>12</v>
      </c>
      <c r="M17" s="85">
        <v>39</v>
      </c>
      <c r="P17" t="s">
        <v>999</v>
      </c>
    </row>
    <row r="18" spans="1:16" x14ac:dyDescent="0.25">
      <c r="A18" s="24" t="s">
        <v>6</v>
      </c>
      <c r="B18" s="32" t="s">
        <v>17</v>
      </c>
      <c r="C18" s="43" t="s">
        <v>13</v>
      </c>
      <c r="D18" s="43" t="s">
        <v>17</v>
      </c>
      <c r="E18">
        <v>0.02</v>
      </c>
      <c r="F18" s="133">
        <v>0</v>
      </c>
      <c r="G18" s="133">
        <v>6.041117E-2</v>
      </c>
      <c r="H18" s="43" t="s">
        <v>217</v>
      </c>
      <c r="I18" s="85">
        <v>3</v>
      </c>
      <c r="J18" s="84" t="s">
        <v>2304</v>
      </c>
      <c r="K18" s="85">
        <v>543</v>
      </c>
      <c r="L18" s="85">
        <v>12</v>
      </c>
      <c r="M18" s="85">
        <v>39</v>
      </c>
      <c r="P18" t="s">
        <v>999</v>
      </c>
    </row>
    <row r="19" spans="1:16" x14ac:dyDescent="0.25">
      <c r="A19" s="24" t="s">
        <v>6</v>
      </c>
      <c r="B19" s="32" t="s">
        <v>17</v>
      </c>
      <c r="C19" s="43" t="s">
        <v>14</v>
      </c>
      <c r="D19" s="32" t="s">
        <v>17</v>
      </c>
      <c r="E19">
        <v>6.5882352941176475E-2</v>
      </c>
      <c r="F19" s="133">
        <v>2.5447419999999998E-2</v>
      </c>
      <c r="G19" s="133">
        <v>0.10586571</v>
      </c>
      <c r="H19" s="43" t="s">
        <v>217</v>
      </c>
      <c r="I19" s="85">
        <v>3</v>
      </c>
      <c r="J19" s="84" t="s">
        <v>2304</v>
      </c>
      <c r="K19" s="85">
        <v>543</v>
      </c>
      <c r="L19" s="85">
        <v>12</v>
      </c>
      <c r="M19" s="85">
        <v>39</v>
      </c>
      <c r="P19" t="s">
        <v>999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7"/>
  <sheetViews>
    <sheetView zoomScale="80" zoomScaleNormal="80" workbookViewId="0">
      <selection activeCell="P40" sqref="P40"/>
    </sheetView>
  </sheetViews>
  <sheetFormatPr defaultRowHeight="15" x14ac:dyDescent="0.25"/>
  <cols>
    <col min="1" max="1" width="7.5703125" customWidth="1"/>
    <col min="5" max="8" width="7.28515625" customWidth="1"/>
    <col min="9" max="9" width="7.28515625" style="79" customWidth="1"/>
    <col min="10" max="10" width="18.140625" style="79" customWidth="1"/>
    <col min="11" max="13" width="7.28515625" style="79" customWidth="1"/>
    <col min="14" max="14" width="9.140625" style="79"/>
    <col min="15" max="15" width="12.7109375" customWidth="1"/>
    <col min="16" max="16" width="45" customWidth="1"/>
  </cols>
  <sheetData>
    <row r="1" spans="1:16" x14ac:dyDescent="0.25">
      <c r="A1" s="33" t="s">
        <v>1</v>
      </c>
      <c r="B1" s="33" t="s">
        <v>9</v>
      </c>
      <c r="C1" s="33" t="s">
        <v>10</v>
      </c>
      <c r="D1" s="33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f>0.96*0.625</f>
        <v>0.6</v>
      </c>
      <c r="F2" s="88">
        <f>0.9*0.625</f>
        <v>0.5625</v>
      </c>
      <c r="G2" s="88">
        <f>0.99*0.625</f>
        <v>0.61875000000000002</v>
      </c>
      <c r="H2" s="133" t="s">
        <v>141</v>
      </c>
      <c r="I2" s="133">
        <v>2</v>
      </c>
      <c r="J2" s="142" t="s">
        <v>759</v>
      </c>
      <c r="K2" s="53">
        <v>4.6172839999999997</v>
      </c>
      <c r="L2" s="53">
        <v>2.938272</v>
      </c>
      <c r="M2" s="133" t="s">
        <v>17</v>
      </c>
      <c r="O2" t="s">
        <v>22</v>
      </c>
      <c r="P2" s="39" t="s">
        <v>314</v>
      </c>
    </row>
    <row r="3" spans="1:16" x14ac:dyDescent="0.25">
      <c r="A3" s="24"/>
      <c r="D3" s="32"/>
      <c r="E3" s="53"/>
      <c r="F3" s="53"/>
      <c r="G3" s="53"/>
      <c r="P3" s="82"/>
    </row>
    <row r="4" spans="1:16" x14ac:dyDescent="0.25">
      <c r="A4" s="24"/>
      <c r="D4" s="32"/>
      <c r="E4" s="53"/>
      <c r="G4" s="53"/>
    </row>
    <row r="5" spans="1:16" x14ac:dyDescent="0.25">
      <c r="A5" s="24"/>
      <c r="C5" s="32"/>
      <c r="D5" s="32"/>
      <c r="E5" s="133"/>
      <c r="F5" s="133"/>
      <c r="G5" s="102"/>
      <c r="H5" s="133"/>
      <c r="I5" s="133"/>
      <c r="J5" s="142"/>
      <c r="K5" s="53"/>
      <c r="L5" s="53"/>
    </row>
    <row r="6" spans="1:16" x14ac:dyDescent="0.25">
      <c r="A6" s="24"/>
      <c r="D6" s="32"/>
      <c r="E6" s="53"/>
      <c r="F6" s="53"/>
      <c r="G6" s="53"/>
    </row>
    <row r="7" spans="1:16" x14ac:dyDescent="0.25">
      <c r="A7" s="29"/>
      <c r="B7" s="27"/>
      <c r="C7" s="27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"/>
  <sheetViews>
    <sheetView zoomScale="80" zoomScaleNormal="80" workbookViewId="0">
      <selection activeCell="L13" sqref="L13"/>
    </sheetView>
  </sheetViews>
  <sheetFormatPr defaultRowHeight="15" x14ac:dyDescent="0.25"/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f>1/3</f>
        <v>0.33333333333333331</v>
      </c>
      <c r="F2" s="88" t="s">
        <v>17</v>
      </c>
      <c r="G2" s="88" t="s">
        <v>17</v>
      </c>
      <c r="H2" s="43" t="s">
        <v>17</v>
      </c>
      <c r="I2" s="94" t="s">
        <v>17</v>
      </c>
      <c r="J2" s="133" t="s">
        <v>17</v>
      </c>
      <c r="K2" s="53" t="s">
        <v>17</v>
      </c>
      <c r="L2" s="53" t="s">
        <v>17</v>
      </c>
      <c r="M2" s="133" t="s">
        <v>17</v>
      </c>
      <c r="N2" s="133"/>
      <c r="O2" s="133" t="s">
        <v>22</v>
      </c>
      <c r="P2" s="39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"/>
  <sheetViews>
    <sheetView zoomScale="80" zoomScaleNormal="80" workbookViewId="0">
      <selection activeCell="D38" sqref="D38"/>
    </sheetView>
  </sheetViews>
  <sheetFormatPr defaultRowHeight="15" x14ac:dyDescent="0.25"/>
  <cols>
    <col min="4" max="4" width="7.140625" customWidth="1"/>
    <col min="8" max="8" width="5" customWidth="1"/>
    <col min="9" max="9" width="7.28515625" customWidth="1"/>
    <col min="10" max="10" width="21.85546875" customWidth="1"/>
  </cols>
  <sheetData>
    <row r="1" spans="1:16" x14ac:dyDescent="0.25">
      <c r="A1" s="80" t="s">
        <v>1</v>
      </c>
      <c r="B1" s="80" t="s">
        <v>9</v>
      </c>
      <c r="C1" s="80" t="s">
        <v>10</v>
      </c>
      <c r="D1" s="80" t="s">
        <v>16</v>
      </c>
      <c r="E1" s="40" t="s">
        <v>133</v>
      </c>
      <c r="F1" s="40" t="s">
        <v>82</v>
      </c>
      <c r="G1" s="40" t="s">
        <v>83</v>
      </c>
      <c r="H1" s="80" t="s">
        <v>134</v>
      </c>
      <c r="I1" s="80" t="s">
        <v>164</v>
      </c>
      <c r="J1" s="80" t="s">
        <v>137</v>
      </c>
      <c r="K1" s="80" t="s">
        <v>135</v>
      </c>
      <c r="L1" s="80" t="s">
        <v>136</v>
      </c>
      <c r="M1" s="80" t="s">
        <v>138</v>
      </c>
      <c r="N1" s="87"/>
      <c r="O1" s="40" t="s">
        <v>21</v>
      </c>
      <c r="P1" s="40" t="s">
        <v>25</v>
      </c>
    </row>
    <row r="2" spans="1:16" x14ac:dyDescent="0.25">
      <c r="A2" s="32" t="s">
        <v>17</v>
      </c>
      <c r="B2" s="32" t="s">
        <v>17</v>
      </c>
      <c r="C2" s="32" t="s">
        <v>17</v>
      </c>
      <c r="D2" s="32" t="s">
        <v>17</v>
      </c>
      <c r="E2" s="88">
        <v>4.8467000000000003E-2</v>
      </c>
      <c r="F2" s="88">
        <v>2.0173E-2</v>
      </c>
      <c r="G2" s="88">
        <v>7.6565999999999995E-2</v>
      </c>
      <c r="H2" s="43" t="s">
        <v>199</v>
      </c>
      <c r="I2" s="94">
        <v>2</v>
      </c>
      <c r="J2" s="133" t="str">
        <f>"Uniform ("&amp;ROUND(K2,3)&amp;", "&amp;ROUND(L2,3)&amp;")"</f>
        <v>Uniform (0.02, 0.077)</v>
      </c>
      <c r="K2" s="88">
        <v>2.0173E-2</v>
      </c>
      <c r="L2" s="88">
        <v>7.6565999999999995E-2</v>
      </c>
      <c r="M2" s="133" t="s">
        <v>17</v>
      </c>
      <c r="N2" s="133"/>
      <c r="O2" s="133" t="s">
        <v>22</v>
      </c>
      <c r="P2" s="39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zoomScale="80" zoomScaleNormal="80" workbookViewId="0">
      <selection activeCell="K27" sqref="K27"/>
    </sheetView>
  </sheetViews>
  <sheetFormatPr defaultRowHeight="15" x14ac:dyDescent="0.25"/>
  <cols>
    <col min="2" max="2" width="9.140625" style="133"/>
    <col min="4" max="5" width="9.140625" style="79"/>
    <col min="8" max="8" width="7" customWidth="1"/>
    <col min="9" max="9" width="30.5703125" customWidth="1"/>
    <col min="14" max="14" width="15" customWidth="1"/>
    <col min="15" max="15" width="58.28515625" customWidth="1"/>
    <col min="16" max="16" width="12.42578125" customWidth="1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t="s">
        <v>18</v>
      </c>
      <c r="D2" s="53">
        <v>519.66666666666663</v>
      </c>
      <c r="E2" s="53">
        <v>506.35434666666669</v>
      </c>
      <c r="F2" s="53">
        <v>532.97898666666663</v>
      </c>
      <c r="G2" s="133" t="s">
        <v>2312</v>
      </c>
      <c r="H2">
        <v>2</v>
      </c>
      <c r="I2" t="s">
        <v>1805</v>
      </c>
      <c r="J2" s="53">
        <v>5854.0222189542519</v>
      </c>
      <c r="K2" s="53">
        <v>0.26631262091084029</v>
      </c>
      <c r="L2" t="s">
        <v>17</v>
      </c>
      <c r="N2" t="s">
        <v>24</v>
      </c>
      <c r="O2" t="s">
        <v>1796</v>
      </c>
    </row>
    <row r="3" spans="1:15" s="133" customFormat="1" x14ac:dyDescent="0.25">
      <c r="A3" s="81" t="s">
        <v>2</v>
      </c>
      <c r="B3" s="32" t="s">
        <v>15</v>
      </c>
      <c r="C3" s="133" t="s">
        <v>18</v>
      </c>
      <c r="D3" s="53">
        <v>545</v>
      </c>
      <c r="E3" s="53">
        <v>526.79748000000006</v>
      </c>
      <c r="F3" s="53">
        <v>563.20251999999994</v>
      </c>
      <c r="G3" s="133" t="s">
        <v>2312</v>
      </c>
      <c r="H3" s="133">
        <v>2</v>
      </c>
      <c r="I3" s="133" t="s">
        <v>1804</v>
      </c>
      <c r="J3" s="53">
        <v>3443.833239327691</v>
      </c>
      <c r="K3" s="53">
        <v>0.47476166422018351</v>
      </c>
      <c r="L3" s="133" t="s">
        <v>17</v>
      </c>
    </row>
    <row r="4" spans="1:15" x14ac:dyDescent="0.25">
      <c r="A4" s="81" t="s">
        <v>2</v>
      </c>
      <c r="B4" s="32" t="s">
        <v>12</v>
      </c>
      <c r="C4" t="s">
        <v>8</v>
      </c>
      <c r="D4" s="53">
        <v>431.33333333333331</v>
      </c>
      <c r="E4" s="53">
        <v>425.16064</v>
      </c>
      <c r="F4" s="53">
        <v>437.50602666666668</v>
      </c>
      <c r="G4" s="133" t="s">
        <v>2312</v>
      </c>
      <c r="H4">
        <v>2</v>
      </c>
      <c r="I4" s="133" t="s">
        <v>1803</v>
      </c>
      <c r="J4" s="53">
        <v>18758.097265409626</v>
      </c>
      <c r="K4" s="53">
        <v>6.8983542503864001E-2</v>
      </c>
      <c r="L4" t="s">
        <v>17</v>
      </c>
    </row>
    <row r="5" spans="1:15" x14ac:dyDescent="0.25">
      <c r="A5" s="81" t="s">
        <v>2</v>
      </c>
      <c r="B5" s="32" t="s">
        <v>12</v>
      </c>
      <c r="C5" t="s">
        <v>29</v>
      </c>
      <c r="D5" s="53">
        <v>475.66666666666669</v>
      </c>
      <c r="E5" s="53">
        <v>458.36117333333328</v>
      </c>
      <c r="F5" s="53">
        <v>492.97216000000003</v>
      </c>
      <c r="G5" s="133" t="s">
        <v>2312</v>
      </c>
      <c r="H5">
        <v>2</v>
      </c>
      <c r="I5" s="133" t="s">
        <v>1806</v>
      </c>
      <c r="J5" s="53">
        <v>2902.3488443243241</v>
      </c>
      <c r="K5" s="53">
        <v>0.49167073861247373</v>
      </c>
      <c r="L5" t="s">
        <v>17</v>
      </c>
    </row>
    <row r="6" spans="1:15" x14ac:dyDescent="0.25">
      <c r="A6" s="81" t="s">
        <v>2</v>
      </c>
      <c r="B6" s="32" t="s">
        <v>12</v>
      </c>
      <c r="C6" t="s">
        <v>7</v>
      </c>
      <c r="D6" s="53">
        <v>450.33333333333331</v>
      </c>
      <c r="E6" s="53">
        <v>442.46262666666667</v>
      </c>
      <c r="F6" s="53">
        <v>458.20404000000002</v>
      </c>
      <c r="G6" s="133" t="s">
        <v>2312</v>
      </c>
      <c r="H6">
        <v>2</v>
      </c>
      <c r="I6" s="133" t="s">
        <v>1808</v>
      </c>
      <c r="J6" s="53">
        <v>12576.299673074955</v>
      </c>
      <c r="K6" s="53">
        <v>0.10742428497409327</v>
      </c>
      <c r="L6" t="s">
        <v>17</v>
      </c>
    </row>
    <row r="7" spans="1:15" s="133" customFormat="1" x14ac:dyDescent="0.25">
      <c r="A7" s="80" t="s">
        <v>2</v>
      </c>
      <c r="B7" s="37" t="s">
        <v>15</v>
      </c>
      <c r="C7" s="87" t="s">
        <v>7</v>
      </c>
      <c r="D7" s="279">
        <v>466.33333333333331</v>
      </c>
      <c r="E7" s="279">
        <v>458.69848000000002</v>
      </c>
      <c r="F7" s="279">
        <v>473.96818666666667</v>
      </c>
      <c r="G7" s="87" t="s">
        <v>2312</v>
      </c>
      <c r="H7" s="87">
        <v>2</v>
      </c>
      <c r="I7" s="87" t="s">
        <v>1807</v>
      </c>
      <c r="J7" s="279">
        <v>14331.896561193083</v>
      </c>
      <c r="K7" s="279">
        <v>9.7614436025732651E-2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481</v>
      </c>
      <c r="E8" s="131">
        <v>468.86433333333338</v>
      </c>
      <c r="F8" s="131">
        <v>493.13566666666662</v>
      </c>
      <c r="G8" s="84" t="s">
        <v>2312</v>
      </c>
      <c r="H8">
        <v>2</v>
      </c>
      <c r="I8" s="133" t="s">
        <v>1799</v>
      </c>
      <c r="J8" s="131">
        <v>6034.9686350305865</v>
      </c>
      <c r="K8" s="131">
        <v>0.23910646223146223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504.33333333333331</v>
      </c>
      <c r="E9" s="53">
        <v>487.53417333333329</v>
      </c>
      <c r="F9" s="53">
        <v>521.1324933333334</v>
      </c>
      <c r="G9" s="133" t="s">
        <v>2312</v>
      </c>
      <c r="H9">
        <v>2</v>
      </c>
      <c r="I9" s="133" t="s">
        <v>1798</v>
      </c>
      <c r="J9" s="53">
        <v>3462.3610731304229</v>
      </c>
      <c r="K9" s="53">
        <v>0.43698504230006607</v>
      </c>
      <c r="L9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399.33333333333331</v>
      </c>
      <c r="E10" s="53">
        <v>393.97012000000001</v>
      </c>
      <c r="F10" s="53">
        <v>404.69654666666662</v>
      </c>
      <c r="G10" s="133" t="s">
        <v>2312</v>
      </c>
      <c r="H10">
        <v>2</v>
      </c>
      <c r="I10" s="133" t="s">
        <v>1797</v>
      </c>
      <c r="J10" s="53">
        <v>21297.720572993156</v>
      </c>
      <c r="K10" s="53">
        <v>5.6250151085141906E-2</v>
      </c>
      <c r="L10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440.33333333333331</v>
      </c>
      <c r="E11" s="53">
        <v>424.35279999999995</v>
      </c>
      <c r="F11" s="53">
        <v>456.31386666666668</v>
      </c>
      <c r="G11" s="133" t="s">
        <v>2312</v>
      </c>
      <c r="H11">
        <v>2</v>
      </c>
      <c r="I11" s="133" t="s">
        <v>1800</v>
      </c>
      <c r="J11" s="53">
        <v>2916.7065023142559</v>
      </c>
      <c r="K11" s="53">
        <v>0.45290809992429981</v>
      </c>
      <c r="L11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417</v>
      </c>
      <c r="E12" s="53">
        <v>409.57813333333337</v>
      </c>
      <c r="F12" s="53">
        <v>424.42186666666663</v>
      </c>
      <c r="G12" s="133" t="s">
        <v>2312</v>
      </c>
      <c r="H12">
        <v>2</v>
      </c>
      <c r="I12" s="133" t="s">
        <v>1802</v>
      </c>
      <c r="J12" s="53">
        <v>12127.127864015076</v>
      </c>
      <c r="K12" s="53">
        <v>0.10315715427657873</v>
      </c>
      <c r="L12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431.66666666666669</v>
      </c>
      <c r="E13" s="279">
        <v>424.48653333333328</v>
      </c>
      <c r="F13" s="279">
        <v>438.84680000000003</v>
      </c>
      <c r="G13" s="87" t="s">
        <v>2312</v>
      </c>
      <c r="H13" s="87">
        <v>2</v>
      </c>
      <c r="I13" s="87" t="s">
        <v>1801</v>
      </c>
      <c r="J13" s="279">
        <v>13884.944622499897</v>
      </c>
      <c r="K13" s="279">
        <v>9.3266486486486486E-2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524.66666666666663</v>
      </c>
      <c r="E14" s="53">
        <v>509.73865333333333</v>
      </c>
      <c r="F14" s="53">
        <v>539.59468000000004</v>
      </c>
      <c r="G14" s="133" t="s">
        <v>2312</v>
      </c>
      <c r="H14">
        <v>2</v>
      </c>
      <c r="I14" s="133" t="s">
        <v>1811</v>
      </c>
      <c r="J14" s="53">
        <v>4745.4244188873654</v>
      </c>
      <c r="K14" s="53">
        <v>0.33168792947903436</v>
      </c>
      <c r="L14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550.33333333333337</v>
      </c>
      <c r="E15" s="53">
        <v>530.71373333333338</v>
      </c>
      <c r="F15" s="53">
        <v>569.95293333333336</v>
      </c>
      <c r="G15" s="133" t="s">
        <v>2312</v>
      </c>
      <c r="H15">
        <v>2</v>
      </c>
      <c r="I15" s="133" t="s">
        <v>1810</v>
      </c>
      <c r="J15" s="53">
        <v>3022.6195161260093</v>
      </c>
      <c r="K15" s="53">
        <v>0.54621496062992125</v>
      </c>
      <c r="L15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435.66666666666669</v>
      </c>
      <c r="E16" s="53">
        <v>428.14876000000004</v>
      </c>
      <c r="F16" s="53">
        <v>443.18457333333328</v>
      </c>
      <c r="G16" s="133" t="s">
        <v>2312</v>
      </c>
      <c r="H16">
        <v>2</v>
      </c>
      <c r="I16" s="133" t="s">
        <v>1809</v>
      </c>
      <c r="J16" s="53">
        <v>12901.1061607102</v>
      </c>
      <c r="K16" s="53">
        <v>0.10130914231063504</v>
      </c>
      <c r="L16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480.33333333333331</v>
      </c>
      <c r="E17" s="53">
        <v>462.78088000000002</v>
      </c>
      <c r="F17" s="53">
        <v>497.88578666666666</v>
      </c>
      <c r="G17" s="133" t="s">
        <v>2312</v>
      </c>
      <c r="H17">
        <v>2</v>
      </c>
      <c r="I17" s="133" t="s">
        <v>1812</v>
      </c>
      <c r="J17" s="53">
        <v>2876.8812835215845</v>
      </c>
      <c r="K17" s="53">
        <v>0.50088962942401116</v>
      </c>
      <c r="L17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455</v>
      </c>
      <c r="E18" s="53">
        <v>445.11637333333334</v>
      </c>
      <c r="F18" s="53">
        <v>464.88362666666666</v>
      </c>
      <c r="G18" s="133" t="s">
        <v>2312</v>
      </c>
      <c r="H18">
        <v>2</v>
      </c>
      <c r="I18" s="133" t="s">
        <v>1814</v>
      </c>
      <c r="J18" s="53">
        <v>8141.4595801705937</v>
      </c>
      <c r="K18" s="53">
        <v>0.16766035457875458</v>
      </c>
      <c r="L18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471</v>
      </c>
      <c r="E19" s="279">
        <v>461.01249333333334</v>
      </c>
      <c r="F19" s="279">
        <v>480.98750666666666</v>
      </c>
      <c r="G19" s="87" t="s">
        <v>2312</v>
      </c>
      <c r="H19" s="87">
        <v>2</v>
      </c>
      <c r="I19" s="87" t="s">
        <v>1813</v>
      </c>
      <c r="J19" s="279">
        <v>8543.5780746439341</v>
      </c>
      <c r="K19" s="279">
        <v>0.16538738075017695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53">
        <v>519.66666666666663</v>
      </c>
      <c r="E20" s="53">
        <v>506.35434666666669</v>
      </c>
      <c r="F20" s="53">
        <v>532.97898666666663</v>
      </c>
      <c r="G20" s="133" t="s">
        <v>2312</v>
      </c>
      <c r="H20">
        <v>2</v>
      </c>
      <c r="I20" s="133" t="s">
        <v>1805</v>
      </c>
      <c r="J20" s="53">
        <v>5854.0222189542519</v>
      </c>
      <c r="K20" s="53">
        <v>0.26631262091084029</v>
      </c>
      <c r="L20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53">
        <v>545</v>
      </c>
      <c r="E21" s="53">
        <v>526.79748000000006</v>
      </c>
      <c r="F21" s="53">
        <v>563.20251999999994</v>
      </c>
      <c r="G21" s="133" t="s">
        <v>2312</v>
      </c>
      <c r="H21">
        <v>2</v>
      </c>
      <c r="I21" s="133" t="s">
        <v>1804</v>
      </c>
      <c r="J21" s="53">
        <v>3443.833239327691</v>
      </c>
      <c r="K21" s="53">
        <v>0.47476166422018351</v>
      </c>
      <c r="L21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53">
        <v>431.33333333333331</v>
      </c>
      <c r="E22" s="53">
        <v>425.16064</v>
      </c>
      <c r="F22" s="53">
        <v>437.50602666666668</v>
      </c>
      <c r="G22" s="133" t="s">
        <v>2312</v>
      </c>
      <c r="H22">
        <v>2</v>
      </c>
      <c r="I22" s="133" t="s">
        <v>1803</v>
      </c>
      <c r="J22" s="53">
        <v>18758.097265409626</v>
      </c>
      <c r="K22" s="53">
        <v>6.8983542503864001E-2</v>
      </c>
      <c r="L22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53">
        <v>475.66666666666669</v>
      </c>
      <c r="E23" s="53">
        <v>458.36117333333328</v>
      </c>
      <c r="F23" s="53">
        <v>492.97216000000003</v>
      </c>
      <c r="G23" s="133" t="s">
        <v>2312</v>
      </c>
      <c r="H23">
        <v>2</v>
      </c>
      <c r="I23" s="133" t="s">
        <v>1806</v>
      </c>
      <c r="J23" s="53">
        <v>2902.3488443243241</v>
      </c>
      <c r="K23" s="53">
        <v>0.49167073861247373</v>
      </c>
      <c r="L2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53">
        <v>450.33333333333331</v>
      </c>
      <c r="E24" s="131">
        <v>442.46262666666667</v>
      </c>
      <c r="F24" s="131">
        <v>458.20404000000002</v>
      </c>
      <c r="G24" s="133" t="s">
        <v>2312</v>
      </c>
      <c r="H24" s="84">
        <v>2</v>
      </c>
      <c r="I24" s="133" t="s">
        <v>1808</v>
      </c>
      <c r="J24" s="131">
        <v>12576.299673074955</v>
      </c>
      <c r="K24" s="131">
        <v>0.10742428497409327</v>
      </c>
      <c r="L24" s="84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279">
        <v>466.33333333333331</v>
      </c>
      <c r="E25" s="279">
        <v>458.69848000000002</v>
      </c>
      <c r="F25" s="279">
        <v>473.96818666666667</v>
      </c>
      <c r="G25" s="87" t="s">
        <v>2312</v>
      </c>
      <c r="H25" s="87">
        <v>2</v>
      </c>
      <c r="I25" s="87" t="s">
        <v>1807</v>
      </c>
      <c r="J25" s="279">
        <v>14331.896561193083</v>
      </c>
      <c r="K25" s="279">
        <v>9.7614436025732651E-2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53">
        <v>481</v>
      </c>
      <c r="E26" s="53">
        <v>468.86433333333338</v>
      </c>
      <c r="F26" s="53">
        <v>493.13566666666662</v>
      </c>
      <c r="G26" s="133" t="s">
        <v>2312</v>
      </c>
      <c r="H26">
        <v>2</v>
      </c>
      <c r="I26" s="133" t="s">
        <v>1799</v>
      </c>
      <c r="J26" s="53">
        <v>6034.9686350305865</v>
      </c>
      <c r="K26" s="53">
        <v>0.23910646223146223</v>
      </c>
      <c r="L26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53">
        <v>504.33333333333331</v>
      </c>
      <c r="E27" s="53">
        <v>487.53417333333329</v>
      </c>
      <c r="F27" s="53">
        <v>521.1324933333334</v>
      </c>
      <c r="G27" s="133" t="s">
        <v>2312</v>
      </c>
      <c r="H27">
        <v>2</v>
      </c>
      <c r="I27" s="133" t="s">
        <v>1798</v>
      </c>
      <c r="J27" s="53">
        <v>3462.3610731304229</v>
      </c>
      <c r="K27" s="53">
        <v>0.43698504230006607</v>
      </c>
      <c r="L27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53">
        <v>399.33333333333331</v>
      </c>
      <c r="E28" s="53">
        <v>393.97012000000001</v>
      </c>
      <c r="F28" s="53">
        <v>404.69654666666662</v>
      </c>
      <c r="G28" s="133" t="s">
        <v>2312</v>
      </c>
      <c r="H28">
        <v>2</v>
      </c>
      <c r="I28" s="133" t="s">
        <v>1797</v>
      </c>
      <c r="J28" s="53">
        <v>21297.720572993156</v>
      </c>
      <c r="K28" s="53">
        <v>5.6250151085141906E-2</v>
      </c>
      <c r="L28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53">
        <v>440.33333333333331</v>
      </c>
      <c r="E29" s="53">
        <v>424.35279999999995</v>
      </c>
      <c r="F29" s="53">
        <v>456.31386666666668</v>
      </c>
      <c r="G29" s="133" t="s">
        <v>2312</v>
      </c>
      <c r="H29">
        <v>2</v>
      </c>
      <c r="I29" s="133" t="s">
        <v>1800</v>
      </c>
      <c r="J29" s="53">
        <v>2916.7065023142559</v>
      </c>
      <c r="K29" s="53">
        <v>0.45290809992429981</v>
      </c>
      <c r="L29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53">
        <v>417</v>
      </c>
      <c r="E30" s="53">
        <v>409.57813333333337</v>
      </c>
      <c r="F30" s="53">
        <v>424.42186666666663</v>
      </c>
      <c r="G30" s="133" t="s">
        <v>2312</v>
      </c>
      <c r="H30">
        <v>2</v>
      </c>
      <c r="I30" s="133" t="s">
        <v>1802</v>
      </c>
      <c r="J30" s="53">
        <v>12127.127864015076</v>
      </c>
      <c r="K30" s="53">
        <v>0.10315715427657873</v>
      </c>
      <c r="L30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279">
        <v>431.66666666666669</v>
      </c>
      <c r="E31" s="279">
        <v>424.48653333333328</v>
      </c>
      <c r="F31" s="279">
        <v>438.84680000000003</v>
      </c>
      <c r="G31" s="87" t="s">
        <v>2312</v>
      </c>
      <c r="H31" s="87">
        <v>2</v>
      </c>
      <c r="I31" s="87" t="s">
        <v>1801</v>
      </c>
      <c r="J31" s="279">
        <v>13884.944622499897</v>
      </c>
      <c r="K31" s="279">
        <v>9.3266486486486486E-2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53">
        <v>524.66666666666663</v>
      </c>
      <c r="E32" s="53">
        <v>509.73865333333333</v>
      </c>
      <c r="F32" s="53">
        <v>539.59468000000004</v>
      </c>
      <c r="G32" s="133" t="s">
        <v>2312</v>
      </c>
      <c r="H32">
        <v>2</v>
      </c>
      <c r="I32" s="133" t="s">
        <v>1811</v>
      </c>
      <c r="J32" s="53">
        <v>4745.4244188873654</v>
      </c>
      <c r="K32" s="53">
        <v>0.33168792947903436</v>
      </c>
      <c r="L32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53">
        <v>550.33333333333337</v>
      </c>
      <c r="E33" s="53">
        <v>530.71373333333338</v>
      </c>
      <c r="F33" s="53">
        <v>569.95293333333336</v>
      </c>
      <c r="G33" s="133" t="s">
        <v>2312</v>
      </c>
      <c r="H33">
        <v>2</v>
      </c>
      <c r="I33" s="133" t="s">
        <v>1810</v>
      </c>
      <c r="J33" s="53">
        <v>3022.6195161260093</v>
      </c>
      <c r="K33" s="53">
        <v>0.54621496062992125</v>
      </c>
      <c r="L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53">
        <v>435.66666666666669</v>
      </c>
      <c r="E34" s="53">
        <v>428.14876000000004</v>
      </c>
      <c r="F34" s="53">
        <v>443.18457333333328</v>
      </c>
      <c r="G34" s="133" t="s">
        <v>2312</v>
      </c>
      <c r="H34">
        <v>2</v>
      </c>
      <c r="I34" s="133" t="s">
        <v>1809</v>
      </c>
      <c r="J34" s="53">
        <v>12901.1061607102</v>
      </c>
      <c r="K34" s="53">
        <v>0.10130914231063504</v>
      </c>
      <c r="L34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53">
        <v>480.33333333333331</v>
      </c>
      <c r="E35" s="53">
        <v>462.78088000000002</v>
      </c>
      <c r="F35" s="53">
        <v>497.88578666666666</v>
      </c>
      <c r="G35" s="133" t="s">
        <v>2312</v>
      </c>
      <c r="H35">
        <v>2</v>
      </c>
      <c r="I35" s="133" t="s">
        <v>1812</v>
      </c>
      <c r="J35" s="53">
        <v>2876.8812835215845</v>
      </c>
      <c r="K35" s="53">
        <v>0.50088962942401116</v>
      </c>
      <c r="L35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53">
        <v>455</v>
      </c>
      <c r="E36" s="53">
        <v>445.11637333333334</v>
      </c>
      <c r="F36" s="53">
        <v>464.88362666666666</v>
      </c>
      <c r="G36" s="133" t="s">
        <v>2312</v>
      </c>
      <c r="H36">
        <v>2</v>
      </c>
      <c r="I36" s="133" t="s">
        <v>1814</v>
      </c>
      <c r="J36" s="53">
        <v>8141.4595801705937</v>
      </c>
      <c r="K36" s="53">
        <v>0.16766035457875458</v>
      </c>
      <c r="L36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131">
        <v>471</v>
      </c>
      <c r="E37" s="131">
        <v>461.01249333333334</v>
      </c>
      <c r="F37" s="131">
        <v>480.98750666666666</v>
      </c>
      <c r="G37" s="84" t="s">
        <v>2312</v>
      </c>
      <c r="H37" s="84">
        <v>2</v>
      </c>
      <c r="I37" s="133" t="s">
        <v>1813</v>
      </c>
      <c r="J37" s="131">
        <v>8543.5780746439341</v>
      </c>
      <c r="K37" s="53">
        <v>0.16538738075017695</v>
      </c>
      <c r="L37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zoomScale="80" zoomScaleNormal="80" workbookViewId="0">
      <selection activeCell="G2" sqref="G2:G37"/>
    </sheetView>
  </sheetViews>
  <sheetFormatPr defaultRowHeight="15" x14ac:dyDescent="0.25"/>
  <cols>
    <col min="1" max="7" width="9.140625" style="133"/>
    <col min="8" max="8" width="7.140625" style="133" customWidth="1"/>
    <col min="9" max="9" width="30.140625" style="133" customWidth="1"/>
    <col min="10" max="13" width="9.140625" style="133"/>
    <col min="14" max="14" width="15" style="133" customWidth="1"/>
    <col min="15" max="15" width="58.28515625" style="133" customWidth="1"/>
    <col min="16" max="16" width="12.42578125" style="133" customWidth="1"/>
    <col min="17" max="16384" width="9.140625" style="133"/>
  </cols>
  <sheetData>
    <row r="1" spans="1:15" x14ac:dyDescent="0.25">
      <c r="A1" s="80" t="s">
        <v>1</v>
      </c>
      <c r="B1" s="80" t="s">
        <v>9</v>
      </c>
      <c r="C1" s="80" t="s">
        <v>16</v>
      </c>
      <c r="D1" s="80" t="s">
        <v>133</v>
      </c>
      <c r="E1" s="80" t="s">
        <v>82</v>
      </c>
      <c r="F1" s="80" t="s">
        <v>83</v>
      </c>
      <c r="G1" s="80" t="s">
        <v>134</v>
      </c>
      <c r="H1" s="80" t="s">
        <v>164</v>
      </c>
      <c r="I1" s="80" t="s">
        <v>137</v>
      </c>
      <c r="J1" s="80" t="s">
        <v>135</v>
      </c>
      <c r="K1" s="80" t="s">
        <v>136</v>
      </c>
      <c r="L1" s="80" t="s">
        <v>138</v>
      </c>
      <c r="M1" s="80"/>
      <c r="N1" s="80" t="s">
        <v>21</v>
      </c>
      <c r="O1" s="80" t="s">
        <v>25</v>
      </c>
    </row>
    <row r="2" spans="1:15" x14ac:dyDescent="0.25">
      <c r="A2" s="81" t="s">
        <v>2</v>
      </c>
      <c r="B2" s="32" t="s">
        <v>12</v>
      </c>
      <c r="C2" s="133" t="s">
        <v>18</v>
      </c>
      <c r="D2" s="53">
        <v>624.66666666666663</v>
      </c>
      <c r="E2" s="53">
        <v>608.6181866666667</v>
      </c>
      <c r="F2" s="53">
        <v>640.71514666666667</v>
      </c>
      <c r="G2" s="133" t="s">
        <v>2312</v>
      </c>
      <c r="H2" s="133">
        <v>2</v>
      </c>
      <c r="I2" s="133" t="s">
        <v>1823</v>
      </c>
      <c r="J2" s="53">
        <v>5820.2413716780666</v>
      </c>
      <c r="K2" s="53">
        <v>0.32197977374599784</v>
      </c>
      <c r="L2" s="133" t="s">
        <v>17</v>
      </c>
      <c r="N2" s="133" t="s">
        <v>24</v>
      </c>
    </row>
    <row r="3" spans="1:15" x14ac:dyDescent="0.25">
      <c r="A3" s="81" t="s">
        <v>2</v>
      </c>
      <c r="B3" s="32" t="s">
        <v>15</v>
      </c>
      <c r="C3" s="133" t="s">
        <v>18</v>
      </c>
      <c r="D3" s="53">
        <v>655</v>
      </c>
      <c r="E3" s="53">
        <v>633.02905333333331</v>
      </c>
      <c r="F3" s="53">
        <v>676.97094666666669</v>
      </c>
      <c r="G3" s="133" t="s">
        <v>2312</v>
      </c>
      <c r="H3" s="133">
        <v>2</v>
      </c>
      <c r="I3" s="133" t="s">
        <v>1822</v>
      </c>
      <c r="J3" s="53">
        <v>3414.2648183507713</v>
      </c>
      <c r="K3" s="53">
        <v>0.57552653486005079</v>
      </c>
      <c r="L3" s="133" t="s">
        <v>17</v>
      </c>
    </row>
    <row r="4" spans="1:15" x14ac:dyDescent="0.25">
      <c r="A4" s="81" t="s">
        <v>2</v>
      </c>
      <c r="B4" s="32" t="s">
        <v>12</v>
      </c>
      <c r="C4" s="133" t="s">
        <v>8</v>
      </c>
      <c r="D4" s="53">
        <v>518.33333333333337</v>
      </c>
      <c r="E4" s="53">
        <v>510.74486666666667</v>
      </c>
      <c r="F4" s="53">
        <v>525.92179999999996</v>
      </c>
      <c r="G4" s="133" t="s">
        <v>2312</v>
      </c>
      <c r="H4" s="133">
        <v>2</v>
      </c>
      <c r="I4" s="133" t="s">
        <v>1821</v>
      </c>
      <c r="J4" s="53">
        <v>17923.480944175197</v>
      </c>
      <c r="K4" s="53">
        <v>8.675770096463023E-2</v>
      </c>
      <c r="L4" s="133" t="s">
        <v>17</v>
      </c>
    </row>
    <row r="5" spans="1:15" x14ac:dyDescent="0.25">
      <c r="A5" s="81" t="s">
        <v>2</v>
      </c>
      <c r="B5" s="32" t="s">
        <v>12</v>
      </c>
      <c r="C5" s="133" t="s">
        <v>29</v>
      </c>
      <c r="D5" s="53">
        <v>571.66666666666663</v>
      </c>
      <c r="E5" s="53">
        <v>550.82664</v>
      </c>
      <c r="F5" s="53">
        <v>592.50669333333337</v>
      </c>
      <c r="G5" s="133" t="s">
        <v>2312</v>
      </c>
      <c r="H5" s="133">
        <v>2</v>
      </c>
      <c r="I5" s="133" t="s">
        <v>1824</v>
      </c>
      <c r="J5" s="53">
        <v>2890.6888103786805</v>
      </c>
      <c r="K5" s="53">
        <v>0.59328420058309039</v>
      </c>
      <c r="L5" s="133" t="s">
        <v>17</v>
      </c>
    </row>
    <row r="6" spans="1:15" x14ac:dyDescent="0.25">
      <c r="A6" s="81" t="s">
        <v>2</v>
      </c>
      <c r="B6" s="32" t="s">
        <v>12</v>
      </c>
      <c r="C6" s="133" t="s">
        <v>7</v>
      </c>
      <c r="D6" s="53">
        <v>541.33333333333337</v>
      </c>
      <c r="E6" s="53">
        <v>531.80054666666672</v>
      </c>
      <c r="F6" s="53">
        <v>550.86612000000002</v>
      </c>
      <c r="G6" s="133" t="s">
        <v>2312</v>
      </c>
      <c r="H6" s="133">
        <v>2</v>
      </c>
      <c r="I6" s="133" t="s">
        <v>1826</v>
      </c>
      <c r="J6" s="53">
        <v>12388.021056971602</v>
      </c>
      <c r="K6" s="53">
        <v>0.13109438485221675</v>
      </c>
      <c r="L6" s="133" t="s">
        <v>17</v>
      </c>
    </row>
    <row r="7" spans="1:15" x14ac:dyDescent="0.25">
      <c r="A7" s="80" t="s">
        <v>2</v>
      </c>
      <c r="B7" s="37" t="s">
        <v>15</v>
      </c>
      <c r="C7" s="87" t="s">
        <v>7</v>
      </c>
      <c r="D7" s="279">
        <v>560.33333333333337</v>
      </c>
      <c r="E7" s="279">
        <v>550.94623999999999</v>
      </c>
      <c r="F7" s="279">
        <v>569.72042666666664</v>
      </c>
      <c r="G7" s="87" t="s">
        <v>2312</v>
      </c>
      <c r="H7" s="87">
        <v>2</v>
      </c>
      <c r="I7" s="87" t="s">
        <v>1825</v>
      </c>
      <c r="J7" s="279">
        <v>13688.087988464838</v>
      </c>
      <c r="K7" s="279">
        <v>0.12280750981558597</v>
      </c>
      <c r="L7" s="87" t="s">
        <v>17</v>
      </c>
      <c r="M7" s="87"/>
      <c r="N7" s="87"/>
      <c r="O7" s="87"/>
    </row>
    <row r="8" spans="1:15" x14ac:dyDescent="0.25">
      <c r="A8" s="81" t="s">
        <v>3</v>
      </c>
      <c r="B8" s="32" t="s">
        <v>12</v>
      </c>
      <c r="C8" s="133" t="s">
        <v>18</v>
      </c>
      <c r="D8" s="131">
        <v>578</v>
      </c>
      <c r="E8" s="131">
        <v>563.31829333333337</v>
      </c>
      <c r="F8" s="131">
        <v>592.68170666666663</v>
      </c>
      <c r="G8" s="84" t="s">
        <v>2312</v>
      </c>
      <c r="H8" s="84">
        <v>2</v>
      </c>
      <c r="I8" s="84" t="s">
        <v>1817</v>
      </c>
      <c r="J8" s="131">
        <v>5954.0809362572436</v>
      </c>
      <c r="K8" s="131">
        <v>0.2912288258362169</v>
      </c>
      <c r="L8" s="84" t="s">
        <v>17</v>
      </c>
      <c r="M8" s="84"/>
      <c r="N8" s="84"/>
      <c r="O8" s="84"/>
    </row>
    <row r="9" spans="1:15" x14ac:dyDescent="0.25">
      <c r="A9" s="81" t="s">
        <v>3</v>
      </c>
      <c r="B9" s="32" t="s">
        <v>15</v>
      </c>
      <c r="C9" s="133" t="s">
        <v>18</v>
      </c>
      <c r="D9" s="53">
        <v>606.33333333333337</v>
      </c>
      <c r="E9" s="53">
        <v>586.01597333333336</v>
      </c>
      <c r="F9" s="53">
        <v>626.65069333333338</v>
      </c>
      <c r="G9" s="133" t="s">
        <v>2312</v>
      </c>
      <c r="H9" s="133">
        <v>2</v>
      </c>
      <c r="I9" s="133" t="s">
        <v>1816</v>
      </c>
      <c r="J9" s="53">
        <v>3421.3734402771652</v>
      </c>
      <c r="K9" s="53">
        <v>0.53165783617372186</v>
      </c>
      <c r="L9" s="133" t="s">
        <v>17</v>
      </c>
    </row>
    <row r="10" spans="1:15" x14ac:dyDescent="0.25">
      <c r="A10" s="81" t="s">
        <v>3</v>
      </c>
      <c r="B10" s="32" t="s">
        <v>12</v>
      </c>
      <c r="C10" s="133" t="s">
        <v>8</v>
      </c>
      <c r="D10" s="53">
        <v>480</v>
      </c>
      <c r="E10" s="53">
        <v>473.30986666666666</v>
      </c>
      <c r="F10" s="53">
        <v>486.69013333333334</v>
      </c>
      <c r="G10" s="133" t="s">
        <v>2312</v>
      </c>
      <c r="H10" s="133">
        <v>2</v>
      </c>
      <c r="I10" s="133" t="s">
        <v>1815</v>
      </c>
      <c r="J10" s="53">
        <v>19775.390625</v>
      </c>
      <c r="K10" s="53">
        <v>7.2817777777777787E-2</v>
      </c>
      <c r="L10" s="133" t="s">
        <v>17</v>
      </c>
    </row>
    <row r="11" spans="1:15" x14ac:dyDescent="0.25">
      <c r="A11" s="81" t="s">
        <v>3</v>
      </c>
      <c r="B11" s="32" t="s">
        <v>12</v>
      </c>
      <c r="C11" s="133" t="s">
        <v>29</v>
      </c>
      <c r="D11" s="53">
        <v>529</v>
      </c>
      <c r="E11" s="53">
        <v>509.72274666666664</v>
      </c>
      <c r="F11" s="53">
        <v>548.27725333333331</v>
      </c>
      <c r="G11" s="133" t="s">
        <v>2312</v>
      </c>
      <c r="H11" s="133">
        <v>2</v>
      </c>
      <c r="I11" s="133" t="s">
        <v>1818</v>
      </c>
      <c r="J11" s="53">
        <v>2892.8983738366219</v>
      </c>
      <c r="K11" s="53">
        <v>0.54858477378701953</v>
      </c>
      <c r="L11" s="133" t="s">
        <v>17</v>
      </c>
    </row>
    <row r="12" spans="1:15" x14ac:dyDescent="0.25">
      <c r="A12" s="81" t="s">
        <v>3</v>
      </c>
      <c r="B12" s="32" t="s">
        <v>12</v>
      </c>
      <c r="C12" s="133" t="s">
        <v>7</v>
      </c>
      <c r="D12" s="53">
        <v>501</v>
      </c>
      <c r="E12" s="53">
        <v>491.95133333333337</v>
      </c>
      <c r="F12" s="53">
        <v>510.04866666666663</v>
      </c>
      <c r="G12" s="133" t="s">
        <v>2312</v>
      </c>
      <c r="H12" s="133">
        <v>2</v>
      </c>
      <c r="I12" s="133" t="s">
        <v>1820</v>
      </c>
      <c r="J12" s="53">
        <v>11776.559058504608</v>
      </c>
      <c r="K12" s="53">
        <v>0.12762641383898868</v>
      </c>
      <c r="L12" s="133" t="s">
        <v>17</v>
      </c>
    </row>
    <row r="13" spans="1:15" x14ac:dyDescent="0.25">
      <c r="A13" s="80" t="s">
        <v>3</v>
      </c>
      <c r="B13" s="37" t="s">
        <v>15</v>
      </c>
      <c r="C13" s="87" t="s">
        <v>7</v>
      </c>
      <c r="D13" s="279">
        <v>518.66666666666663</v>
      </c>
      <c r="E13" s="279">
        <v>509.77806666666669</v>
      </c>
      <c r="F13" s="279">
        <v>527.55526666666663</v>
      </c>
      <c r="G13" s="87" t="s">
        <v>2312</v>
      </c>
      <c r="H13" s="87">
        <v>2</v>
      </c>
      <c r="I13" s="87" t="s">
        <v>1819</v>
      </c>
      <c r="J13" s="279">
        <v>13080.43217027486</v>
      </c>
      <c r="K13" s="279">
        <v>0.1189563142673522</v>
      </c>
      <c r="L13" s="87" t="s">
        <v>17</v>
      </c>
      <c r="M13" s="87"/>
      <c r="N13" s="87"/>
      <c r="O13" s="87"/>
    </row>
    <row r="14" spans="1:15" x14ac:dyDescent="0.25">
      <c r="A14" s="81" t="s">
        <v>4</v>
      </c>
      <c r="B14" s="32" t="s">
        <v>12</v>
      </c>
      <c r="C14" s="133" t="s">
        <v>18</v>
      </c>
      <c r="D14" s="53">
        <v>630.66666666666663</v>
      </c>
      <c r="E14" s="53">
        <v>612.64904000000001</v>
      </c>
      <c r="F14" s="53">
        <v>648.68429333333336</v>
      </c>
      <c r="G14" s="133" t="s">
        <v>2312</v>
      </c>
      <c r="H14" s="133">
        <v>2</v>
      </c>
      <c r="I14" s="133" t="s">
        <v>1829</v>
      </c>
      <c r="J14" s="53">
        <v>4706.7022962937253</v>
      </c>
      <c r="K14" s="53">
        <v>0.40197995983086676</v>
      </c>
      <c r="L14" s="133" t="s">
        <v>17</v>
      </c>
    </row>
    <row r="15" spans="1:15" x14ac:dyDescent="0.25">
      <c r="A15" s="81" t="s">
        <v>4</v>
      </c>
      <c r="B15" s="32" t="s">
        <v>15</v>
      </c>
      <c r="C15" s="133" t="s">
        <v>18</v>
      </c>
      <c r="D15" s="53">
        <v>661.33333333333337</v>
      </c>
      <c r="E15" s="53">
        <v>637.63758666666661</v>
      </c>
      <c r="F15" s="53">
        <v>685.02907999999991</v>
      </c>
      <c r="G15" s="133" t="s">
        <v>2312</v>
      </c>
      <c r="H15" s="133">
        <v>2</v>
      </c>
      <c r="I15" s="133" t="s">
        <v>1828</v>
      </c>
      <c r="J15" s="53">
        <v>2992.3485067826655</v>
      </c>
      <c r="K15" s="53">
        <v>0.66302437550403226</v>
      </c>
      <c r="L15" s="133" t="s">
        <v>17</v>
      </c>
    </row>
    <row r="16" spans="1:15" x14ac:dyDescent="0.25">
      <c r="A16" s="81" t="s">
        <v>4</v>
      </c>
      <c r="B16" s="32" t="s">
        <v>12</v>
      </c>
      <c r="C16" s="133" t="s">
        <v>8</v>
      </c>
      <c r="D16" s="53">
        <v>523.66666666666663</v>
      </c>
      <c r="E16" s="53">
        <v>514.44551999999999</v>
      </c>
      <c r="F16" s="53">
        <v>532.88781333333338</v>
      </c>
      <c r="G16" s="133" t="s">
        <v>2312</v>
      </c>
      <c r="H16" s="133">
        <v>2</v>
      </c>
      <c r="I16" s="133" t="s">
        <v>1827</v>
      </c>
      <c r="J16" s="53">
        <v>12389.453324754966</v>
      </c>
      <c r="K16" s="53">
        <v>0.12680139783577341</v>
      </c>
      <c r="L16" s="133" t="s">
        <v>17</v>
      </c>
    </row>
    <row r="17" spans="1:15" x14ac:dyDescent="0.25">
      <c r="A17" s="81" t="s">
        <v>4</v>
      </c>
      <c r="B17" s="32" t="s">
        <v>12</v>
      </c>
      <c r="C17" s="133" t="s">
        <v>29</v>
      </c>
      <c r="D17" s="53">
        <v>577.33333333333337</v>
      </c>
      <c r="E17" s="53">
        <v>556.17382666666663</v>
      </c>
      <c r="F17" s="53">
        <v>598.49284</v>
      </c>
      <c r="G17" s="133" t="s">
        <v>2312</v>
      </c>
      <c r="H17" s="133">
        <v>2</v>
      </c>
      <c r="I17" s="133" t="s">
        <v>1830</v>
      </c>
      <c r="J17" s="53">
        <v>2859.9229497846363</v>
      </c>
      <c r="K17" s="53">
        <v>0.60561072113163983</v>
      </c>
      <c r="L17" s="133" t="s">
        <v>17</v>
      </c>
    </row>
    <row r="18" spans="1:15" x14ac:dyDescent="0.25">
      <c r="A18" s="81" t="s">
        <v>4</v>
      </c>
      <c r="B18" s="32" t="s">
        <v>12</v>
      </c>
      <c r="C18" s="133" t="s">
        <v>7</v>
      </c>
      <c r="D18" s="53">
        <v>546.66666666666663</v>
      </c>
      <c r="E18" s="53">
        <v>534.69237333333331</v>
      </c>
      <c r="F18" s="53">
        <v>558.64096000000006</v>
      </c>
      <c r="G18" s="133" t="s">
        <v>2312</v>
      </c>
      <c r="H18" s="133">
        <v>2</v>
      </c>
      <c r="I18" s="133" t="s">
        <v>1832</v>
      </c>
      <c r="J18" s="53">
        <v>8006.7735112878845</v>
      </c>
      <c r="K18" s="53">
        <v>0.20482657560975609</v>
      </c>
      <c r="L18" s="133" t="s">
        <v>17</v>
      </c>
    </row>
    <row r="19" spans="1:15" x14ac:dyDescent="0.25">
      <c r="A19" s="80" t="s">
        <v>4</v>
      </c>
      <c r="B19" s="37" t="s">
        <v>15</v>
      </c>
      <c r="C19" s="87" t="s">
        <v>7</v>
      </c>
      <c r="D19" s="279">
        <v>566</v>
      </c>
      <c r="E19" s="279">
        <v>553.79311999999993</v>
      </c>
      <c r="F19" s="279">
        <v>578.20688000000007</v>
      </c>
      <c r="G19" s="87" t="s">
        <v>2312</v>
      </c>
      <c r="H19" s="87">
        <v>2</v>
      </c>
      <c r="I19" s="87" t="s">
        <v>1831</v>
      </c>
      <c r="J19" s="279">
        <v>8259.1557220401028</v>
      </c>
      <c r="K19" s="279">
        <v>0.20559002120141345</v>
      </c>
      <c r="L19" s="87" t="s">
        <v>17</v>
      </c>
      <c r="M19" s="87"/>
      <c r="N19" s="87"/>
      <c r="O19" s="87"/>
    </row>
    <row r="20" spans="1:15" x14ac:dyDescent="0.25">
      <c r="A20" s="81" t="s">
        <v>5</v>
      </c>
      <c r="B20" s="32" t="s">
        <v>12</v>
      </c>
      <c r="C20" s="133" t="s">
        <v>18</v>
      </c>
      <c r="D20" s="133">
        <v>624.66666666666663</v>
      </c>
      <c r="E20" s="133">
        <v>608.6181866666667</v>
      </c>
      <c r="F20" s="133">
        <v>640.71514666666667</v>
      </c>
      <c r="G20" s="133" t="s">
        <v>2312</v>
      </c>
      <c r="H20" s="133">
        <v>2</v>
      </c>
      <c r="I20" s="133" t="s">
        <v>1823</v>
      </c>
      <c r="J20" s="133">
        <v>5820.2413716780666</v>
      </c>
      <c r="K20" s="133">
        <v>0.32197977374599784</v>
      </c>
      <c r="L20" s="133" t="s">
        <v>17</v>
      </c>
    </row>
    <row r="21" spans="1:15" x14ac:dyDescent="0.25">
      <c r="A21" s="81" t="s">
        <v>5</v>
      </c>
      <c r="B21" s="32" t="s">
        <v>15</v>
      </c>
      <c r="C21" s="133" t="s">
        <v>18</v>
      </c>
      <c r="D21" s="133">
        <v>655</v>
      </c>
      <c r="E21" s="133">
        <v>633.02905333333331</v>
      </c>
      <c r="F21" s="133">
        <v>676.97094666666669</v>
      </c>
      <c r="G21" s="133" t="s">
        <v>2312</v>
      </c>
      <c r="H21" s="133">
        <v>2</v>
      </c>
      <c r="I21" s="133" t="s">
        <v>1822</v>
      </c>
      <c r="J21" s="133">
        <v>3414.2648183507713</v>
      </c>
      <c r="K21" s="133">
        <v>0.57552653486005079</v>
      </c>
      <c r="L21" s="133" t="s">
        <v>17</v>
      </c>
    </row>
    <row r="22" spans="1:15" x14ac:dyDescent="0.25">
      <c r="A22" s="81" t="s">
        <v>5</v>
      </c>
      <c r="B22" s="32" t="s">
        <v>12</v>
      </c>
      <c r="C22" s="133" t="s">
        <v>8</v>
      </c>
      <c r="D22" s="133">
        <v>518.33333333333337</v>
      </c>
      <c r="E22" s="133">
        <v>510.74486666666667</v>
      </c>
      <c r="F22" s="133">
        <v>525.92179999999996</v>
      </c>
      <c r="G22" s="133" t="s">
        <v>2312</v>
      </c>
      <c r="H22" s="133">
        <v>2</v>
      </c>
      <c r="I22" s="133" t="s">
        <v>1821</v>
      </c>
      <c r="J22" s="133">
        <v>17923.480944175197</v>
      </c>
      <c r="K22" s="133">
        <v>8.675770096463023E-2</v>
      </c>
      <c r="L22" s="133" t="s">
        <v>17</v>
      </c>
    </row>
    <row r="23" spans="1:15" x14ac:dyDescent="0.25">
      <c r="A23" s="81" t="s">
        <v>5</v>
      </c>
      <c r="B23" s="32" t="s">
        <v>12</v>
      </c>
      <c r="C23" s="133" t="s">
        <v>29</v>
      </c>
      <c r="D23" s="133">
        <v>571.66666666666663</v>
      </c>
      <c r="E23" s="133">
        <v>550.82664</v>
      </c>
      <c r="F23" s="133">
        <v>592.50669333333337</v>
      </c>
      <c r="G23" s="133" t="s">
        <v>2312</v>
      </c>
      <c r="H23" s="133">
        <v>2</v>
      </c>
      <c r="I23" s="133" t="s">
        <v>1824</v>
      </c>
      <c r="J23" s="133">
        <v>2890.6888103786805</v>
      </c>
      <c r="K23" s="133">
        <v>0.59328420058309039</v>
      </c>
      <c r="L23" s="133" t="s">
        <v>17</v>
      </c>
    </row>
    <row r="24" spans="1:15" x14ac:dyDescent="0.25">
      <c r="A24" s="81" t="s">
        <v>5</v>
      </c>
      <c r="B24" s="32" t="s">
        <v>12</v>
      </c>
      <c r="C24" s="133" t="s">
        <v>7</v>
      </c>
      <c r="D24" s="133">
        <v>541.33333333333337</v>
      </c>
      <c r="E24" s="133">
        <v>531.80054666666672</v>
      </c>
      <c r="F24" s="133">
        <v>550.86612000000002</v>
      </c>
      <c r="G24" s="133" t="s">
        <v>2312</v>
      </c>
      <c r="H24" s="133">
        <v>2</v>
      </c>
      <c r="I24" s="133" t="s">
        <v>1826</v>
      </c>
      <c r="J24" s="133">
        <v>12388.021056971602</v>
      </c>
      <c r="K24" s="133">
        <v>0.13109438485221675</v>
      </c>
      <c r="L24" s="133" t="s">
        <v>17</v>
      </c>
    </row>
    <row r="25" spans="1:15" x14ac:dyDescent="0.25">
      <c r="A25" s="80" t="s">
        <v>5</v>
      </c>
      <c r="B25" s="37" t="s">
        <v>15</v>
      </c>
      <c r="C25" s="87" t="s">
        <v>7</v>
      </c>
      <c r="D25" s="87">
        <v>560.33333333333337</v>
      </c>
      <c r="E25" s="87">
        <v>550.94623999999999</v>
      </c>
      <c r="F25" s="87">
        <v>569.72042666666664</v>
      </c>
      <c r="G25" s="87" t="s">
        <v>2312</v>
      </c>
      <c r="H25" s="87">
        <v>2</v>
      </c>
      <c r="I25" s="87" t="s">
        <v>1825</v>
      </c>
      <c r="J25" s="87">
        <v>13688.087988464838</v>
      </c>
      <c r="K25" s="87">
        <v>0.12280750981558597</v>
      </c>
      <c r="L25" s="87" t="s">
        <v>17</v>
      </c>
      <c r="M25" s="87"/>
      <c r="N25" s="87"/>
      <c r="O25" s="87"/>
    </row>
    <row r="26" spans="1:15" x14ac:dyDescent="0.25">
      <c r="A26" s="81" t="s">
        <v>0</v>
      </c>
      <c r="B26" s="32" t="s">
        <v>12</v>
      </c>
      <c r="C26" s="133" t="s">
        <v>18</v>
      </c>
      <c r="D26" s="133">
        <v>578</v>
      </c>
      <c r="E26" s="133">
        <v>563.31829333333337</v>
      </c>
      <c r="F26" s="133">
        <v>592.68170666666663</v>
      </c>
      <c r="G26" s="133" t="s">
        <v>2312</v>
      </c>
      <c r="H26" s="133">
        <v>2</v>
      </c>
      <c r="I26" s="133" t="s">
        <v>1817</v>
      </c>
      <c r="J26" s="133">
        <v>5954.0809362572436</v>
      </c>
      <c r="K26" s="133">
        <v>0.2912288258362169</v>
      </c>
      <c r="L26" s="133" t="s">
        <v>17</v>
      </c>
    </row>
    <row r="27" spans="1:15" x14ac:dyDescent="0.25">
      <c r="A27" s="81" t="s">
        <v>0</v>
      </c>
      <c r="B27" s="32" t="s">
        <v>15</v>
      </c>
      <c r="C27" s="133" t="s">
        <v>18</v>
      </c>
      <c r="D27" s="133">
        <v>606.33333333333337</v>
      </c>
      <c r="E27" s="133">
        <v>586.01597333333336</v>
      </c>
      <c r="F27" s="133">
        <v>626.65069333333338</v>
      </c>
      <c r="G27" s="133" t="s">
        <v>2312</v>
      </c>
      <c r="H27" s="133">
        <v>2</v>
      </c>
      <c r="I27" s="133" t="s">
        <v>1816</v>
      </c>
      <c r="J27" s="133">
        <v>3421.3734402771652</v>
      </c>
      <c r="K27" s="133">
        <v>0.53165783617372186</v>
      </c>
      <c r="L27" s="133" t="s">
        <v>17</v>
      </c>
    </row>
    <row r="28" spans="1:15" x14ac:dyDescent="0.25">
      <c r="A28" s="81" t="s">
        <v>0</v>
      </c>
      <c r="B28" s="32" t="s">
        <v>12</v>
      </c>
      <c r="C28" s="133" t="s">
        <v>8</v>
      </c>
      <c r="D28" s="133">
        <v>480</v>
      </c>
      <c r="E28" s="133">
        <v>473.30986666666666</v>
      </c>
      <c r="F28" s="133">
        <v>486.69013333333334</v>
      </c>
      <c r="G28" s="133" t="s">
        <v>2312</v>
      </c>
      <c r="H28" s="133">
        <v>2</v>
      </c>
      <c r="I28" s="133" t="s">
        <v>1815</v>
      </c>
      <c r="J28" s="133">
        <v>19775.390625</v>
      </c>
      <c r="K28" s="133">
        <v>7.2817777777777787E-2</v>
      </c>
      <c r="L28" s="133" t="s">
        <v>17</v>
      </c>
    </row>
    <row r="29" spans="1:15" x14ac:dyDescent="0.25">
      <c r="A29" s="81" t="s">
        <v>0</v>
      </c>
      <c r="B29" s="32" t="s">
        <v>12</v>
      </c>
      <c r="C29" s="133" t="s">
        <v>29</v>
      </c>
      <c r="D29" s="133">
        <v>529</v>
      </c>
      <c r="E29" s="133">
        <v>509.72274666666664</v>
      </c>
      <c r="F29" s="133">
        <v>548.27725333333331</v>
      </c>
      <c r="G29" s="133" t="s">
        <v>2312</v>
      </c>
      <c r="H29" s="133">
        <v>2</v>
      </c>
      <c r="I29" s="133" t="s">
        <v>1818</v>
      </c>
      <c r="J29" s="133">
        <v>2892.8983738366219</v>
      </c>
      <c r="K29" s="133">
        <v>0.54858477378701953</v>
      </c>
      <c r="L29" s="133" t="s">
        <v>17</v>
      </c>
    </row>
    <row r="30" spans="1:15" x14ac:dyDescent="0.25">
      <c r="A30" s="81" t="s">
        <v>0</v>
      </c>
      <c r="B30" s="32" t="s">
        <v>12</v>
      </c>
      <c r="C30" s="133" t="s">
        <v>7</v>
      </c>
      <c r="D30" s="133">
        <v>501</v>
      </c>
      <c r="E30" s="133">
        <v>491.95133333333337</v>
      </c>
      <c r="F30" s="133">
        <v>510.04866666666663</v>
      </c>
      <c r="G30" s="133" t="s">
        <v>2312</v>
      </c>
      <c r="H30" s="133">
        <v>2</v>
      </c>
      <c r="I30" s="133" t="s">
        <v>1820</v>
      </c>
      <c r="J30" s="133">
        <v>11776.559058504608</v>
      </c>
      <c r="K30" s="133">
        <v>0.12762641383898868</v>
      </c>
      <c r="L30" s="133" t="s">
        <v>17</v>
      </c>
    </row>
    <row r="31" spans="1:15" x14ac:dyDescent="0.25">
      <c r="A31" s="80" t="s">
        <v>0</v>
      </c>
      <c r="B31" s="37" t="s">
        <v>15</v>
      </c>
      <c r="C31" s="87" t="s">
        <v>7</v>
      </c>
      <c r="D31" s="87">
        <v>518.66666666666663</v>
      </c>
      <c r="E31" s="87">
        <v>509.77806666666669</v>
      </c>
      <c r="F31" s="87">
        <v>527.55526666666663</v>
      </c>
      <c r="G31" s="87" t="s">
        <v>2312</v>
      </c>
      <c r="H31" s="87">
        <v>2</v>
      </c>
      <c r="I31" s="87" t="s">
        <v>1819</v>
      </c>
      <c r="J31" s="87">
        <v>13080.43217027486</v>
      </c>
      <c r="K31" s="87">
        <v>0.1189563142673522</v>
      </c>
      <c r="L31" s="87" t="s">
        <v>17</v>
      </c>
      <c r="M31" s="87"/>
      <c r="N31" s="87"/>
      <c r="O31" s="87"/>
    </row>
    <row r="32" spans="1:15" x14ac:dyDescent="0.25">
      <c r="A32" s="81" t="s">
        <v>6</v>
      </c>
      <c r="B32" s="32" t="s">
        <v>12</v>
      </c>
      <c r="C32" s="133" t="s">
        <v>18</v>
      </c>
      <c r="D32" s="133">
        <v>630.66666666666663</v>
      </c>
      <c r="E32" s="133">
        <v>612.64904000000001</v>
      </c>
      <c r="F32" s="133">
        <v>648.68429333333336</v>
      </c>
      <c r="G32" s="133" t="s">
        <v>2312</v>
      </c>
      <c r="H32" s="133">
        <v>2</v>
      </c>
      <c r="I32" s="133" t="s">
        <v>1829</v>
      </c>
      <c r="J32" s="133">
        <v>4706.7022962937253</v>
      </c>
      <c r="K32" s="133">
        <v>0.40197995983086676</v>
      </c>
      <c r="L32" s="133" t="s">
        <v>17</v>
      </c>
    </row>
    <row r="33" spans="1:12" x14ac:dyDescent="0.25">
      <c r="A33" s="81" t="s">
        <v>6</v>
      </c>
      <c r="B33" s="32" t="s">
        <v>15</v>
      </c>
      <c r="C33" s="133" t="s">
        <v>18</v>
      </c>
      <c r="D33" s="133">
        <v>661.33333333333337</v>
      </c>
      <c r="E33" s="133">
        <v>637.63758666666661</v>
      </c>
      <c r="F33" s="133">
        <v>685.02907999999991</v>
      </c>
      <c r="G33" s="133" t="s">
        <v>2312</v>
      </c>
      <c r="H33" s="133">
        <v>2</v>
      </c>
      <c r="I33" s="133" t="s">
        <v>1828</v>
      </c>
      <c r="J33" s="133">
        <v>2992.3485067826655</v>
      </c>
      <c r="K33" s="133">
        <v>0.66302437550403226</v>
      </c>
      <c r="L33" s="133" t="s">
        <v>17</v>
      </c>
    </row>
    <row r="34" spans="1:12" x14ac:dyDescent="0.25">
      <c r="A34" s="81" t="s">
        <v>6</v>
      </c>
      <c r="B34" s="32" t="s">
        <v>12</v>
      </c>
      <c r="C34" s="133" t="s">
        <v>8</v>
      </c>
      <c r="D34" s="133">
        <v>523.66666666666663</v>
      </c>
      <c r="E34" s="133">
        <v>514.44551999999999</v>
      </c>
      <c r="F34" s="133">
        <v>532.88781333333338</v>
      </c>
      <c r="G34" s="133" t="s">
        <v>2312</v>
      </c>
      <c r="H34" s="133">
        <v>2</v>
      </c>
      <c r="I34" s="133" t="s">
        <v>1827</v>
      </c>
      <c r="J34" s="133">
        <v>12389.453324754966</v>
      </c>
      <c r="K34" s="133">
        <v>0.12680139783577341</v>
      </c>
      <c r="L34" s="133" t="s">
        <v>17</v>
      </c>
    </row>
    <row r="35" spans="1:12" x14ac:dyDescent="0.25">
      <c r="A35" s="81" t="s">
        <v>6</v>
      </c>
      <c r="B35" s="32" t="s">
        <v>12</v>
      </c>
      <c r="C35" s="133" t="s">
        <v>29</v>
      </c>
      <c r="D35" s="133">
        <v>577.33333333333337</v>
      </c>
      <c r="E35" s="133">
        <v>556.17382666666663</v>
      </c>
      <c r="F35" s="133">
        <v>598.49284</v>
      </c>
      <c r="G35" s="133" t="s">
        <v>2312</v>
      </c>
      <c r="H35" s="133">
        <v>2</v>
      </c>
      <c r="I35" s="133" t="s">
        <v>1830</v>
      </c>
      <c r="J35" s="133">
        <v>2859.9229497846363</v>
      </c>
      <c r="K35" s="133">
        <v>0.60561072113163983</v>
      </c>
      <c r="L35" s="133" t="s">
        <v>17</v>
      </c>
    </row>
    <row r="36" spans="1:12" x14ac:dyDescent="0.25">
      <c r="A36" s="81" t="s">
        <v>6</v>
      </c>
      <c r="B36" s="32" t="s">
        <v>12</v>
      </c>
      <c r="C36" s="133" t="s">
        <v>7</v>
      </c>
      <c r="D36" s="133">
        <v>546.66666666666663</v>
      </c>
      <c r="E36" s="133">
        <v>534.69237333333331</v>
      </c>
      <c r="F36" s="133">
        <v>558.64096000000006</v>
      </c>
      <c r="G36" s="133" t="s">
        <v>2312</v>
      </c>
      <c r="H36" s="133">
        <v>2</v>
      </c>
      <c r="I36" s="133" t="s">
        <v>1832</v>
      </c>
      <c r="J36" s="133">
        <v>8006.7735112878845</v>
      </c>
      <c r="K36" s="133">
        <v>0.20482657560975609</v>
      </c>
      <c r="L36" s="133" t="s">
        <v>17</v>
      </c>
    </row>
    <row r="37" spans="1:12" x14ac:dyDescent="0.25">
      <c r="A37" s="86" t="s">
        <v>6</v>
      </c>
      <c r="B37" s="43" t="s">
        <v>15</v>
      </c>
      <c r="C37" s="84" t="s">
        <v>7</v>
      </c>
      <c r="D37" s="84">
        <v>566</v>
      </c>
      <c r="E37" s="84">
        <v>553.79311999999993</v>
      </c>
      <c r="F37" s="84">
        <v>578.20688000000007</v>
      </c>
      <c r="G37" s="84" t="s">
        <v>2312</v>
      </c>
      <c r="H37" s="84">
        <v>2</v>
      </c>
      <c r="I37" s="84" t="s">
        <v>1831</v>
      </c>
      <c r="J37" s="84">
        <v>8259.1557220401028</v>
      </c>
      <c r="K37" s="133">
        <v>0.20559002120141345</v>
      </c>
      <c r="L37" s="133" t="s">
        <v>17</v>
      </c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</row>
    <row r="41" spans="1:12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152</vt:i4>
      </vt:variant>
    </vt:vector>
  </HeadingPairs>
  <TitlesOfParts>
    <vt:vector size="152" baseType="lpstr">
      <vt:lpstr>parameter_info</vt:lpstr>
      <vt:lpstr>1.1.1-PopTotal</vt:lpstr>
      <vt:lpstr>1.1.2-PopPWIDMaleProp</vt:lpstr>
      <vt:lpstr>1.1.2-PopPWIDEthnicityPrev</vt:lpstr>
      <vt:lpstr>1.1.3-PopMSMPrev</vt:lpstr>
      <vt:lpstr>1.1.4-PopMWIDp</vt:lpstr>
      <vt:lpstr>1.1.4-PopMWIDm</vt:lpstr>
      <vt:lpstr>1.2.1-InitialAware</vt:lpstr>
      <vt:lpstr>1.2.2-InitialDiagnosed</vt:lpstr>
      <vt:lpstr>1.2.3-InitialCD4Inf</vt:lpstr>
      <vt:lpstr>1.2.4-InitialCD4Diag</vt:lpstr>
      <vt:lpstr>1.2.5-InitialEverART</vt:lpstr>
      <vt:lpstr>1.2.6-InitialCurrentART</vt:lpstr>
      <vt:lpstr>1.2.7-PropAcute</vt:lpstr>
      <vt:lpstr>1.2.8-InitialCD4OnART</vt:lpstr>
      <vt:lpstr>1.2.9-InitialCD4OffART</vt:lpstr>
      <vt:lpstr>1.3.1-PopProjectionStratified</vt:lpstr>
      <vt:lpstr>1.3.1-PopProjectionTotal</vt:lpstr>
      <vt:lpstr>1.3.1-PopInMigration</vt:lpstr>
      <vt:lpstr>1.3.2-PLHIVMaturation</vt:lpstr>
      <vt:lpstr>1.3.3-PopMortalityBaseline</vt:lpstr>
      <vt:lpstr>1.3.3-MortalityOffART499</vt:lpstr>
      <vt:lpstr>1.3.3-MortalityOffART200</vt:lpstr>
      <vt:lpstr>1.3.3-MortalityOnART500</vt:lpstr>
      <vt:lpstr>1.3.3-MortalityOnART499</vt:lpstr>
      <vt:lpstr>1.3.3-MortalityOnART200</vt:lpstr>
      <vt:lpstr>1.3.4-MortalityPWIDMult499</vt:lpstr>
      <vt:lpstr>1.3.4-MortalityPWIDMult200</vt:lpstr>
      <vt:lpstr>1.3.5-MortalityOATMult</vt:lpstr>
      <vt:lpstr>1.4.1-ScreenedSusceptible</vt:lpstr>
      <vt:lpstr>2.1.1-PropHighRiskSusc</vt:lpstr>
      <vt:lpstr>2.1.1-PropHighRiskInf</vt:lpstr>
      <vt:lpstr>2.1.2-SexualPartnersOS</vt:lpstr>
      <vt:lpstr>2.1.2-PWIDOSMult</vt:lpstr>
      <vt:lpstr>2.1.2-SexualPartnersSS</vt:lpstr>
      <vt:lpstr>2.1.3-DiagEffPartner</vt:lpstr>
      <vt:lpstr>2.1.4-ProbCondomUseOS</vt:lpstr>
      <vt:lpstr>2.1.4-ProbCondomUseSS</vt:lpstr>
      <vt:lpstr>2.2.1-Injections</vt:lpstr>
      <vt:lpstr>2.2.2-SharedInjections</vt:lpstr>
      <vt:lpstr>2.2.3-DiagEffSharedInj</vt:lpstr>
      <vt:lpstr>2.3-AssortativeMixingOS</vt:lpstr>
      <vt:lpstr>2.3-AssortativeMixingSS</vt:lpstr>
      <vt:lpstr>2.4.1-MultTransAcute</vt:lpstr>
      <vt:lpstr>2.4.1-TransSexFM</vt:lpstr>
      <vt:lpstr>2.4.1-TransSexMF</vt:lpstr>
      <vt:lpstr>2.4.1-TransSexS</vt:lpstr>
      <vt:lpstr>2.4.2-TransInj</vt:lpstr>
      <vt:lpstr>2.4.3-ARTEffSex</vt:lpstr>
      <vt:lpstr>2.4.4-ARTEffInj</vt:lpstr>
      <vt:lpstr>2.4.6-CondomEffOS</vt:lpstr>
      <vt:lpstr>2.4.6-CondomEffSS</vt:lpstr>
      <vt:lpstr>3.1.1-SymptomCaseFinding499</vt:lpstr>
      <vt:lpstr>3.1.1-SymptomCaseFinding200</vt:lpstr>
      <vt:lpstr>3.1.2-psi</vt:lpstr>
      <vt:lpstr>3.1.2-psiSlope</vt:lpstr>
      <vt:lpstr>3.1.2-HIVTestingHRMult</vt:lpstr>
      <vt:lpstr>3.1.2-SuscScreenIdent</vt:lpstr>
      <vt:lpstr>3.2.1-LinkedToCare</vt:lpstr>
      <vt:lpstr>3.2.2-DiagOnART500</vt:lpstr>
      <vt:lpstr>3.2.2-DiagOnART499</vt:lpstr>
      <vt:lpstr>3.2.2-DiagOnART200</vt:lpstr>
      <vt:lpstr>3.2.3-ARTInitiationRate500</vt:lpstr>
      <vt:lpstr>3.2.3-ARTInitiationRate499</vt:lpstr>
      <vt:lpstr>3.2.3-ARTInitiationRate200</vt:lpstr>
      <vt:lpstr>3.3.1-ARTDropout500</vt:lpstr>
      <vt:lpstr>3.3.1-ARTDropout499</vt:lpstr>
      <vt:lpstr>3.3.1-ARTDropout200</vt:lpstr>
      <vt:lpstr>3.3.2-ARTReInitiation</vt:lpstr>
      <vt:lpstr>3.4.1-DxProgOnART500-499</vt:lpstr>
      <vt:lpstr>3.4.1-DxProgOnART500-200</vt:lpstr>
      <vt:lpstr>3.4.1-DxProgOnART499-200</vt:lpstr>
      <vt:lpstr>3.4.1-DxProgOnART499-500</vt:lpstr>
      <vt:lpstr>3.4.1-DxProgOnART200-500</vt:lpstr>
      <vt:lpstr>3.4.1-DxProgOnART200-499</vt:lpstr>
      <vt:lpstr>3.5.1-DxProgOffART500-499</vt:lpstr>
      <vt:lpstr>3.5.1-DxProgOffART499-200</vt:lpstr>
      <vt:lpstr>3.5.2-DxProgAcuteToChronicInf</vt:lpstr>
      <vt:lpstr>3.5.2-DxProgAcuteToChronicDiag</vt:lpstr>
      <vt:lpstr>4.1-SSPVolume</vt:lpstr>
      <vt:lpstr>4.1.1-SSPEff</vt:lpstr>
      <vt:lpstr>4.2.1-OATTEDS</vt:lpstr>
      <vt:lpstr>4.2.2-OATDATACapacity</vt:lpstr>
      <vt:lpstr>4.2.3-PropGenderOATBup</vt:lpstr>
      <vt:lpstr>4.2.4-PropEthnicityOATBup</vt:lpstr>
      <vt:lpstr>4.2.5-PropDATAPhysCity</vt:lpstr>
      <vt:lpstr>4.2.6-PropPWIDPatients</vt:lpstr>
      <vt:lpstr>4.2.X-OATBUPTotal</vt:lpstr>
      <vt:lpstr>4.2.7-OATEntry</vt:lpstr>
      <vt:lpstr>4.2.8-OATEffART</vt:lpstr>
      <vt:lpstr>4.2.9-OATEffSharedInj</vt:lpstr>
      <vt:lpstr>4.3.1-TotalPrEPUptake</vt:lpstr>
      <vt:lpstr>4.3.1-PrEPScn</vt:lpstr>
      <vt:lpstr>4.3.2-PropPrEPUptake</vt:lpstr>
      <vt:lpstr>4.3.3-PrEPEff</vt:lpstr>
      <vt:lpstr>4.3.4 - PrEPTestingRate</vt:lpstr>
      <vt:lpstr>4.3.5 - PrEPIdentifiedScreening</vt:lpstr>
      <vt:lpstr>5.1.1-CostsPLHIVOffART500</vt:lpstr>
      <vt:lpstr>5.1.1-CostsPLHIVOffART499</vt:lpstr>
      <vt:lpstr>5.1.1-CostsPLHIVOffART200</vt:lpstr>
      <vt:lpstr>5.1.2-CostsPLHIVOnART500</vt:lpstr>
      <vt:lpstr>5.1.2-CostsPLHIVOnART499</vt:lpstr>
      <vt:lpstr>5.1.2-CostsPLHIVOnART200</vt:lpstr>
      <vt:lpstr>5.1.2-CostsARTProp</vt:lpstr>
      <vt:lpstr>5.2.1-CostsSusceptible</vt:lpstr>
      <vt:lpstr>5.2.1-CostsSusceptiblePWIDMult</vt:lpstr>
      <vt:lpstr>5.3-CostsOAT</vt:lpstr>
      <vt:lpstr>5.4-CostsPrEP</vt:lpstr>
      <vt:lpstr>5.5-CostsARTInitiation</vt:lpstr>
      <vt:lpstr>5.6.1-CostsTestCostSus</vt:lpstr>
      <vt:lpstr>5.6.2-CostsTestCostInf</vt:lpstr>
      <vt:lpstr>5.6.3-CostsTestCostPrep</vt:lpstr>
      <vt:lpstr>6.2.1-QALYInfected</vt:lpstr>
      <vt:lpstr>6.2.2-QALYDiagnosed</vt:lpstr>
      <vt:lpstr>6.2.3-QALYOnART</vt:lpstr>
      <vt:lpstr>6.2.4-QALYPWID</vt:lpstr>
      <vt:lpstr>6.2.5-QALYOAT</vt:lpstr>
      <vt:lpstr>1.1.1-OptOutTestingER</vt:lpstr>
      <vt:lpstr>1.1.2-OptOutTestingPC</vt:lpstr>
      <vt:lpstr>1.2-NurseTesting</vt:lpstr>
      <vt:lpstr>1.3-EMRTesting</vt:lpstr>
      <vt:lpstr>1.4-IntegratedTesting</vt:lpstr>
      <vt:lpstr>2.1.1-CaseMgmt</vt:lpstr>
      <vt:lpstr>2.1.2-CaseMGMTRet</vt:lpstr>
      <vt:lpstr>2.1.2-CaseMGMTRetLowCD4</vt:lpstr>
      <vt:lpstr>2.2-EMRART</vt:lpstr>
      <vt:lpstr>2.3-RAPIDARTAll</vt:lpstr>
      <vt:lpstr>2.3-RAPIDARTLowCD4</vt:lpstr>
      <vt:lpstr>3.1-PersonalARTReInit</vt:lpstr>
      <vt:lpstr>3.2-ARTReLink</vt:lpstr>
      <vt:lpstr>4.1-SSP</vt:lpstr>
      <vt:lpstr>4.2-OATBUP</vt:lpstr>
      <vt:lpstr>4.3-OATMMT</vt:lpstr>
      <vt:lpstr>4.4-PrEP</vt:lpstr>
      <vt:lpstr>Cost.1.1.1-OptOutTestingED</vt:lpstr>
      <vt:lpstr>Cost.1.1.2-OptOutTestingPC</vt:lpstr>
      <vt:lpstr>Cost.1.2-EMRTesting</vt:lpstr>
      <vt:lpstr>Cost.1.3-NurseTesting</vt:lpstr>
      <vt:lpstr>Cost.1.4-IntegratedTesting</vt:lpstr>
      <vt:lpstr>Cost.2.1-CaseMgmt</vt:lpstr>
      <vt:lpstr>Cost.2.1-CaseMgmtRet</vt:lpstr>
      <vt:lpstr>Cost.2.2-EMRART</vt:lpstr>
      <vt:lpstr>Cost.2.3-RAPIDART</vt:lpstr>
      <vt:lpstr>Cost.3.1-PersonalARTReInit</vt:lpstr>
      <vt:lpstr>Cost.3.2-ARTReLink</vt:lpstr>
      <vt:lpstr>Cost.4.1-SSP</vt:lpstr>
      <vt:lpstr>Cost.4.2-OATBUP</vt:lpstr>
      <vt:lpstr>Cost.4.3-OATMMT</vt:lpstr>
      <vt:lpstr>Cost.4.4-PrEP</vt:lpstr>
      <vt:lpstr>common</vt:lpstr>
      <vt:lpstr>common_MIA</vt:lpstr>
      <vt:lpstr>GOFWeights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Xiao Zang</cp:lastModifiedBy>
  <dcterms:created xsi:type="dcterms:W3CDTF">2017-12-20T21:21:27Z</dcterms:created>
  <dcterms:modified xsi:type="dcterms:W3CDTF">2019-09-19T00:12:18Z</dcterms:modified>
</cp:coreProperties>
</file>