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TO" sheetId="1" r:id="rId4"/>
    <sheet state="visible" name="RawData" sheetId="2" r:id="rId5"/>
    <sheet state="visible" name="Configuration" sheetId="3" r:id="rId6"/>
    <sheet state="visible" name="P0" sheetId="4" r:id="rId7"/>
    <sheet state="visible" name="P1" sheetId="5" r:id="rId8"/>
    <sheet state="visible" name="P2" sheetId="6" r:id="rId9"/>
    <sheet state="visible" name="P3" sheetId="7" r:id="rId10"/>
    <sheet state="visible" name="P4" sheetId="8" r:id="rId11"/>
    <sheet state="visible" name="P5" sheetId="9" r:id="rId12"/>
    <sheet state="visible" name="P6" sheetId="10" r:id="rId13"/>
    <sheet state="visible" name="P7" sheetId="11" r:id="rId14"/>
    <sheet state="visible" name="P8" sheetId="12" r:id="rId15"/>
    <sheet state="visible" name="P9" sheetId="13" r:id="rId16"/>
    <sheet state="visible" name="Compile" sheetId="14" r:id="rId17"/>
    <sheet state="visible" name="SC vs MC" sheetId="15" r:id="rId18"/>
  </sheets>
  <definedNames/>
  <calcPr/>
</workbook>
</file>

<file path=xl/sharedStrings.xml><?xml version="1.0" encoding="utf-8"?>
<sst xmlns="http://schemas.openxmlformats.org/spreadsheetml/2006/main" count="3044" uniqueCount="60">
  <si>
    <t>How to use this data analyzer</t>
  </si>
  <si>
    <t>This file is provided with an example case study, using 10 partitions</t>
  </si>
  <si>
    <r>
      <rPr>
        <b/>
      </rPr>
      <t xml:space="preserve">1) Populate the "RawData" sheet with the data gathered with the benchmarks and processed with the </t>
    </r>
    <r>
      <rPr>
        <b/>
        <color rgb="FF1155CC"/>
        <u/>
      </rPr>
      <t>DataAnalyzer.py</t>
    </r>
    <r>
      <rPr>
        <b/>
      </rPr>
      <t xml:space="preserve"> script.
    - For each partition, you must keep the header of the CSV and paste it in the sheet alongside the data
    - IMPORTANT, you must sort each partition's data by the "mitig" column, you can huse the header row of each partition's raw data</t>
    </r>
  </si>
  <si>
    <t>2) Configure the values in the "Configuration" sheet, you must enter the number of mitigation (includding the "No-mitig" one if is exists).
    - You can give different or same importance (weights) to the different metrics that were gathered.</t>
  </si>
  <si>
    <t>3) For each partition's sheet, you must input the "CONFIGURATION OFFSET", this offset is the first row number where the partition's raw data (including the header) starts.</t>
  </si>
  <si>
    <t>Extra:
    - If you wish to add new partitions, just copy-paste an existing partition sheet and change the CONFIGURATION OFFSET to match the new partition's first raw data row.
    - Upon adding new partitions, the "Compile" sheet's formulas will have to be updated to account the new sheets data, it is pretty straight forward but you can contact me if you need help.</t>
  </si>
  <si>
    <t>Contact:</t>
  </si>
  <si>
    <t>Alexy Torres</t>
  </si>
  <si>
    <t>alexy.torres-aurora-dugo@polymtl.ca</t>
  </si>
  <si>
    <t>partId</t>
  </si>
  <si>
    <t>metric</t>
  </si>
  <si>
    <t>type</t>
  </si>
  <si>
    <t>mitig</t>
  </si>
  <si>
    <t>min</t>
  </si>
  <si>
    <t>max</t>
  </si>
  <si>
    <t>mean</t>
  </si>
  <si>
    <t>median</t>
  </si>
  <si>
    <t>stdev</t>
  </si>
  <si>
    <t>outliers (val)</t>
  </si>
  <si>
    <t>outliers (%)</t>
  </si>
  <si>
    <t>ExecTime</t>
  </si>
  <si>
    <t>Baseline</t>
  </si>
  <si>
    <t>CP</t>
  </si>
  <si>
    <t>ALL</t>
  </si>
  <si>
    <t>CPC</t>
  </si>
  <si>
    <t>CPC-CP</t>
  </si>
  <si>
    <t>CPC-D</t>
  </si>
  <si>
    <t>D</t>
  </si>
  <si>
    <t>L</t>
  </si>
  <si>
    <t>L-CP</t>
  </si>
  <si>
    <t>L-CPC</t>
  </si>
  <si>
    <t>L-CPC-CP</t>
  </si>
  <si>
    <t>L-CPC-D</t>
  </si>
  <si>
    <t>L-D</t>
  </si>
  <si>
    <t>No-mitig</t>
  </si>
  <si>
    <t>Configuration</t>
  </si>
  <si>
    <t>Mitigation Count</t>
  </si>
  <si>
    <t>Input importance (as a form of coeficients, all coeficient can be equal) for each objective. 
To disable a metric importance, input 0. Negative importance, even-though supposed harmful, are allowed</t>
  </si>
  <si>
    <t>CONFIG:
OFFSET</t>
  </si>
  <si>
    <t>FROM THIS COL, DON'T TOUCH ANYTHING!!
USED TO COMPUTE RESULTS</t>
  </si>
  <si>
    <t>A</t>
  </si>
  <si>
    <t>B</t>
  </si>
  <si>
    <t>C</t>
  </si>
  <si>
    <t>E</t>
  </si>
  <si>
    <t>F</t>
  </si>
  <si>
    <t>G</t>
  </si>
  <si>
    <t>H</t>
  </si>
  <si>
    <t>I</t>
  </si>
  <si>
    <t>J</t>
  </si>
  <si>
    <t>K</t>
  </si>
  <si>
    <t>Best for</t>
  </si>
  <si>
    <t>Best according to objectives:</t>
  </si>
  <si>
    <t>Comparison to no-mitig</t>
  </si>
  <si>
    <t>SUM</t>
  </si>
  <si>
    <t>Average performance on 10 partitions</t>
  </si>
  <si>
    <t>FROM THIS COL, DON'T TOUCH ANYTHING!! USED TO COMPUTE RESULTS</t>
  </si>
  <si>
    <t>Average ranking on 10 partitions</t>
  </si>
  <si>
    <t>Most influencal mitigation per metric on 10 partitions</t>
  </si>
  <si>
    <t>SC2</t>
  </si>
  <si>
    <t>MC2</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</si>
</sst>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theme="1"/>
      <name val="Arial"/>
      <scheme val="minor"/>
    </font>
    <font>
      <b/>
      <u/>
      <color rgb="FF0000FF"/>
    </font>
    <font>
      <b/>
      <color theme="1"/>
      <name val="Arial"/>
      <scheme val="minor"/>
    </font>
    <font>
      <color theme="1"/>
      <name val="Arial"/>
      <scheme val="minor"/>
    </font>
    <font>
      <b/>
      <sz val="12.0"/>
      <color theme="1"/>
      <name val="Arial"/>
      <scheme val="minor"/>
    </font>
    <font>
      <sz val="10.0"/>
      <color theme="1"/>
      <name val="Arial"/>
      <scheme val="minor"/>
    </font>
    <font>
      <sz val="11.0"/>
      <color rgb="FF000000"/>
      <name val="Inconsolata"/>
    </font>
  </fonts>
  <fills count="7">
    <fill>
      <patternFill patternType="none"/>
    </fill>
    <fill>
      <patternFill patternType="lightGray"/>
    </fill>
    <fill>
      <patternFill patternType="solid">
        <fgColor theme="1"/>
        <bgColor theme="1"/>
      </patternFill>
    </fill>
    <fill>
      <patternFill patternType="solid">
        <fgColor rgb="FFEA9999"/>
        <bgColor rgb="FFEA9999"/>
      </patternFill>
    </fill>
    <fill>
      <patternFill patternType="solid">
        <fgColor theme="0"/>
        <bgColor theme="0"/>
      </patternFill>
    </fill>
    <fill>
      <patternFill patternType="solid">
        <fgColor rgb="FFC9DAF8"/>
        <bgColor rgb="FFC9DAF8"/>
      </patternFill>
    </fill>
    <fill>
      <patternFill patternType="solid">
        <fgColor rgb="FFFFFFFF"/>
        <bgColor rgb="FFFFFFFF"/>
      </patternFill>
    </fill>
  </fills>
  <borders count="4">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right style="thin">
        <color rgb="FF000000"/>
      </righ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horizontal="center" readingOrder="0"/>
    </xf>
    <xf borderId="0" fillId="0" fontId="5" numFmtId="0" xfId="0" applyAlignment="1" applyFont="1">
      <alignment readingOrder="0"/>
    </xf>
    <xf borderId="0" fillId="0" fontId="3" numFmtId="0" xfId="0" applyAlignment="1" applyFont="1">
      <alignment readingOrder="0"/>
    </xf>
    <xf borderId="0" fillId="2" fontId="4" numFmtId="0" xfId="0" applyFill="1" applyFont="1"/>
    <xf borderId="1" fillId="3" fontId="4" numFmtId="0" xfId="0" applyAlignment="1" applyBorder="1" applyFill="1" applyFont="1">
      <alignment readingOrder="0"/>
    </xf>
    <xf borderId="2" fillId="3" fontId="4" numFmtId="0" xfId="0" applyAlignment="1" applyBorder="1" applyFont="1">
      <alignment readingOrder="0"/>
    </xf>
    <xf borderId="0" fillId="0" fontId="4" numFmtId="0" xfId="0" applyAlignment="1" applyFont="1">
      <alignment readingOrder="0"/>
    </xf>
    <xf borderId="0" fillId="0" fontId="4" numFmtId="0" xfId="0" applyFont="1"/>
    <xf borderId="3" fillId="2" fontId="4" numFmtId="0" xfId="0" applyBorder="1" applyFont="1"/>
    <xf borderId="0" fillId="4" fontId="4" numFmtId="0" xfId="0" applyAlignment="1" applyFill="1" applyFont="1">
      <alignment readingOrder="0"/>
    </xf>
    <xf borderId="0" fillId="2" fontId="4" numFmtId="0" xfId="0" applyAlignment="1" applyFont="1">
      <alignment readingOrder="0"/>
    </xf>
    <xf borderId="0" fillId="5" fontId="3" numFmtId="0" xfId="0" applyAlignment="1" applyFill="1" applyFont="1">
      <alignment readingOrder="0"/>
    </xf>
    <xf borderId="0" fillId="5" fontId="3" numFmtId="0" xfId="0" applyFont="1"/>
    <xf borderId="0" fillId="5" fontId="4" numFmtId="0" xfId="0" applyFont="1"/>
    <xf borderId="0" fillId="0" fontId="6" numFmtId="0" xfId="0" applyAlignment="1" applyFont="1">
      <alignment horizontal="left" readingOrder="0"/>
    </xf>
    <xf borderId="0" fillId="0" fontId="6" numFmtId="0" xfId="0" applyAlignment="1" applyFont="1">
      <alignment horizontal="right"/>
    </xf>
    <xf borderId="0" fillId="0" fontId="6" numFmtId="0" xfId="0" applyAlignment="1" applyFont="1">
      <alignment horizontal="left"/>
    </xf>
    <xf borderId="0" fillId="6" fontId="0" numFmtId="0" xfId="0" applyAlignment="1" applyFill="1" applyFont="1">
      <alignment horizontal="right"/>
    </xf>
    <xf borderId="0" fillId="6" fontId="7" numFmtId="0" xfId="0" applyAlignment="1" applyFont="1">
      <alignment horizontal="left"/>
    </xf>
    <xf borderId="0" fillId="0" fontId="5" numFmtId="0" xfId="0" applyAlignment="1" applyFont="1">
      <alignment horizontal="center" readingOrder="0"/>
    </xf>
    <xf borderId="0" fillId="0" fontId="3" numFmtId="0" xfId="0" applyFont="1"/>
    <xf borderId="0" fillId="0" fontId="4"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7.png"/></Relationships>
</file>

<file path=xl/drawings/_rels/drawing12.xml.rels><?xml version="1.0" encoding="UTF-8" standalone="yes"?><Relationships xmlns="http://schemas.openxmlformats.org/package/2006/relationships"><Relationship Id="rId1" Type="http://schemas.openxmlformats.org/officeDocument/2006/relationships/image" Target="../media/image9.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37</xdr:row>
      <xdr:rowOff>28575</xdr:rowOff>
    </xdr:from>
    <xdr:ext cx="15240000" cy="9525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37</xdr:row>
      <xdr:rowOff>28575</xdr:rowOff>
    </xdr:from>
    <xdr:ext cx="15240000" cy="95250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37</xdr:row>
      <xdr:rowOff>38100</xdr:rowOff>
    </xdr:from>
    <xdr:ext cx="15240000" cy="95250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37</xdr:row>
      <xdr:rowOff>38100</xdr:rowOff>
    </xdr:from>
    <xdr:ext cx="15240000" cy="9525000"/>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37</xdr:row>
      <xdr:rowOff>9525</xdr:rowOff>
    </xdr:from>
    <xdr:ext cx="15240000" cy="952500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37</xdr:row>
      <xdr:rowOff>9525</xdr:rowOff>
    </xdr:from>
    <xdr:ext cx="15240000" cy="9525000"/>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37</xdr:row>
      <xdr:rowOff>19050</xdr:rowOff>
    </xdr:from>
    <xdr:ext cx="15240000" cy="9525000"/>
    <xdr:pic>
      <xdr:nvPicPr>
        <xdr:cNvPr id="0" name="image8.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37</xdr:row>
      <xdr:rowOff>19050</xdr:rowOff>
    </xdr:from>
    <xdr:ext cx="15240000" cy="9525000"/>
    <xdr:pic>
      <xdr:nvPicPr>
        <xdr:cNvPr id="0" name="image7.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37</xdr:row>
      <xdr:rowOff>19050</xdr:rowOff>
    </xdr:from>
    <xdr:ext cx="15240000" cy="9525000"/>
    <xdr:pic>
      <xdr:nvPicPr>
        <xdr:cNvPr id="0" name="image9.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36</xdr:row>
      <xdr:rowOff>200025</xdr:rowOff>
    </xdr:from>
    <xdr:ext cx="15240000" cy="9525000"/>
    <xdr:pic>
      <xdr:nvPicPr>
        <xdr:cNvPr id="0" name="image10.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ataanalyzer.p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L1" s="1" t="s">
        <v>1</v>
      </c>
    </row>
    <row r="4">
      <c r="A4" s="2" t="s">
        <v>2</v>
      </c>
    </row>
    <row r="5">
      <c r="A5" s="3" t="s">
        <v>3</v>
      </c>
    </row>
    <row r="6">
      <c r="A6" s="3" t="s">
        <v>4</v>
      </c>
    </row>
    <row r="8">
      <c r="A8" s="3" t="s">
        <v>5</v>
      </c>
    </row>
    <row r="11">
      <c r="A11" s="4" t="s">
        <v>6</v>
      </c>
    </row>
    <row r="12">
      <c r="A12" s="4" t="s">
        <v>7</v>
      </c>
      <c r="B12" s="4" t="s">
        <v>8</v>
      </c>
    </row>
  </sheetData>
  <mergeCells count="2">
    <mergeCell ref="A1:F2"/>
    <mergeCell ref="L1:Q2"/>
  </mergeCells>
  <hyperlinks>
    <hyperlink r:id="rId1" ref="A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9</v>
      </c>
      <c r="B1" s="4" t="s">
        <v>10</v>
      </c>
      <c r="C1" s="4" t="s">
        <v>11</v>
      </c>
      <c r="D1" s="4" t="s">
        <v>12</v>
      </c>
      <c r="E1" s="4" t="s">
        <v>13</v>
      </c>
      <c r="F1" s="4" t="s">
        <v>14</v>
      </c>
      <c r="G1" s="4" t="s">
        <v>15</v>
      </c>
      <c r="H1" s="4" t="s">
        <v>16</v>
      </c>
      <c r="I1" s="4" t="s">
        <v>17</v>
      </c>
      <c r="J1" s="4" t="s">
        <v>18</v>
      </c>
      <c r="K1" s="4" t="s">
        <v>19</v>
      </c>
    </row>
    <row r="2">
      <c r="A2" s="4">
        <v>0.0</v>
      </c>
      <c r="B2" s="4" t="s">
        <v>20</v>
      </c>
      <c r="C2" s="4" t="s">
        <v>21</v>
      </c>
      <c r="D2" s="4" t="s">
        <v>22</v>
      </c>
      <c r="E2" s="4">
        <v>4055244.0</v>
      </c>
      <c r="F2" s="4">
        <v>4064595.0</v>
      </c>
      <c r="G2" s="4">
        <v>4058200.28545709</v>
      </c>
      <c r="H2" s="4">
        <v>4058271.0</v>
      </c>
      <c r="I2" s="4">
        <v>681.368088827517</v>
      </c>
      <c r="J2" s="4">
        <v>212.0</v>
      </c>
      <c r="K2" s="4">
        <v>2.12</v>
      </c>
    </row>
    <row r="3">
      <c r="A3" s="4">
        <v>0.0</v>
      </c>
      <c r="B3" s="4" t="s">
        <v>20</v>
      </c>
      <c r="C3" s="4" t="s">
        <v>23</v>
      </c>
      <c r="D3" s="4" t="s">
        <v>22</v>
      </c>
      <c r="E3" s="4">
        <v>4055946.0</v>
      </c>
      <c r="F3" s="4">
        <v>4068703.0</v>
      </c>
      <c r="G3" s="4">
        <v>4060744.95409081</v>
      </c>
      <c r="H3" s="4">
        <v>4060514.0</v>
      </c>
      <c r="I3" s="4">
        <v>1695.94183113751</v>
      </c>
      <c r="J3" s="4">
        <v>146.0</v>
      </c>
      <c r="K3" s="4">
        <v>1.46</v>
      </c>
    </row>
    <row r="4">
      <c r="A4" s="4">
        <v>0.0</v>
      </c>
      <c r="B4" s="4" t="s">
        <v>20</v>
      </c>
      <c r="C4" s="4" t="s">
        <v>21</v>
      </c>
      <c r="D4" s="4" t="s">
        <v>24</v>
      </c>
      <c r="E4" s="4">
        <v>4010540.0</v>
      </c>
      <c r="F4" s="4">
        <v>4057459.0</v>
      </c>
      <c r="G4" s="4">
        <v>4015134.08041608</v>
      </c>
      <c r="H4" s="4">
        <v>4014675.0</v>
      </c>
      <c r="I4" s="4">
        <v>2010.18064984441</v>
      </c>
      <c r="J4" s="4">
        <v>305.0</v>
      </c>
      <c r="K4" s="4">
        <v>3.05</v>
      </c>
    </row>
    <row r="5">
      <c r="A5" s="4">
        <v>0.0</v>
      </c>
      <c r="B5" s="4" t="s">
        <v>20</v>
      </c>
      <c r="C5" s="4" t="s">
        <v>23</v>
      </c>
      <c r="D5" s="4" t="s">
        <v>24</v>
      </c>
      <c r="E5" s="4">
        <v>4015568.0</v>
      </c>
      <c r="F5" s="4">
        <v>4066514.0</v>
      </c>
      <c r="G5" s="4">
        <v>4020991.82656531</v>
      </c>
      <c r="H5" s="4">
        <v>4020460.0</v>
      </c>
      <c r="I5" s="4">
        <v>3138.81691218365</v>
      </c>
      <c r="J5" s="4">
        <v>282.0</v>
      </c>
      <c r="K5" s="4">
        <v>2.82</v>
      </c>
    </row>
    <row r="6">
      <c r="A6" s="4">
        <v>0.0</v>
      </c>
      <c r="B6" s="4" t="s">
        <v>20</v>
      </c>
      <c r="C6" s="4" t="s">
        <v>21</v>
      </c>
      <c r="D6" s="4" t="s">
        <v>25</v>
      </c>
      <c r="E6" s="4">
        <v>4053810.0</v>
      </c>
      <c r="F6" s="4">
        <v>4101433.0</v>
      </c>
      <c r="G6" s="4">
        <v>4056630.82176435</v>
      </c>
      <c r="H6" s="4">
        <v>4056432.0</v>
      </c>
      <c r="I6" s="4">
        <v>2772.0710854286</v>
      </c>
      <c r="J6" s="4">
        <v>263.0</v>
      </c>
      <c r="K6" s="4">
        <v>2.63</v>
      </c>
    </row>
    <row r="7">
      <c r="A7" s="4">
        <v>0.0</v>
      </c>
      <c r="B7" s="4" t="s">
        <v>20</v>
      </c>
      <c r="C7" s="4" t="s">
        <v>23</v>
      </c>
      <c r="D7" s="4" t="s">
        <v>25</v>
      </c>
      <c r="E7" s="4">
        <v>4053838.0</v>
      </c>
      <c r="F7" s="4">
        <v>4102973.0</v>
      </c>
      <c r="G7" s="4">
        <v>4057343.19513902</v>
      </c>
      <c r="H7" s="4">
        <v>4057108.0</v>
      </c>
      <c r="I7" s="4">
        <v>2386.5677869628</v>
      </c>
      <c r="J7" s="4">
        <v>293.0</v>
      </c>
      <c r="K7" s="4">
        <v>2.93</v>
      </c>
    </row>
    <row r="8">
      <c r="A8" s="4">
        <v>0.0</v>
      </c>
      <c r="B8" s="4" t="s">
        <v>20</v>
      </c>
      <c r="C8" s="4" t="s">
        <v>21</v>
      </c>
      <c r="D8" s="4" t="s">
        <v>26</v>
      </c>
      <c r="E8" s="4">
        <v>4047946.0</v>
      </c>
      <c r="F8" s="4">
        <v>4096514.0</v>
      </c>
      <c r="G8" s="4">
        <v>4050833.42558511</v>
      </c>
      <c r="H8" s="4">
        <v>4050595.0</v>
      </c>
      <c r="I8" s="4">
        <v>2692.78239044951</v>
      </c>
      <c r="J8" s="4">
        <v>312.0</v>
      </c>
      <c r="K8" s="4">
        <v>3.11999999999999</v>
      </c>
    </row>
    <row r="9">
      <c r="A9" s="4">
        <v>0.0</v>
      </c>
      <c r="B9" s="4" t="s">
        <v>20</v>
      </c>
      <c r="C9" s="4" t="s">
        <v>23</v>
      </c>
      <c r="D9" s="4" t="s">
        <v>26</v>
      </c>
      <c r="E9" s="4">
        <v>4049568.0</v>
      </c>
      <c r="F9" s="4">
        <v>4097865.0</v>
      </c>
      <c r="G9" s="4">
        <v>4053180.94218843</v>
      </c>
      <c r="H9" s="4">
        <v>4052811.0</v>
      </c>
      <c r="I9" s="4">
        <v>2805.76068059226</v>
      </c>
      <c r="J9" s="4">
        <v>322.0</v>
      </c>
      <c r="K9" s="4">
        <v>3.21999999999999</v>
      </c>
    </row>
    <row r="10">
      <c r="A10" s="4">
        <v>0.0</v>
      </c>
      <c r="B10" s="4" t="s">
        <v>20</v>
      </c>
      <c r="C10" s="4" t="s">
        <v>21</v>
      </c>
      <c r="D10" s="4" t="s">
        <v>27</v>
      </c>
      <c r="E10" s="4">
        <v>4048838.0</v>
      </c>
      <c r="F10" s="4">
        <v>4097729.0</v>
      </c>
      <c r="G10" s="4">
        <v>4052144.06641328</v>
      </c>
      <c r="H10" s="4">
        <v>4051946.0</v>
      </c>
      <c r="I10" s="4">
        <v>2895.01885939429</v>
      </c>
      <c r="J10" s="4">
        <v>295.0</v>
      </c>
      <c r="K10" s="4">
        <v>2.94999999999999</v>
      </c>
    </row>
    <row r="11">
      <c r="A11" s="4">
        <v>0.0</v>
      </c>
      <c r="B11" s="4" t="s">
        <v>20</v>
      </c>
      <c r="C11" s="4" t="s">
        <v>23</v>
      </c>
      <c r="D11" s="4" t="s">
        <v>27</v>
      </c>
      <c r="E11" s="4">
        <v>4050433.0</v>
      </c>
      <c r="F11" s="4">
        <v>4100838.0</v>
      </c>
      <c r="G11" s="4">
        <v>4055449.83946789</v>
      </c>
      <c r="H11" s="4">
        <v>4055054.0</v>
      </c>
      <c r="I11" s="4">
        <v>2996.96831555821</v>
      </c>
      <c r="J11" s="4">
        <v>360.0</v>
      </c>
      <c r="K11" s="4">
        <v>3.59999999999999</v>
      </c>
    </row>
    <row r="12">
      <c r="A12" s="4">
        <v>0.0</v>
      </c>
      <c r="B12" s="4" t="s">
        <v>20</v>
      </c>
      <c r="C12" s="4" t="s">
        <v>21</v>
      </c>
      <c r="D12" s="4" t="s">
        <v>28</v>
      </c>
      <c r="E12" s="4">
        <v>4010081.0</v>
      </c>
      <c r="F12" s="4">
        <v>4059324.0</v>
      </c>
      <c r="G12" s="4">
        <v>4015671.92978595</v>
      </c>
      <c r="H12" s="4">
        <v>4014811.0</v>
      </c>
      <c r="I12" s="4">
        <v>3338.16494596003</v>
      </c>
      <c r="J12" s="4">
        <v>1391.0</v>
      </c>
      <c r="K12" s="4">
        <v>13.91</v>
      </c>
    </row>
    <row r="13">
      <c r="A13" s="4">
        <v>0.0</v>
      </c>
      <c r="B13" s="4" t="s">
        <v>20</v>
      </c>
      <c r="C13" s="4" t="s">
        <v>23</v>
      </c>
      <c r="D13" s="4" t="s">
        <v>28</v>
      </c>
      <c r="E13" s="4">
        <v>4011757.0</v>
      </c>
      <c r="F13" s="4">
        <v>4067514.0</v>
      </c>
      <c r="G13" s="4">
        <v>4018656.01590318</v>
      </c>
      <c r="H13" s="4">
        <v>4017811.0</v>
      </c>
      <c r="I13" s="4">
        <v>3894.99536024147</v>
      </c>
      <c r="J13" s="4">
        <v>162.0</v>
      </c>
      <c r="K13" s="4">
        <v>1.61999999999999</v>
      </c>
    </row>
    <row r="14">
      <c r="A14" s="4">
        <v>0.0</v>
      </c>
      <c r="B14" s="4" t="s">
        <v>20</v>
      </c>
      <c r="C14" s="4" t="s">
        <v>21</v>
      </c>
      <c r="D14" s="4" t="s">
        <v>29</v>
      </c>
      <c r="E14" s="4">
        <v>4057514.0</v>
      </c>
      <c r="F14" s="4">
        <v>4105757.0</v>
      </c>
      <c r="G14" s="4">
        <v>4061942.65313062</v>
      </c>
      <c r="H14" s="4">
        <v>4061730.0</v>
      </c>
      <c r="I14" s="4">
        <v>2674.51176094881</v>
      </c>
      <c r="J14" s="4">
        <v>350.0</v>
      </c>
      <c r="K14" s="4">
        <v>3.5</v>
      </c>
    </row>
    <row r="15">
      <c r="A15" s="4">
        <v>0.0</v>
      </c>
      <c r="B15" s="4" t="s">
        <v>20</v>
      </c>
      <c r="C15" s="4" t="s">
        <v>23</v>
      </c>
      <c r="D15" s="4" t="s">
        <v>29</v>
      </c>
      <c r="E15" s="4">
        <v>4059243.0</v>
      </c>
      <c r="F15" s="4">
        <v>4108054.0</v>
      </c>
      <c r="G15" s="4">
        <v>4063296.44738947</v>
      </c>
      <c r="H15" s="4">
        <v>4062918.0</v>
      </c>
      <c r="I15" s="4">
        <v>2670.82138744757</v>
      </c>
      <c r="J15" s="4">
        <v>344.0</v>
      </c>
      <c r="K15" s="4">
        <v>3.44</v>
      </c>
    </row>
    <row r="16">
      <c r="A16" s="4">
        <v>0.0</v>
      </c>
      <c r="B16" s="4" t="s">
        <v>20</v>
      </c>
      <c r="C16" s="4" t="s">
        <v>21</v>
      </c>
      <c r="D16" s="4" t="s">
        <v>30</v>
      </c>
      <c r="E16" s="4">
        <v>4010216.0</v>
      </c>
      <c r="F16" s="4">
        <v>4063621.0</v>
      </c>
      <c r="G16" s="4">
        <v>4015768.1360272</v>
      </c>
      <c r="H16" s="4">
        <v>4014595.0</v>
      </c>
      <c r="I16" s="4">
        <v>3697.88747998699</v>
      </c>
      <c r="J16" s="4">
        <v>198.0</v>
      </c>
      <c r="K16" s="4">
        <v>1.98</v>
      </c>
    </row>
    <row r="17">
      <c r="A17" s="4">
        <v>0.0</v>
      </c>
      <c r="B17" s="4" t="s">
        <v>20</v>
      </c>
      <c r="C17" s="4" t="s">
        <v>23</v>
      </c>
      <c r="D17" s="4" t="s">
        <v>30</v>
      </c>
      <c r="E17" s="4">
        <v>4012919.0</v>
      </c>
      <c r="F17" s="4">
        <v>4066027.0</v>
      </c>
      <c r="G17" s="4">
        <v>4019163.07061412</v>
      </c>
      <c r="H17" s="4">
        <v>4018135.0</v>
      </c>
      <c r="I17" s="4">
        <v>3535.96785882194</v>
      </c>
      <c r="J17" s="4">
        <v>102.0</v>
      </c>
      <c r="K17" s="4">
        <v>1.02</v>
      </c>
    </row>
    <row r="18">
      <c r="A18" s="4">
        <v>0.0</v>
      </c>
      <c r="B18" s="4" t="s">
        <v>20</v>
      </c>
      <c r="C18" s="4" t="s">
        <v>21</v>
      </c>
      <c r="D18" s="4" t="s">
        <v>31</v>
      </c>
      <c r="E18" s="4">
        <v>4057838.0</v>
      </c>
      <c r="F18" s="4">
        <v>4106190.0</v>
      </c>
      <c r="G18" s="4">
        <v>4062117.0735147</v>
      </c>
      <c r="H18" s="4">
        <v>4061945.0</v>
      </c>
      <c r="I18" s="4">
        <v>2455.09424736097</v>
      </c>
      <c r="J18" s="4">
        <v>349.0</v>
      </c>
      <c r="K18" s="4">
        <v>3.49</v>
      </c>
    </row>
    <row r="19">
      <c r="A19" s="4">
        <v>0.0</v>
      </c>
      <c r="B19" s="4" t="s">
        <v>20</v>
      </c>
      <c r="C19" s="4" t="s">
        <v>23</v>
      </c>
      <c r="D19" s="4" t="s">
        <v>31</v>
      </c>
      <c r="E19" s="4">
        <v>4057865.0</v>
      </c>
      <c r="F19" s="4">
        <v>4108892.0</v>
      </c>
      <c r="G19" s="4">
        <v>4063294.20944188</v>
      </c>
      <c r="H19" s="4">
        <v>4062811.0</v>
      </c>
      <c r="I19" s="4">
        <v>2935.32249342118</v>
      </c>
      <c r="J19" s="4">
        <v>534.0</v>
      </c>
      <c r="K19" s="4">
        <v>5.34</v>
      </c>
    </row>
    <row r="20">
      <c r="A20" s="4">
        <v>0.0</v>
      </c>
      <c r="B20" s="4" t="s">
        <v>20</v>
      </c>
      <c r="C20" s="4" t="s">
        <v>21</v>
      </c>
      <c r="D20" s="4" t="s">
        <v>32</v>
      </c>
      <c r="E20" s="4">
        <v>4100324.0</v>
      </c>
      <c r="F20" s="4">
        <v>4147378.0</v>
      </c>
      <c r="G20" s="4">
        <v>4104234.21384276</v>
      </c>
      <c r="H20" s="4">
        <v>4104054.0</v>
      </c>
      <c r="I20" s="4">
        <v>2320.67359157979</v>
      </c>
      <c r="J20" s="4">
        <v>353.0</v>
      </c>
      <c r="K20" s="4">
        <v>3.53</v>
      </c>
    </row>
    <row r="21">
      <c r="A21" s="4">
        <v>0.0</v>
      </c>
      <c r="B21" s="4" t="s">
        <v>20</v>
      </c>
      <c r="C21" s="4" t="s">
        <v>23</v>
      </c>
      <c r="D21" s="4" t="s">
        <v>32</v>
      </c>
      <c r="E21" s="4">
        <v>4102216.0</v>
      </c>
      <c r="F21" s="4">
        <v>4153675.0</v>
      </c>
      <c r="G21" s="4">
        <v>4107457.68113622</v>
      </c>
      <c r="H21" s="4">
        <v>4107054.0</v>
      </c>
      <c r="I21" s="4">
        <v>3065.86930140829</v>
      </c>
      <c r="J21" s="4">
        <v>413.0</v>
      </c>
      <c r="K21" s="4">
        <v>4.13</v>
      </c>
    </row>
    <row r="22">
      <c r="A22" s="4">
        <v>0.0</v>
      </c>
      <c r="B22" s="4" t="s">
        <v>20</v>
      </c>
      <c r="C22" s="4" t="s">
        <v>21</v>
      </c>
      <c r="D22" s="4" t="s">
        <v>33</v>
      </c>
      <c r="E22" s="4">
        <v>4102270.0</v>
      </c>
      <c r="F22" s="4">
        <v>4150243.0</v>
      </c>
      <c r="G22" s="4">
        <v>4105980.63982796</v>
      </c>
      <c r="H22" s="4">
        <v>4105703.0</v>
      </c>
      <c r="I22" s="4">
        <v>2911.48762952327</v>
      </c>
      <c r="J22" s="4">
        <v>366.0</v>
      </c>
      <c r="K22" s="4">
        <v>3.66</v>
      </c>
    </row>
    <row r="23">
      <c r="A23" s="4">
        <v>0.0</v>
      </c>
      <c r="B23" s="4" t="s">
        <v>20</v>
      </c>
      <c r="C23" s="4" t="s">
        <v>23</v>
      </c>
      <c r="D23" s="4" t="s">
        <v>33</v>
      </c>
      <c r="E23" s="4">
        <v>4103595.0</v>
      </c>
      <c r="F23" s="4">
        <v>4152190.0</v>
      </c>
      <c r="G23" s="4">
        <v>4109585.62382476</v>
      </c>
      <c r="H23" s="4">
        <v>4109000.0</v>
      </c>
      <c r="I23" s="4">
        <v>3133.06488009478</v>
      </c>
      <c r="J23" s="4">
        <v>404.0</v>
      </c>
      <c r="K23" s="4">
        <v>4.04</v>
      </c>
    </row>
    <row r="24">
      <c r="A24" s="4">
        <v>0.0</v>
      </c>
      <c r="B24" s="4" t="s">
        <v>20</v>
      </c>
      <c r="C24" s="4" t="s">
        <v>21</v>
      </c>
      <c r="D24" s="4" t="s">
        <v>34</v>
      </c>
      <c r="E24" s="4">
        <v>4010946.0</v>
      </c>
      <c r="F24" s="4">
        <v>4029135.0</v>
      </c>
      <c r="G24" s="4">
        <v>4017285.10512102</v>
      </c>
      <c r="H24" s="4">
        <v>4016433.0</v>
      </c>
      <c r="I24" s="4">
        <v>2884.41385737894</v>
      </c>
      <c r="J24" s="4">
        <v>352.0</v>
      </c>
      <c r="K24" s="4">
        <v>3.52</v>
      </c>
    </row>
    <row r="25">
      <c r="A25" s="4">
        <v>0.0</v>
      </c>
      <c r="B25" s="4" t="s">
        <v>20</v>
      </c>
      <c r="C25" s="4" t="s">
        <v>23</v>
      </c>
      <c r="D25" s="4" t="s">
        <v>34</v>
      </c>
      <c r="E25" s="4">
        <v>4015081.0</v>
      </c>
      <c r="F25" s="4">
        <v>4066513.0</v>
      </c>
      <c r="G25" s="4">
        <v>4022455.96229245</v>
      </c>
      <c r="H25" s="4">
        <v>4022027.0</v>
      </c>
      <c r="I25" s="4">
        <v>3028.92767595011</v>
      </c>
      <c r="J25" s="4">
        <v>98.0</v>
      </c>
      <c r="K25" s="4">
        <v>0.98</v>
      </c>
    </row>
    <row r="27">
      <c r="A27" s="4" t="s">
        <v>9</v>
      </c>
      <c r="B27" s="4" t="s">
        <v>10</v>
      </c>
      <c r="C27" s="4" t="s">
        <v>11</v>
      </c>
      <c r="D27" s="4" t="s">
        <v>12</v>
      </c>
      <c r="E27" s="4" t="s">
        <v>13</v>
      </c>
      <c r="F27" s="4" t="s">
        <v>14</v>
      </c>
      <c r="G27" s="4" t="s">
        <v>15</v>
      </c>
      <c r="H27" s="4" t="s">
        <v>16</v>
      </c>
      <c r="I27" s="4" t="s">
        <v>17</v>
      </c>
      <c r="J27" s="4" t="s">
        <v>18</v>
      </c>
      <c r="K27" s="4" t="s">
        <v>19</v>
      </c>
    </row>
    <row r="28">
      <c r="A28" s="4">
        <v>1.0</v>
      </c>
      <c r="B28" s="4" t="s">
        <v>20</v>
      </c>
      <c r="C28" s="4" t="s">
        <v>21</v>
      </c>
      <c r="D28" s="4" t="s">
        <v>22</v>
      </c>
      <c r="E28" s="4">
        <v>4086946.0</v>
      </c>
      <c r="F28" s="4">
        <v>4106000.0</v>
      </c>
      <c r="G28" s="4">
        <v>4097901.12682536</v>
      </c>
      <c r="H28" s="4">
        <v>4097919.0</v>
      </c>
      <c r="I28" s="4">
        <v>2235.57720992975</v>
      </c>
      <c r="J28" s="4">
        <v>147.0</v>
      </c>
      <c r="K28" s="4">
        <v>1.47</v>
      </c>
    </row>
    <row r="29">
      <c r="A29" s="4">
        <v>1.0</v>
      </c>
      <c r="B29" s="4" t="s">
        <v>20</v>
      </c>
      <c r="C29" s="4" t="s">
        <v>23</v>
      </c>
      <c r="D29" s="4" t="s">
        <v>22</v>
      </c>
      <c r="E29" s="4">
        <v>4067216.0</v>
      </c>
      <c r="F29" s="4">
        <v>4136378.0</v>
      </c>
      <c r="G29" s="4">
        <v>4110511.73444688</v>
      </c>
      <c r="H29" s="4">
        <v>4110757.0</v>
      </c>
      <c r="I29" s="4">
        <v>6913.05737142857</v>
      </c>
      <c r="J29" s="4">
        <v>495.0</v>
      </c>
      <c r="K29" s="4">
        <v>4.95</v>
      </c>
    </row>
    <row r="30">
      <c r="A30" s="4">
        <v>1.0</v>
      </c>
      <c r="B30" s="4" t="s">
        <v>20</v>
      </c>
      <c r="C30" s="4" t="s">
        <v>21</v>
      </c>
      <c r="D30" s="4" t="s">
        <v>24</v>
      </c>
      <c r="E30" s="4">
        <v>4031676.0</v>
      </c>
      <c r="F30" s="4">
        <v>4057162.0</v>
      </c>
      <c r="G30" s="4">
        <v>4042611.54710942</v>
      </c>
      <c r="H30" s="4">
        <v>4042837.0</v>
      </c>
      <c r="I30" s="4">
        <v>2611.99398676698</v>
      </c>
      <c r="J30" s="4">
        <v>163.0</v>
      </c>
      <c r="K30" s="4">
        <v>1.63</v>
      </c>
    </row>
    <row r="31">
      <c r="A31" s="4">
        <v>1.0</v>
      </c>
      <c r="B31" s="4" t="s">
        <v>20</v>
      </c>
      <c r="C31" s="4" t="s">
        <v>23</v>
      </c>
      <c r="D31" s="4" t="s">
        <v>24</v>
      </c>
      <c r="E31" s="4">
        <v>3997216.0</v>
      </c>
      <c r="F31" s="4">
        <v>4072189.0</v>
      </c>
      <c r="G31" s="4">
        <v>4046349.97809561</v>
      </c>
      <c r="H31" s="4">
        <v>4047784.0</v>
      </c>
      <c r="I31" s="4">
        <v>8020.22352895832</v>
      </c>
      <c r="J31" s="4">
        <v>557.0</v>
      </c>
      <c r="K31" s="4">
        <v>5.57</v>
      </c>
    </row>
    <row r="32">
      <c r="A32" s="4">
        <v>1.0</v>
      </c>
      <c r="B32" s="4" t="s">
        <v>20</v>
      </c>
      <c r="C32" s="4" t="s">
        <v>21</v>
      </c>
      <c r="D32" s="4" t="s">
        <v>25</v>
      </c>
      <c r="E32" s="4">
        <v>4078973.0</v>
      </c>
      <c r="F32" s="4">
        <v>4101459.0</v>
      </c>
      <c r="G32" s="4">
        <v>4092236.99179836</v>
      </c>
      <c r="H32" s="4">
        <v>4092459.0</v>
      </c>
      <c r="I32" s="4">
        <v>2880.78480408715</v>
      </c>
      <c r="J32" s="4">
        <v>139.0</v>
      </c>
      <c r="K32" s="4">
        <v>1.39</v>
      </c>
    </row>
    <row r="33">
      <c r="A33" s="4">
        <v>1.0</v>
      </c>
      <c r="B33" s="4" t="s">
        <v>20</v>
      </c>
      <c r="C33" s="4" t="s">
        <v>23</v>
      </c>
      <c r="D33" s="4" t="s">
        <v>25</v>
      </c>
      <c r="E33" s="4">
        <v>4081756.0</v>
      </c>
      <c r="F33" s="4">
        <v>4111703.0</v>
      </c>
      <c r="G33" s="4">
        <v>4096595.30886177</v>
      </c>
      <c r="H33" s="4">
        <v>4096703.0</v>
      </c>
      <c r="I33" s="4">
        <v>3960.03923670605</v>
      </c>
      <c r="J33" s="4">
        <v>104.0</v>
      </c>
      <c r="K33" s="4">
        <v>1.04</v>
      </c>
    </row>
    <row r="34">
      <c r="A34" s="4">
        <v>1.0</v>
      </c>
      <c r="B34" s="4" t="s">
        <v>20</v>
      </c>
      <c r="C34" s="4" t="s">
        <v>21</v>
      </c>
      <c r="D34" s="4" t="s">
        <v>26</v>
      </c>
      <c r="E34" s="4">
        <v>4214757.0</v>
      </c>
      <c r="F34" s="4">
        <v>4234406.0</v>
      </c>
      <c r="G34" s="4">
        <v>4225054.96489297</v>
      </c>
      <c r="H34" s="4">
        <v>4225216.0</v>
      </c>
      <c r="I34" s="4">
        <v>2815.42307285985</v>
      </c>
      <c r="J34" s="4">
        <v>21.0</v>
      </c>
      <c r="K34" s="4">
        <v>0.21</v>
      </c>
    </row>
    <row r="35">
      <c r="A35" s="4">
        <v>1.0</v>
      </c>
      <c r="B35" s="4" t="s">
        <v>20</v>
      </c>
      <c r="C35" s="4" t="s">
        <v>23</v>
      </c>
      <c r="D35" s="4" t="s">
        <v>26</v>
      </c>
      <c r="E35" s="4">
        <v>4186433.0</v>
      </c>
      <c r="F35" s="4">
        <v>4257730.0</v>
      </c>
      <c r="G35" s="4">
        <v>4235036.20644128</v>
      </c>
      <c r="H35" s="4">
        <v>4235784.0</v>
      </c>
      <c r="I35" s="4">
        <v>6932.46942382625</v>
      </c>
      <c r="J35" s="4">
        <v>445.0</v>
      </c>
      <c r="K35" s="4">
        <v>4.45</v>
      </c>
    </row>
    <row r="36">
      <c r="A36" s="4">
        <v>1.0</v>
      </c>
      <c r="B36" s="4" t="s">
        <v>20</v>
      </c>
      <c r="C36" s="4" t="s">
        <v>21</v>
      </c>
      <c r="D36" s="4" t="s">
        <v>27</v>
      </c>
      <c r="E36" s="4">
        <v>4220622.0</v>
      </c>
      <c r="F36" s="4">
        <v>4240054.0</v>
      </c>
      <c r="G36" s="4">
        <v>4230562.46889377</v>
      </c>
      <c r="H36" s="4">
        <v>4230675.0</v>
      </c>
      <c r="I36" s="4">
        <v>2710.89191401527</v>
      </c>
      <c r="J36" s="4">
        <v>67.0</v>
      </c>
      <c r="K36" s="4">
        <v>0.67</v>
      </c>
    </row>
    <row r="37">
      <c r="A37" s="4">
        <v>1.0</v>
      </c>
      <c r="B37" s="4" t="s">
        <v>20</v>
      </c>
      <c r="C37" s="4" t="s">
        <v>23</v>
      </c>
      <c r="D37" s="4" t="s">
        <v>27</v>
      </c>
      <c r="E37" s="4">
        <v>4178514.0</v>
      </c>
      <c r="F37" s="4">
        <v>4270540.0</v>
      </c>
      <c r="G37" s="4">
        <v>4241356.57791558</v>
      </c>
      <c r="H37" s="4">
        <v>4244054.0</v>
      </c>
      <c r="I37" s="4">
        <v>11847.1421623742</v>
      </c>
      <c r="J37" s="4">
        <v>511.0</v>
      </c>
      <c r="K37" s="4">
        <v>5.11</v>
      </c>
    </row>
    <row r="38">
      <c r="A38" s="4">
        <v>1.0</v>
      </c>
      <c r="B38" s="4" t="s">
        <v>20</v>
      </c>
      <c r="C38" s="4" t="s">
        <v>21</v>
      </c>
      <c r="D38" s="4" t="s">
        <v>28</v>
      </c>
      <c r="E38" s="4">
        <v>3971189.0</v>
      </c>
      <c r="F38" s="4">
        <v>4027460.0</v>
      </c>
      <c r="G38" s="4">
        <v>3980954.90348069</v>
      </c>
      <c r="H38" s="4">
        <v>3980243.0</v>
      </c>
      <c r="I38" s="4">
        <v>4405.49651828921</v>
      </c>
      <c r="J38" s="4">
        <v>385.0</v>
      </c>
      <c r="K38" s="4">
        <v>3.85</v>
      </c>
    </row>
    <row r="39">
      <c r="A39" s="4">
        <v>1.0</v>
      </c>
      <c r="B39" s="4" t="s">
        <v>20</v>
      </c>
      <c r="C39" s="4" t="s">
        <v>23</v>
      </c>
      <c r="D39" s="4" t="s">
        <v>28</v>
      </c>
      <c r="E39" s="4">
        <v>3982406.0</v>
      </c>
      <c r="F39" s="4">
        <v>4051216.0</v>
      </c>
      <c r="G39" s="4">
        <v>3998190.69723944</v>
      </c>
      <c r="H39" s="4">
        <v>3996351.0</v>
      </c>
      <c r="I39" s="4">
        <v>7978.14871624606</v>
      </c>
      <c r="J39" s="4">
        <v>750.0</v>
      </c>
      <c r="K39" s="4">
        <v>7.5</v>
      </c>
    </row>
    <row r="40">
      <c r="A40" s="4">
        <v>1.0</v>
      </c>
      <c r="B40" s="4" t="s">
        <v>20</v>
      </c>
      <c r="C40" s="4" t="s">
        <v>21</v>
      </c>
      <c r="D40" s="4" t="s">
        <v>29</v>
      </c>
      <c r="E40" s="4">
        <v>4036784.0</v>
      </c>
      <c r="F40" s="4">
        <v>4089108.0</v>
      </c>
      <c r="G40" s="4">
        <v>4050660.36827365</v>
      </c>
      <c r="H40" s="4">
        <v>4045757.0</v>
      </c>
      <c r="I40" s="4">
        <v>9401.92236850888</v>
      </c>
      <c r="J40" s="4">
        <v>2.0</v>
      </c>
      <c r="K40" s="4">
        <v>0.02</v>
      </c>
    </row>
    <row r="41">
      <c r="A41" s="4">
        <v>1.0</v>
      </c>
      <c r="B41" s="4" t="s">
        <v>20</v>
      </c>
      <c r="C41" s="4" t="s">
        <v>23</v>
      </c>
      <c r="D41" s="4" t="s">
        <v>29</v>
      </c>
      <c r="E41" s="4">
        <v>4040054.0</v>
      </c>
      <c r="F41" s="4">
        <v>4091973.0</v>
      </c>
      <c r="G41" s="4">
        <v>4050666.80026005</v>
      </c>
      <c r="H41" s="4">
        <v>4049473.0</v>
      </c>
      <c r="I41" s="4">
        <v>5435.48854716271</v>
      </c>
      <c r="J41" s="4">
        <v>930.0</v>
      </c>
      <c r="K41" s="4">
        <v>9.3</v>
      </c>
    </row>
    <row r="42">
      <c r="A42" s="4">
        <v>1.0</v>
      </c>
      <c r="B42" s="4" t="s">
        <v>20</v>
      </c>
      <c r="C42" s="4" t="s">
        <v>21</v>
      </c>
      <c r="D42" s="4" t="s">
        <v>30</v>
      </c>
      <c r="E42" s="4">
        <v>3971540.0</v>
      </c>
      <c r="F42" s="4">
        <v>4008027.0</v>
      </c>
      <c r="G42" s="4">
        <v>3980262.6205241</v>
      </c>
      <c r="H42" s="4">
        <v>3979783.0</v>
      </c>
      <c r="I42" s="4">
        <v>3550.08370432582</v>
      </c>
      <c r="J42" s="4">
        <v>340.0</v>
      </c>
      <c r="K42" s="4">
        <v>3.4</v>
      </c>
    </row>
    <row r="43">
      <c r="A43" s="4">
        <v>1.0</v>
      </c>
      <c r="B43" s="4" t="s">
        <v>20</v>
      </c>
      <c r="C43" s="4" t="s">
        <v>23</v>
      </c>
      <c r="D43" s="4" t="s">
        <v>30</v>
      </c>
      <c r="E43" s="4">
        <v>3982000.0</v>
      </c>
      <c r="F43" s="4">
        <v>4052054.0</v>
      </c>
      <c r="G43" s="4">
        <v>3998394.140028</v>
      </c>
      <c r="H43" s="4">
        <v>3995891.0</v>
      </c>
      <c r="I43" s="4">
        <v>8989.6365830529</v>
      </c>
      <c r="J43" s="4">
        <v>892.0</v>
      </c>
      <c r="K43" s="4">
        <v>8.92</v>
      </c>
    </row>
    <row r="44">
      <c r="A44" s="4">
        <v>1.0</v>
      </c>
      <c r="B44" s="4" t="s">
        <v>20</v>
      </c>
      <c r="C44" s="4" t="s">
        <v>21</v>
      </c>
      <c r="D44" s="4" t="s">
        <v>31</v>
      </c>
      <c r="E44" s="4">
        <v>4037432.0</v>
      </c>
      <c r="F44" s="4">
        <v>4087027.0</v>
      </c>
      <c r="G44" s="4">
        <v>4051300.730046</v>
      </c>
      <c r="H44" s="4">
        <v>4046379.0</v>
      </c>
      <c r="I44" s="4">
        <v>9391.61989387945</v>
      </c>
      <c r="J44" s="4">
        <v>2.0</v>
      </c>
      <c r="K44" s="4">
        <v>0.02</v>
      </c>
    </row>
    <row r="45">
      <c r="A45" s="4">
        <v>1.0</v>
      </c>
      <c r="B45" s="4" t="s">
        <v>20</v>
      </c>
      <c r="C45" s="4" t="s">
        <v>23</v>
      </c>
      <c r="D45" s="4" t="s">
        <v>31</v>
      </c>
      <c r="E45" s="4">
        <v>4042027.0</v>
      </c>
      <c r="F45" s="4">
        <v>4126946.0</v>
      </c>
      <c r="G45" s="4">
        <v>4067563.15713142</v>
      </c>
      <c r="H45" s="4">
        <v>4067568.0</v>
      </c>
      <c r="I45" s="4">
        <v>15643.6591155959</v>
      </c>
      <c r="J45" s="4">
        <v>2.0</v>
      </c>
      <c r="K45" s="4">
        <v>0.02</v>
      </c>
    </row>
    <row r="46">
      <c r="A46" s="4">
        <v>1.0</v>
      </c>
      <c r="B46" s="4" t="s">
        <v>20</v>
      </c>
      <c r="C46" s="4" t="s">
        <v>21</v>
      </c>
      <c r="D46" s="4" t="s">
        <v>32</v>
      </c>
      <c r="E46" s="4">
        <v>4655325.0</v>
      </c>
      <c r="F46" s="4">
        <v>4686135.0</v>
      </c>
      <c r="G46" s="4">
        <v>4670491.90538107</v>
      </c>
      <c r="H46" s="4">
        <v>4670297.0</v>
      </c>
      <c r="I46" s="4">
        <v>4884.51652980808</v>
      </c>
      <c r="J46" s="4">
        <v>4.0</v>
      </c>
      <c r="K46" s="4">
        <v>0.04</v>
      </c>
    </row>
    <row r="47">
      <c r="A47" s="4">
        <v>1.0</v>
      </c>
      <c r="B47" s="4" t="s">
        <v>20</v>
      </c>
      <c r="C47" s="4" t="s">
        <v>23</v>
      </c>
      <c r="D47" s="4" t="s">
        <v>32</v>
      </c>
      <c r="E47" s="4">
        <v>4662433.0</v>
      </c>
      <c r="F47" s="4">
        <v>4721054.0</v>
      </c>
      <c r="G47" s="4">
        <v>4685091.27255451</v>
      </c>
      <c r="H47" s="4">
        <v>4684811.0</v>
      </c>
      <c r="I47" s="4">
        <v>5782.2829847025</v>
      </c>
      <c r="J47" s="4">
        <v>132.0</v>
      </c>
      <c r="K47" s="4">
        <v>1.32</v>
      </c>
    </row>
    <row r="48">
      <c r="A48" s="4">
        <v>1.0</v>
      </c>
      <c r="B48" s="4" t="s">
        <v>20</v>
      </c>
      <c r="C48" s="4" t="s">
        <v>21</v>
      </c>
      <c r="D48" s="4" t="s">
        <v>33</v>
      </c>
      <c r="E48" s="4">
        <v>4658189.0</v>
      </c>
      <c r="F48" s="4">
        <v>4687811.0</v>
      </c>
      <c r="G48" s="4">
        <v>4671559.28095619</v>
      </c>
      <c r="H48" s="4">
        <v>4671352.0</v>
      </c>
      <c r="I48" s="4">
        <v>5122.73266309709</v>
      </c>
      <c r="J48" s="4">
        <v>1.0</v>
      </c>
      <c r="K48" s="4">
        <v>0.01</v>
      </c>
    </row>
    <row r="49">
      <c r="A49" s="4">
        <v>1.0</v>
      </c>
      <c r="B49" s="4" t="s">
        <v>20</v>
      </c>
      <c r="C49" s="4" t="s">
        <v>23</v>
      </c>
      <c r="D49" s="4" t="s">
        <v>33</v>
      </c>
      <c r="E49" s="4">
        <v>4662702.0</v>
      </c>
      <c r="F49" s="4">
        <v>4758595.0</v>
      </c>
      <c r="G49" s="4">
        <v>4701355.31026205</v>
      </c>
      <c r="H49" s="4">
        <v>4699675.0</v>
      </c>
      <c r="I49" s="4">
        <v>9808.87245670052</v>
      </c>
      <c r="J49" s="4">
        <v>529.0</v>
      </c>
      <c r="K49" s="4">
        <v>5.29</v>
      </c>
    </row>
    <row r="50">
      <c r="A50" s="4">
        <v>1.0</v>
      </c>
      <c r="B50" s="4" t="s">
        <v>20</v>
      </c>
      <c r="C50" s="4" t="s">
        <v>21</v>
      </c>
      <c r="D50" s="4" t="s">
        <v>34</v>
      </c>
      <c r="E50" s="4">
        <v>4026162.0</v>
      </c>
      <c r="F50" s="4">
        <v>4057595.0</v>
      </c>
      <c r="G50" s="4">
        <v>4039633.84736947</v>
      </c>
      <c r="H50" s="4">
        <v>4039541.0</v>
      </c>
      <c r="I50" s="4">
        <v>4233.15393131064</v>
      </c>
      <c r="J50" s="4">
        <v>40.0</v>
      </c>
      <c r="K50" s="4">
        <v>0.4</v>
      </c>
    </row>
    <row r="51">
      <c r="A51" s="4">
        <v>1.0</v>
      </c>
      <c r="B51" s="4" t="s">
        <v>20</v>
      </c>
      <c r="C51" s="4" t="s">
        <v>23</v>
      </c>
      <c r="D51" s="4" t="s">
        <v>34</v>
      </c>
      <c r="E51" s="4">
        <v>4006028.0</v>
      </c>
      <c r="F51" s="4">
        <v>4091216.0</v>
      </c>
      <c r="G51" s="4">
        <v>4061962.96159231</v>
      </c>
      <c r="H51" s="4">
        <v>4063027.0</v>
      </c>
      <c r="I51" s="4">
        <v>9178.88464239024</v>
      </c>
      <c r="J51" s="4">
        <v>325.0</v>
      </c>
      <c r="K51" s="4">
        <v>3.25</v>
      </c>
    </row>
    <row r="52">
      <c r="A52" s="4"/>
      <c r="B52" s="4"/>
      <c r="C52" s="4"/>
      <c r="D52" s="4"/>
      <c r="E52" s="4"/>
      <c r="F52" s="4"/>
      <c r="G52" s="4"/>
      <c r="H52" s="4"/>
      <c r="I52" s="4"/>
      <c r="J52" s="4"/>
      <c r="K52" s="4"/>
    </row>
    <row r="53">
      <c r="A53" s="4" t="s">
        <v>9</v>
      </c>
      <c r="B53" s="4" t="s">
        <v>10</v>
      </c>
      <c r="C53" s="4" t="s">
        <v>11</v>
      </c>
      <c r="D53" s="4" t="s">
        <v>12</v>
      </c>
      <c r="E53" s="4" t="s">
        <v>13</v>
      </c>
      <c r="F53" s="4" t="s">
        <v>14</v>
      </c>
      <c r="G53" s="4" t="s">
        <v>15</v>
      </c>
      <c r="H53" s="4" t="s">
        <v>16</v>
      </c>
      <c r="I53" s="4" t="s">
        <v>17</v>
      </c>
      <c r="J53" s="4" t="s">
        <v>18</v>
      </c>
      <c r="K53" s="4" t="s">
        <v>19</v>
      </c>
    </row>
    <row r="54">
      <c r="A54" s="4">
        <v>2.0</v>
      </c>
      <c r="B54" s="4" t="s">
        <v>20</v>
      </c>
      <c r="C54" s="4" t="s">
        <v>21</v>
      </c>
      <c r="D54" s="4" t="s">
        <v>22</v>
      </c>
      <c r="E54" s="4">
        <v>3662675.0</v>
      </c>
      <c r="F54" s="4">
        <v>3718649.0</v>
      </c>
      <c r="G54" s="4">
        <v>3671260.80606121</v>
      </c>
      <c r="H54" s="4">
        <v>3666135.0</v>
      </c>
      <c r="I54" s="4">
        <v>15350.4933349707</v>
      </c>
      <c r="J54" s="4">
        <v>1054.0</v>
      </c>
      <c r="K54" s="4">
        <v>10.54</v>
      </c>
    </row>
    <row r="55">
      <c r="A55" s="4">
        <v>2.0</v>
      </c>
      <c r="B55" s="4" t="s">
        <v>20</v>
      </c>
      <c r="C55" s="4" t="s">
        <v>23</v>
      </c>
      <c r="D55" s="4" t="s">
        <v>22</v>
      </c>
      <c r="E55" s="4">
        <v>3663298.0</v>
      </c>
      <c r="F55" s="4">
        <v>3725027.0</v>
      </c>
      <c r="G55" s="4">
        <v>3672894.66163232</v>
      </c>
      <c r="H55" s="4">
        <v>3667946.0</v>
      </c>
      <c r="I55" s="4">
        <v>15123.8734725292</v>
      </c>
      <c r="J55" s="4">
        <v>1040.0</v>
      </c>
      <c r="K55" s="4">
        <v>10.4</v>
      </c>
    </row>
    <row r="56">
      <c r="A56" s="4">
        <v>2.0</v>
      </c>
      <c r="B56" s="4" t="s">
        <v>20</v>
      </c>
      <c r="C56" s="4" t="s">
        <v>21</v>
      </c>
      <c r="D56" s="4" t="s">
        <v>24</v>
      </c>
      <c r="E56" s="4">
        <v>3610811.0</v>
      </c>
      <c r="F56" s="4">
        <v>3665919.0</v>
      </c>
      <c r="G56" s="4">
        <v>3617841.06931386</v>
      </c>
      <c r="H56" s="4">
        <v>3612581.0</v>
      </c>
      <c r="I56" s="4">
        <v>15290.2831279978</v>
      </c>
      <c r="J56" s="4">
        <v>1175.0</v>
      </c>
      <c r="K56" s="4">
        <v>11.75</v>
      </c>
    </row>
    <row r="57">
      <c r="A57" s="4">
        <v>2.0</v>
      </c>
      <c r="B57" s="4" t="s">
        <v>20</v>
      </c>
      <c r="C57" s="4" t="s">
        <v>23</v>
      </c>
      <c r="D57" s="4" t="s">
        <v>24</v>
      </c>
      <c r="E57" s="4">
        <v>3612000.0</v>
      </c>
      <c r="F57" s="4">
        <v>3672000.0</v>
      </c>
      <c r="G57" s="4">
        <v>3625770.76165233</v>
      </c>
      <c r="H57" s="4">
        <v>3615135.0</v>
      </c>
      <c r="I57" s="4">
        <v>20646.9125872687</v>
      </c>
      <c r="J57" s="4">
        <v>2185.0</v>
      </c>
      <c r="K57" s="4">
        <v>21.85</v>
      </c>
    </row>
    <row r="58">
      <c r="A58" s="4">
        <v>2.0</v>
      </c>
      <c r="B58" s="4" t="s">
        <v>20</v>
      </c>
      <c r="C58" s="4" t="s">
        <v>21</v>
      </c>
      <c r="D58" s="4" t="s">
        <v>25</v>
      </c>
      <c r="E58" s="4">
        <v>3666109.0</v>
      </c>
      <c r="F58" s="4">
        <v>3723865.0</v>
      </c>
      <c r="G58" s="4">
        <v>3680421.70694138</v>
      </c>
      <c r="H58" s="4">
        <v>3669757.0</v>
      </c>
      <c r="I58" s="4">
        <v>20684.6800010965</v>
      </c>
      <c r="J58" s="4">
        <v>2207.0</v>
      </c>
      <c r="K58" s="4">
        <v>22.07</v>
      </c>
    </row>
    <row r="59">
      <c r="A59" s="4">
        <v>2.0</v>
      </c>
      <c r="B59" s="4" t="s">
        <v>20</v>
      </c>
      <c r="C59" s="4" t="s">
        <v>23</v>
      </c>
      <c r="D59" s="4" t="s">
        <v>25</v>
      </c>
      <c r="E59" s="4">
        <v>3666919.0</v>
      </c>
      <c r="F59" s="4">
        <v>3727513.0</v>
      </c>
      <c r="G59" s="4">
        <v>3681543.39707941</v>
      </c>
      <c r="H59" s="4">
        <v>3671135.0</v>
      </c>
      <c r="I59" s="4">
        <v>20504.4901270372</v>
      </c>
      <c r="J59" s="4">
        <v>2171.0</v>
      </c>
      <c r="K59" s="4">
        <v>21.7099999999999</v>
      </c>
    </row>
    <row r="60">
      <c r="A60" s="4">
        <v>2.0</v>
      </c>
      <c r="B60" s="4" t="s">
        <v>20</v>
      </c>
      <c r="C60" s="4" t="s">
        <v>21</v>
      </c>
      <c r="D60" s="4" t="s">
        <v>26</v>
      </c>
      <c r="E60" s="4">
        <v>3888270.0</v>
      </c>
      <c r="F60" s="4">
        <v>3953675.0</v>
      </c>
      <c r="G60" s="4">
        <v>3904071.13242648</v>
      </c>
      <c r="H60" s="4">
        <v>3891729.0</v>
      </c>
      <c r="I60" s="4">
        <v>24414.5627577285</v>
      </c>
      <c r="J60" s="4">
        <v>2172.0</v>
      </c>
      <c r="K60" s="4">
        <v>21.72</v>
      </c>
    </row>
    <row r="61">
      <c r="A61" s="4">
        <v>2.0</v>
      </c>
      <c r="B61" s="4" t="s">
        <v>20</v>
      </c>
      <c r="C61" s="4" t="s">
        <v>23</v>
      </c>
      <c r="D61" s="4" t="s">
        <v>26</v>
      </c>
      <c r="E61" s="4">
        <v>3889081.0</v>
      </c>
      <c r="F61" s="4">
        <v>3959675.0</v>
      </c>
      <c r="G61" s="4">
        <v>3907106.45329065</v>
      </c>
      <c r="H61" s="4">
        <v>3895486.0</v>
      </c>
      <c r="I61" s="4">
        <v>23337.5301493112</v>
      </c>
      <c r="J61" s="4">
        <v>2133.0</v>
      </c>
      <c r="K61" s="4">
        <v>21.33</v>
      </c>
    </row>
    <row r="62">
      <c r="A62" s="4">
        <v>2.0</v>
      </c>
      <c r="B62" s="4" t="s">
        <v>20</v>
      </c>
      <c r="C62" s="4" t="s">
        <v>21</v>
      </c>
      <c r="D62" s="4" t="s">
        <v>27</v>
      </c>
      <c r="E62" s="4">
        <v>3892595.0</v>
      </c>
      <c r="F62" s="4">
        <v>3957730.0</v>
      </c>
      <c r="G62" s="4">
        <v>3908352.37337467</v>
      </c>
      <c r="H62" s="4">
        <v>3896135.0</v>
      </c>
      <c r="I62" s="4">
        <v>24320.4773498441</v>
      </c>
      <c r="J62" s="4">
        <v>2156.0</v>
      </c>
      <c r="K62" s="4">
        <v>21.56</v>
      </c>
    </row>
    <row r="63">
      <c r="A63" s="4">
        <v>2.0</v>
      </c>
      <c r="B63" s="4" t="s">
        <v>20</v>
      </c>
      <c r="C63" s="4" t="s">
        <v>23</v>
      </c>
      <c r="D63" s="4" t="s">
        <v>27</v>
      </c>
      <c r="E63" s="4">
        <v>3893918.0</v>
      </c>
      <c r="F63" s="4">
        <v>3966919.0</v>
      </c>
      <c r="G63" s="4">
        <v>3913947.92148429</v>
      </c>
      <c r="H63" s="4">
        <v>3902892.0</v>
      </c>
      <c r="I63" s="4">
        <v>22774.4723531903</v>
      </c>
      <c r="J63" s="4">
        <v>2134.0</v>
      </c>
      <c r="K63" s="4">
        <v>21.34</v>
      </c>
    </row>
    <row r="64">
      <c r="A64" s="4">
        <v>2.0</v>
      </c>
      <c r="B64" s="4" t="s">
        <v>20</v>
      </c>
      <c r="C64" s="4" t="s">
        <v>21</v>
      </c>
      <c r="D64" s="4" t="s">
        <v>28</v>
      </c>
      <c r="E64" s="4">
        <v>3714108.0</v>
      </c>
      <c r="F64" s="4">
        <v>3804351.0</v>
      </c>
      <c r="G64" s="4">
        <v>3734391.5785157</v>
      </c>
      <c r="H64" s="4">
        <v>3715730.0</v>
      </c>
      <c r="I64" s="4">
        <v>34912.7783613142</v>
      </c>
      <c r="J64" s="4">
        <v>2197.0</v>
      </c>
      <c r="K64" s="4">
        <v>21.97</v>
      </c>
    </row>
    <row r="65">
      <c r="A65" s="4">
        <v>2.0</v>
      </c>
      <c r="B65" s="4" t="s">
        <v>20</v>
      </c>
      <c r="C65" s="4" t="s">
        <v>23</v>
      </c>
      <c r="D65" s="4" t="s">
        <v>28</v>
      </c>
      <c r="E65" s="4">
        <v>3716541.0</v>
      </c>
      <c r="F65" s="4">
        <v>3813270.0</v>
      </c>
      <c r="G65" s="4">
        <v>3740228.51030206</v>
      </c>
      <c r="H65" s="4">
        <v>3721892.0</v>
      </c>
      <c r="I65" s="4">
        <v>34977.8120857369</v>
      </c>
      <c r="J65" s="4">
        <v>2200.0</v>
      </c>
      <c r="K65" s="4">
        <v>22.0</v>
      </c>
    </row>
    <row r="66">
      <c r="A66" s="4">
        <v>2.0</v>
      </c>
      <c r="B66" s="4" t="s">
        <v>20</v>
      </c>
      <c r="C66" s="4" t="s">
        <v>21</v>
      </c>
      <c r="D66" s="4" t="s">
        <v>29</v>
      </c>
      <c r="E66" s="4">
        <v>3772379.0</v>
      </c>
      <c r="F66" s="4">
        <v>3864703.0</v>
      </c>
      <c r="G66" s="4">
        <v>3793688.92628525</v>
      </c>
      <c r="H66" s="4">
        <v>3775973.0</v>
      </c>
      <c r="I66" s="4">
        <v>34641.0681161903</v>
      </c>
      <c r="J66" s="4">
        <v>2135.0</v>
      </c>
      <c r="K66" s="4">
        <v>21.3499999999999</v>
      </c>
    </row>
    <row r="67">
      <c r="A67" s="4">
        <v>2.0</v>
      </c>
      <c r="B67" s="4" t="s">
        <v>20</v>
      </c>
      <c r="C67" s="4" t="s">
        <v>23</v>
      </c>
      <c r="D67" s="4" t="s">
        <v>29</v>
      </c>
      <c r="E67" s="4">
        <v>3774946.0</v>
      </c>
      <c r="F67" s="4">
        <v>3867486.0</v>
      </c>
      <c r="G67" s="4">
        <v>3795980.14182836</v>
      </c>
      <c r="H67" s="4">
        <v>3778379.0</v>
      </c>
      <c r="I67" s="4">
        <v>34537.9998228648</v>
      </c>
      <c r="J67" s="4">
        <v>2120.0</v>
      </c>
      <c r="K67" s="4">
        <v>21.2</v>
      </c>
    </row>
    <row r="68">
      <c r="A68" s="4">
        <v>2.0</v>
      </c>
      <c r="B68" s="4" t="s">
        <v>20</v>
      </c>
      <c r="C68" s="4" t="s">
        <v>21</v>
      </c>
      <c r="D68" s="4" t="s">
        <v>30</v>
      </c>
      <c r="E68" s="4">
        <v>3714514.0</v>
      </c>
      <c r="F68" s="4">
        <v>3805027.0</v>
      </c>
      <c r="G68" s="4">
        <v>3733952.6765353</v>
      </c>
      <c r="H68" s="4">
        <v>3716000.0</v>
      </c>
      <c r="I68" s="4">
        <v>34462.9728408781</v>
      </c>
      <c r="J68" s="4">
        <v>2113.0</v>
      </c>
      <c r="K68" s="4">
        <v>21.13</v>
      </c>
    </row>
    <row r="69">
      <c r="A69" s="4">
        <v>2.0</v>
      </c>
      <c r="B69" s="4" t="s">
        <v>20</v>
      </c>
      <c r="C69" s="4" t="s">
        <v>23</v>
      </c>
      <c r="D69" s="4" t="s">
        <v>30</v>
      </c>
      <c r="E69" s="4">
        <v>3716892.0</v>
      </c>
      <c r="F69" s="4">
        <v>3813000.0</v>
      </c>
      <c r="G69" s="4">
        <v>3740314.92508501</v>
      </c>
      <c r="H69" s="4">
        <v>3721892.0</v>
      </c>
      <c r="I69" s="4">
        <v>35081.9855341226</v>
      </c>
      <c r="J69" s="4">
        <v>2218.0</v>
      </c>
      <c r="K69" s="4">
        <v>22.18</v>
      </c>
    </row>
    <row r="70">
      <c r="A70" s="4">
        <v>2.0</v>
      </c>
      <c r="B70" s="4" t="s">
        <v>20</v>
      </c>
      <c r="C70" s="4" t="s">
        <v>21</v>
      </c>
      <c r="D70" s="4" t="s">
        <v>31</v>
      </c>
      <c r="E70" s="4">
        <v>3772324.0</v>
      </c>
      <c r="F70" s="4">
        <v>3863811.0</v>
      </c>
      <c r="G70" s="4">
        <v>3794036.92008401</v>
      </c>
      <c r="H70" s="4">
        <v>3775838.0</v>
      </c>
      <c r="I70" s="4">
        <v>34913.9627363108</v>
      </c>
      <c r="J70" s="4">
        <v>2190.0</v>
      </c>
      <c r="K70" s="4">
        <v>21.9</v>
      </c>
    </row>
    <row r="71">
      <c r="A71" s="4">
        <v>2.0</v>
      </c>
      <c r="B71" s="4" t="s">
        <v>20</v>
      </c>
      <c r="C71" s="4" t="s">
        <v>23</v>
      </c>
      <c r="D71" s="4" t="s">
        <v>31</v>
      </c>
      <c r="E71" s="4">
        <v>3773865.0</v>
      </c>
      <c r="F71" s="4">
        <v>3868324.0</v>
      </c>
      <c r="G71" s="4">
        <v>3796009.61432286</v>
      </c>
      <c r="H71" s="4">
        <v>3778351.0</v>
      </c>
      <c r="I71" s="4">
        <v>34606.7306145674</v>
      </c>
      <c r="J71" s="4">
        <v>2136.0</v>
      </c>
      <c r="K71" s="4">
        <v>21.36</v>
      </c>
    </row>
    <row r="72">
      <c r="A72" s="4">
        <v>2.0</v>
      </c>
      <c r="B72" s="4" t="s">
        <v>20</v>
      </c>
      <c r="C72" s="4" t="s">
        <v>21</v>
      </c>
      <c r="D72" s="4" t="s">
        <v>32</v>
      </c>
      <c r="E72" s="4">
        <v>5293217.0</v>
      </c>
      <c r="F72" s="4">
        <v>5413433.0</v>
      </c>
      <c r="G72" s="4">
        <v>5322720.15723144</v>
      </c>
      <c r="H72" s="4">
        <v>5300270.0</v>
      </c>
      <c r="I72" s="4">
        <v>43705.7389357904</v>
      </c>
      <c r="J72" s="4">
        <v>2191.0</v>
      </c>
      <c r="K72" s="4">
        <v>21.91</v>
      </c>
    </row>
    <row r="73">
      <c r="A73" s="4">
        <v>2.0</v>
      </c>
      <c r="B73" s="4" t="s">
        <v>20</v>
      </c>
      <c r="C73" s="4" t="s">
        <v>23</v>
      </c>
      <c r="D73" s="4" t="s">
        <v>32</v>
      </c>
      <c r="E73" s="4">
        <v>5294811.0</v>
      </c>
      <c r="F73" s="4">
        <v>5445351.0</v>
      </c>
      <c r="G73" s="4">
        <v>5351817.69593918</v>
      </c>
      <c r="H73" s="4">
        <v>5330567.0</v>
      </c>
      <c r="I73" s="4">
        <v>42813.0016612144</v>
      </c>
      <c r="J73" s="4">
        <v>2148.0</v>
      </c>
      <c r="K73" s="4">
        <v>21.48</v>
      </c>
    </row>
    <row r="74">
      <c r="A74" s="4">
        <v>2.0</v>
      </c>
      <c r="B74" s="4" t="s">
        <v>20</v>
      </c>
      <c r="C74" s="4" t="s">
        <v>21</v>
      </c>
      <c r="D74" s="4" t="s">
        <v>33</v>
      </c>
      <c r="E74" s="4">
        <v>5296837.0</v>
      </c>
      <c r="F74" s="4">
        <v>5417541.0</v>
      </c>
      <c r="G74" s="4">
        <v>5326723.21634326</v>
      </c>
      <c r="H74" s="4">
        <v>5304730.0</v>
      </c>
      <c r="I74" s="4">
        <v>43393.4483203473</v>
      </c>
      <c r="J74" s="4">
        <v>2146.0</v>
      </c>
      <c r="K74" s="4">
        <v>21.46</v>
      </c>
    </row>
    <row r="75">
      <c r="A75" s="4">
        <v>2.0</v>
      </c>
      <c r="B75" s="4" t="s">
        <v>20</v>
      </c>
      <c r="C75" s="4" t="s">
        <v>23</v>
      </c>
      <c r="D75" s="4" t="s">
        <v>33</v>
      </c>
      <c r="E75" s="4">
        <v>5301676.0</v>
      </c>
      <c r="F75" s="4">
        <v>5465324.0</v>
      </c>
      <c r="G75" s="4">
        <v>5364264.76025205</v>
      </c>
      <c r="H75" s="4">
        <v>5342865.0</v>
      </c>
      <c r="I75" s="4">
        <v>42925.403543166</v>
      </c>
      <c r="J75" s="4">
        <v>2169.0</v>
      </c>
      <c r="K75" s="4">
        <v>21.69</v>
      </c>
    </row>
    <row r="76">
      <c r="A76" s="4">
        <v>2.0</v>
      </c>
      <c r="B76" s="4" t="s">
        <v>20</v>
      </c>
      <c r="C76" s="4" t="s">
        <v>21</v>
      </c>
      <c r="D76" s="4" t="s">
        <v>34</v>
      </c>
      <c r="E76" s="4">
        <v>3612297.0</v>
      </c>
      <c r="F76" s="4">
        <v>3667514.0</v>
      </c>
      <c r="G76" s="4">
        <v>3619593.08631726</v>
      </c>
      <c r="H76" s="4">
        <v>3614554.0</v>
      </c>
      <c r="I76" s="4">
        <v>14940.7518956982</v>
      </c>
      <c r="J76" s="4">
        <v>1099.0</v>
      </c>
      <c r="K76" s="4">
        <v>10.99</v>
      </c>
    </row>
    <row r="77">
      <c r="A77" s="4">
        <v>2.0</v>
      </c>
      <c r="B77" s="4" t="s">
        <v>20</v>
      </c>
      <c r="C77" s="4" t="s">
        <v>23</v>
      </c>
      <c r="D77" s="4" t="s">
        <v>34</v>
      </c>
      <c r="E77" s="4">
        <v>3613676.0</v>
      </c>
      <c r="F77" s="4">
        <v>3675000.0</v>
      </c>
      <c r="G77" s="4">
        <v>3623680.21964392</v>
      </c>
      <c r="H77" s="4">
        <v>3618703.0</v>
      </c>
      <c r="I77" s="4">
        <v>15167.2794252862</v>
      </c>
      <c r="J77" s="4">
        <v>1018.0</v>
      </c>
      <c r="K77" s="4">
        <v>10.18</v>
      </c>
    </row>
    <row r="78">
      <c r="A78" s="4"/>
      <c r="B78" s="4"/>
      <c r="C78" s="4"/>
      <c r="D78" s="4"/>
      <c r="E78" s="4"/>
      <c r="F78" s="4"/>
      <c r="G78" s="4"/>
      <c r="H78" s="4"/>
      <c r="I78" s="4"/>
      <c r="J78" s="4"/>
      <c r="K78" s="4"/>
    </row>
    <row r="79">
      <c r="A79" s="4" t="s">
        <v>9</v>
      </c>
      <c r="B79" s="4" t="s">
        <v>10</v>
      </c>
      <c r="C79" s="4" t="s">
        <v>11</v>
      </c>
      <c r="D79" s="4" t="s">
        <v>12</v>
      </c>
      <c r="E79" s="4" t="s">
        <v>13</v>
      </c>
      <c r="F79" s="4" t="s">
        <v>14</v>
      </c>
      <c r="G79" s="4" t="s">
        <v>15</v>
      </c>
      <c r="H79" s="4" t="s">
        <v>16</v>
      </c>
      <c r="I79" s="4" t="s">
        <v>17</v>
      </c>
      <c r="J79" s="4" t="s">
        <v>18</v>
      </c>
      <c r="K79" s="4" t="s">
        <v>19</v>
      </c>
    </row>
    <row r="80">
      <c r="A80" s="4">
        <v>3.0</v>
      </c>
      <c r="B80" s="4" t="s">
        <v>20</v>
      </c>
      <c r="C80" s="4" t="s">
        <v>21</v>
      </c>
      <c r="D80" s="4" t="s">
        <v>22</v>
      </c>
      <c r="E80" s="4">
        <v>3665810.0</v>
      </c>
      <c r="F80" s="4">
        <v>3674918.0</v>
      </c>
      <c r="G80" s="4">
        <v>3670800.07131426</v>
      </c>
      <c r="H80" s="4">
        <v>3670189.0</v>
      </c>
      <c r="I80" s="4">
        <v>1108.83566806673</v>
      </c>
      <c r="J80" s="4">
        <v>5.0</v>
      </c>
      <c r="K80" s="4">
        <v>0.05</v>
      </c>
    </row>
    <row r="81">
      <c r="A81" s="4">
        <v>3.0</v>
      </c>
      <c r="B81" s="4" t="s">
        <v>20</v>
      </c>
      <c r="C81" s="4" t="s">
        <v>23</v>
      </c>
      <c r="D81" s="4" t="s">
        <v>22</v>
      </c>
      <c r="E81" s="4">
        <v>3665756.0</v>
      </c>
      <c r="F81" s="4">
        <v>3682919.0</v>
      </c>
      <c r="G81" s="4">
        <v>3671312.63642728</v>
      </c>
      <c r="H81" s="4">
        <v>3670270.0</v>
      </c>
      <c r="I81" s="4">
        <v>2061.81857433948</v>
      </c>
      <c r="J81" s="4">
        <v>496.0</v>
      </c>
      <c r="K81" s="4">
        <v>4.96</v>
      </c>
    </row>
    <row r="82">
      <c r="A82" s="4">
        <v>3.0</v>
      </c>
      <c r="B82" s="4" t="s">
        <v>20</v>
      </c>
      <c r="C82" s="4" t="s">
        <v>21</v>
      </c>
      <c r="D82" s="4" t="s">
        <v>24</v>
      </c>
      <c r="E82" s="4">
        <v>3657919.0</v>
      </c>
      <c r="F82" s="4">
        <v>3672810.0</v>
      </c>
      <c r="G82" s="4">
        <v>3663591.75995199</v>
      </c>
      <c r="H82" s="4">
        <v>3664270.0</v>
      </c>
      <c r="I82" s="4">
        <v>1409.952131135</v>
      </c>
      <c r="J82" s="4">
        <v>234.0</v>
      </c>
      <c r="K82" s="4">
        <v>2.34</v>
      </c>
    </row>
    <row r="83">
      <c r="A83" s="4">
        <v>3.0</v>
      </c>
      <c r="B83" s="4" t="s">
        <v>20</v>
      </c>
      <c r="C83" s="4" t="s">
        <v>23</v>
      </c>
      <c r="D83" s="4" t="s">
        <v>24</v>
      </c>
      <c r="E83" s="4">
        <v>3657270.0</v>
      </c>
      <c r="F83" s="4">
        <v>3667216.0</v>
      </c>
      <c r="G83" s="4">
        <v>3662397.30166033</v>
      </c>
      <c r="H83" s="4">
        <v>3662270.0</v>
      </c>
      <c r="I83" s="4">
        <v>1092.74851846898</v>
      </c>
      <c r="J83" s="4">
        <v>1690.0</v>
      </c>
      <c r="K83" s="4">
        <v>16.9</v>
      </c>
    </row>
    <row r="84">
      <c r="A84" s="4">
        <v>3.0</v>
      </c>
      <c r="B84" s="4" t="s">
        <v>20</v>
      </c>
      <c r="C84" s="4" t="s">
        <v>21</v>
      </c>
      <c r="D84" s="4" t="s">
        <v>25</v>
      </c>
      <c r="E84" s="4">
        <v>3664622.0</v>
      </c>
      <c r="F84" s="4">
        <v>3677919.0</v>
      </c>
      <c r="G84" s="4">
        <v>3669784.70944188</v>
      </c>
      <c r="H84" s="4">
        <v>3669351.0</v>
      </c>
      <c r="I84" s="4">
        <v>1327.5797667575</v>
      </c>
      <c r="J84" s="4">
        <v>270.0</v>
      </c>
      <c r="K84" s="4">
        <v>2.7</v>
      </c>
    </row>
    <row r="85">
      <c r="A85" s="4">
        <v>3.0</v>
      </c>
      <c r="B85" s="4" t="s">
        <v>20</v>
      </c>
      <c r="C85" s="4" t="s">
        <v>23</v>
      </c>
      <c r="D85" s="4" t="s">
        <v>25</v>
      </c>
      <c r="E85" s="4">
        <v>3664676.0</v>
      </c>
      <c r="F85" s="4">
        <v>3674567.0</v>
      </c>
      <c r="G85" s="4">
        <v>3669854.29605921</v>
      </c>
      <c r="H85" s="4">
        <v>3669405.0</v>
      </c>
      <c r="I85" s="4">
        <v>1373.71759418553</v>
      </c>
      <c r="J85" s="4">
        <v>283.0</v>
      </c>
      <c r="K85" s="4">
        <v>2.83</v>
      </c>
    </row>
    <row r="86">
      <c r="A86" s="4">
        <v>3.0</v>
      </c>
      <c r="B86" s="4" t="s">
        <v>20</v>
      </c>
      <c r="C86" s="4" t="s">
        <v>21</v>
      </c>
      <c r="D86" s="4" t="s">
        <v>26</v>
      </c>
      <c r="E86" s="4">
        <v>3664054.0</v>
      </c>
      <c r="F86" s="4">
        <v>3673946.0</v>
      </c>
      <c r="G86" s="4">
        <v>3669188.88227645</v>
      </c>
      <c r="H86" s="4">
        <v>3668973.0</v>
      </c>
      <c r="I86" s="4">
        <v>1035.31466636063</v>
      </c>
      <c r="J86" s="4">
        <v>1709.0</v>
      </c>
      <c r="K86" s="4">
        <v>17.09</v>
      </c>
    </row>
    <row r="87">
      <c r="A87" s="4">
        <v>3.0</v>
      </c>
      <c r="B87" s="4" t="s">
        <v>20</v>
      </c>
      <c r="C87" s="4" t="s">
        <v>23</v>
      </c>
      <c r="D87" s="4" t="s">
        <v>26</v>
      </c>
      <c r="E87" s="4">
        <v>3664811.0</v>
      </c>
      <c r="F87" s="4">
        <v>3678135.0</v>
      </c>
      <c r="G87" s="4">
        <v>3669934.48329665</v>
      </c>
      <c r="H87" s="4">
        <v>3669595.0</v>
      </c>
      <c r="I87" s="4">
        <v>1162.41288472966</v>
      </c>
      <c r="J87" s="4">
        <v>1962.0</v>
      </c>
      <c r="K87" s="4">
        <v>19.62</v>
      </c>
    </row>
    <row r="88">
      <c r="A88" s="4">
        <v>3.0</v>
      </c>
      <c r="B88" s="4" t="s">
        <v>20</v>
      </c>
      <c r="C88" s="4" t="s">
        <v>21</v>
      </c>
      <c r="D88" s="4" t="s">
        <v>27</v>
      </c>
      <c r="E88" s="4">
        <v>3664379.0</v>
      </c>
      <c r="F88" s="4">
        <v>3672702.0</v>
      </c>
      <c r="G88" s="4">
        <v>3669693.75215043</v>
      </c>
      <c r="H88" s="4">
        <v>3669406.0</v>
      </c>
      <c r="I88" s="4">
        <v>1036.05443574215</v>
      </c>
      <c r="J88" s="4">
        <v>1886.0</v>
      </c>
      <c r="K88" s="4">
        <v>18.86</v>
      </c>
    </row>
    <row r="89">
      <c r="A89" s="4">
        <v>3.0</v>
      </c>
      <c r="B89" s="4" t="s">
        <v>20</v>
      </c>
      <c r="C89" s="4" t="s">
        <v>23</v>
      </c>
      <c r="D89" s="4" t="s">
        <v>27</v>
      </c>
      <c r="E89" s="4">
        <v>3665270.0</v>
      </c>
      <c r="F89" s="4">
        <v>3679946.0</v>
      </c>
      <c r="G89" s="4">
        <v>3670405.61292258</v>
      </c>
      <c r="H89" s="4">
        <v>3669973.0</v>
      </c>
      <c r="I89" s="4">
        <v>1156.06528841861</v>
      </c>
      <c r="J89" s="4">
        <v>2197.0</v>
      </c>
      <c r="K89" s="4">
        <v>21.97</v>
      </c>
    </row>
    <row r="90">
      <c r="A90" s="4">
        <v>3.0</v>
      </c>
      <c r="B90" s="4" t="s">
        <v>20</v>
      </c>
      <c r="C90" s="4" t="s">
        <v>21</v>
      </c>
      <c r="D90" s="4" t="s">
        <v>28</v>
      </c>
      <c r="E90" s="4">
        <v>3657406.0</v>
      </c>
      <c r="F90" s="4">
        <v>3669757.0</v>
      </c>
      <c r="G90" s="4">
        <v>3662181.99709942</v>
      </c>
      <c r="H90" s="4">
        <v>3662486.0</v>
      </c>
      <c r="I90" s="4">
        <v>1523.22590479508</v>
      </c>
      <c r="J90" s="4">
        <v>2048.0</v>
      </c>
      <c r="K90" s="4">
        <v>20.48</v>
      </c>
    </row>
    <row r="91">
      <c r="A91" s="4">
        <v>3.0</v>
      </c>
      <c r="B91" s="4" t="s">
        <v>20</v>
      </c>
      <c r="C91" s="4" t="s">
        <v>23</v>
      </c>
      <c r="D91" s="4" t="s">
        <v>28</v>
      </c>
      <c r="E91" s="4">
        <v>3657432.0</v>
      </c>
      <c r="F91" s="4">
        <v>3671325.0</v>
      </c>
      <c r="G91" s="4">
        <v>3662363.5195039</v>
      </c>
      <c r="H91" s="4">
        <v>3662594.0</v>
      </c>
      <c r="I91" s="4">
        <v>1661.83620933154</v>
      </c>
      <c r="J91" s="4">
        <v>2323.0</v>
      </c>
      <c r="K91" s="4">
        <v>23.23</v>
      </c>
    </row>
    <row r="92">
      <c r="A92" s="4">
        <v>3.0</v>
      </c>
      <c r="B92" s="4" t="s">
        <v>20</v>
      </c>
      <c r="C92" s="4" t="s">
        <v>21</v>
      </c>
      <c r="D92" s="4" t="s">
        <v>29</v>
      </c>
      <c r="E92" s="4">
        <v>3665054.0</v>
      </c>
      <c r="F92" s="4">
        <v>3676703.0</v>
      </c>
      <c r="G92" s="4">
        <v>3669432.81376275</v>
      </c>
      <c r="H92" s="4">
        <v>3669784.0</v>
      </c>
      <c r="I92" s="4">
        <v>1550.19057614519</v>
      </c>
      <c r="J92" s="4">
        <v>2084.0</v>
      </c>
      <c r="K92" s="4">
        <v>20.84</v>
      </c>
    </row>
    <row r="93">
      <c r="A93" s="4">
        <v>3.0</v>
      </c>
      <c r="B93" s="4" t="s">
        <v>20</v>
      </c>
      <c r="C93" s="4" t="s">
        <v>23</v>
      </c>
      <c r="D93" s="4" t="s">
        <v>29</v>
      </c>
      <c r="E93" s="4">
        <v>3664946.0</v>
      </c>
      <c r="F93" s="4">
        <v>3677540.0</v>
      </c>
      <c r="G93" s="4">
        <v>3669521.09991998</v>
      </c>
      <c r="H93" s="4">
        <v>3669784.0</v>
      </c>
      <c r="I93" s="4">
        <v>1575.32910220435</v>
      </c>
      <c r="J93" s="4">
        <v>2318.0</v>
      </c>
      <c r="K93" s="4">
        <v>23.18</v>
      </c>
    </row>
    <row r="94">
      <c r="A94" s="4">
        <v>3.0</v>
      </c>
      <c r="B94" s="4" t="s">
        <v>20</v>
      </c>
      <c r="C94" s="4" t="s">
        <v>21</v>
      </c>
      <c r="D94" s="4" t="s">
        <v>30</v>
      </c>
      <c r="E94" s="4">
        <v>3657324.0</v>
      </c>
      <c r="F94" s="4">
        <v>3670108.0</v>
      </c>
      <c r="G94" s="4">
        <v>3662132.49689938</v>
      </c>
      <c r="H94" s="4">
        <v>3662460.0</v>
      </c>
      <c r="I94" s="4">
        <v>1567.82643639553</v>
      </c>
      <c r="J94" s="4">
        <v>2016.0</v>
      </c>
      <c r="K94" s="4">
        <v>20.16</v>
      </c>
    </row>
    <row r="95">
      <c r="A95" s="4">
        <v>3.0</v>
      </c>
      <c r="B95" s="4" t="s">
        <v>20</v>
      </c>
      <c r="C95" s="4" t="s">
        <v>23</v>
      </c>
      <c r="D95" s="4" t="s">
        <v>30</v>
      </c>
      <c r="E95" s="4">
        <v>3657108.0</v>
      </c>
      <c r="F95" s="4">
        <v>3670838.0</v>
      </c>
      <c r="G95" s="4">
        <v>3662156.70724144</v>
      </c>
      <c r="H95" s="4">
        <v>3662379.0</v>
      </c>
      <c r="I95" s="4">
        <v>1636.39899037686</v>
      </c>
      <c r="J95" s="4">
        <v>2253.0</v>
      </c>
      <c r="K95" s="4">
        <v>22.53</v>
      </c>
    </row>
    <row r="96">
      <c r="A96" s="4">
        <v>3.0</v>
      </c>
      <c r="B96" s="4" t="s">
        <v>20</v>
      </c>
      <c r="C96" s="4" t="s">
        <v>21</v>
      </c>
      <c r="D96" s="4" t="s">
        <v>31</v>
      </c>
      <c r="E96" s="4">
        <v>3665108.0</v>
      </c>
      <c r="F96" s="4">
        <v>3676649.0</v>
      </c>
      <c r="G96" s="4">
        <v>3669297.61682336</v>
      </c>
      <c r="H96" s="4">
        <v>3669648.0</v>
      </c>
      <c r="I96" s="4">
        <v>1546.5043377906</v>
      </c>
      <c r="J96" s="4">
        <v>2170.0</v>
      </c>
      <c r="K96" s="4">
        <v>21.7</v>
      </c>
    </row>
    <row r="97">
      <c r="A97" s="4">
        <v>3.0</v>
      </c>
      <c r="B97" s="4" t="s">
        <v>20</v>
      </c>
      <c r="C97" s="4" t="s">
        <v>23</v>
      </c>
      <c r="D97" s="4" t="s">
        <v>31</v>
      </c>
      <c r="E97" s="4">
        <v>3665108.0</v>
      </c>
      <c r="F97" s="4">
        <v>3678919.0</v>
      </c>
      <c r="G97" s="4">
        <v>3669536.83936787</v>
      </c>
      <c r="H97" s="4">
        <v>3669730.0</v>
      </c>
      <c r="I97" s="4">
        <v>1627.15170399172</v>
      </c>
      <c r="J97" s="4">
        <v>2442.0</v>
      </c>
      <c r="K97" s="4">
        <v>24.42</v>
      </c>
    </row>
    <row r="98">
      <c r="A98" s="4">
        <v>3.0</v>
      </c>
      <c r="B98" s="4" t="s">
        <v>20</v>
      </c>
      <c r="C98" s="4" t="s">
        <v>21</v>
      </c>
      <c r="D98" s="4" t="s">
        <v>32</v>
      </c>
      <c r="E98" s="4">
        <v>3665676.0</v>
      </c>
      <c r="F98" s="4">
        <v>3677621.0</v>
      </c>
      <c r="G98" s="4">
        <v>3670414.71724344</v>
      </c>
      <c r="H98" s="4">
        <v>3670594.0</v>
      </c>
      <c r="I98" s="4">
        <v>1281.65450393034</v>
      </c>
      <c r="J98" s="4">
        <v>1470.0</v>
      </c>
      <c r="K98" s="4">
        <v>14.7</v>
      </c>
    </row>
    <row r="99">
      <c r="A99" s="4">
        <v>3.0</v>
      </c>
      <c r="B99" s="4" t="s">
        <v>20</v>
      </c>
      <c r="C99" s="4" t="s">
        <v>23</v>
      </c>
      <c r="D99" s="4" t="s">
        <v>32</v>
      </c>
      <c r="E99" s="4">
        <v>3665973.0</v>
      </c>
      <c r="F99" s="4">
        <v>3682244.0</v>
      </c>
      <c r="G99" s="4">
        <v>3671231.11582316</v>
      </c>
      <c r="H99" s="4">
        <v>3671189.0</v>
      </c>
      <c r="I99" s="4">
        <v>1573.60592241751</v>
      </c>
      <c r="J99" s="4">
        <v>2006.0</v>
      </c>
      <c r="K99" s="4">
        <v>20.06</v>
      </c>
    </row>
    <row r="100">
      <c r="A100" s="4">
        <v>3.0</v>
      </c>
      <c r="B100" s="4" t="s">
        <v>20</v>
      </c>
      <c r="C100" s="4" t="s">
        <v>21</v>
      </c>
      <c r="D100" s="4" t="s">
        <v>33</v>
      </c>
      <c r="E100" s="4">
        <v>3666243.0</v>
      </c>
      <c r="F100" s="4">
        <v>3677838.0</v>
      </c>
      <c r="G100" s="4">
        <v>3671146.85987197</v>
      </c>
      <c r="H100" s="4">
        <v>3671298.0</v>
      </c>
      <c r="I100" s="4">
        <v>1307.97392558302</v>
      </c>
      <c r="J100" s="4">
        <v>1495.0</v>
      </c>
      <c r="K100" s="4">
        <v>14.95</v>
      </c>
    </row>
    <row r="101">
      <c r="A101" s="4">
        <v>3.0</v>
      </c>
      <c r="B101" s="4" t="s">
        <v>20</v>
      </c>
      <c r="C101" s="4" t="s">
        <v>23</v>
      </c>
      <c r="D101" s="4" t="s">
        <v>33</v>
      </c>
      <c r="E101" s="4">
        <v>3666864.0</v>
      </c>
      <c r="F101" s="4">
        <v>3679703.0</v>
      </c>
      <c r="G101" s="4">
        <v>3671832.62582516</v>
      </c>
      <c r="H101" s="4">
        <v>3671865.0</v>
      </c>
      <c r="I101" s="4">
        <v>1531.56338309582</v>
      </c>
      <c r="J101" s="4">
        <v>1980.0</v>
      </c>
      <c r="K101" s="4">
        <v>19.8</v>
      </c>
    </row>
    <row r="102">
      <c r="A102" s="4">
        <v>3.0</v>
      </c>
      <c r="B102" s="4" t="s">
        <v>20</v>
      </c>
      <c r="C102" s="4" t="s">
        <v>21</v>
      </c>
      <c r="D102" s="4" t="s">
        <v>34</v>
      </c>
      <c r="E102" s="4">
        <v>3658108.0</v>
      </c>
      <c r="F102" s="4">
        <v>3665595.0</v>
      </c>
      <c r="G102" s="4">
        <v>3662613.65643128</v>
      </c>
      <c r="H102" s="4">
        <v>3662487.0</v>
      </c>
      <c r="I102" s="4">
        <v>641.803225527921</v>
      </c>
      <c r="J102" s="4">
        <v>710.0</v>
      </c>
      <c r="K102" s="4">
        <v>7.1</v>
      </c>
    </row>
    <row r="103">
      <c r="A103" s="4">
        <v>3.0</v>
      </c>
      <c r="B103" s="4" t="s">
        <v>20</v>
      </c>
      <c r="C103" s="4" t="s">
        <v>23</v>
      </c>
      <c r="D103" s="4" t="s">
        <v>34</v>
      </c>
      <c r="E103" s="4">
        <v>3658351.0</v>
      </c>
      <c r="F103" s="4">
        <v>3672838.0</v>
      </c>
      <c r="G103" s="4">
        <v>3663499.91098219</v>
      </c>
      <c r="H103" s="4">
        <v>3662702.0</v>
      </c>
      <c r="I103" s="4">
        <v>1410.39015736642</v>
      </c>
      <c r="J103" s="4">
        <v>85.0</v>
      </c>
      <c r="K103" s="4">
        <v>0.85</v>
      </c>
    </row>
    <row r="104">
      <c r="A104" s="4"/>
      <c r="B104" s="4"/>
      <c r="C104" s="4"/>
      <c r="D104" s="4"/>
      <c r="E104" s="4"/>
      <c r="F104" s="4"/>
      <c r="G104" s="4"/>
      <c r="H104" s="4"/>
      <c r="I104" s="4"/>
      <c r="J104" s="4"/>
      <c r="K104" s="4"/>
    </row>
    <row r="105">
      <c r="A105" s="4" t="s">
        <v>9</v>
      </c>
      <c r="B105" s="4" t="s">
        <v>10</v>
      </c>
      <c r="C105" s="4" t="s">
        <v>11</v>
      </c>
      <c r="D105" s="4" t="s">
        <v>12</v>
      </c>
      <c r="E105" s="4" t="s">
        <v>13</v>
      </c>
      <c r="F105" s="4" t="s">
        <v>14</v>
      </c>
      <c r="G105" s="4" t="s">
        <v>15</v>
      </c>
      <c r="H105" s="4" t="s">
        <v>16</v>
      </c>
      <c r="I105" s="4" t="s">
        <v>17</v>
      </c>
      <c r="J105" s="4" t="s">
        <v>18</v>
      </c>
      <c r="K105" s="4" t="s">
        <v>19</v>
      </c>
    </row>
    <row r="106">
      <c r="A106" s="4">
        <v>4.0</v>
      </c>
      <c r="B106" s="4" t="s">
        <v>20</v>
      </c>
      <c r="C106" s="4" t="s">
        <v>21</v>
      </c>
      <c r="D106" s="4" t="s">
        <v>22</v>
      </c>
      <c r="E106" s="4">
        <v>6503352.0</v>
      </c>
      <c r="F106" s="4">
        <v>6513244.0</v>
      </c>
      <c r="G106" s="4">
        <v>6507931.42058411</v>
      </c>
      <c r="H106" s="4">
        <v>6507919.0</v>
      </c>
      <c r="I106" s="4">
        <v>1171.37019344238</v>
      </c>
      <c r="J106" s="4">
        <v>105.0</v>
      </c>
      <c r="K106" s="4">
        <v>1.05</v>
      </c>
    </row>
    <row r="107">
      <c r="A107" s="4">
        <v>4.0</v>
      </c>
      <c r="B107" s="4" t="s">
        <v>20</v>
      </c>
      <c r="C107" s="4" t="s">
        <v>23</v>
      </c>
      <c r="D107" s="4" t="s">
        <v>22</v>
      </c>
      <c r="E107" s="4">
        <v>6504189.0</v>
      </c>
      <c r="F107" s="4">
        <v>6517595.0</v>
      </c>
      <c r="G107" s="4">
        <v>6509524.25475095</v>
      </c>
      <c r="H107" s="4">
        <v>6509379.0</v>
      </c>
      <c r="I107" s="4">
        <v>1781.78130734478</v>
      </c>
      <c r="J107" s="4">
        <v>112.0</v>
      </c>
      <c r="K107" s="4">
        <v>1.11999999999999</v>
      </c>
    </row>
    <row r="108">
      <c r="A108" s="4">
        <v>4.0</v>
      </c>
      <c r="B108" s="4" t="s">
        <v>20</v>
      </c>
      <c r="C108" s="4" t="s">
        <v>21</v>
      </c>
      <c r="D108" s="4" t="s">
        <v>24</v>
      </c>
      <c r="E108" s="4">
        <v>6440622.0</v>
      </c>
      <c r="F108" s="4">
        <v>6453892.0</v>
      </c>
      <c r="G108" s="4">
        <v>6445817.18083616</v>
      </c>
      <c r="H108" s="4">
        <v>6445811.0</v>
      </c>
      <c r="I108" s="4">
        <v>1677.45558852792</v>
      </c>
      <c r="J108" s="4">
        <v>13.0</v>
      </c>
      <c r="K108" s="4">
        <v>0.13</v>
      </c>
    </row>
    <row r="109">
      <c r="A109" s="4">
        <v>4.0</v>
      </c>
      <c r="B109" s="4" t="s">
        <v>20</v>
      </c>
      <c r="C109" s="4" t="s">
        <v>23</v>
      </c>
      <c r="D109" s="4" t="s">
        <v>24</v>
      </c>
      <c r="E109" s="4">
        <v>6442216.0</v>
      </c>
      <c r="F109" s="4">
        <v>6468946.0</v>
      </c>
      <c r="G109" s="4">
        <v>6449437.86447289</v>
      </c>
      <c r="H109" s="4">
        <v>6449244.0</v>
      </c>
      <c r="I109" s="4">
        <v>2388.93639259447</v>
      </c>
      <c r="J109" s="4">
        <v>181.0</v>
      </c>
      <c r="K109" s="4">
        <v>1.81</v>
      </c>
    </row>
    <row r="110">
      <c r="A110" s="4">
        <v>4.0</v>
      </c>
      <c r="B110" s="4" t="s">
        <v>20</v>
      </c>
      <c r="C110" s="4" t="s">
        <v>21</v>
      </c>
      <c r="D110" s="4" t="s">
        <v>25</v>
      </c>
      <c r="E110" s="4">
        <v>6500892.0</v>
      </c>
      <c r="F110" s="4">
        <v>6510730.0</v>
      </c>
      <c r="G110" s="4">
        <v>6505164.34666933</v>
      </c>
      <c r="H110" s="4">
        <v>6505162.0</v>
      </c>
      <c r="I110" s="4">
        <v>1153.82819505215</v>
      </c>
      <c r="J110" s="4">
        <v>65.0</v>
      </c>
      <c r="K110" s="4">
        <v>0.65</v>
      </c>
    </row>
    <row r="111">
      <c r="A111" s="4">
        <v>4.0</v>
      </c>
      <c r="B111" s="4" t="s">
        <v>20</v>
      </c>
      <c r="C111" s="4" t="s">
        <v>23</v>
      </c>
      <c r="D111" s="4" t="s">
        <v>25</v>
      </c>
      <c r="E111" s="4">
        <v>6500513.0</v>
      </c>
      <c r="F111" s="4">
        <v>6511838.0</v>
      </c>
      <c r="G111" s="4">
        <v>6505839.84696939</v>
      </c>
      <c r="H111" s="4">
        <v>6505838.0</v>
      </c>
      <c r="I111" s="4">
        <v>1280.45935977622</v>
      </c>
      <c r="J111" s="4">
        <v>118.0</v>
      </c>
      <c r="K111" s="4">
        <v>1.18</v>
      </c>
    </row>
    <row r="112">
      <c r="A112" s="4">
        <v>4.0</v>
      </c>
      <c r="B112" s="4" t="s">
        <v>20</v>
      </c>
      <c r="C112" s="4" t="s">
        <v>21</v>
      </c>
      <c r="D112" s="4" t="s">
        <v>26</v>
      </c>
      <c r="E112" s="4">
        <v>6571081.0</v>
      </c>
      <c r="F112" s="4">
        <v>6580784.0</v>
      </c>
      <c r="G112" s="4">
        <v>6575943.30296059</v>
      </c>
      <c r="H112" s="4">
        <v>6575919.0</v>
      </c>
      <c r="I112" s="4">
        <v>1263.85608389311</v>
      </c>
      <c r="J112" s="4">
        <v>71.0</v>
      </c>
      <c r="K112" s="4">
        <v>0.71</v>
      </c>
    </row>
    <row r="113">
      <c r="A113" s="4">
        <v>4.0</v>
      </c>
      <c r="B113" s="4" t="s">
        <v>20</v>
      </c>
      <c r="C113" s="4" t="s">
        <v>23</v>
      </c>
      <c r="D113" s="4" t="s">
        <v>26</v>
      </c>
      <c r="E113" s="4">
        <v>6573000.0</v>
      </c>
      <c r="F113" s="4">
        <v>6584406.0</v>
      </c>
      <c r="G113" s="4">
        <v>6578043.54910982</v>
      </c>
      <c r="H113" s="4">
        <v>6578000.0</v>
      </c>
      <c r="I113" s="4">
        <v>1544.2062357757</v>
      </c>
      <c r="J113" s="4">
        <v>116.0</v>
      </c>
      <c r="K113" s="4">
        <v>1.16</v>
      </c>
    </row>
    <row r="114">
      <c r="A114" s="4">
        <v>4.0</v>
      </c>
      <c r="B114" s="4" t="s">
        <v>20</v>
      </c>
      <c r="C114" s="4" t="s">
        <v>21</v>
      </c>
      <c r="D114" s="4" t="s">
        <v>27</v>
      </c>
      <c r="E114" s="4">
        <v>6579486.0</v>
      </c>
      <c r="F114" s="4">
        <v>6589027.0</v>
      </c>
      <c r="G114" s="4">
        <v>6583580.50710142</v>
      </c>
      <c r="H114" s="4">
        <v>6583514.0</v>
      </c>
      <c r="I114" s="4">
        <v>1203.17007266911</v>
      </c>
      <c r="J114" s="4">
        <v>107.0</v>
      </c>
      <c r="K114" s="4">
        <v>1.06999999999999</v>
      </c>
    </row>
    <row r="115">
      <c r="A115" s="4">
        <v>4.0</v>
      </c>
      <c r="B115" s="4" t="s">
        <v>20</v>
      </c>
      <c r="C115" s="4" t="s">
        <v>23</v>
      </c>
      <c r="D115" s="4" t="s">
        <v>27</v>
      </c>
      <c r="E115" s="4">
        <v>6581000.0</v>
      </c>
      <c r="F115" s="4">
        <v>6597297.0</v>
      </c>
      <c r="G115" s="4">
        <v>6587606.05431086</v>
      </c>
      <c r="H115" s="4">
        <v>6587432.0</v>
      </c>
      <c r="I115" s="4">
        <v>2202.35779711448</v>
      </c>
      <c r="J115" s="4">
        <v>60.0</v>
      </c>
      <c r="K115" s="4">
        <v>0.6</v>
      </c>
    </row>
    <row r="116">
      <c r="A116" s="4">
        <v>4.0</v>
      </c>
      <c r="B116" s="4" t="s">
        <v>20</v>
      </c>
      <c r="C116" s="4" t="s">
        <v>21</v>
      </c>
      <c r="D116" s="4" t="s">
        <v>28</v>
      </c>
      <c r="E116" s="4">
        <v>6437865.0</v>
      </c>
      <c r="F116" s="4">
        <v>6455243.0</v>
      </c>
      <c r="G116" s="4">
        <v>6443616.92388477</v>
      </c>
      <c r="H116" s="4">
        <v>6443595.0</v>
      </c>
      <c r="I116" s="4">
        <v>1970.28421682612</v>
      </c>
      <c r="J116" s="4">
        <v>103.0</v>
      </c>
      <c r="K116" s="4">
        <v>1.03</v>
      </c>
    </row>
    <row r="117">
      <c r="A117" s="4">
        <v>4.0</v>
      </c>
      <c r="B117" s="4" t="s">
        <v>20</v>
      </c>
      <c r="C117" s="4" t="s">
        <v>23</v>
      </c>
      <c r="D117" s="4" t="s">
        <v>28</v>
      </c>
      <c r="E117" s="4">
        <v>6440865.0</v>
      </c>
      <c r="F117" s="4">
        <v>6468729.0</v>
      </c>
      <c r="G117" s="4">
        <v>6447997.55861172</v>
      </c>
      <c r="H117" s="4">
        <v>6447919.0</v>
      </c>
      <c r="I117" s="4">
        <v>2370.78761041227</v>
      </c>
      <c r="J117" s="4">
        <v>162.0</v>
      </c>
      <c r="K117" s="4">
        <v>1.61999999999999</v>
      </c>
    </row>
    <row r="118">
      <c r="A118" s="4">
        <v>4.0</v>
      </c>
      <c r="B118" s="4" t="s">
        <v>20</v>
      </c>
      <c r="C118" s="4" t="s">
        <v>21</v>
      </c>
      <c r="D118" s="4" t="s">
        <v>29</v>
      </c>
      <c r="E118" s="4">
        <v>6504000.0</v>
      </c>
      <c r="F118" s="4">
        <v>6513217.0</v>
      </c>
      <c r="G118" s="4">
        <v>6508197.07631526</v>
      </c>
      <c r="H118" s="4">
        <v>6508135.0</v>
      </c>
      <c r="I118" s="4">
        <v>1154.57807229949</v>
      </c>
      <c r="J118" s="4">
        <v>97.0</v>
      </c>
      <c r="K118" s="4">
        <v>0.97</v>
      </c>
    </row>
    <row r="119">
      <c r="A119" s="4">
        <v>4.0</v>
      </c>
      <c r="B119" s="4" t="s">
        <v>20</v>
      </c>
      <c r="C119" s="4" t="s">
        <v>23</v>
      </c>
      <c r="D119" s="4" t="s">
        <v>29</v>
      </c>
      <c r="E119" s="4">
        <v>6504027.0</v>
      </c>
      <c r="F119" s="4">
        <v>6514054.0</v>
      </c>
      <c r="G119" s="4">
        <v>6508953.78045609</v>
      </c>
      <c r="H119" s="4">
        <v>6508919.0</v>
      </c>
      <c r="I119" s="4">
        <v>1285.82436288858</v>
      </c>
      <c r="J119" s="4">
        <v>71.0</v>
      </c>
      <c r="K119" s="4">
        <v>0.71</v>
      </c>
    </row>
    <row r="120">
      <c r="A120" s="4">
        <v>4.0</v>
      </c>
      <c r="B120" s="4" t="s">
        <v>20</v>
      </c>
      <c r="C120" s="4" t="s">
        <v>21</v>
      </c>
      <c r="D120" s="4" t="s">
        <v>30</v>
      </c>
      <c r="E120" s="4">
        <v>6437324.0</v>
      </c>
      <c r="F120" s="4">
        <v>6455568.0</v>
      </c>
      <c r="G120" s="4">
        <v>6443923.62242448</v>
      </c>
      <c r="H120" s="4">
        <v>6443891.0</v>
      </c>
      <c r="I120" s="4">
        <v>1988.66266342731</v>
      </c>
      <c r="J120" s="4">
        <v>165.0</v>
      </c>
      <c r="K120" s="4">
        <v>1.65</v>
      </c>
    </row>
    <row r="121">
      <c r="A121" s="4">
        <v>4.0</v>
      </c>
      <c r="B121" s="4" t="s">
        <v>20</v>
      </c>
      <c r="C121" s="4" t="s">
        <v>23</v>
      </c>
      <c r="D121" s="4" t="s">
        <v>30</v>
      </c>
      <c r="E121" s="4">
        <v>6436621.0</v>
      </c>
      <c r="F121" s="4">
        <v>6469892.0</v>
      </c>
      <c r="G121" s="4">
        <v>6446934.03540708</v>
      </c>
      <c r="H121" s="4">
        <v>6446784.0</v>
      </c>
      <c r="I121" s="4">
        <v>2649.83457041049</v>
      </c>
      <c r="J121" s="4">
        <v>125.0</v>
      </c>
      <c r="K121" s="4">
        <v>1.25</v>
      </c>
    </row>
    <row r="122">
      <c r="A122" s="4">
        <v>4.0</v>
      </c>
      <c r="B122" s="4" t="s">
        <v>20</v>
      </c>
      <c r="C122" s="4" t="s">
        <v>21</v>
      </c>
      <c r="D122" s="4" t="s">
        <v>31</v>
      </c>
      <c r="E122" s="4">
        <v>6503027.0</v>
      </c>
      <c r="F122" s="4">
        <v>6512919.0</v>
      </c>
      <c r="G122" s="4">
        <v>6507817.5985197</v>
      </c>
      <c r="H122" s="4">
        <v>6507811.0</v>
      </c>
      <c r="I122" s="4">
        <v>1246.32610775431</v>
      </c>
      <c r="J122" s="4">
        <v>68.0</v>
      </c>
      <c r="K122" s="4">
        <v>0.679999999999999</v>
      </c>
    </row>
    <row r="123">
      <c r="A123" s="4">
        <v>4.0</v>
      </c>
      <c r="B123" s="4" t="s">
        <v>20</v>
      </c>
      <c r="C123" s="4" t="s">
        <v>23</v>
      </c>
      <c r="D123" s="4" t="s">
        <v>31</v>
      </c>
      <c r="E123" s="4">
        <v>6504703.0</v>
      </c>
      <c r="F123" s="4">
        <v>6514351.0</v>
      </c>
      <c r="G123" s="4">
        <v>6509022.87507501</v>
      </c>
      <c r="H123" s="4">
        <v>6509027.0</v>
      </c>
      <c r="I123" s="4">
        <v>1337.29680075668</v>
      </c>
      <c r="J123" s="4">
        <v>79.0</v>
      </c>
      <c r="K123" s="4">
        <v>0.79</v>
      </c>
    </row>
    <row r="124">
      <c r="A124" s="4">
        <v>4.0</v>
      </c>
      <c r="B124" s="4" t="s">
        <v>20</v>
      </c>
      <c r="C124" s="4" t="s">
        <v>21</v>
      </c>
      <c r="D124" s="4" t="s">
        <v>32</v>
      </c>
      <c r="E124" s="4">
        <v>6596027.0</v>
      </c>
      <c r="F124" s="4">
        <v>6607865.0</v>
      </c>
      <c r="G124" s="4">
        <v>6602075.27475495</v>
      </c>
      <c r="H124" s="4">
        <v>6602081.0</v>
      </c>
      <c r="I124" s="4">
        <v>1476.63412480077</v>
      </c>
      <c r="J124" s="4">
        <v>88.0</v>
      </c>
      <c r="K124" s="4">
        <v>0.88</v>
      </c>
    </row>
    <row r="125">
      <c r="A125" s="4">
        <v>4.0</v>
      </c>
      <c r="B125" s="4" t="s">
        <v>20</v>
      </c>
      <c r="C125" s="4" t="s">
        <v>23</v>
      </c>
      <c r="D125" s="4" t="s">
        <v>32</v>
      </c>
      <c r="E125" s="4">
        <v>6597568.0</v>
      </c>
      <c r="F125" s="4">
        <v>6613648.0</v>
      </c>
      <c r="G125" s="4">
        <v>6604322.38147629</v>
      </c>
      <c r="H125" s="4">
        <v>6604216.0</v>
      </c>
      <c r="I125" s="4">
        <v>2035.96298499944</v>
      </c>
      <c r="J125" s="4">
        <v>77.0</v>
      </c>
      <c r="K125" s="4">
        <v>0.77</v>
      </c>
    </row>
    <row r="126">
      <c r="A126" s="4">
        <v>4.0</v>
      </c>
      <c r="B126" s="4" t="s">
        <v>20</v>
      </c>
      <c r="C126" s="4" t="s">
        <v>21</v>
      </c>
      <c r="D126" s="4" t="s">
        <v>33</v>
      </c>
      <c r="E126" s="4">
        <v>6605298.0</v>
      </c>
      <c r="F126" s="4">
        <v>6616189.0</v>
      </c>
      <c r="G126" s="4">
        <v>6610630.70274054</v>
      </c>
      <c r="H126" s="4">
        <v>6610595.0</v>
      </c>
      <c r="I126" s="4">
        <v>1538.17111459286</v>
      </c>
      <c r="J126" s="4">
        <v>70.0</v>
      </c>
      <c r="K126" s="4">
        <v>0.7</v>
      </c>
    </row>
    <row r="127">
      <c r="A127" s="4">
        <v>4.0</v>
      </c>
      <c r="B127" s="4" t="s">
        <v>20</v>
      </c>
      <c r="C127" s="4" t="s">
        <v>23</v>
      </c>
      <c r="D127" s="4" t="s">
        <v>33</v>
      </c>
      <c r="E127" s="4">
        <v>6606945.0</v>
      </c>
      <c r="F127" s="4">
        <v>6629459.0</v>
      </c>
      <c r="G127" s="4">
        <v>6615975.95129025</v>
      </c>
      <c r="H127" s="4">
        <v>6615784.0</v>
      </c>
      <c r="I127" s="4">
        <v>2858.43190680072</v>
      </c>
      <c r="J127" s="4">
        <v>74.0</v>
      </c>
      <c r="K127" s="4">
        <v>0.74</v>
      </c>
    </row>
    <row r="128">
      <c r="A128" s="4">
        <v>4.0</v>
      </c>
      <c r="B128" s="4" t="s">
        <v>20</v>
      </c>
      <c r="C128" s="4" t="s">
        <v>21</v>
      </c>
      <c r="D128" s="4" t="s">
        <v>34</v>
      </c>
      <c r="E128" s="4">
        <v>6444730.0</v>
      </c>
      <c r="F128" s="4">
        <v>6459459.0</v>
      </c>
      <c r="G128" s="4">
        <v>6449798.39697939</v>
      </c>
      <c r="H128" s="4">
        <v>6449676.0</v>
      </c>
      <c r="I128" s="4">
        <v>1740.72830695964</v>
      </c>
      <c r="J128" s="4">
        <v>117.0</v>
      </c>
      <c r="K128" s="4">
        <v>1.17</v>
      </c>
    </row>
    <row r="129">
      <c r="A129" s="4">
        <v>4.0</v>
      </c>
      <c r="B129" s="4" t="s">
        <v>20</v>
      </c>
      <c r="C129" s="4" t="s">
        <v>23</v>
      </c>
      <c r="D129" s="4" t="s">
        <v>34</v>
      </c>
      <c r="E129" s="4">
        <v>6448000.0</v>
      </c>
      <c r="F129" s="4">
        <v>6485054.0</v>
      </c>
      <c r="G129" s="4">
        <v>6458927.53810762</v>
      </c>
      <c r="H129" s="4">
        <v>6458757.0</v>
      </c>
      <c r="I129" s="4">
        <v>3027.98837378276</v>
      </c>
      <c r="J129" s="4">
        <v>129.0</v>
      </c>
      <c r="K129" s="4">
        <v>1.29</v>
      </c>
    </row>
    <row r="130">
      <c r="A130" s="4"/>
      <c r="B130" s="4"/>
      <c r="C130" s="4"/>
      <c r="D130" s="4"/>
      <c r="E130" s="4"/>
      <c r="F130" s="4"/>
      <c r="G130" s="4"/>
      <c r="H130" s="4"/>
      <c r="I130" s="4"/>
      <c r="J130" s="4"/>
      <c r="K130" s="4"/>
    </row>
    <row r="131">
      <c r="A131" s="4" t="s">
        <v>9</v>
      </c>
      <c r="B131" s="4" t="s">
        <v>10</v>
      </c>
      <c r="C131" s="4" t="s">
        <v>11</v>
      </c>
      <c r="D131" s="4" t="s">
        <v>12</v>
      </c>
      <c r="E131" s="4" t="s">
        <v>13</v>
      </c>
      <c r="F131" s="4" t="s">
        <v>14</v>
      </c>
      <c r="G131" s="4" t="s">
        <v>15</v>
      </c>
      <c r="H131" s="4" t="s">
        <v>16</v>
      </c>
      <c r="I131" s="4" t="s">
        <v>17</v>
      </c>
      <c r="J131" s="4" t="s">
        <v>18</v>
      </c>
      <c r="K131" s="4" t="s">
        <v>19</v>
      </c>
    </row>
    <row r="132">
      <c r="A132" s="4">
        <v>5.0</v>
      </c>
      <c r="B132" s="4" t="s">
        <v>20</v>
      </c>
      <c r="C132" s="4" t="s">
        <v>21</v>
      </c>
      <c r="D132" s="4" t="s">
        <v>22</v>
      </c>
      <c r="E132" s="4">
        <v>4646108.0</v>
      </c>
      <c r="F132" s="4">
        <v>4656162.0</v>
      </c>
      <c r="G132" s="4">
        <v>4651099.52170434</v>
      </c>
      <c r="H132" s="4">
        <v>4651081.0</v>
      </c>
      <c r="I132" s="4">
        <v>1176.8377401317</v>
      </c>
      <c r="J132" s="4">
        <v>173.0</v>
      </c>
      <c r="K132" s="4">
        <v>1.73</v>
      </c>
    </row>
    <row r="133">
      <c r="A133" s="4">
        <v>5.0</v>
      </c>
      <c r="B133" s="4" t="s">
        <v>20</v>
      </c>
      <c r="C133" s="4" t="s">
        <v>23</v>
      </c>
      <c r="D133" s="4" t="s">
        <v>22</v>
      </c>
      <c r="E133" s="4">
        <v>4647081.0</v>
      </c>
      <c r="F133" s="4">
        <v>4690000.0</v>
      </c>
      <c r="G133" s="4">
        <v>4656704.98709742</v>
      </c>
      <c r="H133" s="4">
        <v>4656406.0</v>
      </c>
      <c r="I133" s="4">
        <v>2445.08459553839</v>
      </c>
      <c r="J133" s="4">
        <v>246.0</v>
      </c>
      <c r="K133" s="4">
        <v>2.46</v>
      </c>
    </row>
    <row r="134">
      <c r="A134" s="4">
        <v>5.0</v>
      </c>
      <c r="B134" s="4" t="s">
        <v>20</v>
      </c>
      <c r="C134" s="4" t="s">
        <v>21</v>
      </c>
      <c r="D134" s="4" t="s">
        <v>24</v>
      </c>
      <c r="E134" s="4">
        <v>4531108.0</v>
      </c>
      <c r="F134" s="4">
        <v>4559433.0</v>
      </c>
      <c r="G134" s="4">
        <v>4542184.67373474</v>
      </c>
      <c r="H134" s="4">
        <v>4542622.0</v>
      </c>
      <c r="I134" s="4">
        <v>3534.38200190731</v>
      </c>
      <c r="J134" s="4">
        <v>186.0</v>
      </c>
      <c r="K134" s="4">
        <v>1.85999999999999</v>
      </c>
    </row>
    <row r="135">
      <c r="A135" s="4">
        <v>5.0</v>
      </c>
      <c r="B135" s="4" t="s">
        <v>20</v>
      </c>
      <c r="C135" s="4" t="s">
        <v>23</v>
      </c>
      <c r="D135" s="4" t="s">
        <v>24</v>
      </c>
      <c r="E135" s="4">
        <v>4532567.0</v>
      </c>
      <c r="F135" s="4">
        <v>4592703.0</v>
      </c>
      <c r="G135" s="4">
        <v>4544508.84366873</v>
      </c>
      <c r="H135" s="4">
        <v>4543675.0</v>
      </c>
      <c r="I135" s="4">
        <v>4906.21570883668</v>
      </c>
      <c r="J135" s="4">
        <v>287.0</v>
      </c>
      <c r="K135" s="4">
        <v>2.87</v>
      </c>
    </row>
    <row r="136">
      <c r="A136" s="4">
        <v>5.0</v>
      </c>
      <c r="B136" s="4" t="s">
        <v>20</v>
      </c>
      <c r="C136" s="4" t="s">
        <v>21</v>
      </c>
      <c r="D136" s="4" t="s">
        <v>25</v>
      </c>
      <c r="E136" s="4">
        <v>4646325.0</v>
      </c>
      <c r="F136" s="4">
        <v>4657702.0</v>
      </c>
      <c r="G136" s="4">
        <v>4652838.79725945</v>
      </c>
      <c r="H136" s="4">
        <v>4652946.0</v>
      </c>
      <c r="I136" s="4">
        <v>1548.08500663365</v>
      </c>
      <c r="J136" s="4">
        <v>67.0</v>
      </c>
      <c r="K136" s="4">
        <v>0.67</v>
      </c>
    </row>
    <row r="137">
      <c r="A137" s="4">
        <v>5.0</v>
      </c>
      <c r="B137" s="4" t="s">
        <v>20</v>
      </c>
      <c r="C137" s="4" t="s">
        <v>23</v>
      </c>
      <c r="D137" s="4" t="s">
        <v>25</v>
      </c>
      <c r="E137" s="4">
        <v>4646892.0</v>
      </c>
      <c r="F137" s="4">
        <v>4660892.0</v>
      </c>
      <c r="G137" s="4">
        <v>4655142.46209241</v>
      </c>
      <c r="H137" s="4">
        <v>4655135.0</v>
      </c>
      <c r="I137" s="4">
        <v>1664.44252679201</v>
      </c>
      <c r="J137" s="4">
        <v>209.0</v>
      </c>
      <c r="K137" s="4">
        <v>2.09</v>
      </c>
    </row>
    <row r="138">
      <c r="A138" s="4">
        <v>5.0</v>
      </c>
      <c r="B138" s="4" t="s">
        <v>20</v>
      </c>
      <c r="C138" s="4" t="s">
        <v>21</v>
      </c>
      <c r="D138" s="4" t="s">
        <v>26</v>
      </c>
      <c r="E138" s="4">
        <v>4710648.0</v>
      </c>
      <c r="F138" s="4">
        <v>4721027.0</v>
      </c>
      <c r="G138" s="4">
        <v>4715242.28395679</v>
      </c>
      <c r="H138" s="4">
        <v>4715270.0</v>
      </c>
      <c r="I138" s="4">
        <v>1503.28607430228</v>
      </c>
      <c r="J138" s="4">
        <v>39.0</v>
      </c>
      <c r="K138" s="4">
        <v>0.389999999999999</v>
      </c>
    </row>
    <row r="139">
      <c r="A139" s="4">
        <v>5.0</v>
      </c>
      <c r="B139" s="4" t="s">
        <v>20</v>
      </c>
      <c r="C139" s="4" t="s">
        <v>23</v>
      </c>
      <c r="D139" s="4" t="s">
        <v>26</v>
      </c>
      <c r="E139" s="4">
        <v>4713460.0</v>
      </c>
      <c r="F139" s="4">
        <v>4748865.0</v>
      </c>
      <c r="G139" s="4">
        <v>4719150.90588117</v>
      </c>
      <c r="H139" s="4">
        <v>4719108.0</v>
      </c>
      <c r="I139" s="4">
        <v>1864.99322072691</v>
      </c>
      <c r="J139" s="4">
        <v>92.0</v>
      </c>
      <c r="K139" s="4">
        <v>0.919999999999999</v>
      </c>
    </row>
    <row r="140">
      <c r="A140" s="4">
        <v>5.0</v>
      </c>
      <c r="B140" s="4" t="s">
        <v>20</v>
      </c>
      <c r="C140" s="4" t="s">
        <v>21</v>
      </c>
      <c r="D140" s="4" t="s">
        <v>27</v>
      </c>
      <c r="E140" s="4">
        <v>4714027.0</v>
      </c>
      <c r="F140" s="4">
        <v>4725351.0</v>
      </c>
      <c r="G140" s="4">
        <v>4720132.5675135</v>
      </c>
      <c r="H140" s="4">
        <v>4720136.0</v>
      </c>
      <c r="I140" s="4">
        <v>1533.6557476757</v>
      </c>
      <c r="J140" s="4">
        <v>55.0</v>
      </c>
      <c r="K140" s="4">
        <v>0.549999999999999</v>
      </c>
    </row>
    <row r="141">
      <c r="A141" s="4">
        <v>5.0</v>
      </c>
      <c r="B141" s="4" t="s">
        <v>20</v>
      </c>
      <c r="C141" s="4" t="s">
        <v>23</v>
      </c>
      <c r="D141" s="4" t="s">
        <v>27</v>
      </c>
      <c r="E141" s="4">
        <v>4718460.0</v>
      </c>
      <c r="F141" s="4">
        <v>4773432.0</v>
      </c>
      <c r="G141" s="4">
        <v>4729883.64332866</v>
      </c>
      <c r="H141" s="4">
        <v>4729081.5</v>
      </c>
      <c r="I141" s="4">
        <v>4399.00488554003</v>
      </c>
      <c r="J141" s="4">
        <v>399.0</v>
      </c>
      <c r="K141" s="4">
        <v>3.98999999999999</v>
      </c>
    </row>
    <row r="142">
      <c r="A142" s="4">
        <v>5.0</v>
      </c>
      <c r="B142" s="4" t="s">
        <v>20</v>
      </c>
      <c r="C142" s="4" t="s">
        <v>21</v>
      </c>
      <c r="D142" s="4" t="s">
        <v>28</v>
      </c>
      <c r="E142" s="4">
        <v>4534135.0</v>
      </c>
      <c r="F142" s="4">
        <v>4575162.0</v>
      </c>
      <c r="G142" s="4">
        <v>4545497.44698939</v>
      </c>
      <c r="H142" s="4">
        <v>4545298.0</v>
      </c>
      <c r="I142" s="4">
        <v>4307.78612423767</v>
      </c>
      <c r="J142" s="4">
        <v>121.0</v>
      </c>
      <c r="K142" s="4">
        <v>1.21</v>
      </c>
    </row>
    <row r="143">
      <c r="A143" s="4">
        <v>5.0</v>
      </c>
      <c r="B143" s="4" t="s">
        <v>20</v>
      </c>
      <c r="C143" s="4" t="s">
        <v>23</v>
      </c>
      <c r="D143" s="4" t="s">
        <v>28</v>
      </c>
      <c r="E143" s="4">
        <v>4535514.0</v>
      </c>
      <c r="F143" s="4">
        <v>4590892.0</v>
      </c>
      <c r="G143" s="4">
        <v>4547527.88317663</v>
      </c>
      <c r="H143" s="4">
        <v>4547297.0</v>
      </c>
      <c r="I143" s="4">
        <v>4069.4020583228</v>
      </c>
      <c r="J143" s="4">
        <v>244.0</v>
      </c>
      <c r="K143" s="4">
        <v>2.44</v>
      </c>
    </row>
    <row r="144">
      <c r="A144" s="4">
        <v>5.0</v>
      </c>
      <c r="B144" s="4" t="s">
        <v>20</v>
      </c>
      <c r="C144" s="4" t="s">
        <v>21</v>
      </c>
      <c r="D144" s="4" t="s">
        <v>29</v>
      </c>
      <c r="E144" s="4">
        <v>4651892.0</v>
      </c>
      <c r="F144" s="4">
        <v>4660946.0</v>
      </c>
      <c r="G144" s="4">
        <v>4656131.30556111</v>
      </c>
      <c r="H144" s="4">
        <v>4656162.0</v>
      </c>
      <c r="I144" s="4">
        <v>1234.4766007074</v>
      </c>
      <c r="J144" s="4">
        <v>40.0</v>
      </c>
      <c r="K144" s="4">
        <v>0.4</v>
      </c>
    </row>
    <row r="145">
      <c r="A145" s="4">
        <v>5.0</v>
      </c>
      <c r="B145" s="4" t="s">
        <v>20</v>
      </c>
      <c r="C145" s="4" t="s">
        <v>23</v>
      </c>
      <c r="D145" s="4" t="s">
        <v>29</v>
      </c>
      <c r="E145" s="4">
        <v>4652216.0</v>
      </c>
      <c r="F145" s="4">
        <v>4666433.0</v>
      </c>
      <c r="G145" s="4">
        <v>4658999.45709141</v>
      </c>
      <c r="H145" s="4">
        <v>4659054.0</v>
      </c>
      <c r="I145" s="4">
        <v>1582.79763716575</v>
      </c>
      <c r="J145" s="4">
        <v>58.0</v>
      </c>
      <c r="K145" s="4">
        <v>0.58</v>
      </c>
    </row>
    <row r="146">
      <c r="A146" s="4">
        <v>5.0</v>
      </c>
      <c r="B146" s="4" t="s">
        <v>20</v>
      </c>
      <c r="C146" s="4" t="s">
        <v>21</v>
      </c>
      <c r="D146" s="4" t="s">
        <v>30</v>
      </c>
      <c r="E146" s="4">
        <v>4534054.0</v>
      </c>
      <c r="F146" s="4">
        <v>4575756.0</v>
      </c>
      <c r="G146" s="4">
        <v>4543577.60412082</v>
      </c>
      <c r="H146" s="4">
        <v>4543108.0</v>
      </c>
      <c r="I146" s="4">
        <v>4262.31116722502</v>
      </c>
      <c r="J146" s="4">
        <v>171.0</v>
      </c>
      <c r="K146" s="4">
        <v>1.71</v>
      </c>
    </row>
    <row r="147">
      <c r="A147" s="4">
        <v>5.0</v>
      </c>
      <c r="B147" s="4" t="s">
        <v>20</v>
      </c>
      <c r="C147" s="4" t="s">
        <v>23</v>
      </c>
      <c r="D147" s="4" t="s">
        <v>30</v>
      </c>
      <c r="E147" s="4">
        <v>4537595.0</v>
      </c>
      <c r="F147" s="4">
        <v>4590054.0</v>
      </c>
      <c r="G147" s="4">
        <v>4548353.31506301</v>
      </c>
      <c r="H147" s="4">
        <v>4548081.0</v>
      </c>
      <c r="I147" s="4">
        <v>3931.73505128534</v>
      </c>
      <c r="J147" s="4">
        <v>231.0</v>
      </c>
      <c r="K147" s="4">
        <v>2.31</v>
      </c>
    </row>
    <row r="148">
      <c r="A148" s="4">
        <v>5.0</v>
      </c>
      <c r="B148" s="4" t="s">
        <v>20</v>
      </c>
      <c r="C148" s="4" t="s">
        <v>21</v>
      </c>
      <c r="D148" s="4" t="s">
        <v>31</v>
      </c>
      <c r="E148" s="4">
        <v>4652405.0</v>
      </c>
      <c r="F148" s="4">
        <v>4661406.0</v>
      </c>
      <c r="G148" s="4">
        <v>4656914.73144628</v>
      </c>
      <c r="H148" s="4">
        <v>4656946.0</v>
      </c>
      <c r="I148" s="4">
        <v>1243.85574530345</v>
      </c>
      <c r="J148" s="4">
        <v>122.0</v>
      </c>
      <c r="K148" s="4">
        <v>1.22</v>
      </c>
    </row>
    <row r="149">
      <c r="A149" s="4">
        <v>5.0</v>
      </c>
      <c r="B149" s="4" t="s">
        <v>20</v>
      </c>
      <c r="C149" s="4" t="s">
        <v>23</v>
      </c>
      <c r="D149" s="4" t="s">
        <v>31</v>
      </c>
      <c r="E149" s="4">
        <v>4653054.0</v>
      </c>
      <c r="F149" s="4">
        <v>4665946.0</v>
      </c>
      <c r="G149" s="4">
        <v>4658890.35097019</v>
      </c>
      <c r="H149" s="4">
        <v>4658892.0</v>
      </c>
      <c r="I149" s="4">
        <v>1609.89977543027</v>
      </c>
      <c r="J149" s="4">
        <v>76.0</v>
      </c>
      <c r="K149" s="4">
        <v>0.76</v>
      </c>
    </row>
    <row r="150">
      <c r="A150" s="4">
        <v>5.0</v>
      </c>
      <c r="B150" s="4" t="s">
        <v>20</v>
      </c>
      <c r="C150" s="4" t="s">
        <v>21</v>
      </c>
      <c r="D150" s="4" t="s">
        <v>32</v>
      </c>
      <c r="E150" s="4">
        <v>4753865.0</v>
      </c>
      <c r="F150" s="4">
        <v>4764676.0</v>
      </c>
      <c r="G150" s="4">
        <v>4759247.5610122</v>
      </c>
      <c r="H150" s="4">
        <v>4759244.0</v>
      </c>
      <c r="I150" s="4">
        <v>1527.03181921036</v>
      </c>
      <c r="J150" s="4">
        <v>53.0</v>
      </c>
      <c r="K150" s="4">
        <v>0.53</v>
      </c>
    </row>
    <row r="151">
      <c r="A151" s="4">
        <v>5.0</v>
      </c>
      <c r="B151" s="4" t="s">
        <v>20</v>
      </c>
      <c r="C151" s="4" t="s">
        <v>23</v>
      </c>
      <c r="D151" s="4" t="s">
        <v>32</v>
      </c>
      <c r="E151" s="4">
        <v>4755756.0</v>
      </c>
      <c r="F151" s="4">
        <v>4773865.0</v>
      </c>
      <c r="G151" s="4">
        <v>4764305.34686937</v>
      </c>
      <c r="H151" s="4">
        <v>4764243.0</v>
      </c>
      <c r="I151" s="4">
        <v>2185.22114838421</v>
      </c>
      <c r="J151" s="4">
        <v>36.0</v>
      </c>
      <c r="K151" s="4">
        <v>0.36</v>
      </c>
    </row>
    <row r="152">
      <c r="A152" s="4">
        <v>5.0</v>
      </c>
      <c r="B152" s="4" t="s">
        <v>20</v>
      </c>
      <c r="C152" s="4" t="s">
        <v>21</v>
      </c>
      <c r="D152" s="4" t="s">
        <v>33</v>
      </c>
      <c r="E152" s="4">
        <v>4755162.0</v>
      </c>
      <c r="F152" s="4">
        <v>4767567.0</v>
      </c>
      <c r="G152" s="4">
        <v>4761500.39937987</v>
      </c>
      <c r="H152" s="4">
        <v>4761432.0</v>
      </c>
      <c r="I152" s="4">
        <v>1605.22999194067</v>
      </c>
      <c r="J152" s="4">
        <v>19.0</v>
      </c>
      <c r="K152" s="4">
        <v>0.19</v>
      </c>
    </row>
    <row r="153">
      <c r="A153" s="4">
        <v>5.0</v>
      </c>
      <c r="B153" s="4" t="s">
        <v>20</v>
      </c>
      <c r="C153" s="4" t="s">
        <v>23</v>
      </c>
      <c r="D153" s="4" t="s">
        <v>33</v>
      </c>
      <c r="E153" s="4">
        <v>4759729.0</v>
      </c>
      <c r="F153" s="4">
        <v>4806433.0</v>
      </c>
      <c r="G153" s="4">
        <v>4771696.91528305</v>
      </c>
      <c r="H153" s="4">
        <v>4771136.0</v>
      </c>
      <c r="I153" s="4">
        <v>4323.89317342325</v>
      </c>
      <c r="J153" s="4">
        <v>297.0</v>
      </c>
      <c r="K153" s="4">
        <v>2.97</v>
      </c>
    </row>
    <row r="154">
      <c r="A154" s="4">
        <v>5.0</v>
      </c>
      <c r="B154" s="4" t="s">
        <v>20</v>
      </c>
      <c r="C154" s="4" t="s">
        <v>21</v>
      </c>
      <c r="D154" s="4" t="s">
        <v>34</v>
      </c>
      <c r="E154" s="4">
        <v>4538189.0</v>
      </c>
      <c r="F154" s="4">
        <v>4573973.0</v>
      </c>
      <c r="G154" s="4">
        <v>4548440.78995799</v>
      </c>
      <c r="H154" s="4">
        <v>4548459.0</v>
      </c>
      <c r="I154" s="4">
        <v>3825.86815714235</v>
      </c>
      <c r="J154" s="4">
        <v>87.0</v>
      </c>
      <c r="K154" s="4">
        <v>0.869999999999999</v>
      </c>
    </row>
    <row r="155">
      <c r="A155" s="4">
        <v>5.0</v>
      </c>
      <c r="B155" s="4" t="s">
        <v>20</v>
      </c>
      <c r="C155" s="4" t="s">
        <v>23</v>
      </c>
      <c r="D155" s="4" t="s">
        <v>34</v>
      </c>
      <c r="E155" s="4">
        <v>4532622.0</v>
      </c>
      <c r="F155" s="4">
        <v>4596378.0</v>
      </c>
      <c r="G155" s="4">
        <v>4548883.98309661</v>
      </c>
      <c r="H155" s="4">
        <v>4548757.0</v>
      </c>
      <c r="I155" s="4">
        <v>6327.89574052612</v>
      </c>
      <c r="J155" s="4">
        <v>106.0</v>
      </c>
      <c r="K155" s="4">
        <v>1.06</v>
      </c>
    </row>
    <row r="156">
      <c r="A156" s="4"/>
      <c r="B156" s="4"/>
      <c r="C156" s="4"/>
      <c r="D156" s="4"/>
      <c r="E156" s="4"/>
      <c r="F156" s="4"/>
      <c r="G156" s="4"/>
      <c r="H156" s="4"/>
      <c r="I156" s="4"/>
      <c r="J156" s="4"/>
      <c r="K156" s="4"/>
    </row>
    <row r="157">
      <c r="A157" s="4" t="s">
        <v>9</v>
      </c>
      <c r="B157" s="4" t="s">
        <v>10</v>
      </c>
      <c r="C157" s="4" t="s">
        <v>11</v>
      </c>
      <c r="D157" s="4" t="s">
        <v>12</v>
      </c>
      <c r="E157" s="4" t="s">
        <v>13</v>
      </c>
      <c r="F157" s="4" t="s">
        <v>14</v>
      </c>
      <c r="G157" s="4" t="s">
        <v>15</v>
      </c>
      <c r="H157" s="4" t="s">
        <v>16</v>
      </c>
      <c r="I157" s="4" t="s">
        <v>17</v>
      </c>
      <c r="J157" s="4" t="s">
        <v>18</v>
      </c>
      <c r="K157" s="4" t="s">
        <v>19</v>
      </c>
    </row>
    <row r="158">
      <c r="A158" s="4">
        <v>6.0</v>
      </c>
      <c r="B158" s="4" t="s">
        <v>20</v>
      </c>
      <c r="C158" s="4" t="s">
        <v>21</v>
      </c>
      <c r="D158" s="4" t="s">
        <v>22</v>
      </c>
      <c r="E158" s="4">
        <v>3868000.0</v>
      </c>
      <c r="F158" s="4">
        <v>3955946.0</v>
      </c>
      <c r="G158" s="4">
        <v>3869697.86477295</v>
      </c>
      <c r="H158" s="4">
        <v>3869325.0</v>
      </c>
      <c r="I158" s="4">
        <v>5425.44530234485</v>
      </c>
      <c r="J158" s="4">
        <v>132.0</v>
      </c>
      <c r="K158" s="4">
        <v>1.32</v>
      </c>
    </row>
    <row r="159">
      <c r="A159" s="4">
        <v>6.0</v>
      </c>
      <c r="B159" s="4" t="s">
        <v>20</v>
      </c>
      <c r="C159" s="4" t="s">
        <v>23</v>
      </c>
      <c r="D159" s="4" t="s">
        <v>22</v>
      </c>
      <c r="E159" s="4">
        <v>3868054.0</v>
      </c>
      <c r="F159" s="4">
        <v>3957675.0</v>
      </c>
      <c r="G159" s="4">
        <v>3870301.44298859</v>
      </c>
      <c r="H159" s="4">
        <v>3869486.0</v>
      </c>
      <c r="I159" s="4">
        <v>5613.27108932003</v>
      </c>
      <c r="J159" s="4">
        <v>1191.0</v>
      </c>
      <c r="K159" s="4">
        <v>11.91</v>
      </c>
    </row>
    <row r="160">
      <c r="A160" s="4">
        <v>6.0</v>
      </c>
      <c r="B160" s="4" t="s">
        <v>20</v>
      </c>
      <c r="C160" s="4" t="s">
        <v>21</v>
      </c>
      <c r="D160" s="4" t="s">
        <v>24</v>
      </c>
      <c r="E160" s="4">
        <v>3857514.0</v>
      </c>
      <c r="F160" s="4">
        <v>3946108.0</v>
      </c>
      <c r="G160" s="4">
        <v>3859809.31616323</v>
      </c>
      <c r="H160" s="4">
        <v>3859432.0</v>
      </c>
      <c r="I160" s="4">
        <v>5447.67367340372</v>
      </c>
      <c r="J160" s="4">
        <v>95.0</v>
      </c>
      <c r="K160" s="4">
        <v>0.95</v>
      </c>
    </row>
    <row r="161">
      <c r="A161" s="4">
        <v>6.0</v>
      </c>
      <c r="B161" s="4" t="s">
        <v>20</v>
      </c>
      <c r="C161" s="4" t="s">
        <v>23</v>
      </c>
      <c r="D161" s="4" t="s">
        <v>24</v>
      </c>
      <c r="E161" s="4">
        <v>3857892.0</v>
      </c>
      <c r="F161" s="4">
        <v>3951648.0</v>
      </c>
      <c r="G161" s="4">
        <v>3862911.06891378</v>
      </c>
      <c r="H161" s="4">
        <v>3862513.0</v>
      </c>
      <c r="I161" s="4">
        <v>5593.76284354065</v>
      </c>
      <c r="J161" s="4">
        <v>299.0</v>
      </c>
      <c r="K161" s="4">
        <v>2.98999999999999</v>
      </c>
    </row>
    <row r="162">
      <c r="A162" s="4">
        <v>6.0</v>
      </c>
      <c r="B162" s="4" t="s">
        <v>20</v>
      </c>
      <c r="C162" s="4" t="s">
        <v>21</v>
      </c>
      <c r="D162" s="4" t="s">
        <v>25</v>
      </c>
      <c r="E162" s="4">
        <v>3866432.0</v>
      </c>
      <c r="F162" s="4">
        <v>3954675.0</v>
      </c>
      <c r="G162" s="4">
        <v>3868166.39677935</v>
      </c>
      <c r="H162" s="4">
        <v>3867784.0</v>
      </c>
      <c r="I162" s="4">
        <v>5438.67758189896</v>
      </c>
      <c r="J162" s="4">
        <v>124.0</v>
      </c>
      <c r="K162" s="4">
        <v>1.24</v>
      </c>
    </row>
    <row r="163">
      <c r="A163" s="4">
        <v>6.0</v>
      </c>
      <c r="B163" s="4" t="s">
        <v>20</v>
      </c>
      <c r="C163" s="4" t="s">
        <v>23</v>
      </c>
      <c r="D163" s="4" t="s">
        <v>25</v>
      </c>
      <c r="E163" s="4">
        <v>3866730.0</v>
      </c>
      <c r="F163" s="4">
        <v>3956081.0</v>
      </c>
      <c r="G163" s="4">
        <v>3868525.510002</v>
      </c>
      <c r="H163" s="4">
        <v>3868081.0</v>
      </c>
      <c r="I163" s="4">
        <v>5457.64430545444</v>
      </c>
      <c r="J163" s="4">
        <v>612.0</v>
      </c>
      <c r="K163" s="4">
        <v>6.12</v>
      </c>
    </row>
    <row r="164">
      <c r="A164" s="4">
        <v>6.0</v>
      </c>
      <c r="B164" s="4" t="s">
        <v>20</v>
      </c>
      <c r="C164" s="4" t="s">
        <v>21</v>
      </c>
      <c r="D164" s="4" t="s">
        <v>26</v>
      </c>
      <c r="E164" s="4">
        <v>3866351.0</v>
      </c>
      <c r="F164" s="4">
        <v>3954000.0</v>
      </c>
      <c r="G164" s="4">
        <v>3868033.24944989</v>
      </c>
      <c r="H164" s="4">
        <v>3867649.0</v>
      </c>
      <c r="I164" s="4">
        <v>5431.50584408293</v>
      </c>
      <c r="J164" s="4">
        <v>140.0</v>
      </c>
      <c r="K164" s="4">
        <v>1.4</v>
      </c>
    </row>
    <row r="165">
      <c r="A165" s="4">
        <v>6.0</v>
      </c>
      <c r="B165" s="4" t="s">
        <v>20</v>
      </c>
      <c r="C165" s="4" t="s">
        <v>23</v>
      </c>
      <c r="D165" s="4" t="s">
        <v>26</v>
      </c>
      <c r="E165" s="4">
        <v>3866622.0</v>
      </c>
      <c r="F165" s="4">
        <v>3955838.0</v>
      </c>
      <c r="G165" s="4">
        <v>3868671.01140228</v>
      </c>
      <c r="H165" s="4">
        <v>3868082.0</v>
      </c>
      <c r="I165" s="4">
        <v>5492.52614623819</v>
      </c>
      <c r="J165" s="4">
        <v>780.0</v>
      </c>
      <c r="K165" s="4">
        <v>7.8</v>
      </c>
    </row>
    <row r="166">
      <c r="A166" s="4">
        <v>6.0</v>
      </c>
      <c r="B166" s="4" t="s">
        <v>20</v>
      </c>
      <c r="C166" s="4" t="s">
        <v>21</v>
      </c>
      <c r="D166" s="4" t="s">
        <v>27</v>
      </c>
      <c r="E166" s="4">
        <v>3867027.0</v>
      </c>
      <c r="F166" s="4">
        <v>3955135.0</v>
      </c>
      <c r="G166" s="4">
        <v>3868655.23284656</v>
      </c>
      <c r="H166" s="4">
        <v>3868243.0</v>
      </c>
      <c r="I166" s="4">
        <v>5426.06354596723</v>
      </c>
      <c r="J166" s="4">
        <v>262.0</v>
      </c>
      <c r="K166" s="4">
        <v>2.62</v>
      </c>
    </row>
    <row r="167">
      <c r="A167" s="4">
        <v>6.0</v>
      </c>
      <c r="B167" s="4" t="s">
        <v>20</v>
      </c>
      <c r="C167" s="4" t="s">
        <v>23</v>
      </c>
      <c r="D167" s="4" t="s">
        <v>27</v>
      </c>
      <c r="E167" s="4">
        <v>3867216.0</v>
      </c>
      <c r="F167" s="4">
        <v>3958325.0</v>
      </c>
      <c r="G167" s="4">
        <v>3870044.47089417</v>
      </c>
      <c r="H167" s="4">
        <v>3868973.0</v>
      </c>
      <c r="I167" s="4">
        <v>6134.97432045782</v>
      </c>
      <c r="J167" s="4">
        <v>697.0</v>
      </c>
      <c r="K167" s="4">
        <v>6.97</v>
      </c>
    </row>
    <row r="168">
      <c r="A168" s="4">
        <v>6.0</v>
      </c>
      <c r="B168" s="4" t="s">
        <v>20</v>
      </c>
      <c r="C168" s="4" t="s">
        <v>21</v>
      </c>
      <c r="D168" s="4" t="s">
        <v>28</v>
      </c>
      <c r="E168" s="4">
        <v>3857784.0</v>
      </c>
      <c r="F168" s="4">
        <v>3947649.0</v>
      </c>
      <c r="G168" s="4">
        <v>3859619.42388477</v>
      </c>
      <c r="H168" s="4">
        <v>3859243.0</v>
      </c>
      <c r="I168" s="4">
        <v>5481.88548075238</v>
      </c>
      <c r="J168" s="4">
        <v>120.0</v>
      </c>
      <c r="K168" s="4">
        <v>1.2</v>
      </c>
    </row>
    <row r="169">
      <c r="A169" s="4">
        <v>6.0</v>
      </c>
      <c r="B169" s="4" t="s">
        <v>20</v>
      </c>
      <c r="C169" s="4" t="s">
        <v>23</v>
      </c>
      <c r="D169" s="4" t="s">
        <v>28</v>
      </c>
      <c r="E169" s="4">
        <v>3859675.0</v>
      </c>
      <c r="F169" s="4">
        <v>3958946.0</v>
      </c>
      <c r="G169" s="4">
        <v>3864948.30706141</v>
      </c>
      <c r="H169" s="4">
        <v>3864460.0</v>
      </c>
      <c r="I169" s="4">
        <v>5774.98784432598</v>
      </c>
      <c r="J169" s="4">
        <v>186.0</v>
      </c>
      <c r="K169" s="4">
        <v>1.85999999999999</v>
      </c>
    </row>
    <row r="170">
      <c r="A170" s="4">
        <v>6.0</v>
      </c>
      <c r="B170" s="4" t="s">
        <v>20</v>
      </c>
      <c r="C170" s="4" t="s">
        <v>21</v>
      </c>
      <c r="D170" s="4" t="s">
        <v>29</v>
      </c>
      <c r="E170" s="4">
        <v>3867297.0</v>
      </c>
      <c r="F170" s="4">
        <v>3955379.0</v>
      </c>
      <c r="G170" s="4">
        <v>3869019.6995399</v>
      </c>
      <c r="H170" s="4">
        <v>3868676.0</v>
      </c>
      <c r="I170" s="4">
        <v>5439.70102541632</v>
      </c>
      <c r="J170" s="4">
        <v>92.0</v>
      </c>
      <c r="K170" s="4">
        <v>0.919999999999999</v>
      </c>
    </row>
    <row r="171">
      <c r="A171" s="4">
        <v>6.0</v>
      </c>
      <c r="B171" s="4" t="s">
        <v>20</v>
      </c>
      <c r="C171" s="4" t="s">
        <v>23</v>
      </c>
      <c r="D171" s="4" t="s">
        <v>29</v>
      </c>
      <c r="E171" s="4">
        <v>3867432.0</v>
      </c>
      <c r="F171" s="4">
        <v>3956865.0</v>
      </c>
      <c r="G171" s="4">
        <v>3869325.91318263</v>
      </c>
      <c r="H171" s="4">
        <v>3868730.0</v>
      </c>
      <c r="I171" s="4">
        <v>5513.24899073133</v>
      </c>
      <c r="J171" s="4">
        <v>822.0</v>
      </c>
      <c r="K171" s="4">
        <v>8.21999999999999</v>
      </c>
    </row>
    <row r="172">
      <c r="A172" s="4">
        <v>6.0</v>
      </c>
      <c r="B172" s="4" t="s">
        <v>20</v>
      </c>
      <c r="C172" s="4" t="s">
        <v>21</v>
      </c>
      <c r="D172" s="4" t="s">
        <v>30</v>
      </c>
      <c r="E172" s="4">
        <v>3858243.0</v>
      </c>
      <c r="F172" s="4">
        <v>3947378.0</v>
      </c>
      <c r="G172" s="4">
        <v>3860137.1965393</v>
      </c>
      <c r="H172" s="4">
        <v>3859730.0</v>
      </c>
      <c r="I172" s="4">
        <v>5487.02871497094</v>
      </c>
      <c r="J172" s="4">
        <v>66.0</v>
      </c>
      <c r="K172" s="4">
        <v>0.66</v>
      </c>
    </row>
    <row r="173">
      <c r="A173" s="4">
        <v>6.0</v>
      </c>
      <c r="B173" s="4" t="s">
        <v>20</v>
      </c>
      <c r="C173" s="4" t="s">
        <v>23</v>
      </c>
      <c r="D173" s="4" t="s">
        <v>30</v>
      </c>
      <c r="E173" s="4">
        <v>3859838.0</v>
      </c>
      <c r="F173" s="4">
        <v>3953270.0</v>
      </c>
      <c r="G173" s="4">
        <v>3865170.64532906</v>
      </c>
      <c r="H173" s="4">
        <v>3864730.0</v>
      </c>
      <c r="I173" s="4">
        <v>5556.5086944137</v>
      </c>
      <c r="J173" s="4">
        <v>156.0</v>
      </c>
      <c r="K173" s="4">
        <v>1.55999999999999</v>
      </c>
    </row>
    <row r="174">
      <c r="A174" s="4">
        <v>6.0</v>
      </c>
      <c r="B174" s="4" t="s">
        <v>20</v>
      </c>
      <c r="C174" s="4" t="s">
        <v>21</v>
      </c>
      <c r="D174" s="4" t="s">
        <v>31</v>
      </c>
      <c r="E174" s="4">
        <v>3867297.0</v>
      </c>
      <c r="F174" s="4">
        <v>3955459.0</v>
      </c>
      <c r="G174" s="4">
        <v>3869081.74594918</v>
      </c>
      <c r="H174" s="4">
        <v>3868730.0</v>
      </c>
      <c r="I174" s="4">
        <v>5437.40942610091</v>
      </c>
      <c r="J174" s="4">
        <v>118.0</v>
      </c>
      <c r="K174" s="4">
        <v>1.18</v>
      </c>
    </row>
    <row r="175">
      <c r="A175" s="4">
        <v>6.0</v>
      </c>
      <c r="B175" s="4" t="s">
        <v>20</v>
      </c>
      <c r="C175" s="4" t="s">
        <v>23</v>
      </c>
      <c r="D175" s="4" t="s">
        <v>31</v>
      </c>
      <c r="E175" s="4">
        <v>3867513.0</v>
      </c>
      <c r="F175" s="4">
        <v>3957297.0</v>
      </c>
      <c r="G175" s="4">
        <v>3869202.21174234</v>
      </c>
      <c r="H175" s="4">
        <v>3868784.0</v>
      </c>
      <c r="I175" s="4">
        <v>5470.86652734666</v>
      </c>
      <c r="J175" s="4">
        <v>491.0</v>
      </c>
      <c r="K175" s="4">
        <v>4.91</v>
      </c>
    </row>
    <row r="176">
      <c r="A176" s="4">
        <v>6.0</v>
      </c>
      <c r="B176" s="4" t="s">
        <v>20</v>
      </c>
      <c r="C176" s="4" t="s">
        <v>21</v>
      </c>
      <c r="D176" s="4" t="s">
        <v>32</v>
      </c>
      <c r="E176" s="4">
        <v>3869838.0</v>
      </c>
      <c r="F176" s="4">
        <v>3958757.0</v>
      </c>
      <c r="G176" s="4">
        <v>3871872.0990198</v>
      </c>
      <c r="H176" s="4">
        <v>3871486.0</v>
      </c>
      <c r="I176" s="4">
        <v>5454.45190315821</v>
      </c>
      <c r="J176" s="4">
        <v>216.0</v>
      </c>
      <c r="K176" s="4">
        <v>2.16</v>
      </c>
    </row>
    <row r="177">
      <c r="A177" s="4">
        <v>6.0</v>
      </c>
      <c r="B177" s="4" t="s">
        <v>20</v>
      </c>
      <c r="C177" s="4" t="s">
        <v>23</v>
      </c>
      <c r="D177" s="4" t="s">
        <v>32</v>
      </c>
      <c r="E177" s="4">
        <v>3870081.0</v>
      </c>
      <c r="F177" s="4">
        <v>3961918.0</v>
      </c>
      <c r="G177" s="4">
        <v>3872539.77645529</v>
      </c>
      <c r="H177" s="4">
        <v>3872027.0</v>
      </c>
      <c r="I177" s="4">
        <v>5506.9228388714</v>
      </c>
      <c r="J177" s="4">
        <v>331.0</v>
      </c>
      <c r="K177" s="4">
        <v>3.30999999999999</v>
      </c>
    </row>
    <row r="178">
      <c r="A178" s="4">
        <v>6.0</v>
      </c>
      <c r="B178" s="4" t="s">
        <v>20</v>
      </c>
      <c r="C178" s="4" t="s">
        <v>21</v>
      </c>
      <c r="D178" s="4" t="s">
        <v>33</v>
      </c>
      <c r="E178" s="4">
        <v>3870298.0</v>
      </c>
      <c r="F178" s="4">
        <v>3959973.0</v>
      </c>
      <c r="G178" s="4">
        <v>3872965.24694939</v>
      </c>
      <c r="H178" s="4">
        <v>3872567.0</v>
      </c>
      <c r="I178" s="4">
        <v>5459.28303524427</v>
      </c>
      <c r="J178" s="4">
        <v>248.0</v>
      </c>
      <c r="K178" s="4">
        <v>2.48</v>
      </c>
    </row>
    <row r="179">
      <c r="A179" s="4">
        <v>6.0</v>
      </c>
      <c r="B179" s="4" t="s">
        <v>20</v>
      </c>
      <c r="C179" s="4" t="s">
        <v>23</v>
      </c>
      <c r="D179" s="4" t="s">
        <v>33</v>
      </c>
      <c r="E179" s="4">
        <v>3871054.0</v>
      </c>
      <c r="F179" s="4">
        <v>3964648.0</v>
      </c>
      <c r="G179" s="4">
        <v>3874145.34776955</v>
      </c>
      <c r="H179" s="4">
        <v>3873297.0</v>
      </c>
      <c r="I179" s="4">
        <v>5965.50682501362</v>
      </c>
      <c r="J179" s="4">
        <v>609.0</v>
      </c>
      <c r="K179" s="4">
        <v>6.09</v>
      </c>
    </row>
    <row r="180">
      <c r="A180" s="4">
        <v>6.0</v>
      </c>
      <c r="B180" s="4" t="s">
        <v>20</v>
      </c>
      <c r="C180" s="4" t="s">
        <v>21</v>
      </c>
      <c r="D180" s="4" t="s">
        <v>34</v>
      </c>
      <c r="E180" s="4">
        <v>3858405.0</v>
      </c>
      <c r="F180" s="4">
        <v>3946486.0</v>
      </c>
      <c r="G180" s="4">
        <v>3860203.82896579</v>
      </c>
      <c r="H180" s="4">
        <v>3859824.0</v>
      </c>
      <c r="I180" s="4">
        <v>5450.97718483892</v>
      </c>
      <c r="J180" s="4">
        <v>100.0</v>
      </c>
      <c r="K180" s="4">
        <v>1.0</v>
      </c>
    </row>
    <row r="181">
      <c r="A181" s="4">
        <v>6.0</v>
      </c>
      <c r="B181" s="4" t="s">
        <v>20</v>
      </c>
      <c r="C181" s="4" t="s">
        <v>23</v>
      </c>
      <c r="D181" s="4" t="s">
        <v>34</v>
      </c>
      <c r="E181" s="4">
        <v>3862081.0</v>
      </c>
      <c r="F181" s="4">
        <v>3957946.0</v>
      </c>
      <c r="G181" s="4">
        <v>3868614.41748349</v>
      </c>
      <c r="H181" s="4">
        <v>3868000.0</v>
      </c>
      <c r="I181" s="4">
        <v>5777.60011076004</v>
      </c>
      <c r="J181" s="4">
        <v>450.0</v>
      </c>
      <c r="K181" s="4">
        <v>4.5</v>
      </c>
    </row>
    <row r="182">
      <c r="A182" s="4"/>
      <c r="B182" s="4"/>
      <c r="C182" s="4"/>
      <c r="D182" s="4"/>
      <c r="E182" s="4"/>
      <c r="F182" s="4"/>
      <c r="G182" s="4"/>
      <c r="H182" s="4"/>
      <c r="I182" s="4"/>
      <c r="J182" s="4"/>
      <c r="K182" s="4"/>
    </row>
    <row r="183">
      <c r="A183" s="4" t="s">
        <v>9</v>
      </c>
      <c r="B183" s="4" t="s">
        <v>10</v>
      </c>
      <c r="C183" s="4" t="s">
        <v>11</v>
      </c>
      <c r="D183" s="4" t="s">
        <v>12</v>
      </c>
      <c r="E183" s="4" t="s">
        <v>13</v>
      </c>
      <c r="F183" s="4" t="s">
        <v>14</v>
      </c>
      <c r="G183" s="4" t="s">
        <v>15</v>
      </c>
      <c r="H183" s="4" t="s">
        <v>16</v>
      </c>
      <c r="I183" s="4" t="s">
        <v>17</v>
      </c>
      <c r="J183" s="4" t="s">
        <v>18</v>
      </c>
      <c r="K183" s="4" t="s">
        <v>19</v>
      </c>
    </row>
    <row r="184">
      <c r="A184" s="4">
        <v>7.0</v>
      </c>
      <c r="B184" s="4" t="s">
        <v>20</v>
      </c>
      <c r="C184" s="4" t="s">
        <v>21</v>
      </c>
      <c r="D184" s="4" t="s">
        <v>22</v>
      </c>
      <c r="E184" s="4">
        <v>4928163.0</v>
      </c>
      <c r="F184" s="4">
        <v>4930540.0</v>
      </c>
      <c r="G184" s="4">
        <v>4929213.76895379</v>
      </c>
      <c r="H184" s="4">
        <v>4929216.0</v>
      </c>
      <c r="I184" s="4">
        <v>288.954130919248</v>
      </c>
      <c r="J184" s="4">
        <v>65.0</v>
      </c>
      <c r="K184" s="4">
        <v>0.65</v>
      </c>
    </row>
    <row r="185">
      <c r="A185" s="4">
        <v>7.0</v>
      </c>
      <c r="B185" s="4" t="s">
        <v>20</v>
      </c>
      <c r="C185" s="4" t="s">
        <v>23</v>
      </c>
      <c r="D185" s="4" t="s">
        <v>22</v>
      </c>
      <c r="E185" s="4">
        <v>4928378.0</v>
      </c>
      <c r="F185" s="4">
        <v>4935352.0</v>
      </c>
      <c r="G185" s="4">
        <v>4929607.20934186</v>
      </c>
      <c r="H185" s="4">
        <v>4929298.0</v>
      </c>
      <c r="I185" s="4">
        <v>968.942355804075</v>
      </c>
      <c r="J185" s="4">
        <v>1360.0</v>
      </c>
      <c r="K185" s="4">
        <v>13.6</v>
      </c>
    </row>
    <row r="186">
      <c r="A186" s="4">
        <v>7.0</v>
      </c>
      <c r="B186" s="4" t="s">
        <v>20</v>
      </c>
      <c r="C186" s="4" t="s">
        <v>21</v>
      </c>
      <c r="D186" s="4" t="s">
        <v>24</v>
      </c>
      <c r="E186" s="4">
        <v>4923352.0</v>
      </c>
      <c r="F186" s="4">
        <v>4925486.0</v>
      </c>
      <c r="G186" s="4">
        <v>4924212.77285457</v>
      </c>
      <c r="H186" s="4">
        <v>4924216.0</v>
      </c>
      <c r="I186" s="4">
        <v>264.195656889232</v>
      </c>
      <c r="J186" s="4">
        <v>84.0</v>
      </c>
      <c r="K186" s="4">
        <v>0.84</v>
      </c>
    </row>
    <row r="187">
      <c r="A187" s="4">
        <v>7.0</v>
      </c>
      <c r="B187" s="4" t="s">
        <v>20</v>
      </c>
      <c r="C187" s="4" t="s">
        <v>23</v>
      </c>
      <c r="D187" s="4" t="s">
        <v>24</v>
      </c>
      <c r="E187" s="4">
        <v>4924081.0</v>
      </c>
      <c r="F187" s="4">
        <v>4930055.0</v>
      </c>
      <c r="G187" s="4">
        <v>4925422.82866573</v>
      </c>
      <c r="H187" s="4">
        <v>4925351.0</v>
      </c>
      <c r="I187" s="4">
        <v>551.740525639062</v>
      </c>
      <c r="J187" s="4">
        <v>444.0</v>
      </c>
      <c r="K187" s="4">
        <v>4.44</v>
      </c>
    </row>
    <row r="188">
      <c r="A188" s="4">
        <v>7.0</v>
      </c>
      <c r="B188" s="4" t="s">
        <v>20</v>
      </c>
      <c r="C188" s="4" t="s">
        <v>21</v>
      </c>
      <c r="D188" s="4" t="s">
        <v>25</v>
      </c>
      <c r="E188" s="4">
        <v>4927594.0</v>
      </c>
      <c r="F188" s="4">
        <v>4929595.0</v>
      </c>
      <c r="G188" s="4">
        <v>4928640.20214042</v>
      </c>
      <c r="H188" s="4">
        <v>4928649.0</v>
      </c>
      <c r="I188" s="4">
        <v>262.992357191941</v>
      </c>
      <c r="J188" s="4">
        <v>83.0</v>
      </c>
      <c r="K188" s="4">
        <v>0.83</v>
      </c>
    </row>
    <row r="189">
      <c r="A189" s="4">
        <v>7.0</v>
      </c>
      <c r="B189" s="4" t="s">
        <v>20</v>
      </c>
      <c r="C189" s="4" t="s">
        <v>23</v>
      </c>
      <c r="D189" s="4" t="s">
        <v>25</v>
      </c>
      <c r="E189" s="4">
        <v>4927676.0</v>
      </c>
      <c r="F189" s="4">
        <v>4931352.0</v>
      </c>
      <c r="G189" s="4">
        <v>4928745.04680936</v>
      </c>
      <c r="H189" s="4">
        <v>4928703.0</v>
      </c>
      <c r="I189" s="4">
        <v>384.355445833716</v>
      </c>
      <c r="J189" s="4">
        <v>511.0</v>
      </c>
      <c r="K189" s="4">
        <v>5.11</v>
      </c>
    </row>
    <row r="190">
      <c r="A190" s="4">
        <v>7.0</v>
      </c>
      <c r="B190" s="4" t="s">
        <v>20</v>
      </c>
      <c r="C190" s="4" t="s">
        <v>21</v>
      </c>
      <c r="D190" s="4" t="s">
        <v>26</v>
      </c>
      <c r="E190" s="4">
        <v>4927946.0</v>
      </c>
      <c r="F190" s="4">
        <v>4930162.0</v>
      </c>
      <c r="G190" s="4">
        <v>4928918.40678135</v>
      </c>
      <c r="H190" s="4">
        <v>4928919.0</v>
      </c>
      <c r="I190" s="4">
        <v>287.822646824051</v>
      </c>
      <c r="J190" s="4">
        <v>81.0</v>
      </c>
      <c r="K190" s="4">
        <v>0.809999999999999</v>
      </c>
    </row>
    <row r="191">
      <c r="A191" s="4">
        <v>7.0</v>
      </c>
      <c r="B191" s="4" t="s">
        <v>20</v>
      </c>
      <c r="C191" s="4" t="s">
        <v>23</v>
      </c>
      <c r="D191" s="4" t="s">
        <v>26</v>
      </c>
      <c r="E191" s="4">
        <v>4928297.0</v>
      </c>
      <c r="F191" s="4">
        <v>4933892.0</v>
      </c>
      <c r="G191" s="4">
        <v>4929518.20774154</v>
      </c>
      <c r="H191" s="4">
        <v>4929432.0</v>
      </c>
      <c r="I191" s="4">
        <v>521.052677298264</v>
      </c>
      <c r="J191" s="4">
        <v>565.0</v>
      </c>
      <c r="K191" s="4">
        <v>5.65</v>
      </c>
    </row>
    <row r="192">
      <c r="A192" s="4">
        <v>7.0</v>
      </c>
      <c r="B192" s="4" t="s">
        <v>20</v>
      </c>
      <c r="C192" s="4" t="s">
        <v>21</v>
      </c>
      <c r="D192" s="4" t="s">
        <v>27</v>
      </c>
      <c r="E192" s="4">
        <v>4928243.0</v>
      </c>
      <c r="F192" s="4">
        <v>4930649.0</v>
      </c>
      <c r="G192" s="4">
        <v>4929209.29225845</v>
      </c>
      <c r="H192" s="4">
        <v>4929216.0</v>
      </c>
      <c r="I192" s="4">
        <v>277.454039122229</v>
      </c>
      <c r="J192" s="4">
        <v>89.0</v>
      </c>
      <c r="K192" s="4">
        <v>0.89</v>
      </c>
    </row>
    <row r="193">
      <c r="A193" s="4">
        <v>7.0</v>
      </c>
      <c r="B193" s="4" t="s">
        <v>20</v>
      </c>
      <c r="C193" s="4" t="s">
        <v>23</v>
      </c>
      <c r="D193" s="4" t="s">
        <v>27</v>
      </c>
      <c r="E193" s="4">
        <v>4928622.0</v>
      </c>
      <c r="F193" s="4">
        <v>4935567.0</v>
      </c>
      <c r="G193" s="4">
        <v>4929820.01540308</v>
      </c>
      <c r="H193" s="4">
        <v>4929649.0</v>
      </c>
      <c r="I193" s="4">
        <v>678.081740955426</v>
      </c>
      <c r="J193" s="4">
        <v>992.0</v>
      </c>
      <c r="K193" s="4">
        <v>9.92</v>
      </c>
    </row>
    <row r="194">
      <c r="A194" s="4">
        <v>7.0</v>
      </c>
      <c r="B194" s="4" t="s">
        <v>20</v>
      </c>
      <c r="C194" s="4" t="s">
        <v>21</v>
      </c>
      <c r="D194" s="4" t="s">
        <v>28</v>
      </c>
      <c r="E194" s="4">
        <v>4924162.0</v>
      </c>
      <c r="F194" s="4">
        <v>4926162.0</v>
      </c>
      <c r="G194" s="4">
        <v>4924908.87417483</v>
      </c>
      <c r="H194" s="4">
        <v>4924865.0</v>
      </c>
      <c r="I194" s="4">
        <v>304.790936259048</v>
      </c>
      <c r="J194" s="4">
        <v>184.0</v>
      </c>
      <c r="K194" s="4">
        <v>1.83999999999999</v>
      </c>
    </row>
    <row r="195">
      <c r="A195" s="4">
        <v>7.0</v>
      </c>
      <c r="B195" s="4" t="s">
        <v>20</v>
      </c>
      <c r="C195" s="4" t="s">
        <v>23</v>
      </c>
      <c r="D195" s="4" t="s">
        <v>28</v>
      </c>
      <c r="E195" s="4">
        <v>4924568.0</v>
      </c>
      <c r="F195" s="4">
        <v>4929919.0</v>
      </c>
      <c r="G195" s="4">
        <v>4925844.87177435</v>
      </c>
      <c r="H195" s="4">
        <v>4925757.0</v>
      </c>
      <c r="I195" s="4">
        <v>492.635105494542</v>
      </c>
      <c r="J195" s="4">
        <v>678.0</v>
      </c>
      <c r="K195" s="4">
        <v>6.78</v>
      </c>
    </row>
    <row r="196">
      <c r="A196" s="4">
        <v>7.0</v>
      </c>
      <c r="B196" s="4" t="s">
        <v>20</v>
      </c>
      <c r="C196" s="4" t="s">
        <v>21</v>
      </c>
      <c r="D196" s="4" t="s">
        <v>29</v>
      </c>
      <c r="E196" s="4">
        <v>4927703.0</v>
      </c>
      <c r="F196" s="4">
        <v>4929702.0</v>
      </c>
      <c r="G196" s="4">
        <v>4928743.90298059</v>
      </c>
      <c r="H196" s="4">
        <v>4928757.0</v>
      </c>
      <c r="I196" s="4">
        <v>250.877369695947</v>
      </c>
      <c r="J196" s="4">
        <v>134.0</v>
      </c>
      <c r="K196" s="4">
        <v>1.34</v>
      </c>
    </row>
    <row r="197">
      <c r="A197" s="4">
        <v>7.0</v>
      </c>
      <c r="B197" s="4" t="s">
        <v>20</v>
      </c>
      <c r="C197" s="4" t="s">
        <v>23</v>
      </c>
      <c r="D197" s="4" t="s">
        <v>29</v>
      </c>
      <c r="E197" s="4">
        <v>4927730.0</v>
      </c>
      <c r="F197" s="4">
        <v>4933190.0</v>
      </c>
      <c r="G197" s="4">
        <v>4928836.81426285</v>
      </c>
      <c r="H197" s="4">
        <v>4928784.0</v>
      </c>
      <c r="I197" s="4">
        <v>424.942103993169</v>
      </c>
      <c r="J197" s="4">
        <v>600.0</v>
      </c>
      <c r="K197" s="4">
        <v>6.0</v>
      </c>
    </row>
    <row r="198">
      <c r="A198" s="4">
        <v>7.0</v>
      </c>
      <c r="B198" s="4" t="s">
        <v>20</v>
      </c>
      <c r="C198" s="4" t="s">
        <v>21</v>
      </c>
      <c r="D198" s="4" t="s">
        <v>30</v>
      </c>
      <c r="E198" s="4">
        <v>4924108.0</v>
      </c>
      <c r="F198" s="4">
        <v>4926054.0</v>
      </c>
      <c r="G198" s="4">
        <v>4924827.5610122</v>
      </c>
      <c r="H198" s="4">
        <v>4924784.0</v>
      </c>
      <c r="I198" s="4">
        <v>268.938549135635</v>
      </c>
      <c r="J198" s="4">
        <v>96.0</v>
      </c>
      <c r="K198" s="4">
        <v>0.96</v>
      </c>
    </row>
    <row r="199">
      <c r="A199" s="4">
        <v>7.0</v>
      </c>
      <c r="B199" s="4" t="s">
        <v>20</v>
      </c>
      <c r="C199" s="4" t="s">
        <v>23</v>
      </c>
      <c r="D199" s="4" t="s">
        <v>30</v>
      </c>
      <c r="E199" s="4">
        <v>4924622.0</v>
      </c>
      <c r="F199" s="4">
        <v>4929649.0</v>
      </c>
      <c r="G199" s="4">
        <v>4925810.69063812</v>
      </c>
      <c r="H199" s="4">
        <v>4925730.0</v>
      </c>
      <c r="I199" s="4">
        <v>490.685922986267</v>
      </c>
      <c r="J199" s="4">
        <v>534.0</v>
      </c>
      <c r="K199" s="4">
        <v>5.34</v>
      </c>
    </row>
    <row r="200">
      <c r="A200" s="4">
        <v>7.0</v>
      </c>
      <c r="B200" s="4" t="s">
        <v>20</v>
      </c>
      <c r="C200" s="4" t="s">
        <v>21</v>
      </c>
      <c r="D200" s="4" t="s">
        <v>31</v>
      </c>
      <c r="E200" s="4">
        <v>4927810.0</v>
      </c>
      <c r="F200" s="4">
        <v>4929703.0</v>
      </c>
      <c r="G200" s="4">
        <v>4928739.26885377</v>
      </c>
      <c r="H200" s="4">
        <v>4928757.0</v>
      </c>
      <c r="I200" s="4">
        <v>250.255588329063</v>
      </c>
      <c r="J200" s="4">
        <v>81.0</v>
      </c>
      <c r="K200" s="4">
        <v>0.809999999999999</v>
      </c>
    </row>
    <row r="201">
      <c r="A201" s="4">
        <v>7.0</v>
      </c>
      <c r="B201" s="4" t="s">
        <v>20</v>
      </c>
      <c r="C201" s="4" t="s">
        <v>23</v>
      </c>
      <c r="D201" s="4" t="s">
        <v>31</v>
      </c>
      <c r="E201" s="4">
        <v>4927676.0</v>
      </c>
      <c r="F201" s="4">
        <v>4933243.0</v>
      </c>
      <c r="G201" s="4">
        <v>4928985.02290458</v>
      </c>
      <c r="H201" s="4">
        <v>4928838.0</v>
      </c>
      <c r="I201" s="4">
        <v>591.046717986395</v>
      </c>
      <c r="J201" s="4">
        <v>1118.0</v>
      </c>
      <c r="K201" s="4">
        <v>11.18</v>
      </c>
    </row>
    <row r="202">
      <c r="A202" s="4">
        <v>7.0</v>
      </c>
      <c r="B202" s="4" t="s">
        <v>20</v>
      </c>
      <c r="C202" s="4" t="s">
        <v>21</v>
      </c>
      <c r="D202" s="4" t="s">
        <v>32</v>
      </c>
      <c r="E202" s="4">
        <v>4928513.0</v>
      </c>
      <c r="F202" s="4">
        <v>4931217.0</v>
      </c>
      <c r="G202" s="4">
        <v>4929619.62482496</v>
      </c>
      <c r="H202" s="4">
        <v>4929595.0</v>
      </c>
      <c r="I202" s="4">
        <v>322.905454198942</v>
      </c>
      <c r="J202" s="4">
        <v>91.0</v>
      </c>
      <c r="K202" s="4">
        <v>0.91</v>
      </c>
    </row>
    <row r="203">
      <c r="A203" s="4">
        <v>7.0</v>
      </c>
      <c r="B203" s="4" t="s">
        <v>20</v>
      </c>
      <c r="C203" s="4" t="s">
        <v>23</v>
      </c>
      <c r="D203" s="4" t="s">
        <v>32</v>
      </c>
      <c r="E203" s="4">
        <v>4929054.0</v>
      </c>
      <c r="F203" s="4">
        <v>4933567.0</v>
      </c>
      <c r="G203" s="4">
        <v>4930304.95049009</v>
      </c>
      <c r="H203" s="4">
        <v>4930135.0</v>
      </c>
      <c r="I203" s="4">
        <v>610.191205476941</v>
      </c>
      <c r="J203" s="4">
        <v>544.0</v>
      </c>
      <c r="K203" s="4">
        <v>5.43999999999999</v>
      </c>
    </row>
    <row r="204">
      <c r="A204" s="4">
        <v>7.0</v>
      </c>
      <c r="B204" s="4" t="s">
        <v>20</v>
      </c>
      <c r="C204" s="4" t="s">
        <v>21</v>
      </c>
      <c r="D204" s="4" t="s">
        <v>33</v>
      </c>
      <c r="E204" s="4">
        <v>4929135.0</v>
      </c>
      <c r="F204" s="4">
        <v>4931541.0</v>
      </c>
      <c r="G204" s="4">
        <v>4929988.91448289</v>
      </c>
      <c r="H204" s="4">
        <v>4929973.0</v>
      </c>
      <c r="I204" s="4">
        <v>292.959877517833</v>
      </c>
      <c r="J204" s="4">
        <v>197.0</v>
      </c>
      <c r="K204" s="4">
        <v>1.97</v>
      </c>
    </row>
    <row r="205">
      <c r="A205" s="4">
        <v>7.0</v>
      </c>
      <c r="B205" s="4" t="s">
        <v>20</v>
      </c>
      <c r="C205" s="4" t="s">
        <v>23</v>
      </c>
      <c r="D205" s="4" t="s">
        <v>33</v>
      </c>
      <c r="E205" s="4">
        <v>4929649.0</v>
      </c>
      <c r="F205" s="4">
        <v>4938108.0</v>
      </c>
      <c r="G205" s="4">
        <v>4930783.91498299</v>
      </c>
      <c r="H205" s="4">
        <v>4930513.0</v>
      </c>
      <c r="I205" s="4">
        <v>847.917318438072</v>
      </c>
      <c r="J205" s="4">
        <v>1349.0</v>
      </c>
      <c r="K205" s="4">
        <v>13.4899999999999</v>
      </c>
    </row>
    <row r="206">
      <c r="A206" s="4">
        <v>7.0</v>
      </c>
      <c r="B206" s="4" t="s">
        <v>20</v>
      </c>
      <c r="C206" s="4" t="s">
        <v>21</v>
      </c>
      <c r="D206" s="4" t="s">
        <v>34</v>
      </c>
      <c r="E206" s="4">
        <v>4924514.0</v>
      </c>
      <c r="F206" s="4">
        <v>4926622.0</v>
      </c>
      <c r="G206" s="4">
        <v>4925389.11492298</v>
      </c>
      <c r="H206" s="4">
        <v>4925378.0</v>
      </c>
      <c r="I206" s="4">
        <v>279.637021431283</v>
      </c>
      <c r="J206" s="4">
        <v>26.0</v>
      </c>
      <c r="K206" s="4">
        <v>0.26</v>
      </c>
    </row>
    <row r="207">
      <c r="A207" s="4">
        <v>7.0</v>
      </c>
      <c r="B207" s="4" t="s">
        <v>20</v>
      </c>
      <c r="C207" s="4" t="s">
        <v>23</v>
      </c>
      <c r="D207" s="4" t="s">
        <v>34</v>
      </c>
      <c r="E207" s="4">
        <v>4924756.0</v>
      </c>
      <c r="F207" s="4">
        <v>4933811.0</v>
      </c>
      <c r="G207" s="4">
        <v>4926620.07461492</v>
      </c>
      <c r="H207" s="4">
        <v>4926405.0</v>
      </c>
      <c r="I207" s="4">
        <v>862.828206648561</v>
      </c>
      <c r="J207" s="4">
        <v>1078.0</v>
      </c>
      <c r="K207" s="4">
        <v>10.78</v>
      </c>
    </row>
    <row r="208">
      <c r="A208" s="4"/>
      <c r="B208" s="4"/>
      <c r="C208" s="4"/>
      <c r="D208" s="4"/>
      <c r="E208" s="4"/>
      <c r="F208" s="4"/>
      <c r="G208" s="4"/>
      <c r="H208" s="4"/>
      <c r="I208" s="4"/>
      <c r="J208" s="4"/>
      <c r="K208" s="4"/>
    </row>
    <row r="209">
      <c r="A209" s="4" t="s">
        <v>9</v>
      </c>
      <c r="B209" s="4" t="s">
        <v>10</v>
      </c>
      <c r="C209" s="4" t="s">
        <v>11</v>
      </c>
      <c r="D209" s="4" t="s">
        <v>12</v>
      </c>
      <c r="E209" s="4" t="s">
        <v>13</v>
      </c>
      <c r="F209" s="4" t="s">
        <v>14</v>
      </c>
      <c r="G209" s="4" t="s">
        <v>15</v>
      </c>
      <c r="H209" s="4" t="s">
        <v>16</v>
      </c>
      <c r="I209" s="4" t="s">
        <v>17</v>
      </c>
      <c r="J209" s="4" t="s">
        <v>18</v>
      </c>
      <c r="K209" s="4" t="s">
        <v>19</v>
      </c>
    </row>
    <row r="210">
      <c r="A210" s="4">
        <v>8.0</v>
      </c>
      <c r="B210" s="4" t="s">
        <v>20</v>
      </c>
      <c r="C210" s="4" t="s">
        <v>21</v>
      </c>
      <c r="D210" s="4" t="s">
        <v>22</v>
      </c>
      <c r="E210" s="4">
        <v>4329432.0</v>
      </c>
      <c r="F210" s="4">
        <v>4331513.0</v>
      </c>
      <c r="G210" s="4">
        <v>4330039.26985397</v>
      </c>
      <c r="H210" s="4">
        <v>4330027.0</v>
      </c>
      <c r="I210" s="4">
        <v>220.854052140925</v>
      </c>
      <c r="J210" s="4">
        <v>73.0</v>
      </c>
      <c r="K210" s="4">
        <v>0.73</v>
      </c>
    </row>
    <row r="211">
      <c r="A211" s="4">
        <v>8.0</v>
      </c>
      <c r="B211" s="4" t="s">
        <v>20</v>
      </c>
      <c r="C211" s="4" t="s">
        <v>23</v>
      </c>
      <c r="D211" s="4" t="s">
        <v>22</v>
      </c>
      <c r="E211" s="4">
        <v>4329459.0</v>
      </c>
      <c r="F211" s="4">
        <v>4336838.0</v>
      </c>
      <c r="G211" s="4">
        <v>4330406.25295059</v>
      </c>
      <c r="H211" s="4">
        <v>4330190.0</v>
      </c>
      <c r="I211" s="4">
        <v>683.609449241578</v>
      </c>
      <c r="J211" s="4">
        <v>905.0</v>
      </c>
      <c r="K211" s="4">
        <v>9.04999999999999</v>
      </c>
    </row>
    <row r="212">
      <c r="A212" s="4">
        <v>8.0</v>
      </c>
      <c r="B212" s="4" t="s">
        <v>20</v>
      </c>
      <c r="C212" s="4" t="s">
        <v>21</v>
      </c>
      <c r="D212" s="4" t="s">
        <v>24</v>
      </c>
      <c r="E212" s="4">
        <v>4326162.0</v>
      </c>
      <c r="F212" s="4">
        <v>4327540.0</v>
      </c>
      <c r="G212" s="4">
        <v>4326707.25645129</v>
      </c>
      <c r="H212" s="4">
        <v>4326702.0</v>
      </c>
      <c r="I212" s="4">
        <v>209.53855771186</v>
      </c>
      <c r="J212" s="4">
        <v>79.0</v>
      </c>
      <c r="K212" s="4">
        <v>0.79</v>
      </c>
    </row>
    <row r="213">
      <c r="A213" s="4">
        <v>8.0</v>
      </c>
      <c r="B213" s="4" t="s">
        <v>20</v>
      </c>
      <c r="C213" s="4" t="s">
        <v>23</v>
      </c>
      <c r="D213" s="4" t="s">
        <v>24</v>
      </c>
      <c r="E213" s="4">
        <v>4326838.0</v>
      </c>
      <c r="F213" s="4">
        <v>4334865.0</v>
      </c>
      <c r="G213" s="4">
        <v>4330924.05961192</v>
      </c>
      <c r="H213" s="4">
        <v>4330973.0</v>
      </c>
      <c r="I213" s="4">
        <v>1045.4574499379</v>
      </c>
      <c r="J213" s="4">
        <v>110.0</v>
      </c>
      <c r="K213" s="4">
        <v>1.09999999999999</v>
      </c>
    </row>
    <row r="214">
      <c r="A214" s="4">
        <v>8.0</v>
      </c>
      <c r="B214" s="4" t="s">
        <v>20</v>
      </c>
      <c r="C214" s="4" t="s">
        <v>21</v>
      </c>
      <c r="D214" s="4" t="s">
        <v>25</v>
      </c>
      <c r="E214" s="4">
        <v>4327432.0</v>
      </c>
      <c r="F214" s="4">
        <v>4328919.0</v>
      </c>
      <c r="G214" s="4">
        <v>4328009.20834166</v>
      </c>
      <c r="H214" s="4">
        <v>4328000.0</v>
      </c>
      <c r="I214" s="4">
        <v>207.212422404744</v>
      </c>
      <c r="J214" s="4">
        <v>136.0</v>
      </c>
      <c r="K214" s="4">
        <v>1.35999999999999</v>
      </c>
    </row>
    <row r="215">
      <c r="A215" s="4">
        <v>8.0</v>
      </c>
      <c r="B215" s="4" t="s">
        <v>20</v>
      </c>
      <c r="C215" s="4" t="s">
        <v>23</v>
      </c>
      <c r="D215" s="4" t="s">
        <v>25</v>
      </c>
      <c r="E215" s="4">
        <v>4327405.0</v>
      </c>
      <c r="F215" s="4">
        <v>4329784.0</v>
      </c>
      <c r="G215" s="4">
        <v>4328057.28825765</v>
      </c>
      <c r="H215" s="4">
        <v>4328027.0</v>
      </c>
      <c r="I215" s="4">
        <v>252.542440055753</v>
      </c>
      <c r="J215" s="4">
        <v>249.0</v>
      </c>
      <c r="K215" s="4">
        <v>2.48999999999999</v>
      </c>
    </row>
    <row r="216">
      <c r="A216" s="4">
        <v>8.0</v>
      </c>
      <c r="B216" s="4" t="s">
        <v>20</v>
      </c>
      <c r="C216" s="4" t="s">
        <v>21</v>
      </c>
      <c r="D216" s="4" t="s">
        <v>26</v>
      </c>
      <c r="E216" s="4">
        <v>4330216.0</v>
      </c>
      <c r="F216" s="4">
        <v>4332648.0</v>
      </c>
      <c r="G216" s="4">
        <v>4331093.08941788</v>
      </c>
      <c r="H216" s="4">
        <v>4330973.0</v>
      </c>
      <c r="I216" s="4">
        <v>437.972893319477</v>
      </c>
      <c r="J216" s="4">
        <v>1.0</v>
      </c>
      <c r="K216" s="4">
        <v>0.01</v>
      </c>
    </row>
    <row r="217">
      <c r="A217" s="4">
        <v>8.0</v>
      </c>
      <c r="B217" s="4" t="s">
        <v>20</v>
      </c>
      <c r="C217" s="4" t="s">
        <v>23</v>
      </c>
      <c r="D217" s="4" t="s">
        <v>26</v>
      </c>
      <c r="E217" s="4">
        <v>4330324.0</v>
      </c>
      <c r="F217" s="4">
        <v>4333676.0</v>
      </c>
      <c r="G217" s="4">
        <v>4331403.61172234</v>
      </c>
      <c r="H217" s="4">
        <v>4331270.0</v>
      </c>
      <c r="I217" s="4">
        <v>496.32906406183</v>
      </c>
      <c r="J217" s="4">
        <v>35.0</v>
      </c>
      <c r="K217" s="4">
        <v>0.35</v>
      </c>
    </row>
    <row r="218">
      <c r="A218" s="4">
        <v>8.0</v>
      </c>
      <c r="B218" s="4" t="s">
        <v>20</v>
      </c>
      <c r="C218" s="4" t="s">
        <v>21</v>
      </c>
      <c r="D218" s="4" t="s">
        <v>27</v>
      </c>
      <c r="E218" s="4">
        <v>4332946.0</v>
      </c>
      <c r="F218" s="4">
        <v>4336568.0</v>
      </c>
      <c r="G218" s="4">
        <v>4334151.89157831</v>
      </c>
      <c r="H218" s="4">
        <v>4334054.0</v>
      </c>
      <c r="I218" s="4">
        <v>509.299842672313</v>
      </c>
      <c r="J218" s="4">
        <v>58.0</v>
      </c>
      <c r="K218" s="4">
        <v>0.58</v>
      </c>
    </row>
    <row r="219">
      <c r="A219" s="4">
        <v>8.0</v>
      </c>
      <c r="B219" s="4" t="s">
        <v>20</v>
      </c>
      <c r="C219" s="4" t="s">
        <v>23</v>
      </c>
      <c r="D219" s="4" t="s">
        <v>27</v>
      </c>
      <c r="E219" s="4">
        <v>4333162.0</v>
      </c>
      <c r="F219" s="4">
        <v>4340486.0</v>
      </c>
      <c r="G219" s="4">
        <v>4335119.93678735</v>
      </c>
      <c r="H219" s="4">
        <v>4334972.0</v>
      </c>
      <c r="I219" s="4">
        <v>991.052127539604</v>
      </c>
      <c r="J219" s="4">
        <v>162.0</v>
      </c>
      <c r="K219" s="4">
        <v>1.61999999999999</v>
      </c>
    </row>
    <row r="220">
      <c r="A220" s="4">
        <v>8.0</v>
      </c>
      <c r="B220" s="4" t="s">
        <v>20</v>
      </c>
      <c r="C220" s="4" t="s">
        <v>21</v>
      </c>
      <c r="D220" s="4" t="s">
        <v>28</v>
      </c>
      <c r="E220" s="4">
        <v>4326514.0</v>
      </c>
      <c r="F220" s="4">
        <v>4328000.0</v>
      </c>
      <c r="G220" s="4">
        <v>4327092.05461092</v>
      </c>
      <c r="H220" s="4">
        <v>4327081.0</v>
      </c>
      <c r="I220" s="4">
        <v>222.366244835351</v>
      </c>
      <c r="J220" s="4">
        <v>49.0</v>
      </c>
      <c r="K220" s="4">
        <v>0.49</v>
      </c>
    </row>
    <row r="221">
      <c r="A221" s="4">
        <v>8.0</v>
      </c>
      <c r="B221" s="4" t="s">
        <v>20</v>
      </c>
      <c r="C221" s="4" t="s">
        <v>23</v>
      </c>
      <c r="D221" s="4" t="s">
        <v>28</v>
      </c>
      <c r="E221" s="4">
        <v>4327027.0</v>
      </c>
      <c r="F221" s="4">
        <v>4335244.0</v>
      </c>
      <c r="G221" s="4">
        <v>4331172.28045609</v>
      </c>
      <c r="H221" s="4">
        <v>4331190.0</v>
      </c>
      <c r="I221" s="4">
        <v>978.412064832833</v>
      </c>
      <c r="J221" s="4">
        <v>189.0</v>
      </c>
      <c r="K221" s="4">
        <v>1.89</v>
      </c>
    </row>
    <row r="222">
      <c r="A222" s="4">
        <v>8.0</v>
      </c>
      <c r="B222" s="4" t="s">
        <v>20</v>
      </c>
      <c r="C222" s="4" t="s">
        <v>21</v>
      </c>
      <c r="D222" s="4" t="s">
        <v>29</v>
      </c>
      <c r="E222" s="4">
        <v>4327567.0</v>
      </c>
      <c r="F222" s="4">
        <v>4329000.0</v>
      </c>
      <c r="G222" s="4">
        <v>4328073.5465093</v>
      </c>
      <c r="H222" s="4">
        <v>4328054.0</v>
      </c>
      <c r="I222" s="4">
        <v>207.419756228412</v>
      </c>
      <c r="J222" s="4">
        <v>46.0</v>
      </c>
      <c r="K222" s="4">
        <v>0.459999999999999</v>
      </c>
    </row>
    <row r="223">
      <c r="A223" s="4">
        <v>8.0</v>
      </c>
      <c r="B223" s="4" t="s">
        <v>20</v>
      </c>
      <c r="C223" s="4" t="s">
        <v>23</v>
      </c>
      <c r="D223" s="4" t="s">
        <v>29</v>
      </c>
      <c r="E223" s="4">
        <v>4327540.0</v>
      </c>
      <c r="F223" s="4">
        <v>4329946.0</v>
      </c>
      <c r="G223" s="4">
        <v>4328159.47059411</v>
      </c>
      <c r="H223" s="4">
        <v>4328108.0</v>
      </c>
      <c r="I223" s="4">
        <v>279.988213154268</v>
      </c>
      <c r="J223" s="4">
        <v>379.0</v>
      </c>
      <c r="K223" s="4">
        <v>3.79</v>
      </c>
    </row>
    <row r="224">
      <c r="A224" s="4">
        <v>8.0</v>
      </c>
      <c r="B224" s="4" t="s">
        <v>20</v>
      </c>
      <c r="C224" s="4" t="s">
        <v>21</v>
      </c>
      <c r="D224" s="4" t="s">
        <v>30</v>
      </c>
      <c r="E224" s="4">
        <v>4326459.0</v>
      </c>
      <c r="F224" s="4">
        <v>4328189.0</v>
      </c>
      <c r="G224" s="4">
        <v>4327134.78465693</v>
      </c>
      <c r="H224" s="4">
        <v>4327135.0</v>
      </c>
      <c r="I224" s="4">
        <v>239.237049902785</v>
      </c>
      <c r="J224" s="4">
        <v>64.0</v>
      </c>
      <c r="K224" s="4">
        <v>0.64</v>
      </c>
    </row>
    <row r="225">
      <c r="A225" s="4">
        <v>8.0</v>
      </c>
      <c r="B225" s="4" t="s">
        <v>20</v>
      </c>
      <c r="C225" s="4" t="s">
        <v>23</v>
      </c>
      <c r="D225" s="4" t="s">
        <v>30</v>
      </c>
      <c r="E225" s="4">
        <v>4326973.0</v>
      </c>
      <c r="F225" s="4">
        <v>4335271.0</v>
      </c>
      <c r="G225" s="4">
        <v>4331376.68633726</v>
      </c>
      <c r="H225" s="4">
        <v>4331378.0</v>
      </c>
      <c r="I225" s="4">
        <v>924.250085367201</v>
      </c>
      <c r="J225" s="4">
        <v>154.0</v>
      </c>
      <c r="K225" s="4">
        <v>1.54</v>
      </c>
    </row>
    <row r="226">
      <c r="A226" s="4">
        <v>8.0</v>
      </c>
      <c r="B226" s="4" t="s">
        <v>20</v>
      </c>
      <c r="C226" s="4" t="s">
        <v>21</v>
      </c>
      <c r="D226" s="4" t="s">
        <v>31</v>
      </c>
      <c r="E226" s="4">
        <v>4327541.0</v>
      </c>
      <c r="F226" s="4">
        <v>4329000.0</v>
      </c>
      <c r="G226" s="4">
        <v>4328066.75475095</v>
      </c>
      <c r="H226" s="4">
        <v>4328054.0</v>
      </c>
      <c r="I226" s="4">
        <v>205.005977230295</v>
      </c>
      <c r="J226" s="4">
        <v>115.0</v>
      </c>
      <c r="K226" s="4">
        <v>1.15</v>
      </c>
    </row>
    <row r="227">
      <c r="A227" s="4">
        <v>8.0</v>
      </c>
      <c r="B227" s="4" t="s">
        <v>20</v>
      </c>
      <c r="C227" s="4" t="s">
        <v>23</v>
      </c>
      <c r="D227" s="4" t="s">
        <v>31</v>
      </c>
      <c r="E227" s="4">
        <v>4327567.0</v>
      </c>
      <c r="F227" s="4">
        <v>4330838.0</v>
      </c>
      <c r="G227" s="4">
        <v>4328137.97279455</v>
      </c>
      <c r="H227" s="4">
        <v>4328108.0</v>
      </c>
      <c r="I227" s="4">
        <v>261.326417931956</v>
      </c>
      <c r="J227" s="4">
        <v>265.0</v>
      </c>
      <c r="K227" s="4">
        <v>2.65</v>
      </c>
    </row>
    <row r="228">
      <c r="A228" s="4">
        <v>8.0</v>
      </c>
      <c r="B228" s="4" t="s">
        <v>20</v>
      </c>
      <c r="C228" s="4" t="s">
        <v>21</v>
      </c>
      <c r="D228" s="4" t="s">
        <v>32</v>
      </c>
      <c r="E228" s="4">
        <v>4331027.0</v>
      </c>
      <c r="F228" s="4">
        <v>4334027.0</v>
      </c>
      <c r="G228" s="4">
        <v>4331980.98889778</v>
      </c>
      <c r="H228" s="4">
        <v>4331757.0</v>
      </c>
      <c r="I228" s="4">
        <v>575.096078778806</v>
      </c>
      <c r="J228" s="4">
        <v>1.0</v>
      </c>
      <c r="K228" s="4">
        <v>0.01</v>
      </c>
    </row>
    <row r="229">
      <c r="A229" s="4">
        <v>8.0</v>
      </c>
      <c r="B229" s="4" t="s">
        <v>20</v>
      </c>
      <c r="C229" s="4" t="s">
        <v>23</v>
      </c>
      <c r="D229" s="4" t="s">
        <v>32</v>
      </c>
      <c r="E229" s="4">
        <v>4331162.0</v>
      </c>
      <c r="F229" s="4">
        <v>4335298.0</v>
      </c>
      <c r="G229" s="4">
        <v>4332438.41538307</v>
      </c>
      <c r="H229" s="4">
        <v>4332324.0</v>
      </c>
      <c r="I229" s="4">
        <v>628.293219207615</v>
      </c>
      <c r="J229" s="4">
        <v>20.0</v>
      </c>
      <c r="K229" s="4">
        <v>0.2</v>
      </c>
    </row>
    <row r="230">
      <c r="A230" s="4">
        <v>8.0</v>
      </c>
      <c r="B230" s="4" t="s">
        <v>20</v>
      </c>
      <c r="C230" s="4" t="s">
        <v>21</v>
      </c>
      <c r="D230" s="4" t="s">
        <v>33</v>
      </c>
      <c r="E230" s="4">
        <v>4333811.0</v>
      </c>
      <c r="F230" s="4">
        <v>4338243.0</v>
      </c>
      <c r="G230" s="4">
        <v>4335267.1105221</v>
      </c>
      <c r="H230" s="4">
        <v>4335163.0</v>
      </c>
      <c r="I230" s="4">
        <v>625.355005858457</v>
      </c>
      <c r="J230" s="4">
        <v>50.0</v>
      </c>
      <c r="K230" s="4">
        <v>0.5</v>
      </c>
    </row>
    <row r="231">
      <c r="A231" s="4">
        <v>8.0</v>
      </c>
      <c r="B231" s="4" t="s">
        <v>20</v>
      </c>
      <c r="C231" s="4" t="s">
        <v>23</v>
      </c>
      <c r="D231" s="4" t="s">
        <v>33</v>
      </c>
      <c r="E231" s="4">
        <v>4334027.0</v>
      </c>
      <c r="F231" s="4">
        <v>4344892.0</v>
      </c>
      <c r="G231" s="4">
        <v>4336361.66523304</v>
      </c>
      <c r="H231" s="4">
        <v>4336216.0</v>
      </c>
      <c r="I231" s="4">
        <v>970.077211355914</v>
      </c>
      <c r="J231" s="4">
        <v>165.0</v>
      </c>
      <c r="K231" s="4">
        <v>1.65</v>
      </c>
    </row>
    <row r="232">
      <c r="A232" s="4">
        <v>8.0</v>
      </c>
      <c r="B232" s="4" t="s">
        <v>20</v>
      </c>
      <c r="C232" s="4" t="s">
        <v>21</v>
      </c>
      <c r="D232" s="4" t="s">
        <v>34</v>
      </c>
      <c r="E232" s="4">
        <v>4328270.0</v>
      </c>
      <c r="F232" s="4">
        <v>4329838.0</v>
      </c>
      <c r="G232" s="4">
        <v>4328942.93338667</v>
      </c>
      <c r="H232" s="4">
        <v>4328919.0</v>
      </c>
      <c r="I232" s="4">
        <v>231.833019495438</v>
      </c>
      <c r="J232" s="4">
        <v>38.0</v>
      </c>
      <c r="K232" s="4">
        <v>0.38</v>
      </c>
    </row>
    <row r="233">
      <c r="A233" s="4">
        <v>8.0</v>
      </c>
      <c r="B233" s="4" t="s">
        <v>20</v>
      </c>
      <c r="C233" s="4" t="s">
        <v>23</v>
      </c>
      <c r="D233" s="4" t="s">
        <v>34</v>
      </c>
      <c r="E233" s="4">
        <v>4329054.0</v>
      </c>
      <c r="F233" s="4">
        <v>4343108.0</v>
      </c>
      <c r="G233" s="4">
        <v>4335498.92128425</v>
      </c>
      <c r="H233" s="4">
        <v>4335405.0</v>
      </c>
      <c r="I233" s="4">
        <v>1601.6012743178</v>
      </c>
      <c r="J233" s="4">
        <v>83.0</v>
      </c>
      <c r="K233" s="4">
        <v>0.83</v>
      </c>
    </row>
    <row r="234">
      <c r="A234" s="4"/>
      <c r="B234" s="4"/>
      <c r="C234" s="4"/>
      <c r="D234" s="4"/>
      <c r="E234" s="4"/>
      <c r="F234" s="4"/>
      <c r="G234" s="4"/>
      <c r="H234" s="4"/>
      <c r="I234" s="4"/>
      <c r="J234" s="4"/>
      <c r="K234" s="4"/>
    </row>
    <row r="235">
      <c r="A235" s="4" t="s">
        <v>9</v>
      </c>
      <c r="B235" s="4" t="s">
        <v>10</v>
      </c>
      <c r="C235" s="4" t="s">
        <v>11</v>
      </c>
      <c r="D235" s="4" t="s">
        <v>12</v>
      </c>
      <c r="E235" s="4" t="s">
        <v>13</v>
      </c>
      <c r="F235" s="4" t="s">
        <v>14</v>
      </c>
      <c r="G235" s="4" t="s">
        <v>15</v>
      </c>
      <c r="H235" s="4" t="s">
        <v>16</v>
      </c>
      <c r="I235" s="4" t="s">
        <v>17</v>
      </c>
      <c r="J235" s="4" t="s">
        <v>18</v>
      </c>
      <c r="K235" s="4" t="s">
        <v>19</v>
      </c>
    </row>
    <row r="236">
      <c r="A236" s="4">
        <v>9.0</v>
      </c>
      <c r="B236" s="4" t="s">
        <v>20</v>
      </c>
      <c r="C236" s="4" t="s">
        <v>21</v>
      </c>
      <c r="D236" s="4" t="s">
        <v>22</v>
      </c>
      <c r="E236" s="4">
        <v>6500730.0</v>
      </c>
      <c r="F236" s="4">
        <v>6507081.0</v>
      </c>
      <c r="G236" s="4">
        <v>6503103.72434486</v>
      </c>
      <c r="H236" s="4">
        <v>6503054.0</v>
      </c>
      <c r="I236" s="4">
        <v>696.390764483346</v>
      </c>
      <c r="J236" s="4">
        <v>145.0</v>
      </c>
      <c r="K236" s="4">
        <v>1.45</v>
      </c>
    </row>
    <row r="237">
      <c r="A237" s="4">
        <v>9.0</v>
      </c>
      <c r="B237" s="4" t="s">
        <v>20</v>
      </c>
      <c r="C237" s="4" t="s">
        <v>23</v>
      </c>
      <c r="D237" s="4" t="s">
        <v>22</v>
      </c>
      <c r="E237" s="4">
        <v>6502621.0</v>
      </c>
      <c r="F237" s="4">
        <v>6519054.0</v>
      </c>
      <c r="G237" s="4">
        <v>6509233.01510302</v>
      </c>
      <c r="H237" s="4">
        <v>6509000.0</v>
      </c>
      <c r="I237" s="4">
        <v>1978.5759725966</v>
      </c>
      <c r="J237" s="4">
        <v>181.0</v>
      </c>
      <c r="K237" s="4">
        <v>1.81</v>
      </c>
    </row>
    <row r="238">
      <c r="A238" s="4">
        <v>9.0</v>
      </c>
      <c r="B238" s="4" t="s">
        <v>20</v>
      </c>
      <c r="C238" s="4" t="s">
        <v>21</v>
      </c>
      <c r="D238" s="4" t="s">
        <v>24</v>
      </c>
      <c r="E238" s="4">
        <v>6455486.0</v>
      </c>
      <c r="F238" s="4">
        <v>6461891.0</v>
      </c>
      <c r="G238" s="4">
        <v>6458031.69933986</v>
      </c>
      <c r="H238" s="4">
        <v>6458081.0</v>
      </c>
      <c r="I238" s="4">
        <v>913.987774378732</v>
      </c>
      <c r="J238" s="4">
        <v>349.0</v>
      </c>
      <c r="K238" s="4">
        <v>3.49</v>
      </c>
    </row>
    <row r="239">
      <c r="A239" s="4">
        <v>9.0</v>
      </c>
      <c r="B239" s="4" t="s">
        <v>20</v>
      </c>
      <c r="C239" s="4" t="s">
        <v>23</v>
      </c>
      <c r="D239" s="4" t="s">
        <v>24</v>
      </c>
      <c r="E239" s="4">
        <v>6457784.0</v>
      </c>
      <c r="F239" s="4">
        <v>6470406.0</v>
      </c>
      <c r="G239" s="4">
        <v>6462638.56271254</v>
      </c>
      <c r="H239" s="4">
        <v>6462486.0</v>
      </c>
      <c r="I239" s="4">
        <v>1789.67303575012</v>
      </c>
      <c r="J239" s="4">
        <v>78.0</v>
      </c>
      <c r="K239" s="4">
        <v>0.779999999999999</v>
      </c>
    </row>
    <row r="240">
      <c r="A240" s="4">
        <v>9.0</v>
      </c>
      <c r="B240" s="4" t="s">
        <v>20</v>
      </c>
      <c r="C240" s="4" t="s">
        <v>21</v>
      </c>
      <c r="D240" s="4" t="s">
        <v>25</v>
      </c>
      <c r="E240" s="4">
        <v>6496729.0</v>
      </c>
      <c r="F240" s="4">
        <v>6503757.0</v>
      </c>
      <c r="G240" s="4">
        <v>6499124.90728145</v>
      </c>
      <c r="H240" s="4">
        <v>6499054.0</v>
      </c>
      <c r="I240" s="4">
        <v>822.465170199729</v>
      </c>
      <c r="J240" s="4">
        <v>89.0</v>
      </c>
      <c r="K240" s="4">
        <v>0.89</v>
      </c>
    </row>
    <row r="241">
      <c r="A241" s="4">
        <v>9.0</v>
      </c>
      <c r="B241" s="4" t="s">
        <v>20</v>
      </c>
      <c r="C241" s="4" t="s">
        <v>23</v>
      </c>
      <c r="D241" s="4" t="s">
        <v>25</v>
      </c>
      <c r="E241" s="4">
        <v>6497189.0</v>
      </c>
      <c r="F241" s="4">
        <v>6506676.0</v>
      </c>
      <c r="G241" s="4">
        <v>6500071.57541508</v>
      </c>
      <c r="H241" s="4">
        <v>6500000.0</v>
      </c>
      <c r="I241" s="4">
        <v>1077.10834932361</v>
      </c>
      <c r="J241" s="4">
        <v>124.0</v>
      </c>
      <c r="K241" s="4">
        <v>1.24</v>
      </c>
    </row>
    <row r="242">
      <c r="A242" s="4">
        <v>9.0</v>
      </c>
      <c r="B242" s="4" t="s">
        <v>20</v>
      </c>
      <c r="C242" s="4" t="s">
        <v>21</v>
      </c>
      <c r="D242" s="4" t="s">
        <v>26</v>
      </c>
      <c r="E242" s="4">
        <v>6506622.0</v>
      </c>
      <c r="F242" s="4">
        <v>6513135.0</v>
      </c>
      <c r="G242" s="4">
        <v>6509537.40978195</v>
      </c>
      <c r="H242" s="4">
        <v>6509837.0</v>
      </c>
      <c r="I242" s="4">
        <v>1141.79780227443</v>
      </c>
      <c r="J242" s="4">
        <v>4.0</v>
      </c>
      <c r="K242" s="4">
        <v>0.04</v>
      </c>
    </row>
    <row r="243">
      <c r="A243" s="4">
        <v>9.0</v>
      </c>
      <c r="B243" s="4" t="s">
        <v>20</v>
      </c>
      <c r="C243" s="4" t="s">
        <v>23</v>
      </c>
      <c r="D243" s="4" t="s">
        <v>26</v>
      </c>
      <c r="E243" s="4">
        <v>6507594.0</v>
      </c>
      <c r="F243" s="4">
        <v>6527648.0</v>
      </c>
      <c r="G243" s="4">
        <v>6513204.96609321</v>
      </c>
      <c r="H243" s="4">
        <v>6513162.0</v>
      </c>
      <c r="I243" s="4">
        <v>2127.77336123797</v>
      </c>
      <c r="J243" s="4">
        <v>88.0</v>
      </c>
      <c r="K243" s="4">
        <v>0.88</v>
      </c>
    </row>
    <row r="244">
      <c r="A244" s="4">
        <v>9.0</v>
      </c>
      <c r="B244" s="4" t="s">
        <v>20</v>
      </c>
      <c r="C244" s="4" t="s">
        <v>21</v>
      </c>
      <c r="D244" s="4" t="s">
        <v>27</v>
      </c>
      <c r="E244" s="4">
        <v>6508243.0</v>
      </c>
      <c r="F244" s="4">
        <v>6514567.0</v>
      </c>
      <c r="G244" s="4">
        <v>6510588.25715143</v>
      </c>
      <c r="H244" s="4">
        <v>6510459.0</v>
      </c>
      <c r="I244" s="4">
        <v>1085.79754903096</v>
      </c>
      <c r="J244" s="4">
        <v>63.0</v>
      </c>
      <c r="K244" s="4">
        <v>0.63</v>
      </c>
    </row>
    <row r="245">
      <c r="A245" s="4">
        <v>9.0</v>
      </c>
      <c r="B245" s="4" t="s">
        <v>20</v>
      </c>
      <c r="C245" s="4" t="s">
        <v>23</v>
      </c>
      <c r="D245" s="4" t="s">
        <v>27</v>
      </c>
      <c r="E245" s="4">
        <v>6509189.0</v>
      </c>
      <c r="F245" s="4">
        <v>6535162.0</v>
      </c>
      <c r="G245" s="4">
        <v>6519180.55441088</v>
      </c>
      <c r="H245" s="4">
        <v>6519027.0</v>
      </c>
      <c r="I245" s="4">
        <v>2721.77052460829</v>
      </c>
      <c r="J245" s="4">
        <v>290.0</v>
      </c>
      <c r="K245" s="4">
        <v>2.9</v>
      </c>
    </row>
    <row r="246">
      <c r="A246" s="4">
        <v>9.0</v>
      </c>
      <c r="B246" s="4" t="s">
        <v>20</v>
      </c>
      <c r="C246" s="4" t="s">
        <v>21</v>
      </c>
      <c r="D246" s="4" t="s">
        <v>28</v>
      </c>
      <c r="E246" s="4">
        <v>6456514.0</v>
      </c>
      <c r="F246" s="4">
        <v>6464406.0</v>
      </c>
      <c r="G246" s="4">
        <v>6459526.15493098</v>
      </c>
      <c r="H246" s="4">
        <v>6459297.0</v>
      </c>
      <c r="I246" s="4">
        <v>1311.97240252089</v>
      </c>
      <c r="J246" s="4">
        <v>1374.0</v>
      </c>
      <c r="K246" s="4">
        <v>13.74</v>
      </c>
    </row>
    <row r="247">
      <c r="A247" s="4">
        <v>9.0</v>
      </c>
      <c r="B247" s="4" t="s">
        <v>20</v>
      </c>
      <c r="C247" s="4" t="s">
        <v>23</v>
      </c>
      <c r="D247" s="4" t="s">
        <v>28</v>
      </c>
      <c r="E247" s="4">
        <v>6459541.0</v>
      </c>
      <c r="F247" s="4">
        <v>6478081.0</v>
      </c>
      <c r="G247" s="4">
        <v>6467496.69613922</v>
      </c>
      <c r="H247" s="4">
        <v>6467540.0</v>
      </c>
      <c r="I247" s="4">
        <v>2323.8614966397</v>
      </c>
      <c r="J247" s="4">
        <v>44.0</v>
      </c>
      <c r="K247" s="4">
        <v>0.44</v>
      </c>
    </row>
    <row r="248">
      <c r="A248" s="4">
        <v>9.0</v>
      </c>
      <c r="B248" s="4" t="s">
        <v>20</v>
      </c>
      <c r="C248" s="4" t="s">
        <v>21</v>
      </c>
      <c r="D248" s="4" t="s">
        <v>29</v>
      </c>
      <c r="E248" s="4">
        <v>6503379.0</v>
      </c>
      <c r="F248" s="4">
        <v>6509703.0</v>
      </c>
      <c r="G248" s="4">
        <v>6505158.49019803</v>
      </c>
      <c r="H248" s="4">
        <v>6505108.0</v>
      </c>
      <c r="I248" s="4">
        <v>766.730024542388</v>
      </c>
      <c r="J248" s="4">
        <v>62.0</v>
      </c>
      <c r="K248" s="4">
        <v>0.62</v>
      </c>
    </row>
    <row r="249">
      <c r="A249" s="4">
        <v>9.0</v>
      </c>
      <c r="B249" s="4" t="s">
        <v>20</v>
      </c>
      <c r="C249" s="4" t="s">
        <v>23</v>
      </c>
      <c r="D249" s="4" t="s">
        <v>29</v>
      </c>
      <c r="E249" s="4">
        <v>6503946.0</v>
      </c>
      <c r="F249" s="4">
        <v>6515973.0</v>
      </c>
      <c r="G249" s="4">
        <v>6508591.83536707</v>
      </c>
      <c r="H249" s="4">
        <v>6508324.0</v>
      </c>
      <c r="I249" s="4">
        <v>2025.23816016367</v>
      </c>
      <c r="J249" s="4">
        <v>55.0</v>
      </c>
      <c r="K249" s="4">
        <v>0.549999999999999</v>
      </c>
    </row>
    <row r="250">
      <c r="A250" s="4">
        <v>9.0</v>
      </c>
      <c r="B250" s="4" t="s">
        <v>20</v>
      </c>
      <c r="C250" s="4" t="s">
        <v>21</v>
      </c>
      <c r="D250" s="4" t="s">
        <v>30</v>
      </c>
      <c r="E250" s="4">
        <v>6456568.0</v>
      </c>
      <c r="F250" s="4">
        <v>6465433.0</v>
      </c>
      <c r="G250" s="4">
        <v>6459420.1880376</v>
      </c>
      <c r="H250" s="4">
        <v>6459189.0</v>
      </c>
      <c r="I250" s="4">
        <v>1254.12083842476</v>
      </c>
      <c r="J250" s="4">
        <v>1190.0</v>
      </c>
      <c r="K250" s="4">
        <v>11.8999999999999</v>
      </c>
    </row>
    <row r="251">
      <c r="A251" s="4">
        <v>9.0</v>
      </c>
      <c r="B251" s="4" t="s">
        <v>20</v>
      </c>
      <c r="C251" s="4" t="s">
        <v>23</v>
      </c>
      <c r="D251" s="4" t="s">
        <v>30</v>
      </c>
      <c r="E251" s="4">
        <v>6459811.0</v>
      </c>
      <c r="F251" s="4">
        <v>6477054.0</v>
      </c>
      <c r="G251" s="4">
        <v>6467560.73324665</v>
      </c>
      <c r="H251" s="4">
        <v>6467378.0</v>
      </c>
      <c r="I251" s="4">
        <v>2465.22577258032</v>
      </c>
      <c r="J251" s="4">
        <v>155.0</v>
      </c>
      <c r="K251" s="4">
        <v>1.55</v>
      </c>
    </row>
    <row r="252">
      <c r="A252" s="4">
        <v>9.0</v>
      </c>
      <c r="B252" s="4" t="s">
        <v>20</v>
      </c>
      <c r="C252" s="4" t="s">
        <v>21</v>
      </c>
      <c r="D252" s="4" t="s">
        <v>31</v>
      </c>
      <c r="E252" s="4">
        <v>6503567.0</v>
      </c>
      <c r="F252" s="4">
        <v>6509730.0</v>
      </c>
      <c r="G252" s="4">
        <v>6505554.49029806</v>
      </c>
      <c r="H252" s="4">
        <v>6505513.0</v>
      </c>
      <c r="I252" s="4">
        <v>742.965521802028</v>
      </c>
      <c r="J252" s="4">
        <v>61.0</v>
      </c>
      <c r="K252" s="4">
        <v>0.61</v>
      </c>
    </row>
    <row r="253">
      <c r="A253" s="4">
        <v>9.0</v>
      </c>
      <c r="B253" s="4" t="s">
        <v>20</v>
      </c>
      <c r="C253" s="4" t="s">
        <v>23</v>
      </c>
      <c r="D253" s="4" t="s">
        <v>31</v>
      </c>
      <c r="E253" s="4">
        <v>6503676.0</v>
      </c>
      <c r="F253" s="4">
        <v>6515567.0</v>
      </c>
      <c r="G253" s="4">
        <v>6508031.04560912</v>
      </c>
      <c r="H253" s="4">
        <v>6507946.0</v>
      </c>
      <c r="I253" s="4">
        <v>1724.60888280796</v>
      </c>
      <c r="J253" s="4">
        <v>62.0</v>
      </c>
      <c r="K253" s="4">
        <v>0.62</v>
      </c>
    </row>
    <row r="254">
      <c r="A254" s="4">
        <v>9.0</v>
      </c>
      <c r="B254" s="4" t="s">
        <v>20</v>
      </c>
      <c r="C254" s="4" t="s">
        <v>21</v>
      </c>
      <c r="D254" s="4" t="s">
        <v>32</v>
      </c>
      <c r="E254" s="4">
        <v>6515595.0</v>
      </c>
      <c r="F254" s="4">
        <v>6522433.0</v>
      </c>
      <c r="G254" s="4">
        <v>6518576.59511902</v>
      </c>
      <c r="H254" s="4">
        <v>6518325.0</v>
      </c>
      <c r="I254" s="4">
        <v>1348.01844654431</v>
      </c>
      <c r="J254" s="4">
        <v>0.0</v>
      </c>
      <c r="K254" s="4">
        <v>0.0</v>
      </c>
    </row>
    <row r="255">
      <c r="A255" s="4">
        <v>9.0</v>
      </c>
      <c r="B255" s="4" t="s">
        <v>20</v>
      </c>
      <c r="C255" s="4" t="s">
        <v>23</v>
      </c>
      <c r="D255" s="4" t="s">
        <v>32</v>
      </c>
      <c r="E255" s="4">
        <v>6517027.0</v>
      </c>
      <c r="F255" s="4">
        <v>6535594.0</v>
      </c>
      <c r="G255" s="4">
        <v>6526067.19043808</v>
      </c>
      <c r="H255" s="4">
        <v>6525919.0</v>
      </c>
      <c r="I255" s="4">
        <v>2757.19217602768</v>
      </c>
      <c r="J255" s="4">
        <v>26.0</v>
      </c>
      <c r="K255" s="4">
        <v>0.26</v>
      </c>
    </row>
    <row r="256">
      <c r="A256" s="4">
        <v>9.0</v>
      </c>
      <c r="B256" s="4" t="s">
        <v>20</v>
      </c>
      <c r="C256" s="4" t="s">
        <v>21</v>
      </c>
      <c r="D256" s="4" t="s">
        <v>33</v>
      </c>
      <c r="E256" s="4">
        <v>6517189.0</v>
      </c>
      <c r="F256" s="4">
        <v>6524325.0</v>
      </c>
      <c r="G256" s="4">
        <v>6520444.74964993</v>
      </c>
      <c r="H256" s="4">
        <v>6520433.0</v>
      </c>
      <c r="I256" s="4">
        <v>1186.81333882285</v>
      </c>
      <c r="J256" s="4">
        <v>12.0</v>
      </c>
      <c r="K256" s="4">
        <v>0.12</v>
      </c>
    </row>
    <row r="257">
      <c r="A257" s="4">
        <v>9.0</v>
      </c>
      <c r="B257" s="4" t="s">
        <v>20</v>
      </c>
      <c r="C257" s="4" t="s">
        <v>23</v>
      </c>
      <c r="D257" s="4" t="s">
        <v>33</v>
      </c>
      <c r="E257" s="4">
        <v>6518514.0</v>
      </c>
      <c r="F257" s="4">
        <v>6545297.0</v>
      </c>
      <c r="G257" s="4">
        <v>6533110.13262652</v>
      </c>
      <c r="H257" s="4">
        <v>6532702.5</v>
      </c>
      <c r="I257" s="4">
        <v>3755.40190656847</v>
      </c>
      <c r="J257" s="4">
        <v>5.0</v>
      </c>
      <c r="K257" s="4">
        <v>0.05</v>
      </c>
    </row>
    <row r="258">
      <c r="A258" s="4">
        <v>9.0</v>
      </c>
      <c r="B258" s="4" t="s">
        <v>20</v>
      </c>
      <c r="C258" s="4" t="s">
        <v>21</v>
      </c>
      <c r="D258" s="4" t="s">
        <v>34</v>
      </c>
      <c r="E258" s="4">
        <v>6455892.0</v>
      </c>
      <c r="F258" s="4">
        <v>6464270.0</v>
      </c>
      <c r="G258" s="4">
        <v>6458673.32476495</v>
      </c>
      <c r="H258" s="4">
        <v>6458324.0</v>
      </c>
      <c r="I258" s="4">
        <v>1229.09268808327</v>
      </c>
      <c r="J258" s="4">
        <v>29.0</v>
      </c>
      <c r="K258" s="4">
        <v>0.29</v>
      </c>
    </row>
    <row r="259">
      <c r="A259" s="4">
        <v>9.0</v>
      </c>
      <c r="B259" s="4" t="s">
        <v>20</v>
      </c>
      <c r="C259" s="4" t="s">
        <v>23</v>
      </c>
      <c r="D259" s="4" t="s">
        <v>34</v>
      </c>
      <c r="E259" s="4">
        <v>6459514.0</v>
      </c>
      <c r="F259" s="4">
        <v>6482325.0</v>
      </c>
      <c r="G259" s="4">
        <v>6469561.37317463</v>
      </c>
      <c r="H259" s="4">
        <v>6469649.0</v>
      </c>
      <c r="I259" s="4">
        <v>2648.07384375761</v>
      </c>
      <c r="J259" s="4">
        <v>116.0</v>
      </c>
      <c r="K259" s="4">
        <v>1.16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s>
  <sheetData>
    <row r="1">
      <c r="A1" s="5" t="s">
        <v>35</v>
      </c>
    </row>
    <row r="2">
      <c r="A2" s="6" t="s">
        <v>36</v>
      </c>
      <c r="B2" s="4">
        <v>12.0</v>
      </c>
    </row>
    <row r="4">
      <c r="A4" s="6" t="s">
        <v>37</v>
      </c>
    </row>
    <row r="5">
      <c r="A5" s="3" t="s">
        <v>13</v>
      </c>
      <c r="B5" s="3" t="s">
        <v>14</v>
      </c>
      <c r="C5" s="3" t="s">
        <v>15</v>
      </c>
      <c r="D5" s="3" t="s">
        <v>16</v>
      </c>
      <c r="E5" s="3" t="s">
        <v>17</v>
      </c>
      <c r="F5" s="7" t="s">
        <v>18</v>
      </c>
    </row>
    <row r="6">
      <c r="A6" s="4">
        <v>0.0</v>
      </c>
      <c r="B6" s="4">
        <v>1.0</v>
      </c>
      <c r="C6" s="4">
        <v>0.0</v>
      </c>
      <c r="D6" s="4">
        <v>0.0</v>
      </c>
      <c r="E6" s="4">
        <v>1.0</v>
      </c>
      <c r="F6" s="4">
        <v>0.0</v>
      </c>
    </row>
  </sheetData>
  <mergeCells count="2">
    <mergeCell ref="A1:F1"/>
    <mergeCell ref="A4:H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tr">
        <f t="shared" ref="A1:K1" si="1">Indirect("Sheet1!"&amp;A$14&amp;$L1)</f>
        <v>partId</v>
      </c>
      <c r="B1" s="4" t="str">
        <f t="shared" si="1"/>
        <v>metric</v>
      </c>
      <c r="C1" s="4" t="str">
        <f t="shared" si="1"/>
        <v>type</v>
      </c>
      <c r="D1" s="4" t="str">
        <f t="shared" si="1"/>
        <v>mitig</v>
      </c>
      <c r="E1" s="4" t="str">
        <f t="shared" si="1"/>
        <v>min</v>
      </c>
      <c r="F1" s="4" t="str">
        <f t="shared" si="1"/>
        <v>max</v>
      </c>
      <c r="G1" s="4" t="str">
        <f t="shared" si="1"/>
        <v>mean</v>
      </c>
      <c r="H1" s="4" t="str">
        <f t="shared" si="1"/>
        <v>median</v>
      </c>
      <c r="I1" s="4" t="str">
        <f t="shared" si="1"/>
        <v>stdev</v>
      </c>
      <c r="J1" s="4" t="str">
        <f t="shared" si="1"/>
        <v>outliers (val)</v>
      </c>
      <c r="K1" s="4" t="str">
        <f t="shared" si="1"/>
        <v>outliers (%)</v>
      </c>
      <c r="L1" s="8">
        <f>N1</f>
        <v>1</v>
      </c>
      <c r="M1" s="9" t="s">
        <v>38</v>
      </c>
      <c r="N1" s="10">
        <v>1.0</v>
      </c>
      <c r="O1" s="4"/>
      <c r="P1" s="3" t="s">
        <v>39</v>
      </c>
      <c r="S1" s="11" t="s">
        <v>13</v>
      </c>
      <c r="T1" s="11" t="s">
        <v>14</v>
      </c>
      <c r="U1" s="11" t="s">
        <v>15</v>
      </c>
      <c r="V1" s="11" t="s">
        <v>16</v>
      </c>
      <c r="W1" s="11" t="s">
        <v>17</v>
      </c>
      <c r="X1" s="11" t="s">
        <v>18</v>
      </c>
    </row>
    <row r="2">
      <c r="A2" s="4">
        <f t="shared" ref="A2:K2" si="2">Indirect("Sheet1!"&amp;A$14&amp;$L2)</f>
        <v>0</v>
      </c>
      <c r="B2" s="4" t="str">
        <f t="shared" si="2"/>
        <v>ExecTime</v>
      </c>
      <c r="C2" s="4" t="str">
        <f t="shared" si="2"/>
        <v>ALL</v>
      </c>
      <c r="D2" s="4" t="str">
        <f t="shared" si="2"/>
        <v>CP</v>
      </c>
      <c r="E2" s="4">
        <f t="shared" si="2"/>
        <v>4055946</v>
      </c>
      <c r="F2" s="4">
        <f t="shared" si="2"/>
        <v>4068703</v>
      </c>
      <c r="G2" s="4">
        <f t="shared" si="2"/>
        <v>4060744.954</v>
      </c>
      <c r="H2" s="4">
        <f t="shared" si="2"/>
        <v>4060514</v>
      </c>
      <c r="I2" s="4">
        <f t="shared" si="2"/>
        <v>1695.941831</v>
      </c>
      <c r="J2" s="4">
        <f t="shared" si="2"/>
        <v>146</v>
      </c>
      <c r="K2" s="4">
        <f t="shared" si="2"/>
        <v>1.46</v>
      </c>
      <c r="L2" s="8">
        <f t="shared" ref="L2:L13" si="4">L1+2</f>
        <v>3</v>
      </c>
      <c r="Q2" s="4">
        <v>1.0</v>
      </c>
      <c r="S2" s="12" t="str">
        <f t="shared" ref="S2:S13" si="5">Q18</f>
        <v>L</v>
      </c>
      <c r="T2" s="12" t="str">
        <f t="shared" ref="T2:T13" si="6">S18</f>
        <v>L-CPC</v>
      </c>
      <c r="U2" s="12" t="str">
        <f t="shared" ref="U2:U13" si="7">U18</f>
        <v>L</v>
      </c>
      <c r="V2" s="12" t="str">
        <f t="shared" ref="V2:V13" si="8">W18</f>
        <v>L</v>
      </c>
      <c r="W2" s="12" t="str">
        <f t="shared" ref="W2:W13" si="9">Y18</f>
        <v>CP</v>
      </c>
      <c r="X2" s="12" t="str">
        <f t="shared" ref="X2:X13" si="10">AA18</f>
        <v>No-mitig</v>
      </c>
    </row>
    <row r="3">
      <c r="A3" s="4">
        <f t="shared" ref="A3:K3" si="3">Indirect("Sheet1!"&amp;A$14&amp;$L3)</f>
        <v>0</v>
      </c>
      <c r="B3" s="4" t="str">
        <f t="shared" si="3"/>
        <v>ExecTime</v>
      </c>
      <c r="C3" s="4" t="str">
        <f t="shared" si="3"/>
        <v>ALL</v>
      </c>
      <c r="D3" s="4" t="str">
        <f t="shared" si="3"/>
        <v>CPC</v>
      </c>
      <c r="E3" s="4">
        <f t="shared" si="3"/>
        <v>4015568</v>
      </c>
      <c r="F3" s="4">
        <f t="shared" si="3"/>
        <v>4066514</v>
      </c>
      <c r="G3" s="4">
        <f t="shared" si="3"/>
        <v>4020991.827</v>
      </c>
      <c r="H3" s="4">
        <f t="shared" si="3"/>
        <v>4020460</v>
      </c>
      <c r="I3" s="4">
        <f t="shared" si="3"/>
        <v>3138.816912</v>
      </c>
      <c r="J3" s="4">
        <f t="shared" si="3"/>
        <v>282</v>
      </c>
      <c r="K3" s="4">
        <f t="shared" si="3"/>
        <v>2.82</v>
      </c>
      <c r="L3" s="8">
        <f t="shared" si="4"/>
        <v>5</v>
      </c>
      <c r="Q3" s="4">
        <v>2.0</v>
      </c>
      <c r="S3" s="12" t="str">
        <f t="shared" si="5"/>
        <v>L-CPC</v>
      </c>
      <c r="T3" s="12" t="str">
        <f t="shared" si="6"/>
        <v>No-mitig</v>
      </c>
      <c r="U3" s="12" t="str">
        <f t="shared" si="7"/>
        <v>L-CPC</v>
      </c>
      <c r="V3" s="12" t="str">
        <f t="shared" si="8"/>
        <v>L-CPC</v>
      </c>
      <c r="W3" s="12" t="str">
        <f t="shared" si="9"/>
        <v>CPC-CP</v>
      </c>
      <c r="X3" s="12" t="str">
        <f t="shared" si="10"/>
        <v>L-CPC</v>
      </c>
    </row>
    <row r="4">
      <c r="A4" s="4">
        <f t="shared" ref="A4:K4" si="11">Indirect("Sheet1!"&amp;A$14&amp;$L4)</f>
        <v>0</v>
      </c>
      <c r="B4" s="4" t="str">
        <f t="shared" si="11"/>
        <v>ExecTime</v>
      </c>
      <c r="C4" s="4" t="str">
        <f t="shared" si="11"/>
        <v>ALL</v>
      </c>
      <c r="D4" s="4" t="str">
        <f t="shared" si="11"/>
        <v>CPC-CP</v>
      </c>
      <c r="E4" s="4">
        <f t="shared" si="11"/>
        <v>4053838</v>
      </c>
      <c r="F4" s="4">
        <f t="shared" si="11"/>
        <v>4102973</v>
      </c>
      <c r="G4" s="4">
        <f t="shared" si="11"/>
        <v>4057343.195</v>
      </c>
      <c r="H4" s="4">
        <f t="shared" si="11"/>
        <v>4057108</v>
      </c>
      <c r="I4" s="4">
        <f t="shared" si="11"/>
        <v>2386.567787</v>
      </c>
      <c r="J4" s="4">
        <f t="shared" si="11"/>
        <v>293</v>
      </c>
      <c r="K4" s="4">
        <f t="shared" si="11"/>
        <v>2.93</v>
      </c>
      <c r="L4" s="13">
        <f t="shared" si="4"/>
        <v>7</v>
      </c>
      <c r="M4" s="14"/>
      <c r="Q4" s="4">
        <v>3.0</v>
      </c>
      <c r="S4" s="12" t="str">
        <f t="shared" si="5"/>
        <v>No-mitig</v>
      </c>
      <c r="T4" s="12" t="str">
        <f t="shared" si="6"/>
        <v>CPC</v>
      </c>
      <c r="U4" s="12" t="str">
        <f t="shared" si="7"/>
        <v>CPC</v>
      </c>
      <c r="V4" s="12" t="str">
        <f t="shared" si="8"/>
        <v>CPC</v>
      </c>
      <c r="W4" s="12" t="str">
        <f t="shared" si="9"/>
        <v>L-CP</v>
      </c>
      <c r="X4" s="12" t="str">
        <f t="shared" si="10"/>
        <v>CP</v>
      </c>
    </row>
    <row r="5">
      <c r="A5" s="4">
        <f t="shared" ref="A5:K5" si="12">Indirect("Sheet1!"&amp;A$14&amp;$L5)</f>
        <v>0</v>
      </c>
      <c r="B5" s="4" t="str">
        <f t="shared" si="12"/>
        <v>ExecTime</v>
      </c>
      <c r="C5" s="4" t="str">
        <f t="shared" si="12"/>
        <v>ALL</v>
      </c>
      <c r="D5" s="4" t="str">
        <f t="shared" si="12"/>
        <v>CPC-D</v>
      </c>
      <c r="E5" s="4">
        <f t="shared" si="12"/>
        <v>4049568</v>
      </c>
      <c r="F5" s="4">
        <f t="shared" si="12"/>
        <v>4097865</v>
      </c>
      <c r="G5" s="4">
        <f t="shared" si="12"/>
        <v>4053180.942</v>
      </c>
      <c r="H5" s="4">
        <f t="shared" si="12"/>
        <v>4052811</v>
      </c>
      <c r="I5" s="4">
        <f t="shared" si="12"/>
        <v>2805.760681</v>
      </c>
      <c r="J5" s="4">
        <f t="shared" si="12"/>
        <v>322</v>
      </c>
      <c r="K5" s="4">
        <f t="shared" si="12"/>
        <v>3.22</v>
      </c>
      <c r="L5" s="8">
        <f t="shared" si="4"/>
        <v>9</v>
      </c>
      <c r="Q5" s="4">
        <v>4.0</v>
      </c>
      <c r="S5" s="12" t="str">
        <f t="shared" si="5"/>
        <v>CPC</v>
      </c>
      <c r="T5" s="12" t="str">
        <f t="shared" si="6"/>
        <v>L</v>
      </c>
      <c r="U5" s="12" t="str">
        <f t="shared" si="7"/>
        <v>No-mitig</v>
      </c>
      <c r="V5" s="12" t="str">
        <f t="shared" si="8"/>
        <v>No-mitig</v>
      </c>
      <c r="W5" s="12" t="str">
        <f t="shared" si="9"/>
        <v>CPC-D</v>
      </c>
      <c r="X5" s="12" t="str">
        <f t="shared" si="10"/>
        <v>L</v>
      </c>
    </row>
    <row r="6">
      <c r="A6" s="4">
        <f t="shared" ref="A6:K6" si="13">Indirect("Sheet1!"&amp;A$14&amp;$L6)</f>
        <v>0</v>
      </c>
      <c r="B6" s="4" t="str">
        <f t="shared" si="13"/>
        <v>ExecTime</v>
      </c>
      <c r="C6" s="4" t="str">
        <f t="shared" si="13"/>
        <v>ALL</v>
      </c>
      <c r="D6" s="4" t="str">
        <f t="shared" si="13"/>
        <v>D</v>
      </c>
      <c r="E6" s="4">
        <f t="shared" si="13"/>
        <v>4050433</v>
      </c>
      <c r="F6" s="4">
        <f t="shared" si="13"/>
        <v>4100838</v>
      </c>
      <c r="G6" s="4">
        <f t="shared" si="13"/>
        <v>4055449.839</v>
      </c>
      <c r="H6" s="4">
        <f t="shared" si="13"/>
        <v>4055054</v>
      </c>
      <c r="I6" s="4">
        <f t="shared" si="13"/>
        <v>2996.968316</v>
      </c>
      <c r="J6" s="4">
        <f t="shared" si="13"/>
        <v>360</v>
      </c>
      <c r="K6" s="4">
        <f t="shared" si="13"/>
        <v>3.6</v>
      </c>
      <c r="L6" s="8">
        <f t="shared" si="4"/>
        <v>11</v>
      </c>
      <c r="Q6" s="4">
        <v>5.0</v>
      </c>
      <c r="S6" s="12" t="str">
        <f t="shared" si="5"/>
        <v>CPC-D</v>
      </c>
      <c r="T6" s="12" t="str">
        <f t="shared" si="6"/>
        <v>CP</v>
      </c>
      <c r="U6" s="12" t="str">
        <f t="shared" si="7"/>
        <v>CPC-D</v>
      </c>
      <c r="V6" s="12" t="str">
        <f t="shared" si="8"/>
        <v>CPC-D</v>
      </c>
      <c r="W6" s="12" t="str">
        <f t="shared" si="9"/>
        <v>L-CPC-CP</v>
      </c>
      <c r="X6" s="12" t="str">
        <f t="shared" si="10"/>
        <v>CPC</v>
      </c>
    </row>
    <row r="7">
      <c r="A7" s="4">
        <f t="shared" ref="A7:K7" si="14">Indirect("Sheet1!"&amp;A$14&amp;$L7)</f>
        <v>0</v>
      </c>
      <c r="B7" s="4" t="str">
        <f t="shared" si="14"/>
        <v>ExecTime</v>
      </c>
      <c r="C7" s="4" t="str">
        <f t="shared" si="14"/>
        <v>ALL</v>
      </c>
      <c r="D7" s="4" t="str">
        <f t="shared" si="14"/>
        <v>L</v>
      </c>
      <c r="E7" s="4">
        <f t="shared" si="14"/>
        <v>4011757</v>
      </c>
      <c r="F7" s="4">
        <f t="shared" si="14"/>
        <v>4067514</v>
      </c>
      <c r="G7" s="4">
        <f t="shared" si="14"/>
        <v>4018656.016</v>
      </c>
      <c r="H7" s="4">
        <f t="shared" si="14"/>
        <v>4017811</v>
      </c>
      <c r="I7" s="4">
        <f t="shared" si="14"/>
        <v>3894.99536</v>
      </c>
      <c r="J7" s="4">
        <f t="shared" si="14"/>
        <v>162</v>
      </c>
      <c r="K7" s="4">
        <f t="shared" si="14"/>
        <v>1.62</v>
      </c>
      <c r="L7" s="8">
        <f t="shared" si="4"/>
        <v>13</v>
      </c>
      <c r="Q7" s="4">
        <v>6.0</v>
      </c>
      <c r="S7" s="12" t="str">
        <f t="shared" si="5"/>
        <v>D</v>
      </c>
      <c r="T7" s="12" t="str">
        <f t="shared" si="6"/>
        <v>CPC-D</v>
      </c>
      <c r="U7" s="12" t="str">
        <f t="shared" si="7"/>
        <v>D</v>
      </c>
      <c r="V7" s="12" t="str">
        <f t="shared" si="8"/>
        <v>D</v>
      </c>
      <c r="W7" s="12" t="str">
        <f t="shared" si="9"/>
        <v>D</v>
      </c>
      <c r="X7" s="12" t="str">
        <f t="shared" si="10"/>
        <v>CPC-CP</v>
      </c>
    </row>
    <row r="8">
      <c r="A8" s="4">
        <f t="shared" ref="A8:K8" si="15">Indirect("Sheet1!"&amp;A$14&amp;$L8)</f>
        <v>0</v>
      </c>
      <c r="B8" s="4" t="str">
        <f t="shared" si="15"/>
        <v>ExecTime</v>
      </c>
      <c r="C8" s="4" t="str">
        <f t="shared" si="15"/>
        <v>ALL</v>
      </c>
      <c r="D8" s="4" t="str">
        <f t="shared" si="15"/>
        <v>L-CP</v>
      </c>
      <c r="E8" s="4">
        <f t="shared" si="15"/>
        <v>4059243</v>
      </c>
      <c r="F8" s="4">
        <f t="shared" si="15"/>
        <v>4108054</v>
      </c>
      <c r="G8" s="4">
        <f t="shared" si="15"/>
        <v>4063296.447</v>
      </c>
      <c r="H8" s="4">
        <f t="shared" si="15"/>
        <v>4062918</v>
      </c>
      <c r="I8" s="4">
        <f t="shared" si="15"/>
        <v>2670.821387</v>
      </c>
      <c r="J8" s="4">
        <f t="shared" si="15"/>
        <v>344</v>
      </c>
      <c r="K8" s="4">
        <f t="shared" si="15"/>
        <v>3.44</v>
      </c>
      <c r="L8" s="8">
        <f t="shared" si="4"/>
        <v>15</v>
      </c>
      <c r="Q8" s="4">
        <v>7.0</v>
      </c>
      <c r="S8" s="12" t="str">
        <f t="shared" si="5"/>
        <v>CPC-CP</v>
      </c>
      <c r="T8" s="12" t="str">
        <f t="shared" si="6"/>
        <v>D</v>
      </c>
      <c r="U8" s="12" t="str">
        <f t="shared" si="7"/>
        <v>CPC-CP</v>
      </c>
      <c r="V8" s="12" t="str">
        <f t="shared" si="8"/>
        <v>CPC-CP</v>
      </c>
      <c r="W8" s="12" t="str">
        <f t="shared" si="9"/>
        <v>No-mitig</v>
      </c>
      <c r="X8" s="12" t="str">
        <f t="shared" si="10"/>
        <v>CPC-D</v>
      </c>
    </row>
    <row r="9">
      <c r="A9" s="4">
        <f t="shared" ref="A9:K9" si="16">Indirect("Sheet1!"&amp;A$14&amp;$L9)</f>
        <v>0</v>
      </c>
      <c r="B9" s="4" t="str">
        <f t="shared" si="16"/>
        <v>ExecTime</v>
      </c>
      <c r="C9" s="4" t="str">
        <f t="shared" si="16"/>
        <v>ALL</v>
      </c>
      <c r="D9" s="4" t="str">
        <f t="shared" si="16"/>
        <v>L-CPC</v>
      </c>
      <c r="E9" s="4">
        <f t="shared" si="16"/>
        <v>4012919</v>
      </c>
      <c r="F9" s="4">
        <f t="shared" si="16"/>
        <v>4066027</v>
      </c>
      <c r="G9" s="4">
        <f t="shared" si="16"/>
        <v>4019163.071</v>
      </c>
      <c r="H9" s="4">
        <f t="shared" si="16"/>
        <v>4018135</v>
      </c>
      <c r="I9" s="4">
        <f t="shared" si="16"/>
        <v>3535.967859</v>
      </c>
      <c r="J9" s="4">
        <f t="shared" si="16"/>
        <v>102</v>
      </c>
      <c r="K9" s="4">
        <f t="shared" si="16"/>
        <v>1.02</v>
      </c>
      <c r="L9" s="8">
        <f t="shared" si="4"/>
        <v>17</v>
      </c>
      <c r="Q9" s="4">
        <v>8.0</v>
      </c>
      <c r="S9" s="12" t="str">
        <f t="shared" si="5"/>
        <v/>
      </c>
      <c r="T9" s="12" t="str">
        <f t="shared" si="6"/>
        <v>CPC-CP</v>
      </c>
      <c r="U9" s="12" t="str">
        <f t="shared" si="7"/>
        <v>CP</v>
      </c>
      <c r="V9" s="12" t="str">
        <f t="shared" si="8"/>
        <v>CP</v>
      </c>
      <c r="W9" s="12" t="str">
        <f t="shared" si="9"/>
        <v>L-CPC-D</v>
      </c>
      <c r="X9" s="12" t="str">
        <f t="shared" si="10"/>
        <v>L-CP</v>
      </c>
    </row>
    <row r="10">
      <c r="A10" s="4">
        <f t="shared" ref="A10:K10" si="17">Indirect("Sheet1!"&amp;A$14&amp;$L10)</f>
        <v>0</v>
      </c>
      <c r="B10" s="4" t="str">
        <f t="shared" si="17"/>
        <v>ExecTime</v>
      </c>
      <c r="C10" s="4" t="str">
        <f t="shared" si="17"/>
        <v>ALL</v>
      </c>
      <c r="D10" s="4" t="str">
        <f t="shared" si="17"/>
        <v>L-CPC-CP</v>
      </c>
      <c r="E10" s="4">
        <f t="shared" si="17"/>
        <v>4057865</v>
      </c>
      <c r="F10" s="4">
        <f t="shared" si="17"/>
        <v>4108892</v>
      </c>
      <c r="G10" s="4">
        <f t="shared" si="17"/>
        <v>4063294.209</v>
      </c>
      <c r="H10" s="4">
        <f t="shared" si="17"/>
        <v>4062811</v>
      </c>
      <c r="I10" s="4">
        <f t="shared" si="17"/>
        <v>2935.322493</v>
      </c>
      <c r="J10" s="4">
        <f t="shared" si="17"/>
        <v>534</v>
      </c>
      <c r="K10" s="4">
        <f t="shared" si="17"/>
        <v>5.34</v>
      </c>
      <c r="L10" s="8">
        <f t="shared" si="4"/>
        <v>19</v>
      </c>
      <c r="Q10" s="4">
        <v>9.0</v>
      </c>
      <c r="S10" s="12" t="str">
        <f t="shared" si="5"/>
        <v>L-CPC-CP</v>
      </c>
      <c r="T10" s="12" t="str">
        <f t="shared" si="6"/>
        <v>L-CP</v>
      </c>
      <c r="U10" s="12" t="str">
        <f t="shared" si="7"/>
        <v>L-CPC-CP</v>
      </c>
      <c r="V10" s="12" t="str">
        <f t="shared" si="8"/>
        <v>L-CPC-CP</v>
      </c>
      <c r="W10" s="12" t="str">
        <f t="shared" si="9"/>
        <v>L-D</v>
      </c>
      <c r="X10" s="12" t="str">
        <f t="shared" si="10"/>
        <v>D</v>
      </c>
    </row>
    <row r="11">
      <c r="A11" s="4">
        <f t="shared" ref="A11:K11" si="18">Indirect("Sheet1!"&amp;A$14&amp;$L11)</f>
        <v>0</v>
      </c>
      <c r="B11" s="4" t="str">
        <f t="shared" si="18"/>
        <v>ExecTime</v>
      </c>
      <c r="C11" s="4" t="str">
        <f t="shared" si="18"/>
        <v>ALL</v>
      </c>
      <c r="D11" s="4" t="str">
        <f t="shared" si="18"/>
        <v>L-CPC-D</v>
      </c>
      <c r="E11" s="4">
        <f t="shared" si="18"/>
        <v>4102216</v>
      </c>
      <c r="F11" s="4">
        <f t="shared" si="18"/>
        <v>4153675</v>
      </c>
      <c r="G11" s="4">
        <f t="shared" si="18"/>
        <v>4107457.681</v>
      </c>
      <c r="H11" s="4">
        <f t="shared" si="18"/>
        <v>4107054</v>
      </c>
      <c r="I11" s="4">
        <f t="shared" si="18"/>
        <v>3065.869301</v>
      </c>
      <c r="J11" s="4">
        <f t="shared" si="18"/>
        <v>413</v>
      </c>
      <c r="K11" s="4">
        <f t="shared" si="18"/>
        <v>4.13</v>
      </c>
      <c r="L11" s="8">
        <f t="shared" si="4"/>
        <v>21</v>
      </c>
      <c r="Q11" s="4">
        <v>10.0</v>
      </c>
      <c r="S11" s="12" t="str">
        <f t="shared" si="5"/>
        <v>L-CP</v>
      </c>
      <c r="T11" s="12" t="str">
        <f t="shared" si="6"/>
        <v>L-CPC-CP</v>
      </c>
      <c r="U11" s="12" t="str">
        <f t="shared" si="7"/>
        <v>L-CP</v>
      </c>
      <c r="V11" s="12" t="str">
        <f t="shared" si="8"/>
        <v>L-CP</v>
      </c>
      <c r="W11" s="12" t="str">
        <f t="shared" si="9"/>
        <v>CPC</v>
      </c>
      <c r="X11" s="12" t="str">
        <f t="shared" si="10"/>
        <v>L-D</v>
      </c>
    </row>
    <row r="12">
      <c r="A12" s="4">
        <f t="shared" ref="A12:K12" si="19">Indirect("Sheet1!"&amp;A$14&amp;$L12)</f>
        <v>0</v>
      </c>
      <c r="B12" s="4" t="str">
        <f t="shared" si="19"/>
        <v>ExecTime</v>
      </c>
      <c r="C12" s="4" t="str">
        <f t="shared" si="19"/>
        <v>ALL</v>
      </c>
      <c r="D12" s="4" t="str">
        <f t="shared" si="19"/>
        <v>L-D</v>
      </c>
      <c r="E12" s="4">
        <f t="shared" si="19"/>
        <v>4103595</v>
      </c>
      <c r="F12" s="4">
        <f t="shared" si="19"/>
        <v>4152190</v>
      </c>
      <c r="G12" s="4">
        <f t="shared" si="19"/>
        <v>4109585.624</v>
      </c>
      <c r="H12" s="4">
        <f t="shared" si="19"/>
        <v>4109000</v>
      </c>
      <c r="I12" s="4">
        <f t="shared" si="19"/>
        <v>3133.06488</v>
      </c>
      <c r="J12" s="4">
        <f t="shared" si="19"/>
        <v>404</v>
      </c>
      <c r="K12" s="4">
        <f t="shared" si="19"/>
        <v>4.04</v>
      </c>
      <c r="L12" s="8">
        <f t="shared" si="4"/>
        <v>23</v>
      </c>
      <c r="Q12" s="4">
        <v>11.0</v>
      </c>
      <c r="S12" s="12" t="str">
        <f t="shared" si="5"/>
        <v>L-CPC-D</v>
      </c>
      <c r="T12" s="12" t="str">
        <f t="shared" si="6"/>
        <v>L-D</v>
      </c>
      <c r="U12" s="12" t="str">
        <f t="shared" si="7"/>
        <v>L-CPC-D</v>
      </c>
      <c r="V12" s="12" t="str">
        <f t="shared" si="8"/>
        <v>L-CPC-D</v>
      </c>
      <c r="W12" s="12" t="str">
        <f t="shared" si="9"/>
        <v>L-CPC</v>
      </c>
      <c r="X12" s="12" t="str">
        <f t="shared" si="10"/>
        <v>L-CPC-D</v>
      </c>
    </row>
    <row r="13">
      <c r="A13" s="4">
        <f t="shared" ref="A13:K13" si="20">Indirect("Sheet1!"&amp;A$14&amp;$L13)</f>
        <v>0</v>
      </c>
      <c r="B13" s="4" t="str">
        <f t="shared" si="20"/>
        <v>ExecTime</v>
      </c>
      <c r="C13" s="4" t="str">
        <f t="shared" si="20"/>
        <v>ALL</v>
      </c>
      <c r="D13" s="4" t="str">
        <f t="shared" si="20"/>
        <v>No-mitig</v>
      </c>
      <c r="E13" s="4">
        <f t="shared" si="20"/>
        <v>4015081</v>
      </c>
      <c r="F13" s="4">
        <f t="shared" si="20"/>
        <v>4066513</v>
      </c>
      <c r="G13" s="4">
        <f t="shared" si="20"/>
        <v>4022455.962</v>
      </c>
      <c r="H13" s="4">
        <f t="shared" si="20"/>
        <v>4022027</v>
      </c>
      <c r="I13" s="4">
        <f t="shared" si="20"/>
        <v>3028.927676</v>
      </c>
      <c r="J13" s="4">
        <f t="shared" si="20"/>
        <v>98</v>
      </c>
      <c r="K13" s="4">
        <f t="shared" si="20"/>
        <v>0.98</v>
      </c>
      <c r="L13" s="8">
        <f t="shared" si="4"/>
        <v>25</v>
      </c>
      <c r="Q13" s="4">
        <v>12.0</v>
      </c>
      <c r="S13" s="12" t="str">
        <f t="shared" si="5"/>
        <v>L-D</v>
      </c>
      <c r="T13" s="12" t="str">
        <f t="shared" si="6"/>
        <v>L-CPC-D</v>
      </c>
      <c r="U13" s="12" t="str">
        <f t="shared" si="7"/>
        <v>L-D</v>
      </c>
      <c r="V13" s="12" t="str">
        <f t="shared" si="8"/>
        <v>L-D</v>
      </c>
      <c r="W13" s="12" t="str">
        <f t="shared" si="9"/>
        <v>L</v>
      </c>
      <c r="X13" s="12" t="str">
        <f t="shared" si="10"/>
        <v>L-CPC-CP</v>
      </c>
    </row>
    <row r="14">
      <c r="A14" s="15" t="s">
        <v>40</v>
      </c>
      <c r="B14" s="15" t="s">
        <v>41</v>
      </c>
      <c r="C14" s="15" t="s">
        <v>42</v>
      </c>
      <c r="D14" s="15" t="s">
        <v>27</v>
      </c>
      <c r="E14" s="15" t="s">
        <v>43</v>
      </c>
      <c r="F14" s="15" t="s">
        <v>44</v>
      </c>
      <c r="G14" s="15" t="s">
        <v>45</v>
      </c>
      <c r="H14" s="15" t="s">
        <v>46</v>
      </c>
      <c r="I14" s="15" t="s">
        <v>47</v>
      </c>
      <c r="J14" s="15" t="s">
        <v>48</v>
      </c>
      <c r="K14" s="15" t="s">
        <v>49</v>
      </c>
      <c r="L14" s="8"/>
    </row>
    <row r="16">
      <c r="A16" s="16" t="s">
        <v>50</v>
      </c>
      <c r="B16" s="16">
        <v>1.0</v>
      </c>
      <c r="C16" s="16">
        <v>2.0</v>
      </c>
      <c r="D16" s="16">
        <v>3.0</v>
      </c>
      <c r="E16" s="16">
        <v>4.0</v>
      </c>
      <c r="F16" s="16">
        <v>5.0</v>
      </c>
      <c r="G16" s="16">
        <v>6.0</v>
      </c>
      <c r="H16" s="16">
        <v>7.0</v>
      </c>
      <c r="I16" s="16">
        <v>8.0</v>
      </c>
      <c r="J16" s="16">
        <v>9.0</v>
      </c>
      <c r="K16" s="16">
        <v>10.0</v>
      </c>
      <c r="L16" s="16">
        <v>11.0</v>
      </c>
      <c r="M16" s="16">
        <v>12.0</v>
      </c>
    </row>
    <row r="17">
      <c r="A17" s="17" t="str">
        <f t="array" ref="A17:A22">TRANSPOSE(E1:J1)</f>
        <v>min</v>
      </c>
      <c r="B17" s="18" t="str">
        <f t="array" ref="B17:M17">TRANSPOSE(S2:S13)</f>
        <v>L</v>
      </c>
      <c r="C17" s="18" t="s">
        <v>30</v>
      </c>
      <c r="D17" s="18" t="s">
        <v>34</v>
      </c>
      <c r="E17" s="18" t="s">
        <v>24</v>
      </c>
      <c r="F17" s="18" t="s">
        <v>26</v>
      </c>
      <c r="G17" s="18" t="s">
        <v>27</v>
      </c>
      <c r="H17" s="18" t="s">
        <v>25</v>
      </c>
      <c r="I17" s="18"/>
      <c r="J17" s="18" t="s">
        <v>31</v>
      </c>
      <c r="K17" s="18" t="s">
        <v>29</v>
      </c>
      <c r="L17" s="18" t="s">
        <v>32</v>
      </c>
      <c r="M17" s="18" t="s">
        <v>33</v>
      </c>
      <c r="Q17" s="11" t="s">
        <v>13</v>
      </c>
      <c r="S17" s="11" t="s">
        <v>14</v>
      </c>
      <c r="U17" s="11" t="s">
        <v>15</v>
      </c>
      <c r="W17" s="11" t="s">
        <v>16</v>
      </c>
      <c r="Y17" s="11" t="s">
        <v>17</v>
      </c>
      <c r="AA17" s="19" t="s">
        <v>18</v>
      </c>
      <c r="AB17" s="20"/>
    </row>
    <row r="18">
      <c r="A18" s="17" t="s">
        <v>14</v>
      </c>
      <c r="B18" s="18" t="str">
        <f t="array" ref="B18:M18">TRANSPOSE(T2:T13)</f>
        <v>L-CPC</v>
      </c>
      <c r="C18" s="18" t="s">
        <v>34</v>
      </c>
      <c r="D18" s="18" t="s">
        <v>24</v>
      </c>
      <c r="E18" s="18" t="s">
        <v>28</v>
      </c>
      <c r="F18" s="18" t="s">
        <v>22</v>
      </c>
      <c r="G18" s="18" t="s">
        <v>26</v>
      </c>
      <c r="H18" s="18" t="s">
        <v>27</v>
      </c>
      <c r="I18" s="18" t="s">
        <v>25</v>
      </c>
      <c r="J18" s="18" t="s">
        <v>29</v>
      </c>
      <c r="K18" s="18" t="s">
        <v>31</v>
      </c>
      <c r="L18" s="18" t="s">
        <v>33</v>
      </c>
      <c r="M18" s="18" t="s">
        <v>32</v>
      </c>
      <c r="Q18" s="12" t="str">
        <f t="array" ref="Q18:R29">SORT(D2:E13, 2, TRUE)</f>
        <v>L</v>
      </c>
      <c r="R18" s="12">
        <v>4011757.0</v>
      </c>
      <c r="S18" s="12" t="str">
        <f t="array" ref="S18:T29">SORT({D2:D13, F2:F13}, 2, TRUE)</f>
        <v>L-CPC</v>
      </c>
      <c r="T18" s="12">
        <v>4066027.0</v>
      </c>
      <c r="U18" s="12" t="str">
        <f t="array" ref="U18:V29">SORT({D2:D13, G2:G13}, 2, TRUE)</f>
        <v>L</v>
      </c>
      <c r="V18" s="12">
        <v>4018656.01590318</v>
      </c>
      <c r="W18" s="12" t="str">
        <f t="array" ref="W18:X29">SORT({D2:D13, H2:H13}, 2, TRUE)</f>
        <v>L</v>
      </c>
      <c r="X18" s="12">
        <v>4017811.0</v>
      </c>
      <c r="Y18" s="12" t="str">
        <f t="array" ref="Y18:Z29">SORT({D2:D13, I2:I13}, 2, TRUE)</f>
        <v>CP</v>
      </c>
      <c r="Z18" s="12">
        <v>1695.94183113751</v>
      </c>
      <c r="AA18" s="21" t="str">
        <f t="array" ref="AA18:AB29">SORT({D2:D13, J2:J13}, 2, TRUE)</f>
        <v>No-mitig</v>
      </c>
      <c r="AB18" s="22">
        <v>98.0</v>
      </c>
      <c r="AC18" s="23"/>
      <c r="AD18" s="23"/>
      <c r="AE18" s="23"/>
      <c r="AF18" s="23"/>
      <c r="AG18" s="23"/>
      <c r="AH18" s="23"/>
      <c r="AI18" s="23"/>
      <c r="AJ18" s="23"/>
      <c r="AK18" s="23"/>
      <c r="AL18" s="23"/>
    </row>
    <row r="19">
      <c r="A19" s="17" t="s">
        <v>15</v>
      </c>
      <c r="B19" s="18" t="str">
        <f t="array" ref="B19:M19">TRANSPOSE(U2:U13)</f>
        <v>L</v>
      </c>
      <c r="C19" s="18" t="s">
        <v>30</v>
      </c>
      <c r="D19" s="18" t="s">
        <v>24</v>
      </c>
      <c r="E19" s="18" t="s">
        <v>34</v>
      </c>
      <c r="F19" s="18" t="s">
        <v>26</v>
      </c>
      <c r="G19" s="18" t="s">
        <v>27</v>
      </c>
      <c r="H19" s="18" t="s">
        <v>25</v>
      </c>
      <c r="I19" s="18" t="s">
        <v>22</v>
      </c>
      <c r="J19" s="18" t="s">
        <v>31</v>
      </c>
      <c r="K19" s="18" t="s">
        <v>29</v>
      </c>
      <c r="L19" s="18" t="s">
        <v>32</v>
      </c>
      <c r="M19" s="18" t="s">
        <v>33</v>
      </c>
      <c r="Q19" s="12" t="s">
        <v>30</v>
      </c>
      <c r="R19" s="12">
        <v>4012919.0</v>
      </c>
      <c r="S19" s="12" t="s">
        <v>34</v>
      </c>
      <c r="T19" s="12">
        <v>4066513.0</v>
      </c>
      <c r="U19" s="12" t="s">
        <v>30</v>
      </c>
      <c r="V19" s="12">
        <v>4019163.07061412</v>
      </c>
      <c r="W19" s="12" t="s">
        <v>30</v>
      </c>
      <c r="X19" s="12">
        <v>4018135.0</v>
      </c>
      <c r="Y19" s="12" t="s">
        <v>25</v>
      </c>
      <c r="Z19" s="12">
        <v>2386.5677869628</v>
      </c>
      <c r="AA19" s="21" t="s">
        <v>30</v>
      </c>
      <c r="AB19" s="20">
        <v>102.0</v>
      </c>
    </row>
    <row r="20">
      <c r="A20" s="17" t="s">
        <v>16</v>
      </c>
      <c r="B20" s="18" t="str">
        <f t="array" ref="B20:M20">TRANSPOSE(V2:V13)</f>
        <v>L</v>
      </c>
      <c r="C20" s="18" t="s">
        <v>30</v>
      </c>
      <c r="D20" s="18" t="s">
        <v>24</v>
      </c>
      <c r="E20" s="18" t="s">
        <v>34</v>
      </c>
      <c r="F20" s="18" t="s">
        <v>26</v>
      </c>
      <c r="G20" s="18" t="s">
        <v>27</v>
      </c>
      <c r="H20" s="18" t="s">
        <v>25</v>
      </c>
      <c r="I20" s="18" t="s">
        <v>22</v>
      </c>
      <c r="J20" s="18" t="s">
        <v>31</v>
      </c>
      <c r="K20" s="18" t="s">
        <v>29</v>
      </c>
      <c r="L20" s="18" t="s">
        <v>32</v>
      </c>
      <c r="M20" s="18" t="s">
        <v>33</v>
      </c>
      <c r="Q20" s="12" t="s">
        <v>34</v>
      </c>
      <c r="R20" s="12">
        <v>4015081.0</v>
      </c>
      <c r="S20" s="12" t="s">
        <v>24</v>
      </c>
      <c r="T20" s="12">
        <v>4066514.0</v>
      </c>
      <c r="U20" s="12" t="s">
        <v>24</v>
      </c>
      <c r="V20" s="12">
        <v>4020991.82656531</v>
      </c>
      <c r="W20" s="12" t="s">
        <v>24</v>
      </c>
      <c r="X20" s="12">
        <v>4020460.0</v>
      </c>
      <c r="Y20" s="12" t="s">
        <v>29</v>
      </c>
      <c r="Z20" s="12">
        <v>2670.82138744757</v>
      </c>
      <c r="AA20" s="12" t="s">
        <v>22</v>
      </c>
      <c r="AB20" s="12">
        <v>146.0</v>
      </c>
    </row>
    <row r="21">
      <c r="A21" s="17" t="s">
        <v>17</v>
      </c>
      <c r="B21" s="18" t="str">
        <f t="array" ref="B21:M21">TRANSPOSE(W2:W13)</f>
        <v>CP</v>
      </c>
      <c r="C21" s="18" t="s">
        <v>25</v>
      </c>
      <c r="D21" s="18" t="s">
        <v>29</v>
      </c>
      <c r="E21" s="18" t="s">
        <v>26</v>
      </c>
      <c r="F21" s="18" t="s">
        <v>31</v>
      </c>
      <c r="G21" s="18" t="s">
        <v>27</v>
      </c>
      <c r="H21" s="18" t="s">
        <v>34</v>
      </c>
      <c r="I21" s="18" t="s">
        <v>32</v>
      </c>
      <c r="J21" s="18" t="s">
        <v>33</v>
      </c>
      <c r="K21" s="18" t="s">
        <v>24</v>
      </c>
      <c r="L21" s="18" t="s">
        <v>30</v>
      </c>
      <c r="M21" s="18" t="s">
        <v>28</v>
      </c>
      <c r="Q21" s="12" t="s">
        <v>24</v>
      </c>
      <c r="R21" s="12">
        <v>4015568.0</v>
      </c>
      <c r="S21" s="12" t="s">
        <v>28</v>
      </c>
      <c r="T21" s="12">
        <v>4067514.0</v>
      </c>
      <c r="U21" s="12" t="s">
        <v>34</v>
      </c>
      <c r="V21" s="12">
        <v>4022455.96229245</v>
      </c>
      <c r="W21" s="12" t="s">
        <v>34</v>
      </c>
      <c r="X21" s="12">
        <v>4022027.0</v>
      </c>
      <c r="Y21" s="12" t="s">
        <v>26</v>
      </c>
      <c r="Z21" s="12">
        <v>2805.76068059226</v>
      </c>
      <c r="AA21" s="12" t="s">
        <v>28</v>
      </c>
      <c r="AB21" s="12">
        <v>162.0</v>
      </c>
    </row>
    <row r="22">
      <c r="A22" s="17" t="s">
        <v>18</v>
      </c>
      <c r="B22" s="18" t="str">
        <f t="array" ref="B22:M22">TRANSPOSE(X2:X13)</f>
        <v>No-mitig</v>
      </c>
      <c r="C22" s="18" t="s">
        <v>30</v>
      </c>
      <c r="D22" s="18" t="s">
        <v>22</v>
      </c>
      <c r="E22" s="18" t="s">
        <v>28</v>
      </c>
      <c r="F22" s="18" t="s">
        <v>24</v>
      </c>
      <c r="G22" s="18" t="s">
        <v>25</v>
      </c>
      <c r="H22" s="18" t="s">
        <v>26</v>
      </c>
      <c r="I22" s="18" t="s">
        <v>29</v>
      </c>
      <c r="J22" s="18" t="s">
        <v>27</v>
      </c>
      <c r="K22" s="18" t="s">
        <v>33</v>
      </c>
      <c r="L22" s="18" t="s">
        <v>32</v>
      </c>
      <c r="M22" s="18" t="s">
        <v>31</v>
      </c>
      <c r="Q22" s="12" t="s">
        <v>26</v>
      </c>
      <c r="R22" s="12">
        <v>4049568.0</v>
      </c>
      <c r="S22" s="12" t="s">
        <v>22</v>
      </c>
      <c r="T22" s="12">
        <v>4068703.0</v>
      </c>
      <c r="U22" s="12" t="s">
        <v>26</v>
      </c>
      <c r="V22" s="12">
        <v>4053180.94218843</v>
      </c>
      <c r="W22" s="12" t="s">
        <v>26</v>
      </c>
      <c r="X22" s="12">
        <v>4052811.0</v>
      </c>
      <c r="Y22" s="12" t="s">
        <v>31</v>
      </c>
      <c r="Z22" s="12">
        <v>2935.32249342118</v>
      </c>
      <c r="AA22" s="12" t="s">
        <v>24</v>
      </c>
      <c r="AB22" s="12">
        <v>282.0</v>
      </c>
    </row>
    <row r="23">
      <c r="Q23" s="12" t="s">
        <v>27</v>
      </c>
      <c r="R23" s="12">
        <v>4050433.0</v>
      </c>
      <c r="S23" s="12" t="s">
        <v>26</v>
      </c>
      <c r="T23" s="12">
        <v>4097865.0</v>
      </c>
      <c r="U23" s="12" t="s">
        <v>27</v>
      </c>
      <c r="V23" s="12">
        <v>4055449.83946789</v>
      </c>
      <c r="W23" s="12" t="s">
        <v>27</v>
      </c>
      <c r="X23" s="12">
        <v>4055054.0</v>
      </c>
      <c r="Y23" s="12" t="s">
        <v>27</v>
      </c>
      <c r="Z23" s="12">
        <v>2996.96831555821</v>
      </c>
      <c r="AA23" s="12" t="s">
        <v>25</v>
      </c>
      <c r="AB23" s="12">
        <v>293.0</v>
      </c>
    </row>
    <row r="24">
      <c r="Q24" s="12" t="s">
        <v>25</v>
      </c>
      <c r="R24" s="12">
        <v>4053838.0</v>
      </c>
      <c r="S24" s="12" t="s">
        <v>27</v>
      </c>
      <c r="T24" s="12">
        <v>4100838.0</v>
      </c>
      <c r="U24" s="12" t="s">
        <v>25</v>
      </c>
      <c r="V24" s="12">
        <v>4057343.19513902</v>
      </c>
      <c r="W24" s="12" t="s">
        <v>25</v>
      </c>
      <c r="X24" s="12">
        <v>4057108.0</v>
      </c>
      <c r="Y24" s="12" t="s">
        <v>34</v>
      </c>
      <c r="Z24" s="12">
        <v>3028.92767595011</v>
      </c>
      <c r="AA24" s="12" t="s">
        <v>26</v>
      </c>
      <c r="AB24" s="12">
        <v>322.0</v>
      </c>
    </row>
    <row r="25">
      <c r="A25" s="16" t="s">
        <v>51</v>
      </c>
      <c r="D25" s="3" t="s">
        <v>52</v>
      </c>
      <c r="F25" s="3" t="s">
        <v>13</v>
      </c>
      <c r="G25" s="7" t="s">
        <v>14</v>
      </c>
      <c r="H25" s="7" t="s">
        <v>15</v>
      </c>
      <c r="I25" s="7" t="s">
        <v>16</v>
      </c>
      <c r="J25" s="7" t="s">
        <v>17</v>
      </c>
      <c r="K25" s="7" t="s">
        <v>18</v>
      </c>
      <c r="L25" s="7"/>
      <c r="R25" s="12">
        <v>4055946.0</v>
      </c>
      <c r="S25" s="12" t="s">
        <v>25</v>
      </c>
      <c r="T25" s="12">
        <v>4102973.0</v>
      </c>
      <c r="U25" s="12" t="s">
        <v>22</v>
      </c>
      <c r="V25" s="12">
        <v>4060744.95409081</v>
      </c>
      <c r="W25" s="12" t="s">
        <v>22</v>
      </c>
      <c r="X25" s="12">
        <v>4060514.0</v>
      </c>
      <c r="Y25" s="12" t="s">
        <v>32</v>
      </c>
      <c r="Z25" s="12">
        <v>3065.86930140829</v>
      </c>
      <c r="AA25" s="12" t="s">
        <v>29</v>
      </c>
      <c r="AB25" s="12">
        <v>344.0</v>
      </c>
    </row>
    <row r="26">
      <c r="A26" s="18" t="str">
        <f t="array" ref="A26:B37">SORT({Q33:Q44,AE33:AE44}, 2, FALSE)</f>
        <v>CP</v>
      </c>
      <c r="B26" s="18">
        <v>20.0</v>
      </c>
      <c r="D26" s="7" t="str">
        <f t="shared" ref="D26:D36" si="22">D2</f>
        <v>CP</v>
      </c>
      <c r="F26" s="12">
        <f t="shared" ref="F26:K26" si="21">E2/E$13*100</f>
        <v>101.0177877</v>
      </c>
      <c r="G26" s="12">
        <f t="shared" si="21"/>
        <v>100.0538545</v>
      </c>
      <c r="H26" s="12">
        <f t="shared" si="21"/>
        <v>100.9518809</v>
      </c>
      <c r="I26" s="12">
        <f t="shared" si="21"/>
        <v>100.9569056</v>
      </c>
      <c r="J26" s="12">
        <f t="shared" si="21"/>
        <v>55.99149311</v>
      </c>
      <c r="K26" s="12">
        <f t="shared" si="21"/>
        <v>148.9795918</v>
      </c>
      <c r="Q26" s="12" t="s">
        <v>31</v>
      </c>
      <c r="R26" s="12">
        <v>4057865.0</v>
      </c>
      <c r="S26" s="12" t="s">
        <v>29</v>
      </c>
      <c r="T26" s="12">
        <v>4108054.0</v>
      </c>
      <c r="U26" s="12" t="s">
        <v>31</v>
      </c>
      <c r="V26" s="12">
        <v>4063294.20944188</v>
      </c>
      <c r="W26" s="12" t="s">
        <v>31</v>
      </c>
      <c r="X26" s="12">
        <v>4062811.0</v>
      </c>
      <c r="Y26" s="12" t="s">
        <v>33</v>
      </c>
      <c r="Z26" s="12">
        <v>3133.06488009478</v>
      </c>
      <c r="AA26" s="12" t="s">
        <v>27</v>
      </c>
      <c r="AB26" s="12">
        <v>360.0</v>
      </c>
    </row>
    <row r="27">
      <c r="A27" s="18" t="s">
        <v>34</v>
      </c>
      <c r="B27" s="18">
        <v>17.0</v>
      </c>
      <c r="D27" s="7" t="str">
        <f t="shared" si="22"/>
        <v>CPC</v>
      </c>
      <c r="F27" s="12">
        <f t="shared" ref="F27:K27" si="23">E3/E$13*100</f>
        <v>100.0121293</v>
      </c>
      <c r="G27" s="12">
        <f t="shared" si="23"/>
        <v>100.0000246</v>
      </c>
      <c r="H27" s="12">
        <f t="shared" si="23"/>
        <v>99.96360095</v>
      </c>
      <c r="I27" s="12">
        <f t="shared" si="23"/>
        <v>99.96103955</v>
      </c>
      <c r="J27" s="12">
        <f t="shared" si="23"/>
        <v>103.6279914</v>
      </c>
      <c r="K27" s="12">
        <f t="shared" si="23"/>
        <v>287.755102</v>
      </c>
      <c r="Q27" s="12" t="s">
        <v>29</v>
      </c>
      <c r="R27" s="12">
        <v>4059243.0</v>
      </c>
      <c r="S27" s="12" t="s">
        <v>31</v>
      </c>
      <c r="T27" s="12">
        <v>4108892.0</v>
      </c>
      <c r="U27" s="12" t="s">
        <v>29</v>
      </c>
      <c r="V27" s="12">
        <v>4063296.44738947</v>
      </c>
      <c r="W27" s="12" t="s">
        <v>29</v>
      </c>
      <c r="X27" s="12">
        <v>4062918.0</v>
      </c>
      <c r="Y27" s="12" t="s">
        <v>24</v>
      </c>
      <c r="Z27" s="12">
        <v>3138.81691218365</v>
      </c>
      <c r="AA27" s="12" t="s">
        <v>33</v>
      </c>
      <c r="AB27" s="12">
        <v>404.0</v>
      </c>
    </row>
    <row r="28">
      <c r="A28" s="18" t="s">
        <v>25</v>
      </c>
      <c r="B28" s="18">
        <v>16.0</v>
      </c>
      <c r="D28" s="7" t="str">
        <f t="shared" si="22"/>
        <v>CPC-CP</v>
      </c>
      <c r="F28" s="12">
        <f t="shared" ref="F28:K28" si="24">E4/E$13*100</f>
        <v>100.9652856</v>
      </c>
      <c r="G28" s="12">
        <f t="shared" si="24"/>
        <v>100.8965913</v>
      </c>
      <c r="H28" s="12">
        <f t="shared" si="24"/>
        <v>100.8673117</v>
      </c>
      <c r="I28" s="12">
        <f t="shared" si="24"/>
        <v>100.8722219</v>
      </c>
      <c r="J28" s="12">
        <f t="shared" si="24"/>
        <v>78.79249828</v>
      </c>
      <c r="K28" s="12">
        <f t="shared" si="24"/>
        <v>298.9795918</v>
      </c>
      <c r="Q28" s="12" t="s">
        <v>32</v>
      </c>
      <c r="R28" s="12">
        <v>4102216.0</v>
      </c>
      <c r="S28" s="12" t="s">
        <v>33</v>
      </c>
      <c r="T28" s="12">
        <v>4152190.0</v>
      </c>
      <c r="U28" s="12" t="s">
        <v>32</v>
      </c>
      <c r="V28" s="12">
        <v>4107457.68113622</v>
      </c>
      <c r="W28" s="12" t="s">
        <v>32</v>
      </c>
      <c r="X28" s="12">
        <v>4107054.0</v>
      </c>
      <c r="Y28" s="12" t="s">
        <v>30</v>
      </c>
      <c r="Z28" s="12">
        <v>3535.96785882194</v>
      </c>
      <c r="AA28" s="12" t="s">
        <v>32</v>
      </c>
      <c r="AB28" s="12">
        <v>413.0</v>
      </c>
    </row>
    <row r="29">
      <c r="A29" s="18" t="s">
        <v>26</v>
      </c>
      <c r="B29" s="18">
        <v>16.0</v>
      </c>
      <c r="D29" s="7" t="str">
        <f t="shared" si="22"/>
        <v>CPC-D</v>
      </c>
      <c r="F29" s="12">
        <f t="shared" ref="F29:K29" si="25">E5/E$13*100</f>
        <v>100.8589366</v>
      </c>
      <c r="G29" s="12">
        <f t="shared" si="25"/>
        <v>100.77098</v>
      </c>
      <c r="H29" s="12">
        <f t="shared" si="25"/>
        <v>100.7638363</v>
      </c>
      <c r="I29" s="12">
        <f t="shared" si="25"/>
        <v>100.7653852</v>
      </c>
      <c r="J29" s="12">
        <f t="shared" si="25"/>
        <v>92.63214513</v>
      </c>
      <c r="K29" s="12">
        <f t="shared" si="25"/>
        <v>328.5714286</v>
      </c>
      <c r="Q29" s="12" t="s">
        <v>33</v>
      </c>
      <c r="R29" s="12">
        <v>4103595.0</v>
      </c>
      <c r="S29" s="12" t="s">
        <v>32</v>
      </c>
      <c r="T29" s="12">
        <v>4153675.0</v>
      </c>
      <c r="U29" s="12" t="s">
        <v>33</v>
      </c>
      <c r="V29" s="12">
        <v>4109585.62382476</v>
      </c>
      <c r="W29" s="12" t="s">
        <v>33</v>
      </c>
      <c r="X29" s="12">
        <v>4109000.0</v>
      </c>
      <c r="Y29" s="12" t="s">
        <v>28</v>
      </c>
      <c r="Z29" s="12">
        <v>3894.99536024147</v>
      </c>
      <c r="AA29" s="12" t="s">
        <v>31</v>
      </c>
      <c r="AB29" s="12">
        <v>534.0</v>
      </c>
    </row>
    <row r="30">
      <c r="A30" s="18" t="s">
        <v>29</v>
      </c>
      <c r="B30" s="18">
        <v>14.0</v>
      </c>
      <c r="D30" s="7" t="str">
        <f t="shared" si="22"/>
        <v>D</v>
      </c>
      <c r="F30" s="12">
        <f t="shared" ref="F30:K30" si="26">E6/E$13*100</f>
        <v>100.8804804</v>
      </c>
      <c r="G30" s="12">
        <f t="shared" si="26"/>
        <v>100.8440893</v>
      </c>
      <c r="H30" s="12">
        <f t="shared" si="26"/>
        <v>100.8202421</v>
      </c>
      <c r="I30" s="12">
        <f t="shared" si="26"/>
        <v>100.8211531</v>
      </c>
      <c r="J30" s="12">
        <f t="shared" si="26"/>
        <v>98.94486221</v>
      </c>
      <c r="K30" s="12">
        <f t="shared" si="26"/>
        <v>367.3469388</v>
      </c>
    </row>
    <row r="31">
      <c r="A31" s="18" t="s">
        <v>30</v>
      </c>
      <c r="B31" s="18">
        <v>14.0</v>
      </c>
      <c r="D31" s="7" t="str">
        <f t="shared" si="22"/>
        <v>L</v>
      </c>
      <c r="F31" s="12">
        <f t="shared" ref="F31:K31" si="27">E7/E$13*100</f>
        <v>99.91721213</v>
      </c>
      <c r="G31" s="12">
        <f t="shared" si="27"/>
        <v>100.0246157</v>
      </c>
      <c r="H31" s="12">
        <f t="shared" si="27"/>
        <v>99.90553168</v>
      </c>
      <c r="I31" s="12">
        <f t="shared" si="27"/>
        <v>99.89517723</v>
      </c>
      <c r="J31" s="12">
        <f t="shared" si="27"/>
        <v>128.5932111</v>
      </c>
      <c r="K31" s="12">
        <f t="shared" si="27"/>
        <v>165.3061224</v>
      </c>
    </row>
    <row r="32">
      <c r="A32" s="18" t="s">
        <v>24</v>
      </c>
      <c r="B32" s="18">
        <v>13.0</v>
      </c>
      <c r="D32" s="7" t="str">
        <f t="shared" si="22"/>
        <v>L-CP</v>
      </c>
      <c r="F32" s="12">
        <f t="shared" ref="F32:K32" si="28">E8/E$13*100</f>
        <v>101.0999031</v>
      </c>
      <c r="G32" s="12">
        <f t="shared" si="28"/>
        <v>101.0215386</v>
      </c>
      <c r="H32" s="12">
        <f t="shared" si="28"/>
        <v>101.0153122</v>
      </c>
      <c r="I32" s="12">
        <f t="shared" si="28"/>
        <v>101.0166764</v>
      </c>
      <c r="J32" s="12">
        <f t="shared" si="28"/>
        <v>88.17712647</v>
      </c>
      <c r="K32" s="12">
        <f t="shared" si="28"/>
        <v>351.0204082</v>
      </c>
      <c r="R32" s="11" t="s">
        <v>13</v>
      </c>
      <c r="S32" s="11" t="s">
        <v>14</v>
      </c>
      <c r="T32" s="11" t="s">
        <v>15</v>
      </c>
      <c r="U32" s="11" t="s">
        <v>16</v>
      </c>
      <c r="V32" s="11" t="s">
        <v>17</v>
      </c>
      <c r="W32" s="11" t="s">
        <v>18</v>
      </c>
      <c r="Y32" s="11" t="s">
        <v>13</v>
      </c>
      <c r="Z32" s="11" t="s">
        <v>14</v>
      </c>
      <c r="AA32" s="11" t="s">
        <v>15</v>
      </c>
      <c r="AB32" s="11" t="s">
        <v>16</v>
      </c>
      <c r="AC32" s="11" t="s">
        <v>17</v>
      </c>
      <c r="AD32" s="11" t="s">
        <v>18</v>
      </c>
      <c r="AE32" s="4" t="s">
        <v>53</v>
      </c>
    </row>
    <row r="33">
      <c r="A33" s="18" t="s">
        <v>27</v>
      </c>
      <c r="B33" s="18">
        <v>13.0</v>
      </c>
      <c r="D33" s="7" t="str">
        <f t="shared" si="22"/>
        <v>L-CPC</v>
      </c>
      <c r="F33" s="12">
        <f t="shared" ref="F33:K33" si="29">E9/E$13*100</f>
        <v>99.94615302</v>
      </c>
      <c r="G33" s="12">
        <f t="shared" si="29"/>
        <v>99.98804873</v>
      </c>
      <c r="H33" s="12">
        <f t="shared" si="29"/>
        <v>99.91813728</v>
      </c>
      <c r="I33" s="12">
        <f t="shared" si="29"/>
        <v>99.90323287</v>
      </c>
      <c r="J33" s="12">
        <f t="shared" si="29"/>
        <v>116.7399237</v>
      </c>
      <c r="K33" s="12">
        <f t="shared" si="29"/>
        <v>104.0816327</v>
      </c>
      <c r="Q33" s="11" t="str">
        <f t="shared" ref="Q33:Q44" si="32">D2</f>
        <v>CP</v>
      </c>
      <c r="R33" s="12">
        <f t="shared" ref="R33:W33" si="30">(COUNTIF($Q33, "="&amp;S$2) * $Q$2) + (COUNTIF($Q33, "="&amp;S$3) * $Q$3) + (COUNTIF($Q33, "="&amp;S$4) * $Q$4) + (COUNTIF($Q33, "="&amp;S$5) * $Q$5) + (COUNTIF($Q33, "="&amp;S$6) * $Q$6) + (COUNTIF($Q33, "="&amp;S$7) * $Q$7) + (COUNTIF($Q33, "="&amp;S$8) * $Q$8) + (COUNTIF($Q33, "="&amp;S$9) * $Q$9) + (COUNTIF($Q33, "="&amp;S$10) * $Q$10) + (COUNTIF($Q33, "="&amp;S$11) * $Q$11) + (COUNTIF($Q33, "="&amp;S$12) * $Q$12) + (COUNTIF($Q33, "="&amp;S$13) * $Q$13)</f>
        <v>0</v>
      </c>
      <c r="S33" s="12">
        <f t="shared" si="30"/>
        <v>5</v>
      </c>
      <c r="T33" s="12">
        <f t="shared" si="30"/>
        <v>8</v>
      </c>
      <c r="U33" s="12">
        <f t="shared" si="30"/>
        <v>8</v>
      </c>
      <c r="V33" s="12">
        <f t="shared" si="30"/>
        <v>1</v>
      </c>
      <c r="W33" s="12">
        <f t="shared" si="30"/>
        <v>3</v>
      </c>
      <c r="Y33" s="12">
        <f>((Configuration!$B$2 + 1) - R33) * Configuration!A$6</f>
        <v>0</v>
      </c>
      <c r="Z33" s="12">
        <f>((Configuration!$B$2 + 1) - S33) * Configuration!B$6</f>
        <v>8</v>
      </c>
      <c r="AA33" s="12">
        <f>((Configuration!$B$2 + 1) - T33) * Configuration!C$6</f>
        <v>0</v>
      </c>
      <c r="AB33" s="12">
        <f>((Configuration!$B$2 + 1) - U33) * Configuration!D$6</f>
        <v>0</v>
      </c>
      <c r="AC33" s="12">
        <f>((Configuration!$B$2 + 1) - V33) * Configuration!E$6</f>
        <v>12</v>
      </c>
      <c r="AD33" s="12">
        <f>((Configuration!$B$2 + 1) - W33) * Configuration!F$6</f>
        <v>0</v>
      </c>
      <c r="AE33" s="12">
        <f t="shared" ref="AE33:AE44" si="34">SUM(Y33:AD33)</f>
        <v>20</v>
      </c>
    </row>
    <row r="34">
      <c r="A34" s="18" t="s">
        <v>31</v>
      </c>
      <c r="B34" s="18">
        <v>11.0</v>
      </c>
      <c r="D34" s="7" t="str">
        <f t="shared" si="22"/>
        <v>L-CPC-CP</v>
      </c>
      <c r="F34" s="12">
        <f t="shared" ref="F34:K34" si="31">E10/E$13*100</f>
        <v>101.0655825</v>
      </c>
      <c r="G34" s="12">
        <f t="shared" si="31"/>
        <v>101.0421459</v>
      </c>
      <c r="H34" s="12">
        <f t="shared" si="31"/>
        <v>101.0152565</v>
      </c>
      <c r="I34" s="12">
        <f t="shared" si="31"/>
        <v>101.0140161</v>
      </c>
      <c r="J34" s="12">
        <f t="shared" si="31"/>
        <v>96.90962636</v>
      </c>
      <c r="K34" s="12">
        <f t="shared" si="31"/>
        <v>544.8979592</v>
      </c>
      <c r="Q34" s="11" t="str">
        <f t="shared" si="32"/>
        <v>CPC</v>
      </c>
      <c r="R34" s="12">
        <f t="shared" ref="R34:W34" si="33">(COUNTIF($Q34, "="&amp;S$2) * $Q$2) + (COUNTIF($Q34, "="&amp;S$3) * $Q$3) + (COUNTIF($Q34, "="&amp;S$4) * $Q$4) + (COUNTIF($Q34, "="&amp;S$5) * $Q$5) + (COUNTIF($Q34, "="&amp;S$6) * $Q$6) + (COUNTIF($Q34, "="&amp;S$7) * $Q$7) + (COUNTIF($Q34, "="&amp;S$8) * $Q$8) + (COUNTIF($Q34, "="&amp;S$9) * $Q$9) + (COUNTIF($Q34, "="&amp;S$10) * $Q$10) + (COUNTIF($Q34, "="&amp;S$11) * $Q$11) + (COUNTIF($Q34, "="&amp;S$12) * $Q$12) + (COUNTIF($Q34, "="&amp;S$13) * $Q$13)</f>
        <v>4</v>
      </c>
      <c r="S34" s="12">
        <f t="shared" si="33"/>
        <v>3</v>
      </c>
      <c r="T34" s="12">
        <f t="shared" si="33"/>
        <v>3</v>
      </c>
      <c r="U34" s="12">
        <f t="shared" si="33"/>
        <v>3</v>
      </c>
      <c r="V34" s="12">
        <f t="shared" si="33"/>
        <v>10</v>
      </c>
      <c r="W34" s="12">
        <f t="shared" si="33"/>
        <v>5</v>
      </c>
      <c r="Y34" s="12">
        <f>((Configuration!$B$2 + 1) - R34) * Configuration!A$6</f>
        <v>0</v>
      </c>
      <c r="Z34" s="12">
        <f>((Configuration!$B$2 + 1) - S34) * Configuration!B$6</f>
        <v>10</v>
      </c>
      <c r="AA34" s="12">
        <f>((Configuration!$B$2 + 1) - T34) * Configuration!C$6</f>
        <v>0</v>
      </c>
      <c r="AB34" s="12">
        <f>((Configuration!$B$2 + 1) - U34) * Configuration!D$6</f>
        <v>0</v>
      </c>
      <c r="AC34" s="12">
        <f>((Configuration!$B$2 + 1) - V34) * Configuration!E$6</f>
        <v>3</v>
      </c>
      <c r="AD34" s="12">
        <f>((Configuration!$B$2 + 1) - W34) * Configuration!F$6</f>
        <v>0</v>
      </c>
      <c r="AE34" s="12">
        <f t="shared" si="34"/>
        <v>13</v>
      </c>
    </row>
    <row r="35">
      <c r="A35" s="18" t="s">
        <v>28</v>
      </c>
      <c r="B35" s="18">
        <v>10.0</v>
      </c>
      <c r="D35" s="7" t="str">
        <f t="shared" si="22"/>
        <v>L-CPC-D</v>
      </c>
      <c r="F35" s="12">
        <f t="shared" ref="F35:K35" si="35">E11/E$13*100</f>
        <v>102.1701928</v>
      </c>
      <c r="G35" s="12">
        <f t="shared" si="35"/>
        <v>102.1434089</v>
      </c>
      <c r="H35" s="12">
        <f t="shared" si="35"/>
        <v>102.1131796</v>
      </c>
      <c r="I35" s="12">
        <f t="shared" si="35"/>
        <v>102.1140335</v>
      </c>
      <c r="J35" s="12">
        <f t="shared" si="35"/>
        <v>101.2196272</v>
      </c>
      <c r="K35" s="12">
        <f t="shared" si="35"/>
        <v>421.4285714</v>
      </c>
      <c r="Q35" s="11" t="str">
        <f t="shared" si="32"/>
        <v>CPC-CP</v>
      </c>
      <c r="R35" s="12">
        <f t="shared" ref="R35:W35" si="36">(COUNTIF($Q35, "="&amp;S$2) * $Q$2) + (COUNTIF($Q35, "="&amp;S$3) * $Q$3) + (COUNTIF($Q35, "="&amp;S$4) * $Q$4) + (COUNTIF($Q35, "="&amp;S$5) * $Q$5) + (COUNTIF($Q35, "="&amp;S$6) * $Q$6) + (COUNTIF($Q35, "="&amp;S$7) * $Q$7) + (COUNTIF($Q35, "="&amp;S$8) * $Q$8) + (COUNTIF($Q35, "="&amp;S$9) * $Q$9) + (COUNTIF($Q35, "="&amp;S$10) * $Q$10) + (COUNTIF($Q35, "="&amp;S$11) * $Q$11) + (COUNTIF($Q35, "="&amp;S$12) * $Q$12) + (COUNTIF($Q35, "="&amp;S$13) * $Q$13)</f>
        <v>7</v>
      </c>
      <c r="S35" s="12">
        <f t="shared" si="36"/>
        <v>8</v>
      </c>
      <c r="T35" s="12">
        <f t="shared" si="36"/>
        <v>7</v>
      </c>
      <c r="U35" s="12">
        <f t="shared" si="36"/>
        <v>7</v>
      </c>
      <c r="V35" s="12">
        <f t="shared" si="36"/>
        <v>2</v>
      </c>
      <c r="W35" s="12">
        <f t="shared" si="36"/>
        <v>6</v>
      </c>
      <c r="Y35" s="12">
        <f>((Configuration!$B$2 + 1) - R35) * Configuration!A$6</f>
        <v>0</v>
      </c>
      <c r="Z35" s="12">
        <f>((Configuration!$B$2 + 1) - S35) * Configuration!B$6</f>
        <v>5</v>
      </c>
      <c r="AA35" s="12">
        <f>((Configuration!$B$2 + 1) - T35) * Configuration!C$6</f>
        <v>0</v>
      </c>
      <c r="AB35" s="12">
        <f>((Configuration!$B$2 + 1) - U35) * Configuration!D$6</f>
        <v>0</v>
      </c>
      <c r="AC35" s="12">
        <f>((Configuration!$B$2 + 1) - V35) * Configuration!E$6</f>
        <v>11</v>
      </c>
      <c r="AD35" s="12">
        <f>((Configuration!$B$2 + 1) - W35) * Configuration!F$6</f>
        <v>0</v>
      </c>
      <c r="AE35" s="12">
        <f t="shared" si="34"/>
        <v>16</v>
      </c>
    </row>
    <row r="36">
      <c r="A36" s="18" t="s">
        <v>32</v>
      </c>
      <c r="B36" s="18">
        <v>6.0</v>
      </c>
      <c r="D36" s="7" t="str">
        <f t="shared" si="22"/>
        <v>L-D</v>
      </c>
      <c r="F36" s="12">
        <f t="shared" ref="F36:K36" si="37">E12/E$13*100</f>
        <v>102.2045383</v>
      </c>
      <c r="G36" s="12">
        <f t="shared" si="37"/>
        <v>102.1068911</v>
      </c>
      <c r="H36" s="12">
        <f t="shared" si="37"/>
        <v>102.1660812</v>
      </c>
      <c r="I36" s="12">
        <f t="shared" si="37"/>
        <v>102.1624171</v>
      </c>
      <c r="J36" s="12">
        <f t="shared" si="37"/>
        <v>103.4380882</v>
      </c>
      <c r="K36" s="12">
        <f t="shared" si="37"/>
        <v>412.244898</v>
      </c>
      <c r="Q36" s="11" t="str">
        <f t="shared" si="32"/>
        <v>CPC-D</v>
      </c>
      <c r="R36" s="12">
        <f t="shared" ref="R36:W36" si="38">(COUNTIF($Q36, "="&amp;S$2) * $Q$2) + (COUNTIF($Q36, "="&amp;S$3) * $Q$3) + (COUNTIF($Q36, "="&amp;S$4) * $Q$4) + (COUNTIF($Q36, "="&amp;S$5) * $Q$5) + (COUNTIF($Q36, "="&amp;S$6) * $Q$6) + (COUNTIF($Q36, "="&amp;S$7) * $Q$7) + (COUNTIF($Q36, "="&amp;S$8) * $Q$8) + (COUNTIF($Q36, "="&amp;S$9) * $Q$9) + (COUNTIF($Q36, "="&amp;S$10) * $Q$10) + (COUNTIF($Q36, "="&amp;S$11) * $Q$11) + (COUNTIF($Q36, "="&amp;S$12) * $Q$12) + (COUNTIF($Q36, "="&amp;S$13) * $Q$13)</f>
        <v>5</v>
      </c>
      <c r="S36" s="12">
        <f t="shared" si="38"/>
        <v>6</v>
      </c>
      <c r="T36" s="12">
        <f t="shared" si="38"/>
        <v>5</v>
      </c>
      <c r="U36" s="12">
        <f t="shared" si="38"/>
        <v>5</v>
      </c>
      <c r="V36" s="12">
        <f t="shared" si="38"/>
        <v>4</v>
      </c>
      <c r="W36" s="12">
        <f t="shared" si="38"/>
        <v>7</v>
      </c>
      <c r="Y36" s="12">
        <f>((Configuration!$B$2 + 1) - R36) * Configuration!A$6</f>
        <v>0</v>
      </c>
      <c r="Z36" s="12">
        <f>((Configuration!$B$2 + 1) - S36) * Configuration!B$6</f>
        <v>7</v>
      </c>
      <c r="AA36" s="12">
        <f>((Configuration!$B$2 + 1) - T36) * Configuration!C$6</f>
        <v>0</v>
      </c>
      <c r="AB36" s="12">
        <f>((Configuration!$B$2 + 1) - U36) * Configuration!D$6</f>
        <v>0</v>
      </c>
      <c r="AC36" s="12">
        <f>((Configuration!$B$2 + 1) - V36) * Configuration!E$6</f>
        <v>9</v>
      </c>
      <c r="AD36" s="12">
        <f>((Configuration!$B$2 + 1) - W36) * Configuration!F$6</f>
        <v>0</v>
      </c>
      <c r="AE36" s="12">
        <f t="shared" si="34"/>
        <v>16</v>
      </c>
    </row>
    <row r="37">
      <c r="A37" s="18" t="s">
        <v>33</v>
      </c>
      <c r="B37" s="18">
        <v>6.0</v>
      </c>
      <c r="D37" s="7"/>
      <c r="Q37" s="11" t="str">
        <f t="shared" si="32"/>
        <v>D</v>
      </c>
      <c r="R37" s="12">
        <f t="shared" ref="R37:W37" si="39">(COUNTIF($Q37, "="&amp;S$2) * $Q$2) + (COUNTIF($Q37, "="&amp;S$3) * $Q$3) + (COUNTIF($Q37, "="&amp;S$4) * $Q$4) + (COUNTIF($Q37, "="&amp;S$5) * $Q$5) + (COUNTIF($Q37, "="&amp;S$6) * $Q$6) + (COUNTIF($Q37, "="&amp;S$7) * $Q$7) + (COUNTIF($Q37, "="&amp;S$8) * $Q$8) + (COUNTIF($Q37, "="&amp;S$9) * $Q$9) + (COUNTIF($Q37, "="&amp;S$10) * $Q$10) + (COUNTIF($Q37, "="&amp;S$11) * $Q$11) + (COUNTIF($Q37, "="&amp;S$12) * $Q$12) + (COUNTIF($Q37, "="&amp;S$13) * $Q$13)</f>
        <v>6</v>
      </c>
      <c r="S37" s="12">
        <f t="shared" si="39"/>
        <v>7</v>
      </c>
      <c r="T37" s="12">
        <f t="shared" si="39"/>
        <v>6</v>
      </c>
      <c r="U37" s="12">
        <f t="shared" si="39"/>
        <v>6</v>
      </c>
      <c r="V37" s="12">
        <f t="shared" si="39"/>
        <v>6</v>
      </c>
      <c r="W37" s="12">
        <f t="shared" si="39"/>
        <v>9</v>
      </c>
      <c r="Y37" s="12">
        <f>((Configuration!$B$2 + 1) - R37) * Configuration!A$6</f>
        <v>0</v>
      </c>
      <c r="Z37" s="12">
        <f>((Configuration!$B$2 + 1) - S37) * Configuration!B$6</f>
        <v>6</v>
      </c>
      <c r="AA37" s="12">
        <f>((Configuration!$B$2 + 1) - T37) * Configuration!C$6</f>
        <v>0</v>
      </c>
      <c r="AB37" s="12">
        <f>((Configuration!$B$2 + 1) - U37) * Configuration!D$6</f>
        <v>0</v>
      </c>
      <c r="AC37" s="12">
        <f>((Configuration!$B$2 + 1) - V37) * Configuration!E$6</f>
        <v>7</v>
      </c>
      <c r="AD37" s="12">
        <f>((Configuration!$B$2 + 1) - W37) * Configuration!F$6</f>
        <v>0</v>
      </c>
      <c r="AE37" s="12">
        <f t="shared" si="34"/>
        <v>13</v>
      </c>
    </row>
    <row r="38">
      <c r="Q38" s="11" t="str">
        <f t="shared" si="32"/>
        <v>L</v>
      </c>
      <c r="R38" s="12">
        <f t="shared" ref="R38:W38" si="40">(COUNTIF($Q38, "="&amp;S$2) * $Q$2) + (COUNTIF($Q38, "="&amp;S$3) * $Q$3) + (COUNTIF($Q38, "="&amp;S$4) * $Q$4) + (COUNTIF($Q38, "="&amp;S$5) * $Q$5) + (COUNTIF($Q38, "="&amp;S$6) * $Q$6) + (COUNTIF($Q38, "="&amp;S$7) * $Q$7) + (COUNTIF($Q38, "="&amp;S$8) * $Q$8) + (COUNTIF($Q38, "="&amp;S$9) * $Q$9) + (COUNTIF($Q38, "="&amp;S$10) * $Q$10) + (COUNTIF($Q38, "="&amp;S$11) * $Q$11) + (COUNTIF($Q38, "="&amp;S$12) * $Q$12) + (COUNTIF($Q38, "="&amp;S$13) * $Q$13)</f>
        <v>1</v>
      </c>
      <c r="S38" s="12">
        <f t="shared" si="40"/>
        <v>4</v>
      </c>
      <c r="T38" s="12">
        <f t="shared" si="40"/>
        <v>1</v>
      </c>
      <c r="U38" s="12">
        <f t="shared" si="40"/>
        <v>1</v>
      </c>
      <c r="V38" s="12">
        <f t="shared" si="40"/>
        <v>12</v>
      </c>
      <c r="W38" s="12">
        <f t="shared" si="40"/>
        <v>4</v>
      </c>
      <c r="Y38" s="12">
        <f>((Configuration!$B$2 + 1) - R38) * Configuration!A$6</f>
        <v>0</v>
      </c>
      <c r="Z38" s="12">
        <f>((Configuration!$B$2 + 1) - S38) * Configuration!B$6</f>
        <v>9</v>
      </c>
      <c r="AA38" s="12">
        <f>((Configuration!$B$2 + 1) - T38) * Configuration!C$6</f>
        <v>0</v>
      </c>
      <c r="AB38" s="12">
        <f>((Configuration!$B$2 + 1) - U38) * Configuration!D$6</f>
        <v>0</v>
      </c>
      <c r="AC38" s="12">
        <f>((Configuration!$B$2 + 1) - V38) * Configuration!E$6</f>
        <v>1</v>
      </c>
      <c r="AD38" s="12">
        <f>((Configuration!$B$2 + 1) - W38) * Configuration!F$6</f>
        <v>0</v>
      </c>
      <c r="AE38" s="12">
        <f t="shared" si="34"/>
        <v>10</v>
      </c>
    </row>
    <row r="39">
      <c r="Q39" s="11" t="str">
        <f t="shared" si="32"/>
        <v>L-CP</v>
      </c>
      <c r="R39" s="12">
        <f t="shared" ref="R39:W39" si="41">(COUNTIF($Q39, "="&amp;S$2) * $Q$2) + (COUNTIF($Q39, "="&amp;S$3) * $Q$3) + (COUNTIF($Q39, "="&amp;S$4) * $Q$4) + (COUNTIF($Q39, "="&amp;S$5) * $Q$5) + (COUNTIF($Q39, "="&amp;S$6) * $Q$6) + (COUNTIF($Q39, "="&amp;S$7) * $Q$7) + (COUNTIF($Q39, "="&amp;S$8) * $Q$8) + (COUNTIF($Q39, "="&amp;S$9) * $Q$9) + (COUNTIF($Q39, "="&amp;S$10) * $Q$10) + (COUNTIF($Q39, "="&amp;S$11) * $Q$11) + (COUNTIF($Q39, "="&amp;S$12) * $Q$12) + (COUNTIF($Q39, "="&amp;S$13) * $Q$13)</f>
        <v>10</v>
      </c>
      <c r="S39" s="12">
        <f t="shared" si="41"/>
        <v>9</v>
      </c>
      <c r="T39" s="12">
        <f t="shared" si="41"/>
        <v>10</v>
      </c>
      <c r="U39" s="12">
        <f t="shared" si="41"/>
        <v>10</v>
      </c>
      <c r="V39" s="12">
        <f t="shared" si="41"/>
        <v>3</v>
      </c>
      <c r="W39" s="12">
        <f t="shared" si="41"/>
        <v>8</v>
      </c>
      <c r="Y39" s="12">
        <f>((Configuration!$B$2 + 1) - R39) * Configuration!A$6</f>
        <v>0</v>
      </c>
      <c r="Z39" s="12">
        <f>((Configuration!$B$2 + 1) - S39) * Configuration!B$6</f>
        <v>4</v>
      </c>
      <c r="AA39" s="12">
        <f>((Configuration!$B$2 + 1) - T39) * Configuration!C$6</f>
        <v>0</v>
      </c>
      <c r="AB39" s="12">
        <f>((Configuration!$B$2 + 1) - U39) * Configuration!D$6</f>
        <v>0</v>
      </c>
      <c r="AC39" s="12">
        <f>((Configuration!$B$2 + 1) - V39) * Configuration!E$6</f>
        <v>10</v>
      </c>
      <c r="AD39" s="12">
        <f>((Configuration!$B$2 + 1) - W39) * Configuration!F$6</f>
        <v>0</v>
      </c>
      <c r="AE39" s="12">
        <f t="shared" si="34"/>
        <v>14</v>
      </c>
    </row>
    <row r="40">
      <c r="Q40" s="11" t="str">
        <f t="shared" si="32"/>
        <v>L-CPC</v>
      </c>
      <c r="R40" s="12">
        <f t="shared" ref="R40:W40" si="42">(COUNTIF($Q40, "="&amp;S$2) * $Q$2) + (COUNTIF($Q40, "="&amp;S$3) * $Q$3) + (COUNTIF($Q40, "="&amp;S$4) * $Q$4) + (COUNTIF($Q40, "="&amp;S$5) * $Q$5) + (COUNTIF($Q40, "="&amp;S$6) * $Q$6) + (COUNTIF($Q40, "="&amp;S$7) * $Q$7) + (COUNTIF($Q40, "="&amp;S$8) * $Q$8) + (COUNTIF($Q40, "="&amp;S$9) * $Q$9) + (COUNTIF($Q40, "="&amp;S$10) * $Q$10) + (COUNTIF($Q40, "="&amp;S$11) * $Q$11) + (COUNTIF($Q40, "="&amp;S$12) * $Q$12) + (COUNTIF($Q40, "="&amp;S$13) * $Q$13)</f>
        <v>2</v>
      </c>
      <c r="S40" s="12">
        <f t="shared" si="42"/>
        <v>1</v>
      </c>
      <c r="T40" s="12">
        <f t="shared" si="42"/>
        <v>2</v>
      </c>
      <c r="U40" s="12">
        <f t="shared" si="42"/>
        <v>2</v>
      </c>
      <c r="V40" s="12">
        <f t="shared" si="42"/>
        <v>11</v>
      </c>
      <c r="W40" s="12">
        <f t="shared" si="42"/>
        <v>2</v>
      </c>
      <c r="Y40" s="12">
        <f>((Configuration!$B$2 + 1) - R40) * Configuration!A$6</f>
        <v>0</v>
      </c>
      <c r="Z40" s="12">
        <f>((Configuration!$B$2 + 1) - S40) * Configuration!B$6</f>
        <v>12</v>
      </c>
      <c r="AA40" s="12">
        <f>((Configuration!$B$2 + 1) - T40) * Configuration!C$6</f>
        <v>0</v>
      </c>
      <c r="AB40" s="12">
        <f>((Configuration!$B$2 + 1) - U40) * Configuration!D$6</f>
        <v>0</v>
      </c>
      <c r="AC40" s="12">
        <f>((Configuration!$B$2 + 1) - V40) * Configuration!E$6</f>
        <v>2</v>
      </c>
      <c r="AD40" s="12">
        <f>((Configuration!$B$2 + 1) - W40) * Configuration!F$6</f>
        <v>0</v>
      </c>
      <c r="AE40" s="12">
        <f t="shared" si="34"/>
        <v>14</v>
      </c>
    </row>
    <row r="41">
      <c r="Q41" s="11" t="str">
        <f t="shared" si="32"/>
        <v>L-CPC-CP</v>
      </c>
      <c r="R41" s="12">
        <f t="shared" ref="R41:W41" si="43">(COUNTIF($Q41, "="&amp;S$2) * $Q$2) + (COUNTIF($Q41, "="&amp;S$3) * $Q$3) + (COUNTIF($Q41, "="&amp;S$4) * $Q$4) + (COUNTIF($Q41, "="&amp;S$5) * $Q$5) + (COUNTIF($Q41, "="&amp;S$6) * $Q$6) + (COUNTIF($Q41, "="&amp;S$7) * $Q$7) + (COUNTIF($Q41, "="&amp;S$8) * $Q$8) + (COUNTIF($Q41, "="&amp;S$9) * $Q$9) + (COUNTIF($Q41, "="&amp;S$10) * $Q$10) + (COUNTIF($Q41, "="&amp;S$11) * $Q$11) + (COUNTIF($Q41, "="&amp;S$12) * $Q$12) + (COUNTIF($Q41, "="&amp;S$13) * $Q$13)</f>
        <v>9</v>
      </c>
      <c r="S41" s="12">
        <f t="shared" si="43"/>
        <v>10</v>
      </c>
      <c r="T41" s="12">
        <f t="shared" si="43"/>
        <v>9</v>
      </c>
      <c r="U41" s="12">
        <f t="shared" si="43"/>
        <v>9</v>
      </c>
      <c r="V41" s="12">
        <f t="shared" si="43"/>
        <v>5</v>
      </c>
      <c r="W41" s="12">
        <f t="shared" si="43"/>
        <v>12</v>
      </c>
      <c r="Y41" s="12">
        <f>((Configuration!$B$2 + 1) - R41) * Configuration!A$6</f>
        <v>0</v>
      </c>
      <c r="Z41" s="12">
        <f>((Configuration!$B$2 + 1) - S41) * Configuration!B$6</f>
        <v>3</v>
      </c>
      <c r="AA41" s="12">
        <f>((Configuration!$B$2 + 1) - T41) * Configuration!C$6</f>
        <v>0</v>
      </c>
      <c r="AB41" s="12">
        <f>((Configuration!$B$2 + 1) - U41) * Configuration!D$6</f>
        <v>0</v>
      </c>
      <c r="AC41" s="12">
        <f>((Configuration!$B$2 + 1) - V41) * Configuration!E$6</f>
        <v>8</v>
      </c>
      <c r="AD41" s="12">
        <f>((Configuration!$B$2 + 1) - W41) * Configuration!F$6</f>
        <v>0</v>
      </c>
      <c r="AE41" s="12">
        <f t="shared" si="34"/>
        <v>11</v>
      </c>
    </row>
    <row r="42">
      <c r="Q42" s="11" t="str">
        <f t="shared" si="32"/>
        <v>L-CPC-D</v>
      </c>
      <c r="R42" s="12">
        <f t="shared" ref="R42:W42" si="44">(COUNTIF($Q42, "="&amp;S$2) * $Q$2) + (COUNTIF($Q42, "="&amp;S$3) * $Q$3) + (COUNTIF($Q42, "="&amp;S$4) * $Q$4) + (COUNTIF($Q42, "="&amp;S$5) * $Q$5) + (COUNTIF($Q42, "="&amp;S$6) * $Q$6) + (COUNTIF($Q42, "="&amp;S$7) * $Q$7) + (COUNTIF($Q42, "="&amp;S$8) * $Q$8) + (COUNTIF($Q42, "="&amp;S$9) * $Q$9) + (COUNTIF($Q42, "="&amp;S$10) * $Q$10) + (COUNTIF($Q42, "="&amp;S$11) * $Q$11) + (COUNTIF($Q42, "="&amp;S$12) * $Q$12) + (COUNTIF($Q42, "="&amp;S$13) * $Q$13)</f>
        <v>11</v>
      </c>
      <c r="S42" s="12">
        <f t="shared" si="44"/>
        <v>12</v>
      </c>
      <c r="T42" s="12">
        <f t="shared" si="44"/>
        <v>11</v>
      </c>
      <c r="U42" s="12">
        <f t="shared" si="44"/>
        <v>11</v>
      </c>
      <c r="V42" s="12">
        <f t="shared" si="44"/>
        <v>8</v>
      </c>
      <c r="W42" s="12">
        <f t="shared" si="44"/>
        <v>11</v>
      </c>
      <c r="Y42" s="12">
        <f>((Configuration!$B$2 + 1) - R42) * Configuration!A$6</f>
        <v>0</v>
      </c>
      <c r="Z42" s="12">
        <f>((Configuration!$B$2 + 1) - S42) * Configuration!B$6</f>
        <v>1</v>
      </c>
      <c r="AA42" s="12">
        <f>((Configuration!$B$2 + 1) - T42) * Configuration!C$6</f>
        <v>0</v>
      </c>
      <c r="AB42" s="12">
        <f>((Configuration!$B$2 + 1) - U42) * Configuration!D$6</f>
        <v>0</v>
      </c>
      <c r="AC42" s="12">
        <f>((Configuration!$B$2 + 1) - V42) * Configuration!E$6</f>
        <v>5</v>
      </c>
      <c r="AD42" s="12">
        <f>((Configuration!$B$2 + 1) - W42) * Configuration!F$6</f>
        <v>0</v>
      </c>
      <c r="AE42" s="12">
        <f t="shared" si="34"/>
        <v>6</v>
      </c>
    </row>
    <row r="43">
      <c r="Q43" s="11" t="str">
        <f t="shared" si="32"/>
        <v>L-D</v>
      </c>
      <c r="R43" s="12">
        <f t="shared" ref="R43:W43" si="45">(COUNTIF($Q43, "="&amp;S$2) * $Q$2) + (COUNTIF($Q43, "="&amp;S$3) * $Q$3) + (COUNTIF($Q43, "="&amp;S$4) * $Q$4) + (COUNTIF($Q43, "="&amp;S$5) * $Q$5) + (COUNTIF($Q43, "="&amp;S$6) * $Q$6) + (COUNTIF($Q43, "="&amp;S$7) * $Q$7) + (COUNTIF($Q43, "="&amp;S$8) * $Q$8) + (COUNTIF($Q43, "="&amp;S$9) * $Q$9) + (COUNTIF($Q43, "="&amp;S$10) * $Q$10) + (COUNTIF($Q43, "="&amp;S$11) * $Q$11) + (COUNTIF($Q43, "="&amp;S$12) * $Q$12) + (COUNTIF($Q43, "="&amp;S$13) * $Q$13)</f>
        <v>12</v>
      </c>
      <c r="S43" s="12">
        <f t="shared" si="45"/>
        <v>11</v>
      </c>
      <c r="T43" s="12">
        <f t="shared" si="45"/>
        <v>12</v>
      </c>
      <c r="U43" s="12">
        <f t="shared" si="45"/>
        <v>12</v>
      </c>
      <c r="V43" s="12">
        <f t="shared" si="45"/>
        <v>9</v>
      </c>
      <c r="W43" s="12">
        <f t="shared" si="45"/>
        <v>10</v>
      </c>
      <c r="Y43" s="12">
        <f>((Configuration!$B$2 + 1) - R43) * Configuration!A$6</f>
        <v>0</v>
      </c>
      <c r="Z43" s="12">
        <f>((Configuration!$B$2 + 1) - S43) * Configuration!B$6</f>
        <v>2</v>
      </c>
      <c r="AA43" s="12">
        <f>((Configuration!$B$2 + 1) - T43) * Configuration!C$6</f>
        <v>0</v>
      </c>
      <c r="AB43" s="12">
        <f>((Configuration!$B$2 + 1) - U43) * Configuration!D$6</f>
        <v>0</v>
      </c>
      <c r="AC43" s="12">
        <f>((Configuration!$B$2 + 1) - V43) * Configuration!E$6</f>
        <v>4</v>
      </c>
      <c r="AD43" s="12">
        <f>((Configuration!$B$2 + 1) - W43) * Configuration!F$6</f>
        <v>0</v>
      </c>
      <c r="AE43" s="12">
        <f t="shared" si="34"/>
        <v>6</v>
      </c>
    </row>
    <row r="44">
      <c r="Q44" s="11" t="str">
        <f t="shared" si="32"/>
        <v>No-mitig</v>
      </c>
      <c r="R44" s="12">
        <f t="shared" ref="R44:W44" si="46">(COUNTIF($Q44, "="&amp;S$2) * $Q$2) + (COUNTIF($Q44, "="&amp;S$3) * $Q$3) + (COUNTIF($Q44, "="&amp;S$4) * $Q$4) + (COUNTIF($Q44, "="&amp;S$5) * $Q$5) + (COUNTIF($Q44, "="&amp;S$6) * $Q$6) + (COUNTIF($Q44, "="&amp;S$7) * $Q$7) + (COUNTIF($Q44, "="&amp;S$8) * $Q$8) + (COUNTIF($Q44, "="&amp;S$9) * $Q$9) + (COUNTIF($Q44, "="&amp;S$10) * $Q$10) + (COUNTIF($Q44, "="&amp;S$11) * $Q$11) + (COUNTIF($Q44, "="&amp;S$12) * $Q$12) + (COUNTIF($Q44, "="&amp;S$13) * $Q$13)</f>
        <v>3</v>
      </c>
      <c r="S44" s="12">
        <f t="shared" si="46"/>
        <v>2</v>
      </c>
      <c r="T44" s="12">
        <f t="shared" si="46"/>
        <v>4</v>
      </c>
      <c r="U44" s="12">
        <f t="shared" si="46"/>
        <v>4</v>
      </c>
      <c r="V44" s="12">
        <f t="shared" si="46"/>
        <v>7</v>
      </c>
      <c r="W44" s="12">
        <f t="shared" si="46"/>
        <v>1</v>
      </c>
      <c r="Y44" s="12">
        <f>((Configuration!$B$2 + 1) - R44) * Configuration!A$6</f>
        <v>0</v>
      </c>
      <c r="Z44" s="12">
        <f>((Configuration!$B$2 + 1) - S44) * Configuration!B$6</f>
        <v>11</v>
      </c>
      <c r="AA44" s="12">
        <f>((Configuration!$B$2 + 1) - T44) * Configuration!C$6</f>
        <v>0</v>
      </c>
      <c r="AB44" s="12">
        <f>((Configuration!$B$2 + 1) - U44) * Configuration!D$6</f>
        <v>0</v>
      </c>
      <c r="AC44" s="12">
        <f>((Configuration!$B$2 + 1) - V44) * Configuration!E$6</f>
        <v>6</v>
      </c>
      <c r="AD44" s="12">
        <f>((Configuration!$B$2 + 1) - W44) * Configuration!F$6</f>
        <v>0</v>
      </c>
      <c r="AE44" s="12">
        <f t="shared" si="34"/>
        <v>17</v>
      </c>
    </row>
  </sheetData>
  <mergeCells count="15">
    <mergeCell ref="D30:E30"/>
    <mergeCell ref="D31:E31"/>
    <mergeCell ref="D32:E32"/>
    <mergeCell ref="D33:E33"/>
    <mergeCell ref="D34:E34"/>
    <mergeCell ref="D35:E35"/>
    <mergeCell ref="D36:E36"/>
    <mergeCell ref="D37:E37"/>
    <mergeCell ref="P1:R1"/>
    <mergeCell ref="A25:B25"/>
    <mergeCell ref="D25:E25"/>
    <mergeCell ref="D26:E26"/>
    <mergeCell ref="D27:E27"/>
    <mergeCell ref="D28:E28"/>
    <mergeCell ref="D29:E29"/>
  </mergeCells>
  <conditionalFormatting sqref="E2:E13">
    <cfRule type="colorScale" priority="1">
      <colorScale>
        <cfvo type="min"/>
        <cfvo type="max"/>
        <color rgb="FF57BB8A"/>
        <color rgb="FFFFFFFF"/>
      </colorScale>
    </cfRule>
  </conditionalFormatting>
  <conditionalFormatting sqref="F2:F13">
    <cfRule type="colorScale" priority="2">
      <colorScale>
        <cfvo type="min"/>
        <cfvo type="max"/>
        <color rgb="FF57BB8A"/>
        <color rgb="FFFFFFFF"/>
      </colorScale>
    </cfRule>
  </conditionalFormatting>
  <conditionalFormatting sqref="G2:G13">
    <cfRule type="colorScale" priority="3">
      <colorScale>
        <cfvo type="min"/>
        <cfvo type="max"/>
        <color rgb="FF57BB8A"/>
        <color rgb="FFFFFFFF"/>
      </colorScale>
    </cfRule>
  </conditionalFormatting>
  <conditionalFormatting sqref="H2:H13">
    <cfRule type="colorScale" priority="4">
      <colorScale>
        <cfvo type="min"/>
        <cfvo type="max"/>
        <color rgb="FF57BB8A"/>
        <color rgb="FFFFFFFF"/>
      </colorScale>
    </cfRule>
  </conditionalFormatting>
  <conditionalFormatting sqref="I2:I13">
    <cfRule type="colorScale" priority="5">
      <colorScale>
        <cfvo type="min"/>
        <cfvo type="max"/>
        <color rgb="FF57BB8A"/>
        <color rgb="FFFFFFFF"/>
      </colorScale>
    </cfRule>
  </conditionalFormatting>
  <conditionalFormatting sqref="J2:J13">
    <cfRule type="colorScale" priority="6">
      <colorScale>
        <cfvo type="min"/>
        <cfvo type="max"/>
        <color rgb="FF57BB8A"/>
        <color rgb="FFFFFFFF"/>
      </colorScale>
    </cfRule>
  </conditionalFormatting>
  <conditionalFormatting sqref="K2:K13">
    <cfRule type="colorScale" priority="7">
      <colorScale>
        <cfvo type="min"/>
        <cfvo type="max"/>
        <color rgb="FF57BB8A"/>
        <color rgb="FFFFFFFF"/>
      </colorScale>
    </cfRule>
  </conditionalFormatting>
  <conditionalFormatting sqref="L26:L36">
    <cfRule type="colorScale" priority="8">
      <colorScale>
        <cfvo type="min"/>
        <cfvo type="formula" val="100"/>
        <cfvo type="max"/>
        <color rgb="FF57BB8A"/>
        <color rgb="FFFFFFFF"/>
        <color rgb="FFEA4335"/>
      </colorScale>
    </cfRule>
  </conditionalFormatting>
  <conditionalFormatting sqref="K26:K36">
    <cfRule type="colorScale" priority="9">
      <colorScale>
        <cfvo type="min"/>
        <cfvo type="formula" val="100"/>
        <cfvo type="max"/>
        <color rgb="FF57BB8A"/>
        <color rgb="FFFFFFFF"/>
        <color rgb="FFEA4335"/>
      </colorScale>
    </cfRule>
  </conditionalFormatting>
  <conditionalFormatting sqref="J26:J36">
    <cfRule type="colorScale" priority="10">
      <colorScale>
        <cfvo type="min"/>
        <cfvo type="formula" val="100"/>
        <cfvo type="max"/>
        <color rgb="FF57BB8A"/>
        <color rgb="FFFFFFFF"/>
        <color rgb="FFEA4335"/>
      </colorScale>
    </cfRule>
  </conditionalFormatting>
  <conditionalFormatting sqref="I26:I36">
    <cfRule type="colorScale" priority="11">
      <colorScale>
        <cfvo type="min"/>
        <cfvo type="formula" val="100"/>
        <cfvo type="max"/>
        <color rgb="FF57BB8A"/>
        <color rgb="FFFFFFFF"/>
        <color rgb="FFEA4335"/>
      </colorScale>
    </cfRule>
  </conditionalFormatting>
  <conditionalFormatting sqref="H26:H36">
    <cfRule type="colorScale" priority="12">
      <colorScale>
        <cfvo type="min"/>
        <cfvo type="formula" val="100"/>
        <cfvo type="max"/>
        <color rgb="FF57BB8A"/>
        <color rgb="FFFFFFFF"/>
        <color rgb="FFEA4335"/>
      </colorScale>
    </cfRule>
  </conditionalFormatting>
  <conditionalFormatting sqref="G26:G36">
    <cfRule type="colorScale" priority="13">
      <colorScale>
        <cfvo type="min"/>
        <cfvo type="formula" val="100"/>
        <cfvo type="max"/>
        <color rgb="FF57BB8A"/>
        <color rgb="FFFFFFFF"/>
        <color rgb="FFEA4335"/>
      </colorScale>
    </cfRule>
  </conditionalFormatting>
  <conditionalFormatting sqref="F26:F36">
    <cfRule type="colorScale" priority="14">
      <colorScale>
        <cfvo type="min"/>
        <cfvo type="formula" val="100"/>
        <cfvo type="max"/>
        <color rgb="FF57BB8A"/>
        <color rgb="FFFFFFFF"/>
        <color rgb="FFEA4335"/>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tr">
        <f t="shared" ref="A1:K1" si="1">Indirect("Sheet1!"&amp;A$14&amp;$L1)</f>
        <v>partId</v>
      </c>
      <c r="B1" s="4" t="str">
        <f t="shared" si="1"/>
        <v>metric</v>
      </c>
      <c r="C1" s="4" t="str">
        <f t="shared" si="1"/>
        <v>type</v>
      </c>
      <c r="D1" s="4" t="str">
        <f t="shared" si="1"/>
        <v>mitig</v>
      </c>
      <c r="E1" s="4" t="str">
        <f t="shared" si="1"/>
        <v>min</v>
      </c>
      <c r="F1" s="4" t="str">
        <f t="shared" si="1"/>
        <v>max</v>
      </c>
      <c r="G1" s="4" t="str">
        <f t="shared" si="1"/>
        <v>mean</v>
      </c>
      <c r="H1" s="4" t="str">
        <f t="shared" si="1"/>
        <v>median</v>
      </c>
      <c r="I1" s="4" t="str">
        <f t="shared" si="1"/>
        <v>stdev</v>
      </c>
      <c r="J1" s="4" t="str">
        <f t="shared" si="1"/>
        <v>outliers (val)</v>
      </c>
      <c r="K1" s="4" t="str">
        <f t="shared" si="1"/>
        <v>outliers (%)</v>
      </c>
      <c r="L1" s="8">
        <f>N1</f>
        <v>27</v>
      </c>
      <c r="M1" s="9" t="s">
        <v>38</v>
      </c>
      <c r="N1" s="10">
        <v>27.0</v>
      </c>
      <c r="O1" s="4"/>
      <c r="P1" s="3" t="s">
        <v>39</v>
      </c>
      <c r="S1" s="11" t="s">
        <v>13</v>
      </c>
      <c r="T1" s="11" t="s">
        <v>14</v>
      </c>
      <c r="U1" s="11" t="s">
        <v>15</v>
      </c>
      <c r="V1" s="11" t="s">
        <v>16</v>
      </c>
      <c r="W1" s="11" t="s">
        <v>17</v>
      </c>
      <c r="X1" s="11" t="s">
        <v>18</v>
      </c>
    </row>
    <row r="2">
      <c r="A2" s="4">
        <f t="shared" ref="A2:K2" si="2">Indirect("Sheet1!"&amp;A$14&amp;$L2)</f>
        <v>1</v>
      </c>
      <c r="B2" s="4" t="str">
        <f t="shared" si="2"/>
        <v>ExecTime</v>
      </c>
      <c r="C2" s="4" t="str">
        <f t="shared" si="2"/>
        <v>ALL</v>
      </c>
      <c r="D2" s="4" t="str">
        <f t="shared" si="2"/>
        <v>CP</v>
      </c>
      <c r="E2" s="4">
        <f t="shared" si="2"/>
        <v>4067216</v>
      </c>
      <c r="F2" s="4">
        <f t="shared" si="2"/>
        <v>4136378</v>
      </c>
      <c r="G2" s="4">
        <f t="shared" si="2"/>
        <v>4110511.734</v>
      </c>
      <c r="H2" s="4">
        <f t="shared" si="2"/>
        <v>4110757</v>
      </c>
      <c r="I2" s="4">
        <f t="shared" si="2"/>
        <v>6913.057371</v>
      </c>
      <c r="J2" s="4">
        <f t="shared" si="2"/>
        <v>495</v>
      </c>
      <c r="K2" s="4">
        <f t="shared" si="2"/>
        <v>4.95</v>
      </c>
      <c r="L2" s="8">
        <f t="shared" ref="L2:L13" si="4">L1+2</f>
        <v>29</v>
      </c>
      <c r="Q2" s="4">
        <v>1.0</v>
      </c>
      <c r="S2" s="12" t="str">
        <f t="shared" ref="S2:S13" si="5">Q18</f>
        <v>L-CPC</v>
      </c>
      <c r="T2" s="12" t="str">
        <f t="shared" ref="T2:T13" si="6">S18</f>
        <v>L</v>
      </c>
      <c r="U2" s="12" t="str">
        <f t="shared" ref="U2:U13" si="7">U18</f>
        <v>L</v>
      </c>
      <c r="V2" s="12" t="str">
        <f t="shared" ref="V2:V13" si="8">W18</f>
        <v>L-CPC</v>
      </c>
      <c r="W2" s="12" t="str">
        <f t="shared" ref="W2:W13" si="9">Y18</f>
        <v>CPC-CP</v>
      </c>
      <c r="X2" s="12" t="str">
        <f t="shared" ref="X2:X13" si="10">AA18</f>
        <v>L-CPC-CP</v>
      </c>
    </row>
    <row r="3">
      <c r="A3" s="4">
        <f t="shared" ref="A3:K3" si="3">Indirect("Sheet1!"&amp;A$14&amp;$L3)</f>
        <v>1</v>
      </c>
      <c r="B3" s="4" t="str">
        <f t="shared" si="3"/>
        <v>ExecTime</v>
      </c>
      <c r="C3" s="4" t="str">
        <f t="shared" si="3"/>
        <v>ALL</v>
      </c>
      <c r="D3" s="4" t="str">
        <f t="shared" si="3"/>
        <v>CPC</v>
      </c>
      <c r="E3" s="4">
        <f t="shared" si="3"/>
        <v>3997216</v>
      </c>
      <c r="F3" s="4">
        <f t="shared" si="3"/>
        <v>4072189</v>
      </c>
      <c r="G3" s="4">
        <f t="shared" si="3"/>
        <v>4046349.978</v>
      </c>
      <c r="H3" s="4">
        <f t="shared" si="3"/>
        <v>4047784</v>
      </c>
      <c r="I3" s="4">
        <f t="shared" si="3"/>
        <v>8020.223529</v>
      </c>
      <c r="J3" s="4">
        <f t="shared" si="3"/>
        <v>557</v>
      </c>
      <c r="K3" s="4">
        <f t="shared" si="3"/>
        <v>5.57</v>
      </c>
      <c r="L3" s="8">
        <f t="shared" si="4"/>
        <v>31</v>
      </c>
      <c r="Q3" s="4">
        <v>2.0</v>
      </c>
      <c r="S3" s="12" t="str">
        <f t="shared" si="5"/>
        <v>L</v>
      </c>
      <c r="T3" s="12" t="str">
        <f t="shared" si="6"/>
        <v>L-CPC</v>
      </c>
      <c r="U3" s="12" t="str">
        <f t="shared" si="7"/>
        <v>L-CPC</v>
      </c>
      <c r="V3" s="12" t="str">
        <f t="shared" si="8"/>
        <v>L</v>
      </c>
      <c r="W3" s="12" t="str">
        <f t="shared" si="9"/>
        <v>L-CP</v>
      </c>
      <c r="X3" s="12" t="str">
        <f t="shared" si="10"/>
        <v>CPC-CP</v>
      </c>
    </row>
    <row r="4">
      <c r="A4" s="4">
        <f t="shared" ref="A4:K4" si="11">Indirect("Sheet1!"&amp;A$14&amp;$L4)</f>
        <v>1</v>
      </c>
      <c r="B4" s="4" t="str">
        <f t="shared" si="11"/>
        <v>ExecTime</v>
      </c>
      <c r="C4" s="4" t="str">
        <f t="shared" si="11"/>
        <v>ALL</v>
      </c>
      <c r="D4" s="4" t="str">
        <f t="shared" si="11"/>
        <v>CPC-CP</v>
      </c>
      <c r="E4" s="4">
        <f t="shared" si="11"/>
        <v>4081756</v>
      </c>
      <c r="F4" s="4">
        <f t="shared" si="11"/>
        <v>4111703</v>
      </c>
      <c r="G4" s="4">
        <f t="shared" si="11"/>
        <v>4096595.309</v>
      </c>
      <c r="H4" s="4">
        <f t="shared" si="11"/>
        <v>4096703</v>
      </c>
      <c r="I4" s="4">
        <f t="shared" si="11"/>
        <v>3960.039237</v>
      </c>
      <c r="J4" s="4">
        <f t="shared" si="11"/>
        <v>104</v>
      </c>
      <c r="K4" s="4">
        <f t="shared" si="11"/>
        <v>1.04</v>
      </c>
      <c r="L4" s="13">
        <f t="shared" si="4"/>
        <v>33</v>
      </c>
      <c r="M4" s="14"/>
      <c r="Q4" s="4">
        <v>3.0</v>
      </c>
      <c r="S4" s="12" t="str">
        <f t="shared" si="5"/>
        <v>CPC</v>
      </c>
      <c r="T4" s="12" t="str">
        <f t="shared" si="6"/>
        <v>CPC</v>
      </c>
      <c r="U4" s="12" t="str">
        <f t="shared" si="7"/>
        <v>CPC</v>
      </c>
      <c r="V4" s="12" t="str">
        <f t="shared" si="8"/>
        <v>CPC</v>
      </c>
      <c r="W4" s="12" t="str">
        <f t="shared" si="9"/>
        <v>L-CPC-D</v>
      </c>
      <c r="X4" s="12" t="str">
        <f t="shared" si="10"/>
        <v>L-CPC-D</v>
      </c>
    </row>
    <row r="5">
      <c r="A5" s="4">
        <f t="shared" ref="A5:K5" si="12">Indirect("Sheet1!"&amp;A$14&amp;$L5)</f>
        <v>1</v>
      </c>
      <c r="B5" s="4" t="str">
        <f t="shared" si="12"/>
        <v>ExecTime</v>
      </c>
      <c r="C5" s="4" t="str">
        <f t="shared" si="12"/>
        <v>ALL</v>
      </c>
      <c r="D5" s="4" t="str">
        <f t="shared" si="12"/>
        <v>CPC-D</v>
      </c>
      <c r="E5" s="4">
        <f t="shared" si="12"/>
        <v>4186433</v>
      </c>
      <c r="F5" s="4">
        <f t="shared" si="12"/>
        <v>4257730</v>
      </c>
      <c r="G5" s="4">
        <f t="shared" si="12"/>
        <v>4235036.206</v>
      </c>
      <c r="H5" s="4">
        <f t="shared" si="12"/>
        <v>4235784</v>
      </c>
      <c r="I5" s="4">
        <f t="shared" si="12"/>
        <v>6932.469424</v>
      </c>
      <c r="J5" s="4">
        <f t="shared" si="12"/>
        <v>445</v>
      </c>
      <c r="K5" s="4">
        <f t="shared" si="12"/>
        <v>4.45</v>
      </c>
      <c r="L5" s="8">
        <f t="shared" si="4"/>
        <v>35</v>
      </c>
      <c r="Q5" s="4">
        <v>4.0</v>
      </c>
      <c r="S5" s="12" t="str">
        <f t="shared" si="5"/>
        <v>No-mitig</v>
      </c>
      <c r="T5" s="12" t="str">
        <f t="shared" si="6"/>
        <v>No-mitig</v>
      </c>
      <c r="U5" s="12" t="str">
        <f t="shared" si="7"/>
        <v>L-CP</v>
      </c>
      <c r="V5" s="12" t="str">
        <f t="shared" si="8"/>
        <v>L-CP</v>
      </c>
      <c r="W5" s="12" t="str">
        <f t="shared" si="9"/>
        <v>CP</v>
      </c>
      <c r="X5" s="12" t="str">
        <f t="shared" si="10"/>
        <v>No-mitig</v>
      </c>
    </row>
    <row r="6">
      <c r="A6" s="4">
        <f t="shared" ref="A6:K6" si="13">Indirect("Sheet1!"&amp;A$14&amp;$L6)</f>
        <v>1</v>
      </c>
      <c r="B6" s="4" t="str">
        <f t="shared" si="13"/>
        <v>ExecTime</v>
      </c>
      <c r="C6" s="4" t="str">
        <f t="shared" si="13"/>
        <v>ALL</v>
      </c>
      <c r="D6" s="4" t="str">
        <f t="shared" si="13"/>
        <v>D</v>
      </c>
      <c r="E6" s="4">
        <f t="shared" si="13"/>
        <v>4178514</v>
      </c>
      <c r="F6" s="4">
        <f t="shared" si="13"/>
        <v>4270540</v>
      </c>
      <c r="G6" s="4">
        <f t="shared" si="13"/>
        <v>4241356.578</v>
      </c>
      <c r="H6" s="4">
        <f t="shared" si="13"/>
        <v>4244054</v>
      </c>
      <c r="I6" s="4">
        <f t="shared" si="13"/>
        <v>11847.14216</v>
      </c>
      <c r="J6" s="4">
        <f t="shared" si="13"/>
        <v>511</v>
      </c>
      <c r="K6" s="4">
        <f t="shared" si="13"/>
        <v>5.11</v>
      </c>
      <c r="L6" s="8">
        <f t="shared" si="4"/>
        <v>37</v>
      </c>
      <c r="Q6" s="4">
        <v>5.0</v>
      </c>
      <c r="S6" s="12" t="str">
        <f t="shared" si="5"/>
        <v>L-CP</v>
      </c>
      <c r="T6" s="12" t="str">
        <f t="shared" si="6"/>
        <v>L-CP</v>
      </c>
      <c r="U6" s="12" t="str">
        <f t="shared" si="7"/>
        <v>No-mitig</v>
      </c>
      <c r="V6" s="12" t="str">
        <f t="shared" si="8"/>
        <v>No-mitig</v>
      </c>
      <c r="W6" s="12" t="str">
        <f t="shared" si="9"/>
        <v>CPC-D</v>
      </c>
      <c r="X6" s="12" t="str">
        <f t="shared" si="10"/>
        <v>CPC-D</v>
      </c>
    </row>
    <row r="7">
      <c r="A7" s="4">
        <f t="shared" ref="A7:K7" si="14">Indirect("Sheet1!"&amp;A$14&amp;$L7)</f>
        <v>1</v>
      </c>
      <c r="B7" s="4" t="str">
        <f t="shared" si="14"/>
        <v>ExecTime</v>
      </c>
      <c r="C7" s="4" t="str">
        <f t="shared" si="14"/>
        <v>ALL</v>
      </c>
      <c r="D7" s="4" t="str">
        <f t="shared" si="14"/>
        <v>L</v>
      </c>
      <c r="E7" s="4">
        <f t="shared" si="14"/>
        <v>3982406</v>
      </c>
      <c r="F7" s="4">
        <f t="shared" si="14"/>
        <v>4051216</v>
      </c>
      <c r="G7" s="4">
        <f t="shared" si="14"/>
        <v>3998190.697</v>
      </c>
      <c r="H7" s="4">
        <f t="shared" si="14"/>
        <v>3996351</v>
      </c>
      <c r="I7" s="4">
        <f t="shared" si="14"/>
        <v>7978.148716</v>
      </c>
      <c r="J7" s="4">
        <f t="shared" si="14"/>
        <v>750</v>
      </c>
      <c r="K7" s="4">
        <f t="shared" si="14"/>
        <v>7.5</v>
      </c>
      <c r="L7" s="8">
        <f t="shared" si="4"/>
        <v>39</v>
      </c>
      <c r="Q7" s="4">
        <v>6.0</v>
      </c>
      <c r="S7" s="12" t="str">
        <f t="shared" si="5"/>
        <v>L-CPC-CP</v>
      </c>
      <c r="T7" s="12" t="str">
        <f t="shared" si="6"/>
        <v>CPC-CP</v>
      </c>
      <c r="U7" s="12" t="str">
        <f t="shared" si="7"/>
        <v>L-CPC-CP</v>
      </c>
      <c r="V7" s="12" t="str">
        <f t="shared" si="8"/>
        <v>L-CPC-CP</v>
      </c>
      <c r="W7" s="12" t="str">
        <f t="shared" si="9"/>
        <v>L</v>
      </c>
      <c r="X7" s="12" t="str">
        <f t="shared" si="10"/>
        <v>CP</v>
      </c>
    </row>
    <row r="8">
      <c r="A8" s="4">
        <f t="shared" ref="A8:K8" si="15">Indirect("Sheet1!"&amp;A$14&amp;$L8)</f>
        <v>1</v>
      </c>
      <c r="B8" s="4" t="str">
        <f t="shared" si="15"/>
        <v>ExecTime</v>
      </c>
      <c r="C8" s="4" t="str">
        <f t="shared" si="15"/>
        <v>ALL</v>
      </c>
      <c r="D8" s="4" t="str">
        <f t="shared" si="15"/>
        <v>L-CP</v>
      </c>
      <c r="E8" s="4">
        <f t="shared" si="15"/>
        <v>4040054</v>
      </c>
      <c r="F8" s="4">
        <f t="shared" si="15"/>
        <v>4091973</v>
      </c>
      <c r="G8" s="4">
        <f t="shared" si="15"/>
        <v>4050666.8</v>
      </c>
      <c r="H8" s="4">
        <f t="shared" si="15"/>
        <v>4049473</v>
      </c>
      <c r="I8" s="4">
        <f t="shared" si="15"/>
        <v>5435.488547</v>
      </c>
      <c r="J8" s="4">
        <f t="shared" si="15"/>
        <v>930</v>
      </c>
      <c r="K8" s="4">
        <f t="shared" si="15"/>
        <v>9.3</v>
      </c>
      <c r="L8" s="8">
        <f t="shared" si="4"/>
        <v>41</v>
      </c>
      <c r="Q8" s="4">
        <v>7.0</v>
      </c>
      <c r="S8" s="12" t="str">
        <f t="shared" si="5"/>
        <v>CP</v>
      </c>
      <c r="T8" s="12" t="str">
        <f t="shared" si="6"/>
        <v>L-CPC-CP</v>
      </c>
      <c r="U8" s="12" t="str">
        <f t="shared" si="7"/>
        <v>CPC-CP</v>
      </c>
      <c r="V8" s="12" t="str">
        <f t="shared" si="8"/>
        <v>CPC-CP</v>
      </c>
      <c r="W8" s="12" t="str">
        <f t="shared" si="9"/>
        <v>CPC</v>
      </c>
      <c r="X8" s="12" t="str">
        <f t="shared" si="10"/>
        <v>D</v>
      </c>
    </row>
    <row r="9">
      <c r="A9" s="4">
        <f t="shared" ref="A9:K9" si="16">Indirect("Sheet1!"&amp;A$14&amp;$L9)</f>
        <v>1</v>
      </c>
      <c r="B9" s="4" t="str">
        <f t="shared" si="16"/>
        <v>ExecTime</v>
      </c>
      <c r="C9" s="4" t="str">
        <f t="shared" si="16"/>
        <v>ALL</v>
      </c>
      <c r="D9" s="4" t="str">
        <f t="shared" si="16"/>
        <v>L-CPC</v>
      </c>
      <c r="E9" s="4">
        <f t="shared" si="16"/>
        <v>3982000</v>
      </c>
      <c r="F9" s="4">
        <f t="shared" si="16"/>
        <v>4052054</v>
      </c>
      <c r="G9" s="4">
        <f t="shared" si="16"/>
        <v>3998394.14</v>
      </c>
      <c r="H9" s="4">
        <f t="shared" si="16"/>
        <v>3995891</v>
      </c>
      <c r="I9" s="4">
        <f t="shared" si="16"/>
        <v>8989.636583</v>
      </c>
      <c r="J9" s="4">
        <f t="shared" si="16"/>
        <v>892</v>
      </c>
      <c r="K9" s="4">
        <f t="shared" si="16"/>
        <v>8.92</v>
      </c>
      <c r="L9" s="8">
        <f t="shared" si="4"/>
        <v>43</v>
      </c>
      <c r="Q9" s="4">
        <v>8.0</v>
      </c>
      <c r="S9" s="12" t="str">
        <f t="shared" si="5"/>
        <v>CPC-CP</v>
      </c>
      <c r="T9" s="12" t="str">
        <f t="shared" si="6"/>
        <v>CP</v>
      </c>
      <c r="U9" s="12" t="str">
        <f t="shared" si="7"/>
        <v>CP</v>
      </c>
      <c r="V9" s="12" t="str">
        <f t="shared" si="8"/>
        <v>CP</v>
      </c>
      <c r="W9" s="12" t="str">
        <f t="shared" si="9"/>
        <v>L-CPC</v>
      </c>
      <c r="X9" s="12" t="str">
        <f t="shared" si="10"/>
        <v>L-D</v>
      </c>
    </row>
    <row r="10">
      <c r="A10" s="4">
        <f t="shared" ref="A10:K10" si="17">Indirect("Sheet1!"&amp;A$14&amp;$L10)</f>
        <v>1</v>
      </c>
      <c r="B10" s="4" t="str">
        <f t="shared" si="17"/>
        <v>ExecTime</v>
      </c>
      <c r="C10" s="4" t="str">
        <f t="shared" si="17"/>
        <v>ALL</v>
      </c>
      <c r="D10" s="4" t="str">
        <f t="shared" si="17"/>
        <v>L-CPC-CP</v>
      </c>
      <c r="E10" s="4">
        <f t="shared" si="17"/>
        <v>4042027</v>
      </c>
      <c r="F10" s="4">
        <f t="shared" si="17"/>
        <v>4126946</v>
      </c>
      <c r="G10" s="4">
        <f t="shared" si="17"/>
        <v>4067563.157</v>
      </c>
      <c r="H10" s="4">
        <f t="shared" si="17"/>
        <v>4067568</v>
      </c>
      <c r="I10" s="4">
        <f t="shared" si="17"/>
        <v>15643.65912</v>
      </c>
      <c r="J10" s="4">
        <f t="shared" si="17"/>
        <v>2</v>
      </c>
      <c r="K10" s="4">
        <f t="shared" si="17"/>
        <v>0.02</v>
      </c>
      <c r="L10" s="8">
        <f t="shared" si="4"/>
        <v>45</v>
      </c>
      <c r="Q10" s="4">
        <v>9.0</v>
      </c>
      <c r="S10" s="12" t="str">
        <f t="shared" si="5"/>
        <v>D</v>
      </c>
      <c r="T10" s="12" t="str">
        <f t="shared" si="6"/>
        <v>CPC-D</v>
      </c>
      <c r="U10" s="12" t="str">
        <f t="shared" si="7"/>
        <v>CPC-D</v>
      </c>
      <c r="V10" s="12" t="str">
        <f t="shared" si="8"/>
        <v>CPC-D</v>
      </c>
      <c r="W10" s="12" t="str">
        <f t="shared" si="9"/>
        <v>No-mitig</v>
      </c>
      <c r="X10" s="12" t="str">
        <f t="shared" si="10"/>
        <v>CPC</v>
      </c>
    </row>
    <row r="11">
      <c r="A11" s="4">
        <f t="shared" ref="A11:K11" si="18">Indirect("Sheet1!"&amp;A$14&amp;$L11)</f>
        <v>1</v>
      </c>
      <c r="B11" s="4" t="str">
        <f t="shared" si="18"/>
        <v>ExecTime</v>
      </c>
      <c r="C11" s="4" t="str">
        <f t="shared" si="18"/>
        <v>ALL</v>
      </c>
      <c r="D11" s="4" t="str">
        <f t="shared" si="18"/>
        <v>L-CPC-D</v>
      </c>
      <c r="E11" s="4">
        <f t="shared" si="18"/>
        <v>4662433</v>
      </c>
      <c r="F11" s="4">
        <f t="shared" si="18"/>
        <v>4721054</v>
      </c>
      <c r="G11" s="4">
        <f t="shared" si="18"/>
        <v>4685091.273</v>
      </c>
      <c r="H11" s="4">
        <f t="shared" si="18"/>
        <v>4684811</v>
      </c>
      <c r="I11" s="4">
        <f t="shared" si="18"/>
        <v>5782.282985</v>
      </c>
      <c r="J11" s="4">
        <f t="shared" si="18"/>
        <v>132</v>
      </c>
      <c r="K11" s="4">
        <f t="shared" si="18"/>
        <v>1.32</v>
      </c>
      <c r="L11" s="8">
        <f t="shared" si="4"/>
        <v>47</v>
      </c>
      <c r="Q11" s="4">
        <v>10.0</v>
      </c>
      <c r="S11" s="12" t="str">
        <f t="shared" si="5"/>
        <v>CPC-D</v>
      </c>
      <c r="T11" s="12" t="str">
        <f t="shared" si="6"/>
        <v>D</v>
      </c>
      <c r="U11" s="12" t="str">
        <f t="shared" si="7"/>
        <v>D</v>
      </c>
      <c r="V11" s="12" t="str">
        <f t="shared" si="8"/>
        <v>D</v>
      </c>
      <c r="W11" s="12" t="str">
        <f t="shared" si="9"/>
        <v>L-D</v>
      </c>
      <c r="X11" s="12" t="str">
        <f t="shared" si="10"/>
        <v>L</v>
      </c>
    </row>
    <row r="12">
      <c r="A12" s="4">
        <f t="shared" ref="A12:K12" si="19">Indirect("Sheet1!"&amp;A$14&amp;$L12)</f>
        <v>1</v>
      </c>
      <c r="B12" s="4" t="str">
        <f t="shared" si="19"/>
        <v>ExecTime</v>
      </c>
      <c r="C12" s="4" t="str">
        <f t="shared" si="19"/>
        <v>ALL</v>
      </c>
      <c r="D12" s="4" t="str">
        <f t="shared" si="19"/>
        <v>L-D</v>
      </c>
      <c r="E12" s="4">
        <f t="shared" si="19"/>
        <v>4662702</v>
      </c>
      <c r="F12" s="4">
        <f t="shared" si="19"/>
        <v>4758595</v>
      </c>
      <c r="G12" s="4">
        <f t="shared" si="19"/>
        <v>4701355.31</v>
      </c>
      <c r="H12" s="4">
        <f t="shared" si="19"/>
        <v>4699675</v>
      </c>
      <c r="I12" s="4">
        <f t="shared" si="19"/>
        <v>9808.872457</v>
      </c>
      <c r="J12" s="4">
        <f t="shared" si="19"/>
        <v>529</v>
      </c>
      <c r="K12" s="4">
        <f t="shared" si="19"/>
        <v>5.29</v>
      </c>
      <c r="L12" s="8">
        <f t="shared" si="4"/>
        <v>49</v>
      </c>
      <c r="Q12" s="4">
        <v>11.0</v>
      </c>
      <c r="S12" s="12" t="str">
        <f t="shared" si="5"/>
        <v>L-CPC-D</v>
      </c>
      <c r="T12" s="12" t="str">
        <f t="shared" si="6"/>
        <v>L-CPC-D</v>
      </c>
      <c r="U12" s="12" t="str">
        <f t="shared" si="7"/>
        <v>L-CPC-D</v>
      </c>
      <c r="V12" s="12" t="str">
        <f t="shared" si="8"/>
        <v>L-CPC-D</v>
      </c>
      <c r="W12" s="12" t="str">
        <f t="shared" si="9"/>
        <v>D</v>
      </c>
      <c r="X12" s="12" t="str">
        <f t="shared" si="10"/>
        <v>L-CPC</v>
      </c>
    </row>
    <row r="13">
      <c r="A13" s="4">
        <f t="shared" ref="A13:K13" si="20">Indirect("Sheet1!"&amp;A$14&amp;$L13)</f>
        <v>1</v>
      </c>
      <c r="B13" s="4" t="str">
        <f t="shared" si="20"/>
        <v>ExecTime</v>
      </c>
      <c r="C13" s="4" t="str">
        <f t="shared" si="20"/>
        <v>ALL</v>
      </c>
      <c r="D13" s="4" t="str">
        <f t="shared" si="20"/>
        <v>No-mitig</v>
      </c>
      <c r="E13" s="4">
        <f t="shared" si="20"/>
        <v>4006028</v>
      </c>
      <c r="F13" s="4">
        <f t="shared" si="20"/>
        <v>4091216</v>
      </c>
      <c r="G13" s="4">
        <f t="shared" si="20"/>
        <v>4061962.962</v>
      </c>
      <c r="H13" s="4">
        <f t="shared" si="20"/>
        <v>4063027</v>
      </c>
      <c r="I13" s="4">
        <f t="shared" si="20"/>
        <v>9178.884642</v>
      </c>
      <c r="J13" s="4">
        <f t="shared" si="20"/>
        <v>325</v>
      </c>
      <c r="K13" s="4">
        <f t="shared" si="20"/>
        <v>3.25</v>
      </c>
      <c r="L13" s="8">
        <f t="shared" si="4"/>
        <v>51</v>
      </c>
      <c r="Q13" s="4">
        <v>12.0</v>
      </c>
      <c r="S13" s="12" t="str">
        <f t="shared" si="5"/>
        <v>L-D</v>
      </c>
      <c r="T13" s="12" t="str">
        <f t="shared" si="6"/>
        <v>L-D</v>
      </c>
      <c r="U13" s="12" t="str">
        <f t="shared" si="7"/>
        <v>L-D</v>
      </c>
      <c r="V13" s="12" t="str">
        <f t="shared" si="8"/>
        <v>L-D</v>
      </c>
      <c r="W13" s="12" t="str">
        <f t="shared" si="9"/>
        <v>L-CPC-CP</v>
      </c>
      <c r="X13" s="12" t="str">
        <f t="shared" si="10"/>
        <v>L-CP</v>
      </c>
    </row>
    <row r="14">
      <c r="A14" s="15" t="s">
        <v>40</v>
      </c>
      <c r="B14" s="15" t="s">
        <v>41</v>
      </c>
      <c r="C14" s="15" t="s">
        <v>42</v>
      </c>
      <c r="D14" s="15" t="s">
        <v>27</v>
      </c>
      <c r="E14" s="15" t="s">
        <v>43</v>
      </c>
      <c r="F14" s="15" t="s">
        <v>44</v>
      </c>
      <c r="G14" s="15" t="s">
        <v>45</v>
      </c>
      <c r="H14" s="15" t="s">
        <v>46</v>
      </c>
      <c r="I14" s="15" t="s">
        <v>47</v>
      </c>
      <c r="J14" s="15" t="s">
        <v>48</v>
      </c>
      <c r="K14" s="15" t="s">
        <v>49</v>
      </c>
      <c r="L14" s="8"/>
    </row>
    <row r="16">
      <c r="A16" s="16" t="s">
        <v>50</v>
      </c>
      <c r="B16" s="16">
        <v>1.0</v>
      </c>
      <c r="C16" s="16">
        <v>2.0</v>
      </c>
      <c r="D16" s="16">
        <v>3.0</v>
      </c>
      <c r="E16" s="16">
        <v>4.0</v>
      </c>
      <c r="F16" s="16">
        <v>5.0</v>
      </c>
      <c r="G16" s="16">
        <v>6.0</v>
      </c>
      <c r="H16" s="16">
        <v>7.0</v>
      </c>
      <c r="I16" s="16">
        <v>8.0</v>
      </c>
      <c r="J16" s="16">
        <v>9.0</v>
      </c>
      <c r="K16" s="16">
        <v>10.0</v>
      </c>
      <c r="L16" s="16">
        <v>11.0</v>
      </c>
      <c r="M16" s="16">
        <v>12.0</v>
      </c>
    </row>
    <row r="17">
      <c r="A17" s="17" t="str">
        <f t="array" ref="A17:A22">TRANSPOSE(E1:J1)</f>
        <v>min</v>
      </c>
      <c r="B17" s="18" t="str">
        <f t="array" ref="B17:M17">TRANSPOSE(S2:S13)</f>
        <v>L-CPC</v>
      </c>
      <c r="C17" s="18" t="s">
        <v>28</v>
      </c>
      <c r="D17" s="18" t="s">
        <v>24</v>
      </c>
      <c r="E17" s="18" t="s">
        <v>34</v>
      </c>
      <c r="F17" s="18" t="s">
        <v>29</v>
      </c>
      <c r="G17" s="18" t="s">
        <v>31</v>
      </c>
      <c r="H17" s="18" t="s">
        <v>22</v>
      </c>
      <c r="I17" s="18" t="s">
        <v>25</v>
      </c>
      <c r="J17" s="18" t="s">
        <v>27</v>
      </c>
      <c r="K17" s="18" t="s">
        <v>26</v>
      </c>
      <c r="L17" s="18" t="s">
        <v>32</v>
      </c>
      <c r="M17" s="18" t="s">
        <v>33</v>
      </c>
      <c r="Q17" s="11" t="s">
        <v>13</v>
      </c>
      <c r="S17" s="11" t="s">
        <v>14</v>
      </c>
      <c r="U17" s="11" t="s">
        <v>15</v>
      </c>
      <c r="W17" s="11" t="s">
        <v>16</v>
      </c>
      <c r="Y17" s="11" t="s">
        <v>17</v>
      </c>
      <c r="AA17" s="19" t="s">
        <v>18</v>
      </c>
      <c r="AB17" s="20"/>
    </row>
    <row r="18">
      <c r="A18" s="17" t="s">
        <v>14</v>
      </c>
      <c r="B18" s="18" t="str">
        <f t="array" ref="B18:M18">TRANSPOSE(T2:T13)</f>
        <v>L</v>
      </c>
      <c r="C18" s="18" t="s">
        <v>30</v>
      </c>
      <c r="D18" s="18" t="s">
        <v>24</v>
      </c>
      <c r="E18" s="18" t="s">
        <v>34</v>
      </c>
      <c r="F18" s="18" t="s">
        <v>29</v>
      </c>
      <c r="G18" s="18" t="s">
        <v>25</v>
      </c>
      <c r="H18" s="18" t="s">
        <v>31</v>
      </c>
      <c r="I18" s="18" t="s">
        <v>22</v>
      </c>
      <c r="J18" s="18" t="s">
        <v>26</v>
      </c>
      <c r="K18" s="18" t="s">
        <v>27</v>
      </c>
      <c r="L18" s="18" t="s">
        <v>32</v>
      </c>
      <c r="M18" s="18" t="s">
        <v>33</v>
      </c>
      <c r="Q18" s="12" t="str">
        <f t="array" ref="Q18:R29">SORT(D2:E13, 2, TRUE)</f>
        <v>L-CPC</v>
      </c>
      <c r="R18" s="12">
        <v>3982000.0</v>
      </c>
      <c r="S18" s="12" t="str">
        <f t="array" ref="S18:T29">SORT({D2:D13, F2:F13}, 2, TRUE)</f>
        <v>L</v>
      </c>
      <c r="T18" s="12">
        <v>4051216.0</v>
      </c>
      <c r="U18" s="12" t="str">
        <f t="array" ref="U18:V29">SORT({D2:D13, G2:G13}, 2, TRUE)</f>
        <v>L</v>
      </c>
      <c r="V18" s="12">
        <v>3998190.69723944</v>
      </c>
      <c r="W18" s="12" t="str">
        <f t="array" ref="W18:X29">SORT({D2:D13, H2:H13}, 2, TRUE)</f>
        <v>L-CPC</v>
      </c>
      <c r="X18" s="12">
        <v>3995891.0</v>
      </c>
      <c r="Y18" s="12" t="str">
        <f t="array" ref="Y18:Z29">SORT({D2:D13, I2:I13}, 2, TRUE)</f>
        <v>CPC-CP</v>
      </c>
      <c r="Z18" s="12">
        <v>3960.03923670605</v>
      </c>
      <c r="AA18" s="21" t="str">
        <f t="array" ref="AA18:AB29">SORT({D2:D13, J2:J13}, 2, TRUE)</f>
        <v>L-CPC-CP</v>
      </c>
      <c r="AB18" s="22">
        <v>2.0</v>
      </c>
      <c r="AC18" s="23"/>
      <c r="AD18" s="23"/>
      <c r="AE18" s="23"/>
      <c r="AF18" s="23"/>
      <c r="AG18" s="23"/>
      <c r="AH18" s="23"/>
      <c r="AI18" s="23"/>
      <c r="AJ18" s="23"/>
      <c r="AK18" s="23"/>
      <c r="AL18" s="23"/>
    </row>
    <row r="19">
      <c r="A19" s="17" t="s">
        <v>15</v>
      </c>
      <c r="B19" s="18" t="str">
        <f t="array" ref="B19:M19">TRANSPOSE(U2:U13)</f>
        <v>L</v>
      </c>
      <c r="C19" s="18" t="s">
        <v>30</v>
      </c>
      <c r="D19" s="18" t="s">
        <v>24</v>
      </c>
      <c r="E19" s="18" t="s">
        <v>29</v>
      </c>
      <c r="F19" s="18" t="s">
        <v>34</v>
      </c>
      <c r="G19" s="18" t="s">
        <v>31</v>
      </c>
      <c r="H19" s="18" t="s">
        <v>25</v>
      </c>
      <c r="I19" s="18" t="s">
        <v>22</v>
      </c>
      <c r="J19" s="18" t="s">
        <v>26</v>
      </c>
      <c r="K19" s="18" t="s">
        <v>27</v>
      </c>
      <c r="L19" s="18" t="s">
        <v>32</v>
      </c>
      <c r="M19" s="18" t="s">
        <v>33</v>
      </c>
      <c r="Q19" s="12" t="s">
        <v>28</v>
      </c>
      <c r="R19" s="12">
        <v>3982406.0</v>
      </c>
      <c r="S19" s="12" t="s">
        <v>30</v>
      </c>
      <c r="T19" s="12">
        <v>4052054.0</v>
      </c>
      <c r="U19" s="12" t="s">
        <v>30</v>
      </c>
      <c r="V19" s="12">
        <v>3998394.140028</v>
      </c>
      <c r="W19" s="12" t="s">
        <v>28</v>
      </c>
      <c r="X19" s="12">
        <v>3996351.0</v>
      </c>
      <c r="Y19" s="12" t="s">
        <v>29</v>
      </c>
      <c r="Z19" s="12">
        <v>5435.48854716271</v>
      </c>
      <c r="AA19" s="21" t="s">
        <v>25</v>
      </c>
      <c r="AB19" s="20">
        <v>104.0</v>
      </c>
    </row>
    <row r="20">
      <c r="A20" s="17" t="s">
        <v>16</v>
      </c>
      <c r="B20" s="18" t="str">
        <f t="array" ref="B20:M20">TRANSPOSE(V2:V13)</f>
        <v>L-CPC</v>
      </c>
      <c r="C20" s="18" t="s">
        <v>28</v>
      </c>
      <c r="D20" s="18" t="s">
        <v>24</v>
      </c>
      <c r="E20" s="18" t="s">
        <v>29</v>
      </c>
      <c r="F20" s="18" t="s">
        <v>34</v>
      </c>
      <c r="G20" s="18" t="s">
        <v>31</v>
      </c>
      <c r="H20" s="18" t="s">
        <v>25</v>
      </c>
      <c r="I20" s="18" t="s">
        <v>22</v>
      </c>
      <c r="J20" s="18" t="s">
        <v>26</v>
      </c>
      <c r="K20" s="18" t="s">
        <v>27</v>
      </c>
      <c r="L20" s="18" t="s">
        <v>32</v>
      </c>
      <c r="M20" s="18" t="s">
        <v>33</v>
      </c>
      <c r="Q20" s="12" t="s">
        <v>24</v>
      </c>
      <c r="R20" s="12">
        <v>3997216.0</v>
      </c>
      <c r="S20" s="12" t="s">
        <v>24</v>
      </c>
      <c r="T20" s="12">
        <v>4072189.0</v>
      </c>
      <c r="U20" s="12" t="s">
        <v>24</v>
      </c>
      <c r="V20" s="12">
        <v>4046349.97809561</v>
      </c>
      <c r="W20" s="12" t="s">
        <v>24</v>
      </c>
      <c r="X20" s="12">
        <v>4047784.0</v>
      </c>
      <c r="Y20" s="12" t="s">
        <v>32</v>
      </c>
      <c r="Z20" s="12">
        <v>5782.2829847025</v>
      </c>
      <c r="AA20" s="12" t="s">
        <v>32</v>
      </c>
      <c r="AB20" s="12">
        <v>132.0</v>
      </c>
    </row>
    <row r="21">
      <c r="A21" s="17" t="s">
        <v>17</v>
      </c>
      <c r="B21" s="18" t="str">
        <f t="array" ref="B21:M21">TRANSPOSE(W2:W13)</f>
        <v>CPC-CP</v>
      </c>
      <c r="C21" s="18" t="s">
        <v>29</v>
      </c>
      <c r="D21" s="18" t="s">
        <v>32</v>
      </c>
      <c r="E21" s="18" t="s">
        <v>22</v>
      </c>
      <c r="F21" s="18" t="s">
        <v>26</v>
      </c>
      <c r="G21" s="18" t="s">
        <v>28</v>
      </c>
      <c r="H21" s="18" t="s">
        <v>24</v>
      </c>
      <c r="I21" s="18" t="s">
        <v>30</v>
      </c>
      <c r="J21" s="18" t="s">
        <v>34</v>
      </c>
      <c r="K21" s="18" t="s">
        <v>33</v>
      </c>
      <c r="L21" s="18" t="s">
        <v>27</v>
      </c>
      <c r="M21" s="18" t="s">
        <v>31</v>
      </c>
      <c r="Q21" s="12" t="s">
        <v>34</v>
      </c>
      <c r="R21" s="12">
        <v>4006028.0</v>
      </c>
      <c r="S21" s="12" t="s">
        <v>34</v>
      </c>
      <c r="T21" s="12">
        <v>4091216.0</v>
      </c>
      <c r="U21" s="12" t="s">
        <v>29</v>
      </c>
      <c r="V21" s="12">
        <v>4050666.80026005</v>
      </c>
      <c r="W21" s="12" t="s">
        <v>29</v>
      </c>
      <c r="X21" s="12">
        <v>4049473.0</v>
      </c>
      <c r="Y21" s="12" t="s">
        <v>22</v>
      </c>
      <c r="Z21" s="12">
        <v>6913.05737142857</v>
      </c>
      <c r="AA21" s="12" t="s">
        <v>34</v>
      </c>
      <c r="AB21" s="12">
        <v>325.0</v>
      </c>
    </row>
    <row r="22">
      <c r="A22" s="17" t="s">
        <v>18</v>
      </c>
      <c r="B22" s="18" t="str">
        <f t="array" ref="B22:M22">TRANSPOSE(X2:X13)</f>
        <v>L-CPC-CP</v>
      </c>
      <c r="C22" s="18" t="s">
        <v>25</v>
      </c>
      <c r="D22" s="18" t="s">
        <v>32</v>
      </c>
      <c r="E22" s="18" t="s">
        <v>34</v>
      </c>
      <c r="F22" s="18" t="s">
        <v>26</v>
      </c>
      <c r="G22" s="18" t="s">
        <v>22</v>
      </c>
      <c r="H22" s="18" t="s">
        <v>27</v>
      </c>
      <c r="I22" s="18" t="s">
        <v>33</v>
      </c>
      <c r="J22" s="18" t="s">
        <v>24</v>
      </c>
      <c r="K22" s="18" t="s">
        <v>28</v>
      </c>
      <c r="L22" s="18" t="s">
        <v>30</v>
      </c>
      <c r="M22" s="18" t="s">
        <v>29</v>
      </c>
      <c r="Q22" s="12" t="s">
        <v>29</v>
      </c>
      <c r="R22" s="12">
        <v>4040054.0</v>
      </c>
      <c r="S22" s="12" t="s">
        <v>29</v>
      </c>
      <c r="T22" s="12">
        <v>4091973.0</v>
      </c>
      <c r="U22" s="12" t="s">
        <v>34</v>
      </c>
      <c r="V22" s="12">
        <v>4061962.96159231</v>
      </c>
      <c r="W22" s="12" t="s">
        <v>34</v>
      </c>
      <c r="X22" s="12">
        <v>4063027.0</v>
      </c>
      <c r="Y22" s="12" t="s">
        <v>26</v>
      </c>
      <c r="Z22" s="12">
        <v>6932.46942382625</v>
      </c>
      <c r="AA22" s="12" t="s">
        <v>26</v>
      </c>
      <c r="AB22" s="12">
        <v>445.0</v>
      </c>
    </row>
    <row r="23">
      <c r="Q23" s="12" t="s">
        <v>31</v>
      </c>
      <c r="R23" s="12">
        <v>4042027.0</v>
      </c>
      <c r="S23" s="12" t="s">
        <v>25</v>
      </c>
      <c r="T23" s="12">
        <v>4111703.0</v>
      </c>
      <c r="U23" s="12" t="s">
        <v>31</v>
      </c>
      <c r="V23" s="12">
        <v>4067563.15713142</v>
      </c>
      <c r="W23" s="12" t="s">
        <v>31</v>
      </c>
      <c r="X23" s="12">
        <v>4067568.0</v>
      </c>
      <c r="Y23" s="12" t="s">
        <v>28</v>
      </c>
      <c r="Z23" s="12">
        <v>7978.14871624606</v>
      </c>
      <c r="AA23" s="12" t="s">
        <v>22</v>
      </c>
      <c r="AB23" s="12">
        <v>495.0</v>
      </c>
    </row>
    <row r="24">
      <c r="Q24" s="12" t="s">
        <v>22</v>
      </c>
      <c r="R24" s="12">
        <v>4067216.0</v>
      </c>
      <c r="S24" s="12" t="s">
        <v>31</v>
      </c>
      <c r="T24" s="12">
        <v>4126946.0</v>
      </c>
      <c r="U24" s="12" t="s">
        <v>25</v>
      </c>
      <c r="V24" s="12">
        <v>4096595.30886177</v>
      </c>
      <c r="W24" s="12" t="s">
        <v>25</v>
      </c>
      <c r="X24" s="12">
        <v>4096703.0</v>
      </c>
      <c r="Y24" s="12" t="s">
        <v>24</v>
      </c>
      <c r="Z24" s="12">
        <v>8020.22352895832</v>
      </c>
      <c r="AA24" s="12" t="s">
        <v>27</v>
      </c>
      <c r="AB24" s="12">
        <v>511.0</v>
      </c>
    </row>
    <row r="25">
      <c r="A25" s="16" t="s">
        <v>51</v>
      </c>
      <c r="D25" s="3" t="s">
        <v>52</v>
      </c>
      <c r="F25" s="3" t="s">
        <v>13</v>
      </c>
      <c r="G25" s="7" t="s">
        <v>14</v>
      </c>
      <c r="H25" s="7" t="s">
        <v>15</v>
      </c>
      <c r="I25" s="7" t="s">
        <v>16</v>
      </c>
      <c r="J25" s="7" t="s">
        <v>17</v>
      </c>
      <c r="K25" s="7" t="s">
        <v>18</v>
      </c>
      <c r="L25" s="7"/>
      <c r="Q25" s="12" t="s">
        <v>25</v>
      </c>
      <c r="R25" s="12">
        <v>4081756.0</v>
      </c>
      <c r="S25" s="12" t="s">
        <v>22</v>
      </c>
      <c r="T25" s="12">
        <v>4136378.0</v>
      </c>
      <c r="U25" s="12" t="s">
        <v>22</v>
      </c>
      <c r="V25" s="12">
        <v>4110511.73444688</v>
      </c>
      <c r="W25" s="12" t="s">
        <v>22</v>
      </c>
      <c r="X25" s="12">
        <v>4110757.0</v>
      </c>
      <c r="Y25" s="12" t="s">
        <v>30</v>
      </c>
      <c r="Z25" s="12">
        <v>8989.6365830529</v>
      </c>
      <c r="AA25" s="12" t="s">
        <v>33</v>
      </c>
      <c r="AB25" s="12">
        <v>529.0</v>
      </c>
    </row>
    <row r="26">
      <c r="A26" s="18" t="str">
        <f t="array" ref="A26:B37">SORT({Q33:Q44,AE33:AE44}, 2, FALSE)</f>
        <v>CPC-CP</v>
      </c>
      <c r="B26" s="18">
        <v>19.0</v>
      </c>
      <c r="D26" s="7" t="str">
        <f t="shared" ref="D26:D36" si="22">D2</f>
        <v>CP</v>
      </c>
      <c r="F26" s="12">
        <f t="shared" ref="F26:K26" si="21">E2/E$13*100</f>
        <v>101.5273982</v>
      </c>
      <c r="G26" s="12">
        <f t="shared" si="21"/>
        <v>101.1038772</v>
      </c>
      <c r="H26" s="12">
        <f t="shared" si="21"/>
        <v>101.1952047</v>
      </c>
      <c r="I26" s="12">
        <f t="shared" si="21"/>
        <v>101.1747399</v>
      </c>
      <c r="J26" s="12">
        <f t="shared" si="21"/>
        <v>75.3147865</v>
      </c>
      <c r="K26" s="12">
        <f t="shared" si="21"/>
        <v>152.3076923</v>
      </c>
      <c r="Q26" s="12" t="s">
        <v>27</v>
      </c>
      <c r="R26" s="12">
        <v>4178514.0</v>
      </c>
      <c r="S26" s="12" t="s">
        <v>26</v>
      </c>
      <c r="T26" s="12">
        <v>4257730.0</v>
      </c>
      <c r="U26" s="12" t="s">
        <v>26</v>
      </c>
      <c r="V26" s="12">
        <v>4235036.20644128</v>
      </c>
      <c r="W26" s="12" t="s">
        <v>26</v>
      </c>
      <c r="X26" s="12">
        <v>4235784.0</v>
      </c>
      <c r="Y26" s="12" t="s">
        <v>34</v>
      </c>
      <c r="Z26" s="12">
        <v>9178.88464239024</v>
      </c>
      <c r="AA26" s="12" t="s">
        <v>24</v>
      </c>
      <c r="AB26" s="12">
        <v>557.0</v>
      </c>
    </row>
    <row r="27">
      <c r="A27" s="18" t="s">
        <v>28</v>
      </c>
      <c r="B27" s="18">
        <v>19.0</v>
      </c>
      <c r="D27" s="7" t="str">
        <f t="shared" si="22"/>
        <v>CPC</v>
      </c>
      <c r="F27" s="12">
        <f t="shared" ref="F27:K27" si="23">E3/E$13*100</f>
        <v>99.78003149</v>
      </c>
      <c r="G27" s="12">
        <f t="shared" si="23"/>
        <v>99.53493045</v>
      </c>
      <c r="H27" s="12">
        <f t="shared" si="23"/>
        <v>99.61562959</v>
      </c>
      <c r="I27" s="12">
        <f t="shared" si="23"/>
        <v>99.62483636</v>
      </c>
      <c r="J27" s="12">
        <f t="shared" si="23"/>
        <v>87.37688555</v>
      </c>
      <c r="K27" s="12">
        <f t="shared" si="23"/>
        <v>171.3846154</v>
      </c>
      <c r="Q27" s="12" t="s">
        <v>26</v>
      </c>
      <c r="R27" s="12">
        <v>4186433.0</v>
      </c>
      <c r="S27" s="12" t="s">
        <v>27</v>
      </c>
      <c r="T27" s="12">
        <v>4270540.0</v>
      </c>
      <c r="U27" s="12" t="s">
        <v>27</v>
      </c>
      <c r="V27" s="12">
        <v>4241356.57791558</v>
      </c>
      <c r="W27" s="12" t="s">
        <v>27</v>
      </c>
      <c r="X27" s="12">
        <v>4244054.0</v>
      </c>
      <c r="Y27" s="12" t="s">
        <v>33</v>
      </c>
      <c r="Z27" s="12">
        <v>9808.87245670052</v>
      </c>
      <c r="AA27" s="12" t="s">
        <v>28</v>
      </c>
      <c r="AB27" s="12">
        <v>750.0</v>
      </c>
    </row>
    <row r="28">
      <c r="A28" s="18" t="s">
        <v>29</v>
      </c>
      <c r="B28" s="18">
        <v>19.0</v>
      </c>
      <c r="D28" s="7" t="str">
        <f t="shared" si="22"/>
        <v>CPC-CP</v>
      </c>
      <c r="F28" s="12">
        <f t="shared" ref="F28:K28" si="24">E4/E$13*100</f>
        <v>101.8903512</v>
      </c>
      <c r="G28" s="12">
        <f t="shared" si="24"/>
        <v>100.5007558</v>
      </c>
      <c r="H28" s="12">
        <f t="shared" si="24"/>
        <v>100.8526013</v>
      </c>
      <c r="I28" s="12">
        <f t="shared" si="24"/>
        <v>100.8288402</v>
      </c>
      <c r="J28" s="12">
        <f t="shared" si="24"/>
        <v>43.14292412</v>
      </c>
      <c r="K28" s="12">
        <f t="shared" si="24"/>
        <v>32</v>
      </c>
      <c r="Q28" s="12" t="s">
        <v>32</v>
      </c>
      <c r="R28" s="12">
        <v>4662433.0</v>
      </c>
      <c r="S28" s="12" t="s">
        <v>32</v>
      </c>
      <c r="T28" s="12">
        <v>4721054.0</v>
      </c>
      <c r="U28" s="12" t="s">
        <v>32</v>
      </c>
      <c r="V28" s="12">
        <v>4685091.27255451</v>
      </c>
      <c r="W28" s="12" t="s">
        <v>32</v>
      </c>
      <c r="X28" s="12">
        <v>4684811.0</v>
      </c>
      <c r="Y28" s="12" t="s">
        <v>27</v>
      </c>
      <c r="Z28" s="12">
        <v>11847.1421623742</v>
      </c>
      <c r="AA28" s="12" t="s">
        <v>30</v>
      </c>
      <c r="AB28" s="12">
        <v>892.0</v>
      </c>
    </row>
    <row r="29">
      <c r="A29" s="18" t="s">
        <v>24</v>
      </c>
      <c r="B29" s="18">
        <v>16.0</v>
      </c>
      <c r="D29" s="7" t="str">
        <f t="shared" si="22"/>
        <v>CPC-D</v>
      </c>
      <c r="F29" s="12">
        <f t="shared" ref="F29:K29" si="25">E5/E$13*100</f>
        <v>104.5033385</v>
      </c>
      <c r="G29" s="12">
        <f t="shared" si="25"/>
        <v>104.0700369</v>
      </c>
      <c r="H29" s="12">
        <f t="shared" si="25"/>
        <v>104.2608277</v>
      </c>
      <c r="I29" s="12">
        <f t="shared" si="25"/>
        <v>104.2519284</v>
      </c>
      <c r="J29" s="12">
        <f t="shared" si="25"/>
        <v>75.52627246</v>
      </c>
      <c r="K29" s="12">
        <f t="shared" si="25"/>
        <v>136.9230769</v>
      </c>
      <c r="Q29" s="12" t="s">
        <v>33</v>
      </c>
      <c r="R29" s="12">
        <v>4662702.0</v>
      </c>
      <c r="S29" s="12" t="s">
        <v>33</v>
      </c>
      <c r="T29" s="12">
        <v>4758595.0</v>
      </c>
      <c r="U29" s="12" t="s">
        <v>33</v>
      </c>
      <c r="V29" s="12">
        <v>4701355.31026205</v>
      </c>
      <c r="W29" s="12" t="s">
        <v>33</v>
      </c>
      <c r="X29" s="12">
        <v>4699675.0</v>
      </c>
      <c r="Y29" s="12" t="s">
        <v>31</v>
      </c>
      <c r="Z29" s="12">
        <v>15643.6591155959</v>
      </c>
      <c r="AA29" s="12" t="s">
        <v>29</v>
      </c>
      <c r="AB29" s="12">
        <v>930.0</v>
      </c>
    </row>
    <row r="30">
      <c r="A30" s="18" t="s">
        <v>30</v>
      </c>
      <c r="B30" s="18">
        <v>16.0</v>
      </c>
      <c r="D30" s="7" t="str">
        <f t="shared" si="22"/>
        <v>D</v>
      </c>
      <c r="F30" s="12">
        <f t="shared" ref="F30:K30" si="26">E6/E$13*100</f>
        <v>104.3056614</v>
      </c>
      <c r="G30" s="12">
        <f t="shared" si="26"/>
        <v>104.3831467</v>
      </c>
      <c r="H30" s="12">
        <f t="shared" si="26"/>
        <v>104.4164267</v>
      </c>
      <c r="I30" s="12">
        <f t="shared" si="26"/>
        <v>104.4554713</v>
      </c>
      <c r="J30" s="12">
        <f t="shared" si="26"/>
        <v>129.069518</v>
      </c>
      <c r="K30" s="12">
        <f t="shared" si="26"/>
        <v>157.2307692</v>
      </c>
    </row>
    <row r="31">
      <c r="A31" s="18" t="s">
        <v>22</v>
      </c>
      <c r="B31" s="18">
        <v>14.0</v>
      </c>
      <c r="D31" s="7" t="str">
        <f t="shared" si="22"/>
        <v>L</v>
      </c>
      <c r="F31" s="12">
        <f t="shared" ref="F31:K31" si="27">E7/E$13*100</f>
        <v>99.41033862</v>
      </c>
      <c r="G31" s="12">
        <f t="shared" si="27"/>
        <v>99.02229557</v>
      </c>
      <c r="H31" s="12">
        <f t="shared" si="27"/>
        <v>98.43001364</v>
      </c>
      <c r="I31" s="12">
        <f t="shared" si="27"/>
        <v>98.3589575</v>
      </c>
      <c r="J31" s="12">
        <f t="shared" si="27"/>
        <v>86.91849857</v>
      </c>
      <c r="K31" s="12">
        <f t="shared" si="27"/>
        <v>230.7692308</v>
      </c>
    </row>
    <row r="32">
      <c r="A32" s="18" t="s">
        <v>34</v>
      </c>
      <c r="B32" s="18">
        <v>13.0</v>
      </c>
      <c r="D32" s="7" t="str">
        <f t="shared" si="22"/>
        <v>L-CP</v>
      </c>
      <c r="F32" s="12">
        <f t="shared" ref="F32:K32" si="28">E8/E$13*100</f>
        <v>100.84937</v>
      </c>
      <c r="G32" s="12">
        <f t="shared" si="28"/>
        <v>100.0185031</v>
      </c>
      <c r="H32" s="12">
        <f t="shared" si="28"/>
        <v>99.72190388</v>
      </c>
      <c r="I32" s="12">
        <f t="shared" si="28"/>
        <v>99.66640635</v>
      </c>
      <c r="J32" s="12">
        <f t="shared" si="28"/>
        <v>59.21730972</v>
      </c>
      <c r="K32" s="12">
        <f t="shared" si="28"/>
        <v>286.1538462</v>
      </c>
      <c r="R32" s="11" t="s">
        <v>13</v>
      </c>
      <c r="S32" s="11" t="s">
        <v>14</v>
      </c>
      <c r="T32" s="11" t="s">
        <v>15</v>
      </c>
      <c r="U32" s="11" t="s">
        <v>16</v>
      </c>
      <c r="V32" s="11" t="s">
        <v>17</v>
      </c>
      <c r="W32" s="11" t="s">
        <v>18</v>
      </c>
      <c r="Y32" s="11" t="s">
        <v>13</v>
      </c>
      <c r="Z32" s="11" t="s">
        <v>14</v>
      </c>
      <c r="AA32" s="11" t="s">
        <v>15</v>
      </c>
      <c r="AB32" s="11" t="s">
        <v>16</v>
      </c>
      <c r="AC32" s="11" t="s">
        <v>17</v>
      </c>
      <c r="AD32" s="11" t="s">
        <v>18</v>
      </c>
      <c r="AE32" s="4" t="s">
        <v>53</v>
      </c>
    </row>
    <row r="33">
      <c r="A33" s="18" t="s">
        <v>26</v>
      </c>
      <c r="B33" s="18">
        <v>12.0</v>
      </c>
      <c r="D33" s="7" t="str">
        <f t="shared" si="22"/>
        <v>L-CPC</v>
      </c>
      <c r="F33" s="12">
        <f t="shared" ref="F33:K33" si="29">E9/E$13*100</f>
        <v>99.40020389</v>
      </c>
      <c r="G33" s="12">
        <f t="shared" si="29"/>
        <v>99.04277848</v>
      </c>
      <c r="H33" s="12">
        <f t="shared" si="29"/>
        <v>98.43502213</v>
      </c>
      <c r="I33" s="12">
        <f t="shared" si="29"/>
        <v>98.34763589</v>
      </c>
      <c r="J33" s="12">
        <f t="shared" si="29"/>
        <v>97.9382238</v>
      </c>
      <c r="K33" s="12">
        <f t="shared" si="29"/>
        <v>274.4615385</v>
      </c>
      <c r="Q33" s="11" t="s">
        <v>22</v>
      </c>
      <c r="R33" s="12">
        <f t="shared" ref="R33:W33" si="30">(COUNTIF($Q33, "="&amp;S$2) * $Q$2) + (COUNTIF($Q33, "="&amp;S$3) * $Q$3) + (COUNTIF($Q33, "="&amp;S$4) * $Q$4) + (COUNTIF($Q33, "="&amp;S$5) * $Q$5) + (COUNTIF($Q33, "="&amp;S$6) * $Q$6) + (COUNTIF($Q33, "="&amp;S$7) * $Q$7) + (COUNTIF($Q33, "="&amp;S$8) * $Q$8) + (COUNTIF($Q33, "="&amp;S$9) * $Q$9) + (COUNTIF($Q33, "="&amp;S$10) * $Q$10) + (COUNTIF($Q33, "="&amp;S$11) * $Q$11) + (COUNTIF($Q33, "="&amp;S$12) * $Q$12) + (COUNTIF($Q33, "="&amp;S$13) * $Q$13)</f>
        <v>7</v>
      </c>
      <c r="S33" s="12">
        <f t="shared" si="30"/>
        <v>8</v>
      </c>
      <c r="T33" s="12">
        <f t="shared" si="30"/>
        <v>8</v>
      </c>
      <c r="U33" s="12">
        <f t="shared" si="30"/>
        <v>8</v>
      </c>
      <c r="V33" s="12">
        <f t="shared" si="30"/>
        <v>4</v>
      </c>
      <c r="W33" s="12">
        <f t="shared" si="30"/>
        <v>6</v>
      </c>
      <c r="Y33" s="12">
        <f>((Configuration!$B$2 + 1) - R33) * Configuration!A$6</f>
        <v>0</v>
      </c>
      <c r="Z33" s="12">
        <f>((Configuration!$B$2 + 1) - S33) * Configuration!B$6</f>
        <v>5</v>
      </c>
      <c r="AA33" s="12">
        <f>((Configuration!$B$2 + 1) - T33) * Configuration!C$6</f>
        <v>0</v>
      </c>
      <c r="AB33" s="12">
        <f>((Configuration!$B$2 + 1) - U33) * Configuration!D$6</f>
        <v>0</v>
      </c>
      <c r="AC33" s="12">
        <f>((Configuration!$B$2 + 1) - V33) * Configuration!E$6</f>
        <v>9</v>
      </c>
      <c r="AD33" s="12">
        <f>((Configuration!$B$2 + 1) - W33) * Configuration!F$6</f>
        <v>0</v>
      </c>
      <c r="AE33" s="12">
        <f t="shared" ref="AE33:AE44" si="33">SUM(Y33:AD33)</f>
        <v>14</v>
      </c>
    </row>
    <row r="34">
      <c r="A34" s="18" t="s">
        <v>32</v>
      </c>
      <c r="B34" s="18">
        <v>12.0</v>
      </c>
      <c r="D34" s="7" t="str">
        <f t="shared" si="22"/>
        <v>L-CPC-CP</v>
      </c>
      <c r="F34" s="12">
        <f t="shared" ref="F34:K34" si="31">E10/E$13*100</f>
        <v>100.8986208</v>
      </c>
      <c r="G34" s="12">
        <f t="shared" si="31"/>
        <v>100.8733345</v>
      </c>
      <c r="H34" s="12">
        <f t="shared" si="31"/>
        <v>100.1378692</v>
      </c>
      <c r="I34" s="12">
        <f t="shared" si="31"/>
        <v>100.111764</v>
      </c>
      <c r="J34" s="12">
        <f t="shared" si="31"/>
        <v>170.4309371</v>
      </c>
      <c r="K34" s="12">
        <f t="shared" si="31"/>
        <v>0.6153846154</v>
      </c>
      <c r="Q34" s="11" t="s">
        <v>24</v>
      </c>
      <c r="R34" s="12">
        <f t="shared" ref="R34:W34" si="32">(COUNTIF($Q34, "="&amp;S$2) * $Q$2) + (COUNTIF($Q34, "="&amp;S$3) * $Q$3) + (COUNTIF($Q34, "="&amp;S$4) * $Q$4) + (COUNTIF($Q34, "="&amp;S$5) * $Q$5) + (COUNTIF($Q34, "="&amp;S$6) * $Q$6) + (COUNTIF($Q34, "="&amp;S$7) * $Q$7) + (COUNTIF($Q34, "="&amp;S$8) * $Q$8) + (COUNTIF($Q34, "="&amp;S$9) * $Q$9) + (COUNTIF($Q34, "="&amp;S$10) * $Q$10) + (COUNTIF($Q34, "="&amp;S$11) * $Q$11) + (COUNTIF($Q34, "="&amp;S$12) * $Q$12) + (COUNTIF($Q34, "="&amp;S$13) * $Q$13)</f>
        <v>3</v>
      </c>
      <c r="S34" s="12">
        <f t="shared" si="32"/>
        <v>3</v>
      </c>
      <c r="T34" s="12">
        <f t="shared" si="32"/>
        <v>3</v>
      </c>
      <c r="U34" s="12">
        <f t="shared" si="32"/>
        <v>3</v>
      </c>
      <c r="V34" s="12">
        <f t="shared" si="32"/>
        <v>7</v>
      </c>
      <c r="W34" s="12">
        <f t="shared" si="32"/>
        <v>9</v>
      </c>
      <c r="Y34" s="12">
        <f>((Configuration!$B$2 + 1) - R34) * Configuration!A$6</f>
        <v>0</v>
      </c>
      <c r="Z34" s="12">
        <f>((Configuration!$B$2 + 1) - S34) * Configuration!B$6</f>
        <v>10</v>
      </c>
      <c r="AA34" s="12">
        <f>((Configuration!$B$2 + 1) - T34) * Configuration!C$6</f>
        <v>0</v>
      </c>
      <c r="AB34" s="12">
        <f>((Configuration!$B$2 + 1) - U34) * Configuration!D$6</f>
        <v>0</v>
      </c>
      <c r="AC34" s="12">
        <f>((Configuration!$B$2 + 1) - V34) * Configuration!E$6</f>
        <v>6</v>
      </c>
      <c r="AD34" s="12">
        <f>((Configuration!$B$2 + 1) - W34) * Configuration!F$6</f>
        <v>0</v>
      </c>
      <c r="AE34" s="12">
        <f t="shared" si="33"/>
        <v>16</v>
      </c>
    </row>
    <row r="35">
      <c r="A35" s="18" t="s">
        <v>31</v>
      </c>
      <c r="B35" s="18">
        <v>7.0</v>
      </c>
      <c r="D35" s="7" t="str">
        <f t="shared" si="22"/>
        <v>L-CPC-D</v>
      </c>
      <c r="F35" s="12">
        <f t="shared" ref="F35:K35" si="34">E11/E$13*100</f>
        <v>116.3854322</v>
      </c>
      <c r="G35" s="12">
        <f t="shared" si="34"/>
        <v>115.394885</v>
      </c>
      <c r="H35" s="12">
        <f t="shared" si="34"/>
        <v>115.340571</v>
      </c>
      <c r="I35" s="12">
        <f t="shared" si="34"/>
        <v>115.3034671</v>
      </c>
      <c r="J35" s="12">
        <f t="shared" si="34"/>
        <v>62.99548594</v>
      </c>
      <c r="K35" s="12">
        <f t="shared" si="34"/>
        <v>40.61538462</v>
      </c>
      <c r="Q35" s="11" t="s">
        <v>25</v>
      </c>
      <c r="R35" s="12">
        <f t="shared" ref="R35:W35" si="35">(COUNTIF($Q35, "="&amp;S$2) * $Q$2) + (COUNTIF($Q35, "="&amp;S$3) * $Q$3) + (COUNTIF($Q35, "="&amp;S$4) * $Q$4) + (COUNTIF($Q35, "="&amp;S$5) * $Q$5) + (COUNTIF($Q35, "="&amp;S$6) * $Q$6) + (COUNTIF($Q35, "="&amp;S$7) * $Q$7) + (COUNTIF($Q35, "="&amp;S$8) * $Q$8) + (COUNTIF($Q35, "="&amp;S$9) * $Q$9) + (COUNTIF($Q35, "="&amp;S$10) * $Q$10) + (COUNTIF($Q35, "="&amp;S$11) * $Q$11) + (COUNTIF($Q35, "="&amp;S$12) * $Q$12) + (COUNTIF($Q35, "="&amp;S$13) * $Q$13)</f>
        <v>8</v>
      </c>
      <c r="S35" s="12">
        <f t="shared" si="35"/>
        <v>6</v>
      </c>
      <c r="T35" s="12">
        <f t="shared" si="35"/>
        <v>7</v>
      </c>
      <c r="U35" s="12">
        <f t="shared" si="35"/>
        <v>7</v>
      </c>
      <c r="V35" s="12">
        <f t="shared" si="35"/>
        <v>1</v>
      </c>
      <c r="W35" s="12">
        <f t="shared" si="35"/>
        <v>2</v>
      </c>
      <c r="Y35" s="12">
        <f>((Configuration!$B$2 + 1) - R35) * Configuration!A$6</f>
        <v>0</v>
      </c>
      <c r="Z35" s="12">
        <f>((Configuration!$B$2 + 1) - S35) * Configuration!B$6</f>
        <v>7</v>
      </c>
      <c r="AA35" s="12">
        <f>((Configuration!$B$2 + 1) - T35) * Configuration!C$6</f>
        <v>0</v>
      </c>
      <c r="AB35" s="12">
        <f>((Configuration!$B$2 + 1) - U35) * Configuration!D$6</f>
        <v>0</v>
      </c>
      <c r="AC35" s="12">
        <f>((Configuration!$B$2 + 1) - V35) * Configuration!E$6</f>
        <v>12</v>
      </c>
      <c r="AD35" s="12">
        <f>((Configuration!$B$2 + 1) - W35) * Configuration!F$6</f>
        <v>0</v>
      </c>
      <c r="AE35" s="12">
        <f t="shared" si="33"/>
        <v>19</v>
      </c>
    </row>
    <row r="36">
      <c r="A36" s="18" t="s">
        <v>27</v>
      </c>
      <c r="B36" s="18">
        <v>5.0</v>
      </c>
      <c r="D36" s="7" t="str">
        <f t="shared" si="22"/>
        <v>L-D</v>
      </c>
      <c r="F36" s="12">
        <f t="shared" ref="F36:K36" si="36">E12/E$13*100</f>
        <v>116.392147</v>
      </c>
      <c r="G36" s="12">
        <f t="shared" si="36"/>
        <v>116.3124851</v>
      </c>
      <c r="H36" s="12">
        <f t="shared" si="36"/>
        <v>115.7409694</v>
      </c>
      <c r="I36" s="12">
        <f t="shared" si="36"/>
        <v>115.6693027</v>
      </c>
      <c r="J36" s="12">
        <f t="shared" si="36"/>
        <v>106.8634463</v>
      </c>
      <c r="K36" s="12">
        <f t="shared" si="36"/>
        <v>162.7692308</v>
      </c>
      <c r="Q36" s="11" t="s">
        <v>26</v>
      </c>
      <c r="R36" s="12">
        <f t="shared" ref="R36:W36" si="37">(COUNTIF($Q36, "="&amp;S$2) * $Q$2) + (COUNTIF($Q36, "="&amp;S$3) * $Q$3) + (COUNTIF($Q36, "="&amp;S$4) * $Q$4) + (COUNTIF($Q36, "="&amp;S$5) * $Q$5) + (COUNTIF($Q36, "="&amp;S$6) * $Q$6) + (COUNTIF($Q36, "="&amp;S$7) * $Q$7) + (COUNTIF($Q36, "="&amp;S$8) * $Q$8) + (COUNTIF($Q36, "="&amp;S$9) * $Q$9) + (COUNTIF($Q36, "="&amp;S$10) * $Q$10) + (COUNTIF($Q36, "="&amp;S$11) * $Q$11) + (COUNTIF($Q36, "="&amp;S$12) * $Q$12) + (COUNTIF($Q36, "="&amp;S$13) * $Q$13)</f>
        <v>10</v>
      </c>
      <c r="S36" s="12">
        <f t="shared" si="37"/>
        <v>9</v>
      </c>
      <c r="T36" s="12">
        <f t="shared" si="37"/>
        <v>9</v>
      </c>
      <c r="U36" s="12">
        <f t="shared" si="37"/>
        <v>9</v>
      </c>
      <c r="V36" s="12">
        <f t="shared" si="37"/>
        <v>5</v>
      </c>
      <c r="W36" s="12">
        <f t="shared" si="37"/>
        <v>5</v>
      </c>
      <c r="Y36" s="12">
        <f>((Configuration!$B$2 + 1) - R36) * Configuration!A$6</f>
        <v>0</v>
      </c>
      <c r="Z36" s="12">
        <f>((Configuration!$B$2 + 1) - S36) * Configuration!B$6</f>
        <v>4</v>
      </c>
      <c r="AA36" s="12">
        <f>((Configuration!$B$2 + 1) - T36) * Configuration!C$6</f>
        <v>0</v>
      </c>
      <c r="AB36" s="12">
        <f>((Configuration!$B$2 + 1) - U36) * Configuration!D$6</f>
        <v>0</v>
      </c>
      <c r="AC36" s="12">
        <f>((Configuration!$B$2 + 1) - V36) * Configuration!E$6</f>
        <v>8</v>
      </c>
      <c r="AD36" s="12">
        <f>((Configuration!$B$2 + 1) - W36) * Configuration!F$6</f>
        <v>0</v>
      </c>
      <c r="AE36" s="12">
        <f t="shared" si="33"/>
        <v>12</v>
      </c>
    </row>
    <row r="37">
      <c r="A37" s="18" t="s">
        <v>33</v>
      </c>
      <c r="B37" s="18">
        <v>4.0</v>
      </c>
      <c r="D37" s="7"/>
      <c r="Q37" s="11" t="s">
        <v>27</v>
      </c>
      <c r="R37" s="12">
        <f t="shared" ref="R37:W37" si="38">(COUNTIF($Q37, "="&amp;S$2) * $Q$2) + (COUNTIF($Q37, "="&amp;S$3) * $Q$3) + (COUNTIF($Q37, "="&amp;S$4) * $Q$4) + (COUNTIF($Q37, "="&amp;S$5) * $Q$5) + (COUNTIF($Q37, "="&amp;S$6) * $Q$6) + (COUNTIF($Q37, "="&amp;S$7) * $Q$7) + (COUNTIF($Q37, "="&amp;S$8) * $Q$8) + (COUNTIF($Q37, "="&amp;S$9) * $Q$9) + (COUNTIF($Q37, "="&amp;S$10) * $Q$10) + (COUNTIF($Q37, "="&amp;S$11) * $Q$11) + (COUNTIF($Q37, "="&amp;S$12) * $Q$12) + (COUNTIF($Q37, "="&amp;S$13) * $Q$13)</f>
        <v>9</v>
      </c>
      <c r="S37" s="12">
        <f t="shared" si="38"/>
        <v>10</v>
      </c>
      <c r="T37" s="12">
        <f t="shared" si="38"/>
        <v>10</v>
      </c>
      <c r="U37" s="12">
        <f t="shared" si="38"/>
        <v>10</v>
      </c>
      <c r="V37" s="12">
        <f t="shared" si="38"/>
        <v>11</v>
      </c>
      <c r="W37" s="12">
        <f t="shared" si="38"/>
        <v>7</v>
      </c>
      <c r="Y37" s="12">
        <f>((Configuration!$B$2 + 1) - R37) * Configuration!A$6</f>
        <v>0</v>
      </c>
      <c r="Z37" s="12">
        <f>((Configuration!$B$2 + 1) - S37) * Configuration!B$6</f>
        <v>3</v>
      </c>
      <c r="AA37" s="12">
        <f>((Configuration!$B$2 + 1) - T37) * Configuration!C$6</f>
        <v>0</v>
      </c>
      <c r="AB37" s="12">
        <f>((Configuration!$B$2 + 1) - U37) * Configuration!D$6</f>
        <v>0</v>
      </c>
      <c r="AC37" s="12">
        <f>((Configuration!$B$2 + 1) - V37) * Configuration!E$6</f>
        <v>2</v>
      </c>
      <c r="AD37" s="12">
        <f>((Configuration!$B$2 + 1) - W37) * Configuration!F$6</f>
        <v>0</v>
      </c>
      <c r="AE37" s="12">
        <f t="shared" si="33"/>
        <v>5</v>
      </c>
    </row>
    <row r="38">
      <c r="Q38" s="11" t="s">
        <v>28</v>
      </c>
      <c r="R38" s="12">
        <f t="shared" ref="R38:W38" si="39">(COUNTIF($Q38, "="&amp;S$2) * $Q$2) + (COUNTIF($Q38, "="&amp;S$3) * $Q$3) + (COUNTIF($Q38, "="&amp;S$4) * $Q$4) + (COUNTIF($Q38, "="&amp;S$5) * $Q$5) + (COUNTIF($Q38, "="&amp;S$6) * $Q$6) + (COUNTIF($Q38, "="&amp;S$7) * $Q$7) + (COUNTIF($Q38, "="&amp;S$8) * $Q$8) + (COUNTIF($Q38, "="&amp;S$9) * $Q$9) + (COUNTIF($Q38, "="&amp;S$10) * $Q$10) + (COUNTIF($Q38, "="&amp;S$11) * $Q$11) + (COUNTIF($Q38, "="&amp;S$12) * $Q$12) + (COUNTIF($Q38, "="&amp;S$13) * $Q$13)</f>
        <v>2</v>
      </c>
      <c r="S38" s="12">
        <f t="shared" si="39"/>
        <v>1</v>
      </c>
      <c r="T38" s="12">
        <f t="shared" si="39"/>
        <v>1</v>
      </c>
      <c r="U38" s="12">
        <f t="shared" si="39"/>
        <v>2</v>
      </c>
      <c r="V38" s="12">
        <f t="shared" si="39"/>
        <v>6</v>
      </c>
      <c r="W38" s="12">
        <f t="shared" si="39"/>
        <v>10</v>
      </c>
      <c r="Y38" s="12">
        <f>((Configuration!$B$2 + 1) - R38) * Configuration!A$6</f>
        <v>0</v>
      </c>
      <c r="Z38" s="12">
        <f>((Configuration!$B$2 + 1) - S38) * Configuration!B$6</f>
        <v>12</v>
      </c>
      <c r="AA38" s="12">
        <f>((Configuration!$B$2 + 1) - T38) * Configuration!C$6</f>
        <v>0</v>
      </c>
      <c r="AB38" s="12">
        <f>((Configuration!$B$2 + 1) - U38) * Configuration!D$6</f>
        <v>0</v>
      </c>
      <c r="AC38" s="12">
        <f>((Configuration!$B$2 + 1) - V38) * Configuration!E$6</f>
        <v>7</v>
      </c>
      <c r="AD38" s="12">
        <f>((Configuration!$B$2 + 1) - W38) * Configuration!F$6</f>
        <v>0</v>
      </c>
      <c r="AE38" s="12">
        <f t="shared" si="33"/>
        <v>19</v>
      </c>
    </row>
    <row r="39">
      <c r="Q39" s="11" t="s">
        <v>29</v>
      </c>
      <c r="R39" s="12">
        <f t="shared" ref="R39:W39" si="40">(COUNTIF($Q39, "="&amp;S$2) * $Q$2) + (COUNTIF($Q39, "="&amp;S$3) * $Q$3) + (COUNTIF($Q39, "="&amp;S$4) * $Q$4) + (COUNTIF($Q39, "="&amp;S$5) * $Q$5) + (COUNTIF($Q39, "="&amp;S$6) * $Q$6) + (COUNTIF($Q39, "="&amp;S$7) * $Q$7) + (COUNTIF($Q39, "="&amp;S$8) * $Q$8) + (COUNTIF($Q39, "="&amp;S$9) * $Q$9) + (COUNTIF($Q39, "="&amp;S$10) * $Q$10) + (COUNTIF($Q39, "="&amp;S$11) * $Q$11) + (COUNTIF($Q39, "="&amp;S$12) * $Q$12) + (COUNTIF($Q39, "="&amp;S$13) * $Q$13)</f>
        <v>5</v>
      </c>
      <c r="S39" s="12">
        <f t="shared" si="40"/>
        <v>5</v>
      </c>
      <c r="T39" s="12">
        <f t="shared" si="40"/>
        <v>4</v>
      </c>
      <c r="U39" s="12">
        <f t="shared" si="40"/>
        <v>4</v>
      </c>
      <c r="V39" s="12">
        <f t="shared" si="40"/>
        <v>2</v>
      </c>
      <c r="W39" s="12">
        <f t="shared" si="40"/>
        <v>12</v>
      </c>
      <c r="Y39" s="12">
        <f>((Configuration!$B$2 + 1) - R39) * Configuration!A$6</f>
        <v>0</v>
      </c>
      <c r="Z39" s="12">
        <f>((Configuration!$B$2 + 1) - S39) * Configuration!B$6</f>
        <v>8</v>
      </c>
      <c r="AA39" s="12">
        <f>((Configuration!$B$2 + 1) - T39) * Configuration!C$6</f>
        <v>0</v>
      </c>
      <c r="AB39" s="12">
        <f>((Configuration!$B$2 + 1) - U39) * Configuration!D$6</f>
        <v>0</v>
      </c>
      <c r="AC39" s="12">
        <f>((Configuration!$B$2 + 1) - V39) * Configuration!E$6</f>
        <v>11</v>
      </c>
      <c r="AD39" s="12">
        <f>((Configuration!$B$2 + 1) - W39) * Configuration!F$6</f>
        <v>0</v>
      </c>
      <c r="AE39" s="12">
        <f t="shared" si="33"/>
        <v>19</v>
      </c>
    </row>
    <row r="40">
      <c r="Q40" s="11" t="s">
        <v>30</v>
      </c>
      <c r="R40" s="12">
        <f t="shared" ref="R40:W40" si="41">(COUNTIF($Q40, "="&amp;S$2) * $Q$2) + (COUNTIF($Q40, "="&amp;S$3) * $Q$3) + (COUNTIF($Q40, "="&amp;S$4) * $Q$4) + (COUNTIF($Q40, "="&amp;S$5) * $Q$5) + (COUNTIF($Q40, "="&amp;S$6) * $Q$6) + (COUNTIF($Q40, "="&amp;S$7) * $Q$7) + (COUNTIF($Q40, "="&amp;S$8) * $Q$8) + (COUNTIF($Q40, "="&amp;S$9) * $Q$9) + (COUNTIF($Q40, "="&amp;S$10) * $Q$10) + (COUNTIF($Q40, "="&amp;S$11) * $Q$11) + (COUNTIF($Q40, "="&amp;S$12) * $Q$12) + (COUNTIF($Q40, "="&amp;S$13) * $Q$13)</f>
        <v>1</v>
      </c>
      <c r="S40" s="12">
        <f t="shared" si="41"/>
        <v>2</v>
      </c>
      <c r="T40" s="12">
        <f t="shared" si="41"/>
        <v>2</v>
      </c>
      <c r="U40" s="12">
        <f t="shared" si="41"/>
        <v>1</v>
      </c>
      <c r="V40" s="12">
        <f t="shared" si="41"/>
        <v>8</v>
      </c>
      <c r="W40" s="12">
        <f t="shared" si="41"/>
        <v>11</v>
      </c>
      <c r="Y40" s="12">
        <f>((Configuration!$B$2 + 1) - R40) * Configuration!A$6</f>
        <v>0</v>
      </c>
      <c r="Z40" s="12">
        <f>((Configuration!$B$2 + 1) - S40) * Configuration!B$6</f>
        <v>11</v>
      </c>
      <c r="AA40" s="12">
        <f>((Configuration!$B$2 + 1) - T40) * Configuration!C$6</f>
        <v>0</v>
      </c>
      <c r="AB40" s="12">
        <f>((Configuration!$B$2 + 1) - U40) * Configuration!D$6</f>
        <v>0</v>
      </c>
      <c r="AC40" s="12">
        <f>((Configuration!$B$2 + 1) - V40) * Configuration!E$6</f>
        <v>5</v>
      </c>
      <c r="AD40" s="12">
        <f>((Configuration!$B$2 + 1) - W40) * Configuration!F$6</f>
        <v>0</v>
      </c>
      <c r="AE40" s="12">
        <f t="shared" si="33"/>
        <v>16</v>
      </c>
    </row>
    <row r="41">
      <c r="Q41" s="11" t="s">
        <v>31</v>
      </c>
      <c r="R41" s="12">
        <f t="shared" ref="R41:W41" si="42">(COUNTIF($Q41, "="&amp;S$2) * $Q$2) + (COUNTIF($Q41, "="&amp;S$3) * $Q$3) + (COUNTIF($Q41, "="&amp;S$4) * $Q$4) + (COUNTIF($Q41, "="&amp;S$5) * $Q$5) + (COUNTIF($Q41, "="&amp;S$6) * $Q$6) + (COUNTIF($Q41, "="&amp;S$7) * $Q$7) + (COUNTIF($Q41, "="&amp;S$8) * $Q$8) + (COUNTIF($Q41, "="&amp;S$9) * $Q$9) + (COUNTIF($Q41, "="&amp;S$10) * $Q$10) + (COUNTIF($Q41, "="&amp;S$11) * $Q$11) + (COUNTIF($Q41, "="&amp;S$12) * $Q$12) + (COUNTIF($Q41, "="&amp;S$13) * $Q$13)</f>
        <v>6</v>
      </c>
      <c r="S41" s="12">
        <f t="shared" si="42"/>
        <v>7</v>
      </c>
      <c r="T41" s="12">
        <f t="shared" si="42"/>
        <v>6</v>
      </c>
      <c r="U41" s="12">
        <f t="shared" si="42"/>
        <v>6</v>
      </c>
      <c r="V41" s="12">
        <f t="shared" si="42"/>
        <v>12</v>
      </c>
      <c r="W41" s="12">
        <f t="shared" si="42"/>
        <v>1</v>
      </c>
      <c r="Y41" s="12">
        <f>((Configuration!$B$2 + 1) - R41) * Configuration!A$6</f>
        <v>0</v>
      </c>
      <c r="Z41" s="12">
        <f>((Configuration!$B$2 + 1) - S41) * Configuration!B$6</f>
        <v>6</v>
      </c>
      <c r="AA41" s="12">
        <f>((Configuration!$B$2 + 1) - T41) * Configuration!C$6</f>
        <v>0</v>
      </c>
      <c r="AB41" s="12">
        <f>((Configuration!$B$2 + 1) - U41) * Configuration!D$6</f>
        <v>0</v>
      </c>
      <c r="AC41" s="12">
        <f>((Configuration!$B$2 + 1) - V41) * Configuration!E$6</f>
        <v>1</v>
      </c>
      <c r="AD41" s="12">
        <f>((Configuration!$B$2 + 1) - W41) * Configuration!F$6</f>
        <v>0</v>
      </c>
      <c r="AE41" s="12">
        <f t="shared" si="33"/>
        <v>7</v>
      </c>
    </row>
    <row r="42">
      <c r="Q42" s="11" t="s">
        <v>32</v>
      </c>
      <c r="R42" s="12">
        <f t="shared" ref="R42:W42" si="43">(COUNTIF($Q42, "="&amp;S$2) * $Q$2) + (COUNTIF($Q42, "="&amp;S$3) * $Q$3) + (COUNTIF($Q42, "="&amp;S$4) * $Q$4) + (COUNTIF($Q42, "="&amp;S$5) * $Q$5) + (COUNTIF($Q42, "="&amp;S$6) * $Q$6) + (COUNTIF($Q42, "="&amp;S$7) * $Q$7) + (COUNTIF($Q42, "="&amp;S$8) * $Q$8) + (COUNTIF($Q42, "="&amp;S$9) * $Q$9) + (COUNTIF($Q42, "="&amp;S$10) * $Q$10) + (COUNTIF($Q42, "="&amp;S$11) * $Q$11) + (COUNTIF($Q42, "="&amp;S$12) * $Q$12) + (COUNTIF($Q42, "="&amp;S$13) * $Q$13)</f>
        <v>11</v>
      </c>
      <c r="S42" s="12">
        <f t="shared" si="43"/>
        <v>11</v>
      </c>
      <c r="T42" s="12">
        <f t="shared" si="43"/>
        <v>11</v>
      </c>
      <c r="U42" s="12">
        <f t="shared" si="43"/>
        <v>11</v>
      </c>
      <c r="V42" s="12">
        <f t="shared" si="43"/>
        <v>3</v>
      </c>
      <c r="W42" s="12">
        <f t="shared" si="43"/>
        <v>3</v>
      </c>
      <c r="Y42" s="12">
        <f>((Configuration!$B$2 + 1) - R42) * Configuration!A$6</f>
        <v>0</v>
      </c>
      <c r="Z42" s="12">
        <f>((Configuration!$B$2 + 1) - S42) * Configuration!B$6</f>
        <v>2</v>
      </c>
      <c r="AA42" s="12">
        <f>((Configuration!$B$2 + 1) - T42) * Configuration!C$6</f>
        <v>0</v>
      </c>
      <c r="AB42" s="12">
        <f>((Configuration!$B$2 + 1) - U42) * Configuration!D$6</f>
        <v>0</v>
      </c>
      <c r="AC42" s="12">
        <f>((Configuration!$B$2 + 1) - V42) * Configuration!E$6</f>
        <v>10</v>
      </c>
      <c r="AD42" s="12">
        <f>((Configuration!$B$2 + 1) - W42) * Configuration!F$6</f>
        <v>0</v>
      </c>
      <c r="AE42" s="12">
        <f t="shared" si="33"/>
        <v>12</v>
      </c>
    </row>
    <row r="43">
      <c r="Q43" s="11" t="s">
        <v>33</v>
      </c>
      <c r="R43" s="12">
        <f t="shared" ref="R43:W43" si="44">(COUNTIF($Q43, "="&amp;S$2) * $Q$2) + (COUNTIF($Q43, "="&amp;S$3) * $Q$3) + (COUNTIF($Q43, "="&amp;S$4) * $Q$4) + (COUNTIF($Q43, "="&amp;S$5) * $Q$5) + (COUNTIF($Q43, "="&amp;S$6) * $Q$6) + (COUNTIF($Q43, "="&amp;S$7) * $Q$7) + (COUNTIF($Q43, "="&amp;S$8) * $Q$8) + (COUNTIF($Q43, "="&amp;S$9) * $Q$9) + (COUNTIF($Q43, "="&amp;S$10) * $Q$10) + (COUNTIF($Q43, "="&amp;S$11) * $Q$11) + (COUNTIF($Q43, "="&amp;S$12) * $Q$12) + (COUNTIF($Q43, "="&amp;S$13) * $Q$13)</f>
        <v>12</v>
      </c>
      <c r="S43" s="12">
        <f t="shared" si="44"/>
        <v>12</v>
      </c>
      <c r="T43" s="12">
        <f t="shared" si="44"/>
        <v>12</v>
      </c>
      <c r="U43" s="12">
        <f t="shared" si="44"/>
        <v>12</v>
      </c>
      <c r="V43" s="12">
        <f t="shared" si="44"/>
        <v>10</v>
      </c>
      <c r="W43" s="12">
        <f t="shared" si="44"/>
        <v>8</v>
      </c>
      <c r="Y43" s="12">
        <f>((Configuration!$B$2 + 1) - R43) * Configuration!A$6</f>
        <v>0</v>
      </c>
      <c r="Z43" s="12">
        <f>((Configuration!$B$2 + 1) - S43) * Configuration!B$6</f>
        <v>1</v>
      </c>
      <c r="AA43" s="12">
        <f>((Configuration!$B$2 + 1) - T43) * Configuration!C$6</f>
        <v>0</v>
      </c>
      <c r="AB43" s="12">
        <f>((Configuration!$B$2 + 1) - U43) * Configuration!D$6</f>
        <v>0</v>
      </c>
      <c r="AC43" s="12">
        <f>((Configuration!$B$2 + 1) - V43) * Configuration!E$6</f>
        <v>3</v>
      </c>
      <c r="AD43" s="12">
        <f>((Configuration!$B$2 + 1) - W43) * Configuration!F$6</f>
        <v>0</v>
      </c>
      <c r="AE43" s="12">
        <f t="shared" si="33"/>
        <v>4</v>
      </c>
    </row>
    <row r="44">
      <c r="Q44" s="11" t="s">
        <v>34</v>
      </c>
      <c r="R44" s="12">
        <f t="shared" ref="R44:W44" si="45">(COUNTIF($Q44, "="&amp;S$2) * $Q$2) + (COUNTIF($Q44, "="&amp;S$3) * $Q$3) + (COUNTIF($Q44, "="&amp;S$4) * $Q$4) + (COUNTIF($Q44, "="&amp;S$5) * $Q$5) + (COUNTIF($Q44, "="&amp;S$6) * $Q$6) + (COUNTIF($Q44, "="&amp;S$7) * $Q$7) + (COUNTIF($Q44, "="&amp;S$8) * $Q$8) + (COUNTIF($Q44, "="&amp;S$9) * $Q$9) + (COUNTIF($Q44, "="&amp;S$10) * $Q$10) + (COUNTIF($Q44, "="&amp;S$11) * $Q$11) + (COUNTIF($Q44, "="&amp;S$12) * $Q$12) + (COUNTIF($Q44, "="&amp;S$13) * $Q$13)</f>
        <v>4</v>
      </c>
      <c r="S44" s="12">
        <f t="shared" si="45"/>
        <v>4</v>
      </c>
      <c r="T44" s="12">
        <f t="shared" si="45"/>
        <v>5</v>
      </c>
      <c r="U44" s="12">
        <f t="shared" si="45"/>
        <v>5</v>
      </c>
      <c r="V44" s="12">
        <f t="shared" si="45"/>
        <v>9</v>
      </c>
      <c r="W44" s="12">
        <f t="shared" si="45"/>
        <v>4</v>
      </c>
      <c r="Y44" s="12">
        <f>((Configuration!$B$2 + 1) - R44) * Configuration!A$6</f>
        <v>0</v>
      </c>
      <c r="Z44" s="12">
        <f>((Configuration!$B$2 + 1) - S44) * Configuration!B$6</f>
        <v>9</v>
      </c>
      <c r="AA44" s="12">
        <f>((Configuration!$B$2 + 1) - T44) * Configuration!C$6</f>
        <v>0</v>
      </c>
      <c r="AB44" s="12">
        <f>((Configuration!$B$2 + 1) - U44) * Configuration!D$6</f>
        <v>0</v>
      </c>
      <c r="AC44" s="12">
        <f>((Configuration!$B$2 + 1) - V44) * Configuration!E$6</f>
        <v>4</v>
      </c>
      <c r="AD44" s="12">
        <f>((Configuration!$B$2 + 1) - W44) * Configuration!F$6</f>
        <v>0</v>
      </c>
      <c r="AE44" s="12">
        <f t="shared" si="33"/>
        <v>13</v>
      </c>
    </row>
  </sheetData>
  <mergeCells count="15">
    <mergeCell ref="D30:E30"/>
    <mergeCell ref="D31:E31"/>
    <mergeCell ref="D32:E32"/>
    <mergeCell ref="D33:E33"/>
    <mergeCell ref="D34:E34"/>
    <mergeCell ref="D35:E35"/>
    <mergeCell ref="D36:E36"/>
    <mergeCell ref="D37:E37"/>
    <mergeCell ref="P1:R1"/>
    <mergeCell ref="A25:B25"/>
    <mergeCell ref="D25:E25"/>
    <mergeCell ref="D26:E26"/>
    <mergeCell ref="D27:E27"/>
    <mergeCell ref="D28:E28"/>
    <mergeCell ref="D29:E29"/>
  </mergeCells>
  <conditionalFormatting sqref="F26:F36 L26:L36">
    <cfRule type="colorScale" priority="1">
      <colorScale>
        <cfvo type="min"/>
        <cfvo type="formula" val="100"/>
        <cfvo type="max"/>
        <color rgb="FF57BB8A"/>
        <color rgb="FFFFFFFF"/>
        <color rgb="FFEA4335"/>
      </colorScale>
    </cfRule>
  </conditionalFormatting>
  <conditionalFormatting sqref="K26:K36">
    <cfRule type="colorScale" priority="2">
      <colorScale>
        <cfvo type="min"/>
        <cfvo type="formula" val="100"/>
        <cfvo type="max"/>
        <color rgb="FF57BB8A"/>
        <color rgb="FFFFFFFF"/>
        <color rgb="FFEA4335"/>
      </colorScale>
    </cfRule>
  </conditionalFormatting>
  <conditionalFormatting sqref="J26:J36">
    <cfRule type="colorScale" priority="3">
      <colorScale>
        <cfvo type="min"/>
        <cfvo type="formula" val="100"/>
        <cfvo type="max"/>
        <color rgb="FF57BB8A"/>
        <color rgb="FFFFFFFF"/>
        <color rgb="FFEA4335"/>
      </colorScale>
    </cfRule>
  </conditionalFormatting>
  <conditionalFormatting sqref="I26:I36">
    <cfRule type="colorScale" priority="4">
      <colorScale>
        <cfvo type="min"/>
        <cfvo type="formula" val="100"/>
        <cfvo type="max"/>
        <color rgb="FF57BB8A"/>
        <color rgb="FFFFFFFF"/>
        <color rgb="FFEA4335"/>
      </colorScale>
    </cfRule>
  </conditionalFormatting>
  <conditionalFormatting sqref="H26:H36">
    <cfRule type="colorScale" priority="5">
      <colorScale>
        <cfvo type="min"/>
        <cfvo type="formula" val="100"/>
        <cfvo type="max"/>
        <color rgb="FF57BB8A"/>
        <color rgb="FFFFFFFF"/>
        <color rgb="FFEA4335"/>
      </colorScale>
    </cfRule>
  </conditionalFormatting>
  <conditionalFormatting sqref="G26:G36">
    <cfRule type="colorScale" priority="6">
      <colorScale>
        <cfvo type="min"/>
        <cfvo type="formula" val="100"/>
        <cfvo type="max"/>
        <color rgb="FF57BB8A"/>
        <color rgb="FFFFFFFF"/>
        <color rgb="FFEA4335"/>
      </colorScale>
    </cfRule>
  </conditionalFormatting>
  <conditionalFormatting sqref="F26:F36">
    <cfRule type="colorScale" priority="7">
      <colorScale>
        <cfvo type="min"/>
        <cfvo type="formula" val="100"/>
        <cfvo type="max"/>
        <color rgb="FF57BB8A"/>
        <color rgb="FFFFFFFF"/>
        <color rgb="FFEA4335"/>
      </colorScale>
    </cfRule>
  </conditionalFormatting>
  <conditionalFormatting sqref="K2:K13">
    <cfRule type="colorScale" priority="8">
      <colorScale>
        <cfvo type="min"/>
        <cfvo type="max"/>
        <color rgb="FF57BB8A"/>
        <color rgb="FFFFFFFF"/>
      </colorScale>
    </cfRule>
  </conditionalFormatting>
  <conditionalFormatting sqref="F2:F13">
    <cfRule type="colorScale" priority="9">
      <colorScale>
        <cfvo type="min"/>
        <cfvo type="max"/>
        <color rgb="FF57BB8A"/>
        <color rgb="FFFFFFFF"/>
      </colorScale>
    </cfRule>
  </conditionalFormatting>
  <conditionalFormatting sqref="G2:G13">
    <cfRule type="colorScale" priority="10">
      <colorScale>
        <cfvo type="min"/>
        <cfvo type="max"/>
        <color rgb="FF57BB8A"/>
        <color rgb="FFFFFFFF"/>
      </colorScale>
    </cfRule>
  </conditionalFormatting>
  <conditionalFormatting sqref="H2:H13">
    <cfRule type="colorScale" priority="11">
      <colorScale>
        <cfvo type="min"/>
        <cfvo type="max"/>
        <color rgb="FF57BB8A"/>
        <color rgb="FFFFFFFF"/>
      </colorScale>
    </cfRule>
  </conditionalFormatting>
  <conditionalFormatting sqref="I2:I13">
    <cfRule type="colorScale" priority="12">
      <colorScale>
        <cfvo type="min"/>
        <cfvo type="max"/>
        <color rgb="FF57BB8A"/>
        <color rgb="FFFFFFFF"/>
      </colorScale>
    </cfRule>
  </conditionalFormatting>
  <conditionalFormatting sqref="J2:J13">
    <cfRule type="colorScale" priority="13">
      <colorScale>
        <cfvo type="min"/>
        <cfvo type="max"/>
        <color rgb="FF57BB8A"/>
        <color rgb="FFFFFFFF"/>
      </colorScale>
    </cfRule>
  </conditionalFormatting>
  <conditionalFormatting sqref="K2:K13">
    <cfRule type="colorScale" priority="14">
      <colorScale>
        <cfvo type="min"/>
        <cfvo type="max"/>
        <color rgb="FF57BB8A"/>
        <color rgb="FFFFFFFF"/>
      </colorScale>
    </cfRule>
  </conditionalFormatting>
  <conditionalFormatting sqref="E2:E13">
    <cfRule type="colorScale" priority="15">
      <colorScale>
        <cfvo type="min"/>
        <cfvo type="max"/>
        <color rgb="FF57BB8A"/>
        <color rgb="FFFFFFFF"/>
      </colorScale>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tr">
        <f t="shared" ref="A1:K1" si="1">Indirect("Sheet1!"&amp;A$14&amp;$L1)</f>
        <v>partId</v>
      </c>
      <c r="B1" s="4" t="str">
        <f t="shared" si="1"/>
        <v>metric</v>
      </c>
      <c r="C1" s="4" t="str">
        <f t="shared" si="1"/>
        <v>type</v>
      </c>
      <c r="D1" s="4" t="str">
        <f t="shared" si="1"/>
        <v>mitig</v>
      </c>
      <c r="E1" s="4" t="str">
        <f t="shared" si="1"/>
        <v>min</v>
      </c>
      <c r="F1" s="4" t="str">
        <f t="shared" si="1"/>
        <v>max</v>
      </c>
      <c r="G1" s="4" t="str">
        <f t="shared" si="1"/>
        <v>mean</v>
      </c>
      <c r="H1" s="4" t="str">
        <f t="shared" si="1"/>
        <v>median</v>
      </c>
      <c r="I1" s="4" t="str">
        <f t="shared" si="1"/>
        <v>stdev</v>
      </c>
      <c r="J1" s="4" t="str">
        <f t="shared" si="1"/>
        <v>outliers (val)</v>
      </c>
      <c r="K1" s="4" t="str">
        <f t="shared" si="1"/>
        <v>outliers (%)</v>
      </c>
      <c r="L1" s="8">
        <f>N1</f>
        <v>53</v>
      </c>
      <c r="M1" s="9" t="s">
        <v>38</v>
      </c>
      <c r="N1" s="10">
        <v>53.0</v>
      </c>
      <c r="O1" s="4"/>
      <c r="P1" s="3" t="s">
        <v>39</v>
      </c>
      <c r="S1" s="11" t="s">
        <v>13</v>
      </c>
      <c r="T1" s="11" t="s">
        <v>14</v>
      </c>
      <c r="U1" s="11" t="s">
        <v>15</v>
      </c>
      <c r="V1" s="11" t="s">
        <v>16</v>
      </c>
      <c r="W1" s="11" t="s">
        <v>17</v>
      </c>
      <c r="X1" s="11" t="s">
        <v>18</v>
      </c>
    </row>
    <row r="2">
      <c r="A2" s="4">
        <f t="shared" ref="A2:K2" si="2">Indirect("Sheet1!"&amp;A$14&amp;$L2)</f>
        <v>2</v>
      </c>
      <c r="B2" s="4" t="str">
        <f t="shared" si="2"/>
        <v>ExecTime</v>
      </c>
      <c r="C2" s="4" t="str">
        <f t="shared" si="2"/>
        <v>ALL</v>
      </c>
      <c r="D2" s="4" t="str">
        <f t="shared" si="2"/>
        <v>CP</v>
      </c>
      <c r="E2" s="4">
        <f t="shared" si="2"/>
        <v>3663298</v>
      </c>
      <c r="F2" s="4">
        <f t="shared" si="2"/>
        <v>3725027</v>
      </c>
      <c r="G2" s="4">
        <f t="shared" si="2"/>
        <v>3672894.662</v>
      </c>
      <c r="H2" s="4">
        <f t="shared" si="2"/>
        <v>3667946</v>
      </c>
      <c r="I2" s="4">
        <f t="shared" si="2"/>
        <v>15123.87347</v>
      </c>
      <c r="J2" s="4">
        <f t="shared" si="2"/>
        <v>1040</v>
      </c>
      <c r="K2" s="4">
        <f t="shared" si="2"/>
        <v>10.4</v>
      </c>
      <c r="L2" s="8">
        <f t="shared" ref="L2:L13" si="4">L1+2</f>
        <v>55</v>
      </c>
      <c r="Q2" s="4">
        <v>1.0</v>
      </c>
      <c r="S2" s="12" t="str">
        <f t="shared" ref="S2:S13" si="5">Q18</f>
        <v>CPC</v>
      </c>
      <c r="T2" s="12" t="str">
        <f t="shared" ref="T2:T13" si="6">S18</f>
        <v>CPC</v>
      </c>
      <c r="U2" s="12" t="str">
        <f t="shared" ref="U2:U13" si="7">U18</f>
        <v>No-mitig</v>
      </c>
      <c r="V2" s="12" t="str">
        <f t="shared" ref="V2:V13" si="8">W18</f>
        <v>CPC</v>
      </c>
      <c r="W2" s="12" t="str">
        <f t="shared" ref="W2:W13" si="9">Y18</f>
        <v>CP</v>
      </c>
      <c r="X2" s="12" t="str">
        <f t="shared" ref="X2:X13" si="10">AA18</f>
        <v>No-mitig</v>
      </c>
    </row>
    <row r="3">
      <c r="A3" s="4">
        <f t="shared" ref="A3:K3" si="3">Indirect("Sheet1!"&amp;A$14&amp;$L3)</f>
        <v>2</v>
      </c>
      <c r="B3" s="4" t="str">
        <f t="shared" si="3"/>
        <v>ExecTime</v>
      </c>
      <c r="C3" s="4" t="str">
        <f t="shared" si="3"/>
        <v>ALL</v>
      </c>
      <c r="D3" s="4" t="str">
        <f t="shared" si="3"/>
        <v>CPC</v>
      </c>
      <c r="E3" s="4">
        <f t="shared" si="3"/>
        <v>3612000</v>
      </c>
      <c r="F3" s="4">
        <f t="shared" si="3"/>
        <v>3672000</v>
      </c>
      <c r="G3" s="4">
        <f t="shared" si="3"/>
        <v>3625770.762</v>
      </c>
      <c r="H3" s="4">
        <f t="shared" si="3"/>
        <v>3615135</v>
      </c>
      <c r="I3" s="4">
        <f t="shared" si="3"/>
        <v>20646.91259</v>
      </c>
      <c r="J3" s="4">
        <f t="shared" si="3"/>
        <v>2185</v>
      </c>
      <c r="K3" s="4">
        <f t="shared" si="3"/>
        <v>21.85</v>
      </c>
      <c r="L3" s="8">
        <f t="shared" si="4"/>
        <v>57</v>
      </c>
      <c r="Q3" s="4">
        <v>2.0</v>
      </c>
      <c r="S3" s="12" t="str">
        <f t="shared" si="5"/>
        <v>No-mitig</v>
      </c>
      <c r="T3" s="12" t="str">
        <f t="shared" si="6"/>
        <v>No-mitig</v>
      </c>
      <c r="U3" s="12" t="str">
        <f t="shared" si="7"/>
        <v>CPC</v>
      </c>
      <c r="V3" s="12" t="str">
        <f t="shared" si="8"/>
        <v>No-mitig</v>
      </c>
      <c r="W3" s="12" t="str">
        <f t="shared" si="9"/>
        <v>No-mitig</v>
      </c>
      <c r="X3" s="12" t="str">
        <f t="shared" si="10"/>
        <v>CP</v>
      </c>
    </row>
    <row r="4">
      <c r="A4" s="4">
        <f t="shared" ref="A4:K4" si="11">Indirect("Sheet1!"&amp;A$14&amp;$L4)</f>
        <v>2</v>
      </c>
      <c r="B4" s="4" t="str">
        <f t="shared" si="11"/>
        <v>ExecTime</v>
      </c>
      <c r="C4" s="4" t="str">
        <f t="shared" si="11"/>
        <v>ALL</v>
      </c>
      <c r="D4" s="4" t="str">
        <f t="shared" si="11"/>
        <v>CPC-CP</v>
      </c>
      <c r="E4" s="4">
        <f t="shared" si="11"/>
        <v>3666919</v>
      </c>
      <c r="F4" s="4">
        <f t="shared" si="11"/>
        <v>3727513</v>
      </c>
      <c r="G4" s="4">
        <f t="shared" si="11"/>
        <v>3681543.397</v>
      </c>
      <c r="H4" s="4">
        <f t="shared" si="11"/>
        <v>3671135</v>
      </c>
      <c r="I4" s="4">
        <f t="shared" si="11"/>
        <v>20504.49013</v>
      </c>
      <c r="J4" s="4">
        <f t="shared" si="11"/>
        <v>2171</v>
      </c>
      <c r="K4" s="4">
        <f t="shared" si="11"/>
        <v>21.71</v>
      </c>
      <c r="L4" s="13">
        <f t="shared" si="4"/>
        <v>59</v>
      </c>
      <c r="M4" s="14"/>
      <c r="Q4" s="4">
        <v>3.0</v>
      </c>
      <c r="S4" s="12" t="str">
        <f t="shared" si="5"/>
        <v>CP</v>
      </c>
      <c r="T4" s="12" t="str">
        <f t="shared" si="6"/>
        <v>CP</v>
      </c>
      <c r="U4" s="12" t="str">
        <f t="shared" si="7"/>
        <v>CP</v>
      </c>
      <c r="V4" s="12" t="str">
        <f t="shared" si="8"/>
        <v>CP</v>
      </c>
      <c r="W4" s="12" t="str">
        <f t="shared" si="9"/>
        <v>CPC-CP</v>
      </c>
      <c r="X4" s="12" t="str">
        <f t="shared" si="10"/>
        <v>L-CP</v>
      </c>
    </row>
    <row r="5">
      <c r="A5" s="4">
        <f t="shared" ref="A5:K5" si="12">Indirect("Sheet1!"&amp;A$14&amp;$L5)</f>
        <v>2</v>
      </c>
      <c r="B5" s="4" t="str">
        <f t="shared" si="12"/>
        <v>ExecTime</v>
      </c>
      <c r="C5" s="4" t="str">
        <f t="shared" si="12"/>
        <v>ALL</v>
      </c>
      <c r="D5" s="4" t="str">
        <f t="shared" si="12"/>
        <v>CPC-D</v>
      </c>
      <c r="E5" s="4">
        <f t="shared" si="12"/>
        <v>3889081</v>
      </c>
      <c r="F5" s="4">
        <f t="shared" si="12"/>
        <v>3959675</v>
      </c>
      <c r="G5" s="4">
        <f t="shared" si="12"/>
        <v>3907106.453</v>
      </c>
      <c r="H5" s="4">
        <f t="shared" si="12"/>
        <v>3895486</v>
      </c>
      <c r="I5" s="4">
        <f t="shared" si="12"/>
        <v>23337.53015</v>
      </c>
      <c r="J5" s="4">
        <f t="shared" si="12"/>
        <v>2133</v>
      </c>
      <c r="K5" s="4">
        <f t="shared" si="12"/>
        <v>21.33</v>
      </c>
      <c r="L5" s="8">
        <f t="shared" si="4"/>
        <v>61</v>
      </c>
      <c r="Q5" s="4">
        <v>4.0</v>
      </c>
      <c r="S5" s="12" t="str">
        <f t="shared" si="5"/>
        <v>CPC-CP</v>
      </c>
      <c r="T5" s="12" t="str">
        <f t="shared" si="6"/>
        <v>CPC-CP</v>
      </c>
      <c r="U5" s="12" t="str">
        <f t="shared" si="7"/>
        <v>CPC-CP</v>
      </c>
      <c r="V5" s="12" t="str">
        <f t="shared" si="8"/>
        <v>CPC-CP</v>
      </c>
      <c r="W5" s="12" t="str">
        <f t="shared" si="9"/>
        <v>CPC</v>
      </c>
      <c r="X5" s="12" t="str">
        <f t="shared" si="10"/>
        <v>CPC-D</v>
      </c>
    </row>
    <row r="6">
      <c r="A6" s="4">
        <f t="shared" ref="A6:K6" si="13">Indirect("Sheet1!"&amp;A$14&amp;$L6)</f>
        <v>2</v>
      </c>
      <c r="B6" s="4" t="str">
        <f t="shared" si="13"/>
        <v>ExecTime</v>
      </c>
      <c r="C6" s="4" t="str">
        <f t="shared" si="13"/>
        <v>ALL</v>
      </c>
      <c r="D6" s="4" t="str">
        <f t="shared" si="13"/>
        <v>D</v>
      </c>
      <c r="E6" s="4">
        <f t="shared" si="13"/>
        <v>3893918</v>
      </c>
      <c r="F6" s="4">
        <f t="shared" si="13"/>
        <v>3966919</v>
      </c>
      <c r="G6" s="4">
        <f t="shared" si="13"/>
        <v>3913947.921</v>
      </c>
      <c r="H6" s="4">
        <f t="shared" si="13"/>
        <v>3902892</v>
      </c>
      <c r="I6" s="4">
        <f t="shared" si="13"/>
        <v>22774.47235</v>
      </c>
      <c r="J6" s="4">
        <f t="shared" si="13"/>
        <v>2134</v>
      </c>
      <c r="K6" s="4">
        <f t="shared" si="13"/>
        <v>21.34</v>
      </c>
      <c r="L6" s="8">
        <f t="shared" si="4"/>
        <v>63</v>
      </c>
      <c r="Q6" s="4">
        <v>5.0</v>
      </c>
      <c r="S6" s="12" t="str">
        <f t="shared" si="5"/>
        <v>L</v>
      </c>
      <c r="T6" s="12" t="str">
        <f t="shared" si="6"/>
        <v>L-CPC</v>
      </c>
      <c r="U6" s="12" t="str">
        <f t="shared" si="7"/>
        <v>L</v>
      </c>
      <c r="V6" s="12" t="str">
        <f t="shared" si="8"/>
        <v>L</v>
      </c>
      <c r="W6" s="12" t="str">
        <f t="shared" si="9"/>
        <v>D</v>
      </c>
      <c r="X6" s="12" t="str">
        <f t="shared" si="10"/>
        <v>D</v>
      </c>
    </row>
    <row r="7">
      <c r="A7" s="4">
        <f t="shared" ref="A7:K7" si="14">Indirect("Sheet1!"&amp;A$14&amp;$L7)</f>
        <v>2</v>
      </c>
      <c r="B7" s="4" t="str">
        <f t="shared" si="14"/>
        <v>ExecTime</v>
      </c>
      <c r="C7" s="4" t="str">
        <f t="shared" si="14"/>
        <v>ALL</v>
      </c>
      <c r="D7" s="4" t="str">
        <f t="shared" si="14"/>
        <v>L</v>
      </c>
      <c r="E7" s="4">
        <f t="shared" si="14"/>
        <v>3716541</v>
      </c>
      <c r="F7" s="4">
        <f t="shared" si="14"/>
        <v>3813270</v>
      </c>
      <c r="G7" s="4">
        <f t="shared" si="14"/>
        <v>3740228.51</v>
      </c>
      <c r="H7" s="4">
        <f t="shared" si="14"/>
        <v>3721892</v>
      </c>
      <c r="I7" s="4">
        <f t="shared" si="14"/>
        <v>34977.81209</v>
      </c>
      <c r="J7" s="4">
        <f t="shared" si="14"/>
        <v>2200</v>
      </c>
      <c r="K7" s="4">
        <f t="shared" si="14"/>
        <v>22</v>
      </c>
      <c r="L7" s="8">
        <f t="shared" si="4"/>
        <v>65</v>
      </c>
      <c r="Q7" s="4">
        <v>6.0</v>
      </c>
      <c r="S7" s="12" t="str">
        <f t="shared" si="5"/>
        <v>L-CPC</v>
      </c>
      <c r="T7" s="12" t="str">
        <f t="shared" si="6"/>
        <v>L</v>
      </c>
      <c r="U7" s="12" t="str">
        <f t="shared" si="7"/>
        <v>L-CPC</v>
      </c>
      <c r="V7" s="12" t="str">
        <f t="shared" si="8"/>
        <v>L-CPC</v>
      </c>
      <c r="W7" s="12" t="str">
        <f t="shared" si="9"/>
        <v>CPC-D</v>
      </c>
      <c r="X7" s="12" t="str">
        <f t="shared" si="10"/>
        <v>L-CPC-CP</v>
      </c>
    </row>
    <row r="8">
      <c r="A8" s="4">
        <f t="shared" ref="A8:K8" si="15">Indirect("Sheet1!"&amp;A$14&amp;$L8)</f>
        <v>2</v>
      </c>
      <c r="B8" s="4" t="str">
        <f t="shared" si="15"/>
        <v>ExecTime</v>
      </c>
      <c r="C8" s="4" t="str">
        <f t="shared" si="15"/>
        <v>ALL</v>
      </c>
      <c r="D8" s="4" t="str">
        <f t="shared" si="15"/>
        <v>L-CP</v>
      </c>
      <c r="E8" s="4">
        <f t="shared" si="15"/>
        <v>3774946</v>
      </c>
      <c r="F8" s="4">
        <f t="shared" si="15"/>
        <v>3867486</v>
      </c>
      <c r="G8" s="4">
        <f t="shared" si="15"/>
        <v>3795980.142</v>
      </c>
      <c r="H8" s="4">
        <f t="shared" si="15"/>
        <v>3778379</v>
      </c>
      <c r="I8" s="4">
        <f t="shared" si="15"/>
        <v>34537.99982</v>
      </c>
      <c r="J8" s="4">
        <f t="shared" si="15"/>
        <v>2120</v>
      </c>
      <c r="K8" s="4">
        <f t="shared" si="15"/>
        <v>21.2</v>
      </c>
      <c r="L8" s="8">
        <f t="shared" si="4"/>
        <v>67</v>
      </c>
      <c r="Q8" s="4">
        <v>7.0</v>
      </c>
      <c r="S8" s="12" t="str">
        <f t="shared" si="5"/>
        <v>L-CPC-CP</v>
      </c>
      <c r="T8" s="12" t="str">
        <f t="shared" si="6"/>
        <v>L-CP</v>
      </c>
      <c r="U8" s="12" t="str">
        <f t="shared" si="7"/>
        <v>L-CP</v>
      </c>
      <c r="V8" s="12" t="str">
        <f t="shared" si="8"/>
        <v>L-CPC-CP</v>
      </c>
      <c r="W8" s="12" t="str">
        <f t="shared" si="9"/>
        <v>L-CP</v>
      </c>
      <c r="X8" s="12" t="str">
        <f t="shared" si="10"/>
        <v>L-CPC-D</v>
      </c>
    </row>
    <row r="9">
      <c r="A9" s="4">
        <f t="shared" ref="A9:K9" si="16">Indirect("Sheet1!"&amp;A$14&amp;$L9)</f>
        <v>2</v>
      </c>
      <c r="B9" s="4" t="str">
        <f t="shared" si="16"/>
        <v>ExecTime</v>
      </c>
      <c r="C9" s="4" t="str">
        <f t="shared" si="16"/>
        <v>ALL</v>
      </c>
      <c r="D9" s="4" t="str">
        <f t="shared" si="16"/>
        <v>L-CPC</v>
      </c>
      <c r="E9" s="4">
        <f t="shared" si="16"/>
        <v>3716892</v>
      </c>
      <c r="F9" s="4">
        <f t="shared" si="16"/>
        <v>3813000</v>
      </c>
      <c r="G9" s="4">
        <f t="shared" si="16"/>
        <v>3740314.925</v>
      </c>
      <c r="H9" s="4">
        <f t="shared" si="16"/>
        <v>3721892</v>
      </c>
      <c r="I9" s="4">
        <f t="shared" si="16"/>
        <v>35081.98553</v>
      </c>
      <c r="J9" s="4">
        <f t="shared" si="16"/>
        <v>2218</v>
      </c>
      <c r="K9" s="4">
        <f t="shared" si="16"/>
        <v>22.18</v>
      </c>
      <c r="L9" s="8">
        <f t="shared" si="4"/>
        <v>69</v>
      </c>
      <c r="Q9" s="4">
        <v>8.0</v>
      </c>
      <c r="S9" s="12" t="str">
        <f t="shared" si="5"/>
        <v>L-CP</v>
      </c>
      <c r="T9" s="12" t="str">
        <f t="shared" si="6"/>
        <v>L-CPC-CP</v>
      </c>
      <c r="U9" s="12" t="str">
        <f t="shared" si="7"/>
        <v>L-CPC-CP</v>
      </c>
      <c r="V9" s="12" t="str">
        <f t="shared" si="8"/>
        <v>L-CP</v>
      </c>
      <c r="W9" s="12" t="str">
        <f t="shared" si="9"/>
        <v>L-CPC-CP</v>
      </c>
      <c r="X9" s="12" t="str">
        <f t="shared" si="10"/>
        <v>L-D</v>
      </c>
    </row>
    <row r="10">
      <c r="A10" s="4">
        <f t="shared" ref="A10:K10" si="17">Indirect("Sheet1!"&amp;A$14&amp;$L10)</f>
        <v>2</v>
      </c>
      <c r="B10" s="4" t="str">
        <f t="shared" si="17"/>
        <v>ExecTime</v>
      </c>
      <c r="C10" s="4" t="str">
        <f t="shared" si="17"/>
        <v>ALL</v>
      </c>
      <c r="D10" s="4" t="str">
        <f t="shared" si="17"/>
        <v>L-CPC-CP</v>
      </c>
      <c r="E10" s="4">
        <f t="shared" si="17"/>
        <v>3773865</v>
      </c>
      <c r="F10" s="4">
        <f t="shared" si="17"/>
        <v>3868324</v>
      </c>
      <c r="G10" s="4">
        <f t="shared" si="17"/>
        <v>3796009.614</v>
      </c>
      <c r="H10" s="4">
        <f t="shared" si="17"/>
        <v>3778351</v>
      </c>
      <c r="I10" s="4">
        <f t="shared" si="17"/>
        <v>34606.73061</v>
      </c>
      <c r="J10" s="4">
        <f t="shared" si="17"/>
        <v>2136</v>
      </c>
      <c r="K10" s="4">
        <f t="shared" si="17"/>
        <v>21.36</v>
      </c>
      <c r="L10" s="8">
        <f t="shared" si="4"/>
        <v>71</v>
      </c>
      <c r="Q10" s="4">
        <v>9.0</v>
      </c>
      <c r="S10" s="12" t="str">
        <f t="shared" si="5"/>
        <v>CPC-D</v>
      </c>
      <c r="T10" s="12" t="str">
        <f t="shared" si="6"/>
        <v>CPC-D</v>
      </c>
      <c r="U10" s="12" t="str">
        <f t="shared" si="7"/>
        <v>CPC-D</v>
      </c>
      <c r="V10" s="12" t="str">
        <f t="shared" si="8"/>
        <v>CPC-D</v>
      </c>
      <c r="W10" s="12" t="str">
        <f t="shared" si="9"/>
        <v>L</v>
      </c>
      <c r="X10" s="12" t="str">
        <f t="shared" si="10"/>
        <v>CPC-CP</v>
      </c>
    </row>
    <row r="11">
      <c r="A11" s="4">
        <f t="shared" ref="A11:K11" si="18">Indirect("Sheet1!"&amp;A$14&amp;$L11)</f>
        <v>2</v>
      </c>
      <c r="B11" s="4" t="str">
        <f t="shared" si="18"/>
        <v>ExecTime</v>
      </c>
      <c r="C11" s="4" t="str">
        <f t="shared" si="18"/>
        <v>ALL</v>
      </c>
      <c r="D11" s="4" t="str">
        <f t="shared" si="18"/>
        <v>L-CPC-D</v>
      </c>
      <c r="E11" s="4">
        <f t="shared" si="18"/>
        <v>5294811</v>
      </c>
      <c r="F11" s="4">
        <f t="shared" si="18"/>
        <v>5445351</v>
      </c>
      <c r="G11" s="4">
        <f t="shared" si="18"/>
        <v>5351817.696</v>
      </c>
      <c r="H11" s="4">
        <f t="shared" si="18"/>
        <v>5330567</v>
      </c>
      <c r="I11" s="4">
        <f t="shared" si="18"/>
        <v>42813.00166</v>
      </c>
      <c r="J11" s="4">
        <f t="shared" si="18"/>
        <v>2148</v>
      </c>
      <c r="K11" s="4">
        <f t="shared" si="18"/>
        <v>21.48</v>
      </c>
      <c r="L11" s="8">
        <f t="shared" si="4"/>
        <v>73</v>
      </c>
      <c r="Q11" s="4">
        <v>10.0</v>
      </c>
      <c r="S11" s="12" t="str">
        <f t="shared" si="5"/>
        <v>D</v>
      </c>
      <c r="T11" s="12" t="str">
        <f t="shared" si="6"/>
        <v>D</v>
      </c>
      <c r="U11" s="12" t="str">
        <f t="shared" si="7"/>
        <v>D</v>
      </c>
      <c r="V11" s="12" t="str">
        <f t="shared" si="8"/>
        <v>D</v>
      </c>
      <c r="W11" s="12" t="str">
        <f t="shared" si="9"/>
        <v>L-CPC</v>
      </c>
      <c r="X11" s="12" t="str">
        <f t="shared" si="10"/>
        <v>CPC</v>
      </c>
    </row>
    <row r="12">
      <c r="A12" s="4">
        <f t="shared" ref="A12:K12" si="19">Indirect("Sheet1!"&amp;A$14&amp;$L12)</f>
        <v>2</v>
      </c>
      <c r="B12" s="4" t="str">
        <f t="shared" si="19"/>
        <v>ExecTime</v>
      </c>
      <c r="C12" s="4" t="str">
        <f t="shared" si="19"/>
        <v>ALL</v>
      </c>
      <c r="D12" s="4" t="str">
        <f t="shared" si="19"/>
        <v>L-D</v>
      </c>
      <c r="E12" s="4">
        <f t="shared" si="19"/>
        <v>5301676</v>
      </c>
      <c r="F12" s="4">
        <f t="shared" si="19"/>
        <v>5465324</v>
      </c>
      <c r="G12" s="4">
        <f t="shared" si="19"/>
        <v>5364264.76</v>
      </c>
      <c r="H12" s="4">
        <f t="shared" si="19"/>
        <v>5342865</v>
      </c>
      <c r="I12" s="4">
        <f t="shared" si="19"/>
        <v>42925.40354</v>
      </c>
      <c r="J12" s="4">
        <f t="shared" si="19"/>
        <v>2169</v>
      </c>
      <c r="K12" s="4">
        <f t="shared" si="19"/>
        <v>21.69</v>
      </c>
      <c r="L12" s="8">
        <f t="shared" si="4"/>
        <v>75</v>
      </c>
      <c r="Q12" s="4">
        <v>11.0</v>
      </c>
      <c r="S12" s="12" t="str">
        <f t="shared" si="5"/>
        <v>L-CPC-D</v>
      </c>
      <c r="T12" s="12" t="str">
        <f t="shared" si="6"/>
        <v>L-CPC-D</v>
      </c>
      <c r="U12" s="12" t="str">
        <f t="shared" si="7"/>
        <v>L-CPC-D</v>
      </c>
      <c r="V12" s="12" t="str">
        <f t="shared" si="8"/>
        <v>L-CPC-D</v>
      </c>
      <c r="W12" s="12" t="str">
        <f t="shared" si="9"/>
        <v>L-CPC-D</v>
      </c>
      <c r="X12" s="12" t="str">
        <f t="shared" si="10"/>
        <v>L</v>
      </c>
    </row>
    <row r="13">
      <c r="A13" s="4">
        <f t="shared" ref="A13:K13" si="20">Indirect("Sheet1!"&amp;A$14&amp;$L13)</f>
        <v>2</v>
      </c>
      <c r="B13" s="4" t="str">
        <f t="shared" si="20"/>
        <v>ExecTime</v>
      </c>
      <c r="C13" s="4" t="str">
        <f t="shared" si="20"/>
        <v>ALL</v>
      </c>
      <c r="D13" s="4" t="str">
        <f t="shared" si="20"/>
        <v>No-mitig</v>
      </c>
      <c r="E13" s="4">
        <f t="shared" si="20"/>
        <v>3613676</v>
      </c>
      <c r="F13" s="4">
        <f t="shared" si="20"/>
        <v>3675000</v>
      </c>
      <c r="G13" s="4">
        <f t="shared" si="20"/>
        <v>3623680.22</v>
      </c>
      <c r="H13" s="4">
        <f t="shared" si="20"/>
        <v>3618703</v>
      </c>
      <c r="I13" s="4">
        <f t="shared" si="20"/>
        <v>15167.27943</v>
      </c>
      <c r="J13" s="4">
        <f t="shared" si="20"/>
        <v>1018</v>
      </c>
      <c r="K13" s="4">
        <f t="shared" si="20"/>
        <v>10.18</v>
      </c>
      <c r="L13" s="8">
        <f t="shared" si="4"/>
        <v>77</v>
      </c>
      <c r="Q13" s="4">
        <v>12.0</v>
      </c>
      <c r="S13" s="12" t="str">
        <f t="shared" si="5"/>
        <v>L-D</v>
      </c>
      <c r="T13" s="12" t="str">
        <f t="shared" si="6"/>
        <v>L-D</v>
      </c>
      <c r="U13" s="12" t="str">
        <f t="shared" si="7"/>
        <v>L-D</v>
      </c>
      <c r="V13" s="12" t="str">
        <f t="shared" si="8"/>
        <v>L-D</v>
      </c>
      <c r="W13" s="12" t="str">
        <f t="shared" si="9"/>
        <v>L-D</v>
      </c>
      <c r="X13" s="12" t="str">
        <f t="shared" si="10"/>
        <v>L-CPC</v>
      </c>
    </row>
    <row r="14">
      <c r="A14" s="15" t="s">
        <v>40</v>
      </c>
      <c r="B14" s="15" t="s">
        <v>41</v>
      </c>
      <c r="C14" s="15" t="s">
        <v>42</v>
      </c>
      <c r="D14" s="15" t="s">
        <v>27</v>
      </c>
      <c r="E14" s="15" t="s">
        <v>43</v>
      </c>
      <c r="F14" s="15" t="s">
        <v>44</v>
      </c>
      <c r="G14" s="15" t="s">
        <v>45</v>
      </c>
      <c r="H14" s="15" t="s">
        <v>46</v>
      </c>
      <c r="I14" s="15" t="s">
        <v>47</v>
      </c>
      <c r="J14" s="15" t="s">
        <v>48</v>
      </c>
      <c r="K14" s="15" t="s">
        <v>49</v>
      </c>
      <c r="L14" s="8"/>
    </row>
    <row r="16">
      <c r="A16" s="16" t="s">
        <v>50</v>
      </c>
      <c r="B16" s="16">
        <v>1.0</v>
      </c>
      <c r="C16" s="16">
        <v>2.0</v>
      </c>
      <c r="D16" s="16">
        <v>3.0</v>
      </c>
      <c r="E16" s="16">
        <v>4.0</v>
      </c>
      <c r="F16" s="16">
        <v>5.0</v>
      </c>
      <c r="G16" s="16">
        <v>6.0</v>
      </c>
      <c r="H16" s="16">
        <v>7.0</v>
      </c>
      <c r="I16" s="16">
        <v>8.0</v>
      </c>
      <c r="J16" s="16">
        <v>9.0</v>
      </c>
      <c r="K16" s="16">
        <v>10.0</v>
      </c>
      <c r="L16" s="16">
        <v>11.0</v>
      </c>
      <c r="M16" s="16">
        <v>12.0</v>
      </c>
    </row>
    <row r="17">
      <c r="A17" s="17" t="str">
        <f t="array" ref="A17:A22">TRANSPOSE(E1:J1)</f>
        <v>min</v>
      </c>
      <c r="B17" s="18" t="str">
        <f t="array" ref="B17:M17">TRANSPOSE(S2:S13)</f>
        <v>CPC</v>
      </c>
      <c r="C17" s="18" t="s">
        <v>34</v>
      </c>
      <c r="D17" s="18" t="s">
        <v>22</v>
      </c>
      <c r="E17" s="18" t="s">
        <v>25</v>
      </c>
      <c r="F17" s="18" t="s">
        <v>28</v>
      </c>
      <c r="G17" s="18" t="s">
        <v>30</v>
      </c>
      <c r="H17" s="18" t="s">
        <v>31</v>
      </c>
      <c r="I17" s="18" t="s">
        <v>29</v>
      </c>
      <c r="J17" s="18" t="s">
        <v>26</v>
      </c>
      <c r="K17" s="18" t="s">
        <v>27</v>
      </c>
      <c r="L17" s="18" t="s">
        <v>32</v>
      </c>
      <c r="M17" s="18" t="s">
        <v>33</v>
      </c>
      <c r="Q17" s="11" t="s">
        <v>13</v>
      </c>
      <c r="S17" s="11" t="s">
        <v>14</v>
      </c>
      <c r="U17" s="11" t="s">
        <v>15</v>
      </c>
      <c r="W17" s="11" t="s">
        <v>16</v>
      </c>
      <c r="Y17" s="11" t="s">
        <v>17</v>
      </c>
      <c r="AA17" s="19" t="s">
        <v>18</v>
      </c>
      <c r="AB17" s="20"/>
    </row>
    <row r="18">
      <c r="A18" s="17" t="s">
        <v>14</v>
      </c>
      <c r="B18" s="18" t="str">
        <f t="array" ref="B18:M18">TRANSPOSE(T2:T13)</f>
        <v>CPC</v>
      </c>
      <c r="C18" s="18" t="s">
        <v>34</v>
      </c>
      <c r="D18" s="18" t="s">
        <v>22</v>
      </c>
      <c r="E18" s="18" t="s">
        <v>25</v>
      </c>
      <c r="F18" s="18" t="s">
        <v>30</v>
      </c>
      <c r="G18" s="18" t="s">
        <v>28</v>
      </c>
      <c r="H18" s="18" t="s">
        <v>29</v>
      </c>
      <c r="I18" s="18" t="s">
        <v>31</v>
      </c>
      <c r="J18" s="18" t="s">
        <v>26</v>
      </c>
      <c r="K18" s="18" t="s">
        <v>27</v>
      </c>
      <c r="L18" s="18" t="s">
        <v>32</v>
      </c>
      <c r="M18" s="18" t="s">
        <v>33</v>
      </c>
      <c r="Q18" s="12" t="str">
        <f t="array" ref="Q18:R29">SORT(D2:E13, 2, TRUE)</f>
        <v>CPC</v>
      </c>
      <c r="R18" s="12">
        <v>3612000.0</v>
      </c>
      <c r="S18" s="12" t="str">
        <f t="array" ref="S18:T29">SORT({D2:D13, F2:F13}, 2, TRUE)</f>
        <v>CPC</v>
      </c>
      <c r="T18" s="12">
        <v>3672000.0</v>
      </c>
      <c r="U18" s="12" t="str">
        <f t="array" ref="U18:V29">SORT({D2:D13, G2:G13}, 2, TRUE)</f>
        <v>No-mitig</v>
      </c>
      <c r="V18" s="12">
        <v>3623680.21964392</v>
      </c>
      <c r="W18" s="12" t="str">
        <f t="array" ref="W18:X29">SORT({D2:D13, H2:H13}, 2, TRUE)</f>
        <v>CPC</v>
      </c>
      <c r="X18" s="12">
        <v>3615135.0</v>
      </c>
      <c r="Y18" s="12" t="str">
        <f t="array" ref="Y18:Z29">SORT({D2:D13, I2:I13}, 2, TRUE)</f>
        <v>CP</v>
      </c>
      <c r="Z18" s="12">
        <v>15123.8734725292</v>
      </c>
      <c r="AA18" s="21" t="str">
        <f t="array" ref="AA18:AB29">SORT({D2:D13, J2:J13}, 2, TRUE)</f>
        <v>No-mitig</v>
      </c>
      <c r="AB18" s="22">
        <v>1018.0</v>
      </c>
      <c r="AC18" s="23"/>
      <c r="AD18" s="23"/>
      <c r="AE18" s="23"/>
      <c r="AF18" s="23"/>
      <c r="AG18" s="23"/>
      <c r="AH18" s="23"/>
      <c r="AI18" s="23"/>
      <c r="AJ18" s="23"/>
      <c r="AK18" s="23"/>
      <c r="AL18" s="23"/>
    </row>
    <row r="19">
      <c r="A19" s="17" t="s">
        <v>15</v>
      </c>
      <c r="B19" s="18" t="str">
        <f t="array" ref="B19:M19">TRANSPOSE(U2:U13)</f>
        <v>No-mitig</v>
      </c>
      <c r="C19" s="18" t="s">
        <v>24</v>
      </c>
      <c r="D19" s="18" t="s">
        <v>22</v>
      </c>
      <c r="E19" s="18" t="s">
        <v>25</v>
      </c>
      <c r="F19" s="18" t="s">
        <v>28</v>
      </c>
      <c r="G19" s="18" t="s">
        <v>30</v>
      </c>
      <c r="H19" s="18" t="s">
        <v>29</v>
      </c>
      <c r="I19" s="18" t="s">
        <v>31</v>
      </c>
      <c r="J19" s="18" t="s">
        <v>26</v>
      </c>
      <c r="K19" s="18" t="s">
        <v>27</v>
      </c>
      <c r="L19" s="18" t="s">
        <v>32</v>
      </c>
      <c r="M19" s="18" t="s">
        <v>33</v>
      </c>
      <c r="Q19" s="12" t="s">
        <v>34</v>
      </c>
      <c r="R19" s="12">
        <v>3613676.0</v>
      </c>
      <c r="S19" s="12" t="s">
        <v>34</v>
      </c>
      <c r="T19" s="12">
        <v>3675000.0</v>
      </c>
      <c r="U19" s="12" t="s">
        <v>24</v>
      </c>
      <c r="V19" s="12">
        <v>3625770.76165233</v>
      </c>
      <c r="W19" s="12" t="s">
        <v>34</v>
      </c>
      <c r="X19" s="12">
        <v>3618703.0</v>
      </c>
      <c r="Y19" s="12" t="s">
        <v>34</v>
      </c>
      <c r="Z19" s="12">
        <v>15167.2794252862</v>
      </c>
      <c r="AA19" s="21" t="s">
        <v>22</v>
      </c>
      <c r="AB19" s="20">
        <v>1040.0</v>
      </c>
    </row>
    <row r="20">
      <c r="A20" s="17" t="s">
        <v>16</v>
      </c>
      <c r="B20" s="18" t="str">
        <f t="array" ref="B20:M20">TRANSPOSE(V2:V13)</f>
        <v>CPC</v>
      </c>
      <c r="C20" s="18" t="s">
        <v>34</v>
      </c>
      <c r="D20" s="18" t="s">
        <v>22</v>
      </c>
      <c r="E20" s="18" t="s">
        <v>25</v>
      </c>
      <c r="F20" s="18" t="s">
        <v>28</v>
      </c>
      <c r="G20" s="18" t="s">
        <v>30</v>
      </c>
      <c r="H20" s="18" t="s">
        <v>31</v>
      </c>
      <c r="I20" s="18" t="s">
        <v>29</v>
      </c>
      <c r="J20" s="18" t="s">
        <v>26</v>
      </c>
      <c r="K20" s="18" t="s">
        <v>27</v>
      </c>
      <c r="L20" s="18" t="s">
        <v>32</v>
      </c>
      <c r="M20" s="18" t="s">
        <v>33</v>
      </c>
      <c r="Q20" s="12" t="s">
        <v>22</v>
      </c>
      <c r="R20" s="12">
        <v>3663298.0</v>
      </c>
      <c r="S20" s="12" t="s">
        <v>22</v>
      </c>
      <c r="T20" s="12">
        <v>3725027.0</v>
      </c>
      <c r="U20" s="12" t="s">
        <v>22</v>
      </c>
      <c r="V20" s="12">
        <v>3672894.66163232</v>
      </c>
      <c r="W20" s="12" t="s">
        <v>22</v>
      </c>
      <c r="X20" s="12">
        <v>3667946.0</v>
      </c>
      <c r="Y20" s="12" t="s">
        <v>25</v>
      </c>
      <c r="Z20" s="12">
        <v>20504.4901270372</v>
      </c>
      <c r="AA20" s="12" t="s">
        <v>29</v>
      </c>
      <c r="AB20" s="12">
        <v>2120.0</v>
      </c>
    </row>
    <row r="21">
      <c r="A21" s="17" t="s">
        <v>17</v>
      </c>
      <c r="B21" s="18" t="str">
        <f t="array" ref="B21:M21">TRANSPOSE(W2:W13)</f>
        <v>CP</v>
      </c>
      <c r="C21" s="18" t="s">
        <v>34</v>
      </c>
      <c r="D21" s="18" t="s">
        <v>25</v>
      </c>
      <c r="E21" s="18" t="s">
        <v>24</v>
      </c>
      <c r="F21" s="18" t="s">
        <v>27</v>
      </c>
      <c r="G21" s="18" t="s">
        <v>26</v>
      </c>
      <c r="H21" s="18" t="s">
        <v>29</v>
      </c>
      <c r="I21" s="18" t="s">
        <v>31</v>
      </c>
      <c r="J21" s="18" t="s">
        <v>28</v>
      </c>
      <c r="K21" s="18" t="s">
        <v>30</v>
      </c>
      <c r="L21" s="18" t="s">
        <v>32</v>
      </c>
      <c r="M21" s="18" t="s">
        <v>33</v>
      </c>
      <c r="Q21" s="12" t="s">
        <v>25</v>
      </c>
      <c r="R21" s="12">
        <v>3666919.0</v>
      </c>
      <c r="S21" s="12" t="s">
        <v>25</v>
      </c>
      <c r="T21" s="12">
        <v>3727513.0</v>
      </c>
      <c r="U21" s="12" t="s">
        <v>25</v>
      </c>
      <c r="V21" s="12">
        <v>3681543.39707941</v>
      </c>
      <c r="W21" s="12" t="s">
        <v>25</v>
      </c>
      <c r="X21" s="12">
        <v>3671135.0</v>
      </c>
      <c r="Y21" s="12" t="s">
        <v>24</v>
      </c>
      <c r="Z21" s="12">
        <v>20646.9125872687</v>
      </c>
      <c r="AA21" s="12" t="s">
        <v>26</v>
      </c>
      <c r="AB21" s="12">
        <v>2133.0</v>
      </c>
    </row>
    <row r="22">
      <c r="A22" s="17" t="s">
        <v>18</v>
      </c>
      <c r="B22" s="18" t="str">
        <f t="array" ref="B22:M22">TRANSPOSE(X2:X13)</f>
        <v>No-mitig</v>
      </c>
      <c r="C22" s="18" t="s">
        <v>22</v>
      </c>
      <c r="D22" s="18" t="s">
        <v>29</v>
      </c>
      <c r="E22" s="18" t="s">
        <v>26</v>
      </c>
      <c r="F22" s="18" t="s">
        <v>27</v>
      </c>
      <c r="G22" s="18" t="s">
        <v>31</v>
      </c>
      <c r="H22" s="18" t="s">
        <v>32</v>
      </c>
      <c r="I22" s="18" t="s">
        <v>33</v>
      </c>
      <c r="J22" s="18" t="s">
        <v>25</v>
      </c>
      <c r="K22" s="18" t="s">
        <v>24</v>
      </c>
      <c r="L22" s="18" t="s">
        <v>28</v>
      </c>
      <c r="M22" s="18" t="s">
        <v>30</v>
      </c>
      <c r="Q22" s="12" t="s">
        <v>28</v>
      </c>
      <c r="R22" s="12">
        <v>3716541.0</v>
      </c>
      <c r="S22" s="12" t="s">
        <v>30</v>
      </c>
      <c r="T22" s="12">
        <v>3813000.0</v>
      </c>
      <c r="U22" s="12" t="s">
        <v>28</v>
      </c>
      <c r="V22" s="12">
        <v>3740228.51030206</v>
      </c>
      <c r="W22" s="12" t="s">
        <v>28</v>
      </c>
      <c r="X22" s="12">
        <v>3721892.0</v>
      </c>
      <c r="Y22" s="12" t="s">
        <v>27</v>
      </c>
      <c r="Z22" s="12">
        <v>22774.4723531903</v>
      </c>
      <c r="AA22" s="12" t="s">
        <v>27</v>
      </c>
      <c r="AB22" s="12">
        <v>2134.0</v>
      </c>
    </row>
    <row r="23">
      <c r="Q23" s="12" t="s">
        <v>30</v>
      </c>
      <c r="R23" s="12">
        <v>3716892.0</v>
      </c>
      <c r="S23" s="12" t="s">
        <v>28</v>
      </c>
      <c r="T23" s="12">
        <v>3813270.0</v>
      </c>
      <c r="U23" s="12" t="s">
        <v>30</v>
      </c>
      <c r="V23" s="12">
        <v>3740314.92508501</v>
      </c>
      <c r="W23" s="12" t="s">
        <v>30</v>
      </c>
      <c r="X23" s="12">
        <v>3721892.0</v>
      </c>
      <c r="Y23" s="12" t="s">
        <v>26</v>
      </c>
      <c r="Z23" s="12">
        <v>23337.5301493112</v>
      </c>
      <c r="AA23" s="12" t="s">
        <v>31</v>
      </c>
      <c r="AB23" s="12">
        <v>2136.0</v>
      </c>
    </row>
    <row r="24">
      <c r="Q24" s="12" t="s">
        <v>31</v>
      </c>
      <c r="R24" s="12">
        <v>3773865.0</v>
      </c>
      <c r="S24" s="12" t="s">
        <v>29</v>
      </c>
      <c r="T24" s="12">
        <v>3867486.0</v>
      </c>
      <c r="U24" s="12" t="s">
        <v>29</v>
      </c>
      <c r="V24" s="12">
        <v>3795980.14182836</v>
      </c>
      <c r="W24" s="12" t="s">
        <v>31</v>
      </c>
      <c r="X24" s="12">
        <v>3778351.0</v>
      </c>
      <c r="Y24" s="12" t="s">
        <v>29</v>
      </c>
      <c r="Z24" s="12">
        <v>34537.9998228648</v>
      </c>
      <c r="AA24" s="12" t="s">
        <v>32</v>
      </c>
      <c r="AB24" s="12">
        <v>2148.0</v>
      </c>
    </row>
    <row r="25">
      <c r="A25" s="16" t="s">
        <v>51</v>
      </c>
      <c r="D25" s="3" t="s">
        <v>52</v>
      </c>
      <c r="F25" s="3" t="s">
        <v>13</v>
      </c>
      <c r="G25" s="7" t="s">
        <v>14</v>
      </c>
      <c r="H25" s="7" t="s">
        <v>15</v>
      </c>
      <c r="I25" s="7" t="s">
        <v>16</v>
      </c>
      <c r="J25" s="7" t="s">
        <v>17</v>
      </c>
      <c r="K25" s="7" t="s">
        <v>18</v>
      </c>
      <c r="L25" s="7"/>
      <c r="Q25" s="12" t="s">
        <v>29</v>
      </c>
      <c r="R25" s="12">
        <v>3774946.0</v>
      </c>
      <c r="S25" s="12" t="s">
        <v>31</v>
      </c>
      <c r="T25" s="12">
        <v>3868324.0</v>
      </c>
      <c r="U25" s="12" t="s">
        <v>31</v>
      </c>
      <c r="V25" s="12">
        <v>3796009.61432286</v>
      </c>
      <c r="W25" s="12" t="s">
        <v>29</v>
      </c>
      <c r="X25" s="12">
        <v>3778379.0</v>
      </c>
      <c r="Y25" s="12" t="s">
        <v>31</v>
      </c>
      <c r="Z25" s="12">
        <v>34606.7306145674</v>
      </c>
      <c r="AA25" s="12" t="s">
        <v>33</v>
      </c>
      <c r="AB25" s="12">
        <v>2169.0</v>
      </c>
    </row>
    <row r="26">
      <c r="A26" s="18" t="str">
        <f t="array" ref="A26:B37">SORT({Q33:Q44,AE33:AE44}, 2, FALSE)</f>
        <v>CP</v>
      </c>
      <c r="B26" s="18">
        <v>22.0</v>
      </c>
      <c r="D26" s="7" t="str">
        <f t="shared" ref="D26:D36" si="22">D2</f>
        <v>CP</v>
      </c>
      <c r="F26" s="12">
        <f t="shared" ref="F26:K26" si="21">E2/E$13*100</f>
        <v>101.3731724</v>
      </c>
      <c r="G26" s="12">
        <f t="shared" si="21"/>
        <v>101.3612789</v>
      </c>
      <c r="H26" s="12">
        <f t="shared" si="21"/>
        <v>101.3581342</v>
      </c>
      <c r="I26" s="12">
        <f t="shared" si="21"/>
        <v>101.3607914</v>
      </c>
      <c r="J26" s="12">
        <f t="shared" si="21"/>
        <v>99.71381847</v>
      </c>
      <c r="K26" s="12">
        <f t="shared" si="21"/>
        <v>102.1611002</v>
      </c>
      <c r="Q26" s="12" t="s">
        <v>26</v>
      </c>
      <c r="R26" s="12">
        <v>3889081.0</v>
      </c>
      <c r="S26" s="12" t="s">
        <v>26</v>
      </c>
      <c r="T26" s="12">
        <v>3959675.0</v>
      </c>
      <c r="U26" s="12" t="s">
        <v>26</v>
      </c>
      <c r="V26" s="12">
        <v>3907106.45329065</v>
      </c>
      <c r="W26" s="12" t="s">
        <v>26</v>
      </c>
      <c r="X26" s="12">
        <v>3895486.0</v>
      </c>
      <c r="Y26" s="12" t="s">
        <v>28</v>
      </c>
      <c r="Z26" s="12">
        <v>34977.8120857369</v>
      </c>
      <c r="AA26" s="12" t="s">
        <v>25</v>
      </c>
      <c r="AB26" s="12">
        <v>2171.0</v>
      </c>
    </row>
    <row r="27">
      <c r="A27" s="18" t="s">
        <v>34</v>
      </c>
      <c r="B27" s="18">
        <v>22.0</v>
      </c>
      <c r="D27" s="7" t="str">
        <f t="shared" si="22"/>
        <v>CPC</v>
      </c>
      <c r="F27" s="12">
        <f t="shared" ref="F27:K27" si="23">E3/E$13*100</f>
        <v>99.95362063</v>
      </c>
      <c r="G27" s="12">
        <f t="shared" si="23"/>
        <v>99.91836735</v>
      </c>
      <c r="H27" s="12">
        <f t="shared" si="23"/>
        <v>100.0576911</v>
      </c>
      <c r="I27" s="12">
        <f t="shared" si="23"/>
        <v>99.90140114</v>
      </c>
      <c r="J27" s="12">
        <f t="shared" si="23"/>
        <v>136.1279898</v>
      </c>
      <c r="K27" s="12">
        <f t="shared" si="23"/>
        <v>214.6365422</v>
      </c>
      <c r="Q27" s="12" t="s">
        <v>27</v>
      </c>
      <c r="R27" s="12">
        <v>3893918.0</v>
      </c>
      <c r="S27" s="12" t="s">
        <v>27</v>
      </c>
      <c r="T27" s="12">
        <v>3966919.0</v>
      </c>
      <c r="U27" s="12" t="s">
        <v>27</v>
      </c>
      <c r="V27" s="12">
        <v>3913947.92148429</v>
      </c>
      <c r="W27" s="12" t="s">
        <v>27</v>
      </c>
      <c r="X27" s="12">
        <v>3902892.0</v>
      </c>
      <c r="Y27" s="12" t="s">
        <v>30</v>
      </c>
      <c r="Z27" s="12">
        <v>35081.9855341226</v>
      </c>
      <c r="AA27" s="12" t="s">
        <v>24</v>
      </c>
      <c r="AB27" s="12">
        <v>2185.0</v>
      </c>
    </row>
    <row r="28">
      <c r="A28" s="18" t="s">
        <v>24</v>
      </c>
      <c r="B28" s="18">
        <v>21.0</v>
      </c>
      <c r="D28" s="7" t="str">
        <f t="shared" si="22"/>
        <v>CPC-CP</v>
      </c>
      <c r="F28" s="12">
        <f t="shared" ref="F28:K28" si="24">E4/E$13*100</f>
        <v>101.473375</v>
      </c>
      <c r="G28" s="12">
        <f t="shared" si="24"/>
        <v>101.4289252</v>
      </c>
      <c r="H28" s="12">
        <f t="shared" si="24"/>
        <v>101.5968069</v>
      </c>
      <c r="I28" s="12">
        <f t="shared" si="24"/>
        <v>101.4489169</v>
      </c>
      <c r="J28" s="12">
        <f t="shared" si="24"/>
        <v>135.1889785</v>
      </c>
      <c r="K28" s="12">
        <f t="shared" si="24"/>
        <v>213.2612967</v>
      </c>
      <c r="Q28" s="12" t="s">
        <v>32</v>
      </c>
      <c r="R28" s="12">
        <v>5294811.0</v>
      </c>
      <c r="S28" s="12" t="s">
        <v>32</v>
      </c>
      <c r="T28" s="12">
        <v>5445351.0</v>
      </c>
      <c r="U28" s="12" t="s">
        <v>32</v>
      </c>
      <c r="V28" s="12">
        <v>5351817.69593918</v>
      </c>
      <c r="W28" s="12" t="s">
        <v>32</v>
      </c>
      <c r="X28" s="12">
        <v>5330567.0</v>
      </c>
      <c r="Y28" s="12" t="s">
        <v>32</v>
      </c>
      <c r="Z28" s="12">
        <v>42813.0016612144</v>
      </c>
      <c r="AA28" s="12" t="s">
        <v>28</v>
      </c>
      <c r="AB28" s="12">
        <v>2200.0</v>
      </c>
    </row>
    <row r="29">
      <c r="A29" s="18" t="s">
        <v>25</v>
      </c>
      <c r="B29" s="18">
        <v>19.0</v>
      </c>
      <c r="D29" s="7" t="str">
        <f t="shared" si="22"/>
        <v>CPC-D</v>
      </c>
      <c r="F29" s="12">
        <f t="shared" ref="F29:K29" si="25">E5/E$13*100</f>
        <v>107.6211868</v>
      </c>
      <c r="G29" s="12">
        <f t="shared" si="25"/>
        <v>107.7462585</v>
      </c>
      <c r="H29" s="12">
        <f t="shared" si="25"/>
        <v>107.8215024</v>
      </c>
      <c r="I29" s="12">
        <f t="shared" si="25"/>
        <v>107.6486797</v>
      </c>
      <c r="J29" s="12">
        <f t="shared" si="25"/>
        <v>153.8676087</v>
      </c>
      <c r="K29" s="12">
        <f t="shared" si="25"/>
        <v>209.5284872</v>
      </c>
      <c r="Q29" s="12" t="s">
        <v>33</v>
      </c>
      <c r="R29" s="12">
        <v>5301676.0</v>
      </c>
      <c r="S29" s="12" t="s">
        <v>33</v>
      </c>
      <c r="T29" s="12">
        <v>5465324.0</v>
      </c>
      <c r="U29" s="12" t="s">
        <v>33</v>
      </c>
      <c r="V29" s="12">
        <v>5364264.76025205</v>
      </c>
      <c r="W29" s="12" t="s">
        <v>33</v>
      </c>
      <c r="X29" s="12">
        <v>5342865.0</v>
      </c>
      <c r="Y29" s="12" t="s">
        <v>33</v>
      </c>
      <c r="Z29" s="12">
        <v>42925.403543166</v>
      </c>
      <c r="AA29" s="12" t="s">
        <v>30</v>
      </c>
      <c r="AB29" s="12">
        <v>2218.0</v>
      </c>
    </row>
    <row r="30">
      <c r="A30" s="18" t="s">
        <v>29</v>
      </c>
      <c r="B30" s="18">
        <v>12.0</v>
      </c>
      <c r="D30" s="7" t="str">
        <f t="shared" si="22"/>
        <v>D</v>
      </c>
      <c r="F30" s="12">
        <f t="shared" ref="F30:K30" si="26">E6/E$13*100</f>
        <v>107.7550395</v>
      </c>
      <c r="G30" s="12">
        <f t="shared" si="26"/>
        <v>107.9433741</v>
      </c>
      <c r="H30" s="12">
        <f t="shared" si="26"/>
        <v>108.0103012</v>
      </c>
      <c r="I30" s="12">
        <f t="shared" si="26"/>
        <v>107.8533386</v>
      </c>
      <c r="J30" s="12">
        <f t="shared" si="26"/>
        <v>150.1552897</v>
      </c>
      <c r="K30" s="12">
        <f t="shared" si="26"/>
        <v>209.6267191</v>
      </c>
    </row>
    <row r="31">
      <c r="A31" s="18" t="s">
        <v>26</v>
      </c>
      <c r="B31" s="18">
        <v>11.0</v>
      </c>
      <c r="D31" s="7" t="str">
        <f t="shared" si="22"/>
        <v>L</v>
      </c>
      <c r="F31" s="12">
        <f t="shared" ref="F31:K31" si="27">E7/E$13*100</f>
        <v>102.8465474</v>
      </c>
      <c r="G31" s="12">
        <f t="shared" si="27"/>
        <v>103.762449</v>
      </c>
      <c r="H31" s="12">
        <f t="shared" si="27"/>
        <v>103.2162962</v>
      </c>
      <c r="I31" s="12">
        <f t="shared" si="27"/>
        <v>102.8515465</v>
      </c>
      <c r="J31" s="12">
        <f t="shared" si="27"/>
        <v>230.6136197</v>
      </c>
      <c r="K31" s="12">
        <f t="shared" si="27"/>
        <v>216.1100196</v>
      </c>
    </row>
    <row r="32">
      <c r="A32" s="18" t="s">
        <v>27</v>
      </c>
      <c r="B32" s="18">
        <v>11.0</v>
      </c>
      <c r="D32" s="7" t="str">
        <f t="shared" si="22"/>
        <v>L-CP</v>
      </c>
      <c r="F32" s="12">
        <f t="shared" ref="F32:K32" si="28">E8/E$13*100</f>
        <v>104.4627687</v>
      </c>
      <c r="G32" s="12">
        <f t="shared" si="28"/>
        <v>105.2377143</v>
      </c>
      <c r="H32" s="12">
        <f t="shared" si="28"/>
        <v>104.7548324</v>
      </c>
      <c r="I32" s="12">
        <f t="shared" si="28"/>
        <v>104.4125202</v>
      </c>
      <c r="J32" s="12">
        <f t="shared" si="28"/>
        <v>227.7138757</v>
      </c>
      <c r="K32" s="12">
        <f t="shared" si="28"/>
        <v>208.2514735</v>
      </c>
      <c r="R32" s="11" t="s">
        <v>13</v>
      </c>
      <c r="S32" s="11" t="s">
        <v>14</v>
      </c>
      <c r="T32" s="11" t="s">
        <v>15</v>
      </c>
      <c r="U32" s="11" t="s">
        <v>16</v>
      </c>
      <c r="V32" s="11" t="s">
        <v>17</v>
      </c>
      <c r="W32" s="11" t="s">
        <v>18</v>
      </c>
      <c r="Y32" s="11" t="s">
        <v>13</v>
      </c>
      <c r="Z32" s="11" t="s">
        <v>14</v>
      </c>
      <c r="AA32" s="11" t="s">
        <v>15</v>
      </c>
      <c r="AB32" s="11" t="s">
        <v>16</v>
      </c>
      <c r="AC32" s="11" t="s">
        <v>17</v>
      </c>
      <c r="AD32" s="11" t="s">
        <v>18</v>
      </c>
      <c r="AE32" s="4" t="s">
        <v>53</v>
      </c>
    </row>
    <row r="33">
      <c r="A33" s="18" t="s">
        <v>28</v>
      </c>
      <c r="B33" s="18">
        <v>11.0</v>
      </c>
      <c r="D33" s="7" t="str">
        <f t="shared" si="22"/>
        <v>L-CPC</v>
      </c>
      <c r="F33" s="12">
        <f t="shared" ref="F33:K33" si="29">E9/E$13*100</f>
        <v>102.8562605</v>
      </c>
      <c r="G33" s="12">
        <f t="shared" si="29"/>
        <v>103.755102</v>
      </c>
      <c r="H33" s="12">
        <f t="shared" si="29"/>
        <v>103.218681</v>
      </c>
      <c r="I33" s="12">
        <f t="shared" si="29"/>
        <v>102.8515465</v>
      </c>
      <c r="J33" s="12">
        <f t="shared" si="29"/>
        <v>231.3004498</v>
      </c>
      <c r="K33" s="12">
        <f t="shared" si="29"/>
        <v>217.8781925</v>
      </c>
      <c r="Q33" s="11" t="s">
        <v>22</v>
      </c>
      <c r="R33" s="12">
        <f t="shared" ref="R33:W33" si="30">(COUNTIF($Q33, "="&amp;S$2) * $Q$2) + (COUNTIF($Q33, "="&amp;S$3) * $Q$3) + (COUNTIF($Q33, "="&amp;S$4) * $Q$4) + (COUNTIF($Q33, "="&amp;S$5) * $Q$5) + (COUNTIF($Q33, "="&amp;S$6) * $Q$6) + (COUNTIF($Q33, "="&amp;S$7) * $Q$7) + (COUNTIF($Q33, "="&amp;S$8) * $Q$8) + (COUNTIF($Q33, "="&amp;S$9) * $Q$9) + (COUNTIF($Q33, "="&amp;S$10) * $Q$10) + (COUNTIF($Q33, "="&amp;S$11) * $Q$11) + (COUNTIF($Q33, "="&amp;S$12) * $Q$12) + (COUNTIF($Q33, "="&amp;S$13) * $Q$13)</f>
        <v>3</v>
      </c>
      <c r="S33" s="12">
        <f t="shared" si="30"/>
        <v>3</v>
      </c>
      <c r="T33" s="12">
        <f t="shared" si="30"/>
        <v>3</v>
      </c>
      <c r="U33" s="12">
        <f t="shared" si="30"/>
        <v>3</v>
      </c>
      <c r="V33" s="12">
        <f t="shared" si="30"/>
        <v>1</v>
      </c>
      <c r="W33" s="12">
        <f t="shared" si="30"/>
        <v>2</v>
      </c>
      <c r="Y33" s="12">
        <f>((Configuration!$B$2 + 1) - R33) * Configuration!A$6</f>
        <v>0</v>
      </c>
      <c r="Z33" s="12">
        <f>((Configuration!$B$2 + 1) - S33) * Configuration!B$6</f>
        <v>10</v>
      </c>
      <c r="AA33" s="12">
        <f>((Configuration!$B$2 + 1) - T33) * Configuration!C$6</f>
        <v>0</v>
      </c>
      <c r="AB33" s="12">
        <f>((Configuration!$B$2 + 1) - U33) * Configuration!D$6</f>
        <v>0</v>
      </c>
      <c r="AC33" s="12">
        <f>((Configuration!$B$2 + 1) - V33) * Configuration!E$6</f>
        <v>12</v>
      </c>
      <c r="AD33" s="12">
        <f>((Configuration!$B$2 + 1) - W33) * Configuration!F$6</f>
        <v>0</v>
      </c>
      <c r="AE33" s="12">
        <f t="shared" ref="AE33:AE44" si="33">SUM(Y33:AD33)</f>
        <v>22</v>
      </c>
    </row>
    <row r="34">
      <c r="A34" s="18" t="s">
        <v>30</v>
      </c>
      <c r="B34" s="18">
        <v>11.0</v>
      </c>
      <c r="D34" s="7" t="str">
        <f t="shared" si="22"/>
        <v>L-CPC-CP</v>
      </c>
      <c r="F34" s="12">
        <f t="shared" ref="F34:K34" si="31">E10/E$13*100</f>
        <v>104.4328545</v>
      </c>
      <c r="G34" s="12">
        <f t="shared" si="31"/>
        <v>105.260517</v>
      </c>
      <c r="H34" s="12">
        <f t="shared" si="31"/>
        <v>104.7556458</v>
      </c>
      <c r="I34" s="12">
        <f t="shared" si="31"/>
        <v>104.4117464</v>
      </c>
      <c r="J34" s="12">
        <f t="shared" si="31"/>
        <v>228.1670275</v>
      </c>
      <c r="K34" s="12">
        <f t="shared" si="31"/>
        <v>209.8231827</v>
      </c>
      <c r="Q34" s="11" t="s">
        <v>24</v>
      </c>
      <c r="R34" s="12">
        <f t="shared" ref="R34:W34" si="32">(COUNTIF($Q34, "="&amp;S$2) * $Q$2) + (COUNTIF($Q34, "="&amp;S$3) * $Q$3) + (COUNTIF($Q34, "="&amp;S$4) * $Q$4) + (COUNTIF($Q34, "="&amp;S$5) * $Q$5) + (COUNTIF($Q34, "="&amp;S$6) * $Q$6) + (COUNTIF($Q34, "="&amp;S$7) * $Q$7) + (COUNTIF($Q34, "="&amp;S$8) * $Q$8) + (COUNTIF($Q34, "="&amp;S$9) * $Q$9) + (COUNTIF($Q34, "="&amp;S$10) * $Q$10) + (COUNTIF($Q34, "="&amp;S$11) * $Q$11) + (COUNTIF($Q34, "="&amp;S$12) * $Q$12) + (COUNTIF($Q34, "="&amp;S$13) * $Q$13)</f>
        <v>1</v>
      </c>
      <c r="S34" s="12">
        <f t="shared" si="32"/>
        <v>1</v>
      </c>
      <c r="T34" s="12">
        <f t="shared" si="32"/>
        <v>2</v>
      </c>
      <c r="U34" s="12">
        <f t="shared" si="32"/>
        <v>1</v>
      </c>
      <c r="V34" s="12">
        <f t="shared" si="32"/>
        <v>4</v>
      </c>
      <c r="W34" s="12">
        <f t="shared" si="32"/>
        <v>10</v>
      </c>
      <c r="Y34" s="12">
        <f>((Configuration!$B$2 + 1) - R34) * Configuration!A$6</f>
        <v>0</v>
      </c>
      <c r="Z34" s="12">
        <f>((Configuration!$B$2 + 1) - S34) * Configuration!B$6</f>
        <v>12</v>
      </c>
      <c r="AA34" s="12">
        <f>((Configuration!$B$2 + 1) - T34) * Configuration!C$6</f>
        <v>0</v>
      </c>
      <c r="AB34" s="12">
        <f>((Configuration!$B$2 + 1) - U34) * Configuration!D$6</f>
        <v>0</v>
      </c>
      <c r="AC34" s="12">
        <f>((Configuration!$B$2 + 1) - V34) * Configuration!E$6</f>
        <v>9</v>
      </c>
      <c r="AD34" s="12">
        <f>((Configuration!$B$2 + 1) - W34) * Configuration!F$6</f>
        <v>0</v>
      </c>
      <c r="AE34" s="12">
        <f t="shared" si="33"/>
        <v>21</v>
      </c>
    </row>
    <row r="35">
      <c r="A35" s="18" t="s">
        <v>31</v>
      </c>
      <c r="B35" s="18">
        <v>10.0</v>
      </c>
      <c r="D35" s="7" t="str">
        <f t="shared" si="22"/>
        <v>L-CPC-D</v>
      </c>
      <c r="F35" s="12">
        <f t="shared" ref="F35:K35" si="34">E11/E$13*100</f>
        <v>146.5214646</v>
      </c>
      <c r="G35" s="12">
        <f t="shared" si="34"/>
        <v>148.1728163</v>
      </c>
      <c r="H35" s="12">
        <f t="shared" si="34"/>
        <v>147.6901209</v>
      </c>
      <c r="I35" s="12">
        <f t="shared" si="34"/>
        <v>147.3060099</v>
      </c>
      <c r="J35" s="12">
        <f t="shared" si="34"/>
        <v>282.2721232</v>
      </c>
      <c r="K35" s="12">
        <f t="shared" si="34"/>
        <v>211.0019646</v>
      </c>
      <c r="Q35" s="11" t="s">
        <v>25</v>
      </c>
      <c r="R35" s="12">
        <f t="shared" ref="R35:W35" si="35">(COUNTIF($Q35, "="&amp;S$2) * $Q$2) + (COUNTIF($Q35, "="&amp;S$3) * $Q$3) + (COUNTIF($Q35, "="&amp;S$4) * $Q$4) + (COUNTIF($Q35, "="&amp;S$5) * $Q$5) + (COUNTIF($Q35, "="&amp;S$6) * $Q$6) + (COUNTIF($Q35, "="&amp;S$7) * $Q$7) + (COUNTIF($Q35, "="&amp;S$8) * $Q$8) + (COUNTIF($Q35, "="&amp;S$9) * $Q$9) + (COUNTIF($Q35, "="&amp;S$10) * $Q$10) + (COUNTIF($Q35, "="&amp;S$11) * $Q$11) + (COUNTIF($Q35, "="&amp;S$12) * $Q$12) + (COUNTIF($Q35, "="&amp;S$13) * $Q$13)</f>
        <v>4</v>
      </c>
      <c r="S35" s="12">
        <f t="shared" si="35"/>
        <v>4</v>
      </c>
      <c r="T35" s="12">
        <f t="shared" si="35"/>
        <v>4</v>
      </c>
      <c r="U35" s="12">
        <f t="shared" si="35"/>
        <v>4</v>
      </c>
      <c r="V35" s="12">
        <f t="shared" si="35"/>
        <v>3</v>
      </c>
      <c r="W35" s="12">
        <f t="shared" si="35"/>
        <v>9</v>
      </c>
      <c r="Y35" s="12">
        <f>((Configuration!$B$2 + 1) - R35) * Configuration!A$6</f>
        <v>0</v>
      </c>
      <c r="Z35" s="12">
        <f>((Configuration!$B$2 + 1) - S35) * Configuration!B$6</f>
        <v>9</v>
      </c>
      <c r="AA35" s="12">
        <f>((Configuration!$B$2 + 1) - T35) * Configuration!C$6</f>
        <v>0</v>
      </c>
      <c r="AB35" s="12">
        <f>((Configuration!$B$2 + 1) - U35) * Configuration!D$6</f>
        <v>0</v>
      </c>
      <c r="AC35" s="12">
        <f>((Configuration!$B$2 + 1) - V35) * Configuration!E$6</f>
        <v>10</v>
      </c>
      <c r="AD35" s="12">
        <f>((Configuration!$B$2 + 1) - W35) * Configuration!F$6</f>
        <v>0</v>
      </c>
      <c r="AE35" s="12">
        <f t="shared" si="33"/>
        <v>19</v>
      </c>
    </row>
    <row r="36">
      <c r="A36" s="18" t="s">
        <v>32</v>
      </c>
      <c r="B36" s="18">
        <v>4.0</v>
      </c>
      <c r="D36" s="7" t="str">
        <f t="shared" si="22"/>
        <v>L-D</v>
      </c>
      <c r="F36" s="12">
        <f t="shared" ref="F36:K36" si="36">E12/E$13*100</f>
        <v>146.7114373</v>
      </c>
      <c r="G36" s="12">
        <f t="shared" si="36"/>
        <v>148.7162993</v>
      </c>
      <c r="H36" s="12">
        <f t="shared" si="36"/>
        <v>148.0336132</v>
      </c>
      <c r="I36" s="12">
        <f t="shared" si="36"/>
        <v>147.6458554</v>
      </c>
      <c r="J36" s="12">
        <f t="shared" si="36"/>
        <v>283.0132045</v>
      </c>
      <c r="K36" s="12">
        <f t="shared" si="36"/>
        <v>213.064833</v>
      </c>
      <c r="Q36" s="11" t="s">
        <v>26</v>
      </c>
      <c r="R36" s="12">
        <f t="shared" ref="R36:W36" si="37">(COUNTIF($Q36, "="&amp;S$2) * $Q$2) + (COUNTIF($Q36, "="&amp;S$3) * $Q$3) + (COUNTIF($Q36, "="&amp;S$4) * $Q$4) + (COUNTIF($Q36, "="&amp;S$5) * $Q$5) + (COUNTIF($Q36, "="&amp;S$6) * $Q$6) + (COUNTIF($Q36, "="&amp;S$7) * $Q$7) + (COUNTIF($Q36, "="&amp;S$8) * $Q$8) + (COUNTIF($Q36, "="&amp;S$9) * $Q$9) + (COUNTIF($Q36, "="&amp;S$10) * $Q$10) + (COUNTIF($Q36, "="&amp;S$11) * $Q$11) + (COUNTIF($Q36, "="&amp;S$12) * $Q$12) + (COUNTIF($Q36, "="&amp;S$13) * $Q$13)</f>
        <v>9</v>
      </c>
      <c r="S36" s="12">
        <f t="shared" si="37"/>
        <v>9</v>
      </c>
      <c r="T36" s="12">
        <f t="shared" si="37"/>
        <v>9</v>
      </c>
      <c r="U36" s="12">
        <f t="shared" si="37"/>
        <v>9</v>
      </c>
      <c r="V36" s="12">
        <f t="shared" si="37"/>
        <v>6</v>
      </c>
      <c r="W36" s="12">
        <f t="shared" si="37"/>
        <v>4</v>
      </c>
      <c r="Y36" s="12">
        <f>((Configuration!$B$2 + 1) - R36) * Configuration!A$6</f>
        <v>0</v>
      </c>
      <c r="Z36" s="12">
        <f>((Configuration!$B$2 + 1) - S36) * Configuration!B$6</f>
        <v>4</v>
      </c>
      <c r="AA36" s="12">
        <f>((Configuration!$B$2 + 1) - T36) * Configuration!C$6</f>
        <v>0</v>
      </c>
      <c r="AB36" s="12">
        <f>((Configuration!$B$2 + 1) - U36) * Configuration!D$6</f>
        <v>0</v>
      </c>
      <c r="AC36" s="12">
        <f>((Configuration!$B$2 + 1) - V36) * Configuration!E$6</f>
        <v>7</v>
      </c>
      <c r="AD36" s="12">
        <f>((Configuration!$B$2 + 1) - W36) * Configuration!F$6</f>
        <v>0</v>
      </c>
      <c r="AE36" s="12">
        <f t="shared" si="33"/>
        <v>11</v>
      </c>
    </row>
    <row r="37">
      <c r="A37" s="18" t="s">
        <v>33</v>
      </c>
      <c r="B37" s="18">
        <v>2.0</v>
      </c>
      <c r="D37" s="7"/>
      <c r="Q37" s="11" t="s">
        <v>27</v>
      </c>
      <c r="R37" s="12">
        <f t="shared" ref="R37:W37" si="38">(COUNTIF($Q37, "="&amp;S$2) * $Q$2) + (COUNTIF($Q37, "="&amp;S$3) * $Q$3) + (COUNTIF($Q37, "="&amp;S$4) * $Q$4) + (COUNTIF($Q37, "="&amp;S$5) * $Q$5) + (COUNTIF($Q37, "="&amp;S$6) * $Q$6) + (COUNTIF($Q37, "="&amp;S$7) * $Q$7) + (COUNTIF($Q37, "="&amp;S$8) * $Q$8) + (COUNTIF($Q37, "="&amp;S$9) * $Q$9) + (COUNTIF($Q37, "="&amp;S$10) * $Q$10) + (COUNTIF($Q37, "="&amp;S$11) * $Q$11) + (COUNTIF($Q37, "="&amp;S$12) * $Q$12) + (COUNTIF($Q37, "="&amp;S$13) * $Q$13)</f>
        <v>10</v>
      </c>
      <c r="S37" s="12">
        <f t="shared" si="38"/>
        <v>10</v>
      </c>
      <c r="T37" s="12">
        <f t="shared" si="38"/>
        <v>10</v>
      </c>
      <c r="U37" s="12">
        <f t="shared" si="38"/>
        <v>10</v>
      </c>
      <c r="V37" s="12">
        <f t="shared" si="38"/>
        <v>5</v>
      </c>
      <c r="W37" s="12">
        <f t="shared" si="38"/>
        <v>5</v>
      </c>
      <c r="Y37" s="12">
        <f>((Configuration!$B$2 + 1) - R37) * Configuration!A$6</f>
        <v>0</v>
      </c>
      <c r="Z37" s="12">
        <f>((Configuration!$B$2 + 1) - S37) * Configuration!B$6</f>
        <v>3</v>
      </c>
      <c r="AA37" s="12">
        <f>((Configuration!$B$2 + 1) - T37) * Configuration!C$6</f>
        <v>0</v>
      </c>
      <c r="AB37" s="12">
        <f>((Configuration!$B$2 + 1) - U37) * Configuration!D$6</f>
        <v>0</v>
      </c>
      <c r="AC37" s="12">
        <f>((Configuration!$B$2 + 1) - V37) * Configuration!E$6</f>
        <v>8</v>
      </c>
      <c r="AD37" s="12">
        <f>((Configuration!$B$2 + 1) - W37) * Configuration!F$6</f>
        <v>0</v>
      </c>
      <c r="AE37" s="12">
        <f t="shared" si="33"/>
        <v>11</v>
      </c>
    </row>
    <row r="38">
      <c r="Q38" s="11" t="s">
        <v>28</v>
      </c>
      <c r="R38" s="12">
        <f t="shared" ref="R38:W38" si="39">(COUNTIF($Q38, "="&amp;S$2) * $Q$2) + (COUNTIF($Q38, "="&amp;S$3) * $Q$3) + (COUNTIF($Q38, "="&amp;S$4) * $Q$4) + (COUNTIF($Q38, "="&amp;S$5) * $Q$5) + (COUNTIF($Q38, "="&amp;S$6) * $Q$6) + (COUNTIF($Q38, "="&amp;S$7) * $Q$7) + (COUNTIF($Q38, "="&amp;S$8) * $Q$8) + (COUNTIF($Q38, "="&amp;S$9) * $Q$9) + (COUNTIF($Q38, "="&amp;S$10) * $Q$10) + (COUNTIF($Q38, "="&amp;S$11) * $Q$11) + (COUNTIF($Q38, "="&amp;S$12) * $Q$12) + (COUNTIF($Q38, "="&amp;S$13) * $Q$13)</f>
        <v>5</v>
      </c>
      <c r="S38" s="12">
        <f t="shared" si="39"/>
        <v>6</v>
      </c>
      <c r="T38" s="12">
        <f t="shared" si="39"/>
        <v>5</v>
      </c>
      <c r="U38" s="12">
        <f t="shared" si="39"/>
        <v>5</v>
      </c>
      <c r="V38" s="12">
        <f t="shared" si="39"/>
        <v>9</v>
      </c>
      <c r="W38" s="12">
        <f t="shared" si="39"/>
        <v>11</v>
      </c>
      <c r="Y38" s="12">
        <f>((Configuration!$B$2 + 1) - R38) * Configuration!A$6</f>
        <v>0</v>
      </c>
      <c r="Z38" s="12">
        <f>((Configuration!$B$2 + 1) - S38) * Configuration!B$6</f>
        <v>7</v>
      </c>
      <c r="AA38" s="12">
        <f>((Configuration!$B$2 + 1) - T38) * Configuration!C$6</f>
        <v>0</v>
      </c>
      <c r="AB38" s="12">
        <f>((Configuration!$B$2 + 1) - U38) * Configuration!D$6</f>
        <v>0</v>
      </c>
      <c r="AC38" s="12">
        <f>((Configuration!$B$2 + 1) - V38) * Configuration!E$6</f>
        <v>4</v>
      </c>
      <c r="AD38" s="12">
        <f>((Configuration!$B$2 + 1) - W38) * Configuration!F$6</f>
        <v>0</v>
      </c>
      <c r="AE38" s="12">
        <f t="shared" si="33"/>
        <v>11</v>
      </c>
    </row>
    <row r="39">
      <c r="Q39" s="11" t="s">
        <v>29</v>
      </c>
      <c r="R39" s="12">
        <f t="shared" ref="R39:W39" si="40">(COUNTIF($Q39, "="&amp;S$2) * $Q$2) + (COUNTIF($Q39, "="&amp;S$3) * $Q$3) + (COUNTIF($Q39, "="&amp;S$4) * $Q$4) + (COUNTIF($Q39, "="&amp;S$5) * $Q$5) + (COUNTIF($Q39, "="&amp;S$6) * $Q$6) + (COUNTIF($Q39, "="&amp;S$7) * $Q$7) + (COUNTIF($Q39, "="&amp;S$8) * $Q$8) + (COUNTIF($Q39, "="&amp;S$9) * $Q$9) + (COUNTIF($Q39, "="&amp;S$10) * $Q$10) + (COUNTIF($Q39, "="&amp;S$11) * $Q$11) + (COUNTIF($Q39, "="&amp;S$12) * $Q$12) + (COUNTIF($Q39, "="&amp;S$13) * $Q$13)</f>
        <v>8</v>
      </c>
      <c r="S39" s="12">
        <f t="shared" si="40"/>
        <v>7</v>
      </c>
      <c r="T39" s="12">
        <f t="shared" si="40"/>
        <v>7</v>
      </c>
      <c r="U39" s="12">
        <f t="shared" si="40"/>
        <v>8</v>
      </c>
      <c r="V39" s="12">
        <f t="shared" si="40"/>
        <v>7</v>
      </c>
      <c r="W39" s="12">
        <f t="shared" si="40"/>
        <v>3</v>
      </c>
      <c r="Y39" s="12">
        <f>((Configuration!$B$2 + 1) - R39) * Configuration!A$6</f>
        <v>0</v>
      </c>
      <c r="Z39" s="12">
        <f>((Configuration!$B$2 + 1) - S39) * Configuration!B$6</f>
        <v>6</v>
      </c>
      <c r="AA39" s="12">
        <f>((Configuration!$B$2 + 1) - T39) * Configuration!C$6</f>
        <v>0</v>
      </c>
      <c r="AB39" s="12">
        <f>((Configuration!$B$2 + 1) - U39) * Configuration!D$6</f>
        <v>0</v>
      </c>
      <c r="AC39" s="12">
        <f>((Configuration!$B$2 + 1) - V39) * Configuration!E$6</f>
        <v>6</v>
      </c>
      <c r="AD39" s="12">
        <f>((Configuration!$B$2 + 1) - W39) * Configuration!F$6</f>
        <v>0</v>
      </c>
      <c r="AE39" s="12">
        <f t="shared" si="33"/>
        <v>12</v>
      </c>
    </row>
    <row r="40">
      <c r="Q40" s="11" t="s">
        <v>30</v>
      </c>
      <c r="R40" s="12">
        <f t="shared" ref="R40:W40" si="41">(COUNTIF($Q40, "="&amp;S$2) * $Q$2) + (COUNTIF($Q40, "="&amp;S$3) * $Q$3) + (COUNTIF($Q40, "="&amp;S$4) * $Q$4) + (COUNTIF($Q40, "="&amp;S$5) * $Q$5) + (COUNTIF($Q40, "="&amp;S$6) * $Q$6) + (COUNTIF($Q40, "="&amp;S$7) * $Q$7) + (COUNTIF($Q40, "="&amp;S$8) * $Q$8) + (COUNTIF($Q40, "="&amp;S$9) * $Q$9) + (COUNTIF($Q40, "="&amp;S$10) * $Q$10) + (COUNTIF($Q40, "="&amp;S$11) * $Q$11) + (COUNTIF($Q40, "="&amp;S$12) * $Q$12) + (COUNTIF($Q40, "="&amp;S$13) * $Q$13)</f>
        <v>6</v>
      </c>
      <c r="S40" s="12">
        <f t="shared" si="41"/>
        <v>5</v>
      </c>
      <c r="T40" s="12">
        <f t="shared" si="41"/>
        <v>6</v>
      </c>
      <c r="U40" s="12">
        <f t="shared" si="41"/>
        <v>6</v>
      </c>
      <c r="V40" s="12">
        <f t="shared" si="41"/>
        <v>10</v>
      </c>
      <c r="W40" s="12">
        <f t="shared" si="41"/>
        <v>12</v>
      </c>
      <c r="Y40" s="12">
        <f>((Configuration!$B$2 + 1) - R40) * Configuration!A$6</f>
        <v>0</v>
      </c>
      <c r="Z40" s="12">
        <f>((Configuration!$B$2 + 1) - S40) * Configuration!B$6</f>
        <v>8</v>
      </c>
      <c r="AA40" s="12">
        <f>((Configuration!$B$2 + 1) - T40) * Configuration!C$6</f>
        <v>0</v>
      </c>
      <c r="AB40" s="12">
        <f>((Configuration!$B$2 + 1) - U40) * Configuration!D$6</f>
        <v>0</v>
      </c>
      <c r="AC40" s="12">
        <f>((Configuration!$B$2 + 1) - V40) * Configuration!E$6</f>
        <v>3</v>
      </c>
      <c r="AD40" s="12">
        <f>((Configuration!$B$2 + 1) - W40) * Configuration!F$6</f>
        <v>0</v>
      </c>
      <c r="AE40" s="12">
        <f t="shared" si="33"/>
        <v>11</v>
      </c>
    </row>
    <row r="41">
      <c r="Q41" s="11" t="s">
        <v>31</v>
      </c>
      <c r="R41" s="12">
        <f t="shared" ref="R41:W41" si="42">(COUNTIF($Q41, "="&amp;S$2) * $Q$2) + (COUNTIF($Q41, "="&amp;S$3) * $Q$3) + (COUNTIF($Q41, "="&amp;S$4) * $Q$4) + (COUNTIF($Q41, "="&amp;S$5) * $Q$5) + (COUNTIF($Q41, "="&amp;S$6) * $Q$6) + (COUNTIF($Q41, "="&amp;S$7) * $Q$7) + (COUNTIF($Q41, "="&amp;S$8) * $Q$8) + (COUNTIF($Q41, "="&amp;S$9) * $Q$9) + (COUNTIF($Q41, "="&amp;S$10) * $Q$10) + (COUNTIF($Q41, "="&amp;S$11) * $Q$11) + (COUNTIF($Q41, "="&amp;S$12) * $Q$12) + (COUNTIF($Q41, "="&amp;S$13) * $Q$13)</f>
        <v>7</v>
      </c>
      <c r="S41" s="12">
        <f t="shared" si="42"/>
        <v>8</v>
      </c>
      <c r="T41" s="12">
        <f t="shared" si="42"/>
        <v>8</v>
      </c>
      <c r="U41" s="12">
        <f t="shared" si="42"/>
        <v>7</v>
      </c>
      <c r="V41" s="12">
        <f t="shared" si="42"/>
        <v>8</v>
      </c>
      <c r="W41" s="12">
        <f t="shared" si="42"/>
        <v>6</v>
      </c>
      <c r="Y41" s="12">
        <f>((Configuration!$B$2 + 1) - R41) * Configuration!A$6</f>
        <v>0</v>
      </c>
      <c r="Z41" s="12">
        <f>((Configuration!$B$2 + 1) - S41) * Configuration!B$6</f>
        <v>5</v>
      </c>
      <c r="AA41" s="12">
        <f>((Configuration!$B$2 + 1) - T41) * Configuration!C$6</f>
        <v>0</v>
      </c>
      <c r="AB41" s="12">
        <f>((Configuration!$B$2 + 1) - U41) * Configuration!D$6</f>
        <v>0</v>
      </c>
      <c r="AC41" s="12">
        <f>((Configuration!$B$2 + 1) - V41) * Configuration!E$6</f>
        <v>5</v>
      </c>
      <c r="AD41" s="12">
        <f>((Configuration!$B$2 + 1) - W41) * Configuration!F$6</f>
        <v>0</v>
      </c>
      <c r="AE41" s="12">
        <f t="shared" si="33"/>
        <v>10</v>
      </c>
    </row>
    <row r="42">
      <c r="Q42" s="11" t="s">
        <v>32</v>
      </c>
      <c r="R42" s="12">
        <f t="shared" ref="R42:W42" si="43">(COUNTIF($Q42, "="&amp;S$2) * $Q$2) + (COUNTIF($Q42, "="&amp;S$3) * $Q$3) + (COUNTIF($Q42, "="&amp;S$4) * $Q$4) + (COUNTIF($Q42, "="&amp;S$5) * $Q$5) + (COUNTIF($Q42, "="&amp;S$6) * $Q$6) + (COUNTIF($Q42, "="&amp;S$7) * $Q$7) + (COUNTIF($Q42, "="&amp;S$8) * $Q$8) + (COUNTIF($Q42, "="&amp;S$9) * $Q$9) + (COUNTIF($Q42, "="&amp;S$10) * $Q$10) + (COUNTIF($Q42, "="&amp;S$11) * $Q$11) + (COUNTIF($Q42, "="&amp;S$12) * $Q$12) + (COUNTIF($Q42, "="&amp;S$13) * $Q$13)</f>
        <v>11</v>
      </c>
      <c r="S42" s="12">
        <f t="shared" si="43"/>
        <v>11</v>
      </c>
      <c r="T42" s="12">
        <f t="shared" si="43"/>
        <v>11</v>
      </c>
      <c r="U42" s="12">
        <f t="shared" si="43"/>
        <v>11</v>
      </c>
      <c r="V42" s="12">
        <f t="shared" si="43"/>
        <v>11</v>
      </c>
      <c r="W42" s="12">
        <f t="shared" si="43"/>
        <v>7</v>
      </c>
      <c r="Y42" s="12">
        <f>((Configuration!$B$2 + 1) - R42) * Configuration!A$6</f>
        <v>0</v>
      </c>
      <c r="Z42" s="12">
        <f>((Configuration!$B$2 + 1) - S42) * Configuration!B$6</f>
        <v>2</v>
      </c>
      <c r="AA42" s="12">
        <f>((Configuration!$B$2 + 1) - T42) * Configuration!C$6</f>
        <v>0</v>
      </c>
      <c r="AB42" s="12">
        <f>((Configuration!$B$2 + 1) - U42) * Configuration!D$6</f>
        <v>0</v>
      </c>
      <c r="AC42" s="12">
        <f>((Configuration!$B$2 + 1) - V42) * Configuration!E$6</f>
        <v>2</v>
      </c>
      <c r="AD42" s="12">
        <f>((Configuration!$B$2 + 1) - W42) * Configuration!F$6</f>
        <v>0</v>
      </c>
      <c r="AE42" s="12">
        <f t="shared" si="33"/>
        <v>4</v>
      </c>
    </row>
    <row r="43">
      <c r="Q43" s="11" t="s">
        <v>33</v>
      </c>
      <c r="R43" s="12">
        <f t="shared" ref="R43:W43" si="44">(COUNTIF($Q43, "="&amp;S$2) * $Q$2) + (COUNTIF($Q43, "="&amp;S$3) * $Q$3) + (COUNTIF($Q43, "="&amp;S$4) * $Q$4) + (COUNTIF($Q43, "="&amp;S$5) * $Q$5) + (COUNTIF($Q43, "="&amp;S$6) * $Q$6) + (COUNTIF($Q43, "="&amp;S$7) * $Q$7) + (COUNTIF($Q43, "="&amp;S$8) * $Q$8) + (COUNTIF($Q43, "="&amp;S$9) * $Q$9) + (COUNTIF($Q43, "="&amp;S$10) * $Q$10) + (COUNTIF($Q43, "="&amp;S$11) * $Q$11) + (COUNTIF($Q43, "="&amp;S$12) * $Q$12) + (COUNTIF($Q43, "="&amp;S$13) * $Q$13)</f>
        <v>12</v>
      </c>
      <c r="S43" s="12">
        <f t="shared" si="44"/>
        <v>12</v>
      </c>
      <c r="T43" s="12">
        <f t="shared" si="44"/>
        <v>12</v>
      </c>
      <c r="U43" s="12">
        <f t="shared" si="44"/>
        <v>12</v>
      </c>
      <c r="V43" s="12">
        <f t="shared" si="44"/>
        <v>12</v>
      </c>
      <c r="W43" s="12">
        <f t="shared" si="44"/>
        <v>8</v>
      </c>
      <c r="Y43" s="12">
        <f>((Configuration!$B$2 + 1) - R43) * Configuration!A$6</f>
        <v>0</v>
      </c>
      <c r="Z43" s="12">
        <f>((Configuration!$B$2 + 1) - S43) * Configuration!B$6</f>
        <v>1</v>
      </c>
      <c r="AA43" s="12">
        <f>((Configuration!$B$2 + 1) - T43) * Configuration!C$6</f>
        <v>0</v>
      </c>
      <c r="AB43" s="12">
        <f>((Configuration!$B$2 + 1) - U43) * Configuration!D$6</f>
        <v>0</v>
      </c>
      <c r="AC43" s="12">
        <f>((Configuration!$B$2 + 1) - V43) * Configuration!E$6</f>
        <v>1</v>
      </c>
      <c r="AD43" s="12">
        <f>((Configuration!$B$2 + 1) - W43) * Configuration!F$6</f>
        <v>0</v>
      </c>
      <c r="AE43" s="12">
        <f t="shared" si="33"/>
        <v>2</v>
      </c>
    </row>
    <row r="44">
      <c r="Q44" s="11" t="s">
        <v>34</v>
      </c>
      <c r="R44" s="12">
        <f t="shared" ref="R44:W44" si="45">(COUNTIF($Q44, "="&amp;S$2) * $Q$2) + (COUNTIF($Q44, "="&amp;S$3) * $Q$3) + (COUNTIF($Q44, "="&amp;S$4) * $Q$4) + (COUNTIF($Q44, "="&amp;S$5) * $Q$5) + (COUNTIF($Q44, "="&amp;S$6) * $Q$6) + (COUNTIF($Q44, "="&amp;S$7) * $Q$7) + (COUNTIF($Q44, "="&amp;S$8) * $Q$8) + (COUNTIF($Q44, "="&amp;S$9) * $Q$9) + (COUNTIF($Q44, "="&amp;S$10) * $Q$10) + (COUNTIF($Q44, "="&amp;S$11) * $Q$11) + (COUNTIF($Q44, "="&amp;S$12) * $Q$12) + (COUNTIF($Q44, "="&amp;S$13) * $Q$13)</f>
        <v>2</v>
      </c>
      <c r="S44" s="12">
        <f t="shared" si="45"/>
        <v>2</v>
      </c>
      <c r="T44" s="12">
        <f t="shared" si="45"/>
        <v>1</v>
      </c>
      <c r="U44" s="12">
        <f t="shared" si="45"/>
        <v>2</v>
      </c>
      <c r="V44" s="12">
        <f t="shared" si="45"/>
        <v>2</v>
      </c>
      <c r="W44" s="12">
        <f t="shared" si="45"/>
        <v>1</v>
      </c>
      <c r="Y44" s="12">
        <f>((Configuration!$B$2 + 1) - R44) * Configuration!A$6</f>
        <v>0</v>
      </c>
      <c r="Z44" s="12">
        <f>((Configuration!$B$2 + 1) - S44) * Configuration!B$6</f>
        <v>11</v>
      </c>
      <c r="AA44" s="12">
        <f>((Configuration!$B$2 + 1) - T44) * Configuration!C$6</f>
        <v>0</v>
      </c>
      <c r="AB44" s="12">
        <f>((Configuration!$B$2 + 1) - U44) * Configuration!D$6</f>
        <v>0</v>
      </c>
      <c r="AC44" s="12">
        <f>((Configuration!$B$2 + 1) - V44) * Configuration!E$6</f>
        <v>11</v>
      </c>
      <c r="AD44" s="12">
        <f>((Configuration!$B$2 + 1) - W44) * Configuration!F$6</f>
        <v>0</v>
      </c>
      <c r="AE44" s="12">
        <f t="shared" si="33"/>
        <v>22</v>
      </c>
    </row>
  </sheetData>
  <mergeCells count="15">
    <mergeCell ref="D30:E30"/>
    <mergeCell ref="D31:E31"/>
    <mergeCell ref="D32:E32"/>
    <mergeCell ref="D33:E33"/>
    <mergeCell ref="D34:E34"/>
    <mergeCell ref="D35:E35"/>
    <mergeCell ref="D36:E36"/>
    <mergeCell ref="D37:E37"/>
    <mergeCell ref="P1:R1"/>
    <mergeCell ref="A25:B25"/>
    <mergeCell ref="D25:E25"/>
    <mergeCell ref="D26:E26"/>
    <mergeCell ref="D27:E27"/>
    <mergeCell ref="D28:E28"/>
    <mergeCell ref="D29:E29"/>
  </mergeCells>
  <conditionalFormatting sqref="L26:L36">
    <cfRule type="colorScale" priority="1">
      <colorScale>
        <cfvo type="min"/>
        <cfvo type="formula" val="100"/>
        <cfvo type="max"/>
        <color rgb="FF57BB8A"/>
        <color rgb="FFFFFFFF"/>
        <color rgb="FFEA4335"/>
      </colorScale>
    </cfRule>
  </conditionalFormatting>
  <conditionalFormatting sqref="K26:K36">
    <cfRule type="colorScale" priority="2">
      <colorScale>
        <cfvo type="min"/>
        <cfvo type="formula" val="100"/>
        <cfvo type="max"/>
        <color rgb="FF57BB8A"/>
        <color rgb="FFFFFFFF"/>
        <color rgb="FFEA4335"/>
      </colorScale>
    </cfRule>
  </conditionalFormatting>
  <conditionalFormatting sqref="J26:J36">
    <cfRule type="colorScale" priority="3">
      <colorScale>
        <cfvo type="min"/>
        <cfvo type="formula" val="100"/>
        <cfvo type="max"/>
        <color rgb="FF57BB8A"/>
        <color rgb="FFFFFFFF"/>
        <color rgb="FFEA4335"/>
      </colorScale>
    </cfRule>
  </conditionalFormatting>
  <conditionalFormatting sqref="I26:I36">
    <cfRule type="colorScale" priority="4">
      <colorScale>
        <cfvo type="min"/>
        <cfvo type="formula" val="100"/>
        <cfvo type="max"/>
        <color rgb="FF57BB8A"/>
        <color rgb="FFFFFFFF"/>
        <color rgb="FFEA4335"/>
      </colorScale>
    </cfRule>
  </conditionalFormatting>
  <conditionalFormatting sqref="H26:H36">
    <cfRule type="colorScale" priority="5">
      <colorScale>
        <cfvo type="min"/>
        <cfvo type="formula" val="100"/>
        <cfvo type="max"/>
        <color rgb="FF57BB8A"/>
        <color rgb="FFFFFFFF"/>
        <color rgb="FFEA4335"/>
      </colorScale>
    </cfRule>
  </conditionalFormatting>
  <conditionalFormatting sqref="G26:G36">
    <cfRule type="colorScale" priority="6">
      <colorScale>
        <cfvo type="min"/>
        <cfvo type="formula" val="100"/>
        <cfvo type="max"/>
        <color rgb="FF57BB8A"/>
        <color rgb="FFFFFFFF"/>
        <color rgb="FFEA4335"/>
      </colorScale>
    </cfRule>
  </conditionalFormatting>
  <conditionalFormatting sqref="F26:F36">
    <cfRule type="colorScale" priority="7">
      <colorScale>
        <cfvo type="min"/>
        <cfvo type="formula" val="100"/>
        <cfvo type="max"/>
        <color rgb="FF57BB8A"/>
        <color rgb="FFFFFFFF"/>
        <color rgb="FFEA4335"/>
      </colorScale>
    </cfRule>
  </conditionalFormatting>
  <conditionalFormatting sqref="K2:K13">
    <cfRule type="colorScale" priority="8">
      <colorScale>
        <cfvo type="min"/>
        <cfvo type="max"/>
        <color rgb="FF57BB8A"/>
        <color rgb="FFFFFFFF"/>
      </colorScale>
    </cfRule>
  </conditionalFormatting>
  <conditionalFormatting sqref="F2:F13">
    <cfRule type="colorScale" priority="9">
      <colorScale>
        <cfvo type="min"/>
        <cfvo type="max"/>
        <color rgb="FF57BB8A"/>
        <color rgb="FFFFFFFF"/>
      </colorScale>
    </cfRule>
  </conditionalFormatting>
  <conditionalFormatting sqref="G2:G13">
    <cfRule type="colorScale" priority="10">
      <colorScale>
        <cfvo type="min"/>
        <cfvo type="max"/>
        <color rgb="FF57BB8A"/>
        <color rgb="FFFFFFFF"/>
      </colorScale>
    </cfRule>
  </conditionalFormatting>
  <conditionalFormatting sqref="H2:H13">
    <cfRule type="colorScale" priority="11">
      <colorScale>
        <cfvo type="min"/>
        <cfvo type="max"/>
        <color rgb="FF57BB8A"/>
        <color rgb="FFFFFFFF"/>
      </colorScale>
    </cfRule>
  </conditionalFormatting>
  <conditionalFormatting sqref="I2:I13">
    <cfRule type="colorScale" priority="12">
      <colorScale>
        <cfvo type="min"/>
        <cfvo type="max"/>
        <color rgb="FF57BB8A"/>
        <color rgb="FFFFFFFF"/>
      </colorScale>
    </cfRule>
  </conditionalFormatting>
  <conditionalFormatting sqref="J2:J13">
    <cfRule type="colorScale" priority="13">
      <colorScale>
        <cfvo type="min"/>
        <cfvo type="max"/>
        <color rgb="FF57BB8A"/>
        <color rgb="FFFFFFFF"/>
      </colorScale>
    </cfRule>
  </conditionalFormatting>
  <conditionalFormatting sqref="K2:K13">
    <cfRule type="colorScale" priority="14">
      <colorScale>
        <cfvo type="min"/>
        <cfvo type="max"/>
        <color rgb="FF57BB8A"/>
        <color rgb="FFFFFFFF"/>
      </colorScale>
    </cfRule>
  </conditionalFormatting>
  <conditionalFormatting sqref="E2:E13">
    <cfRule type="colorScale" priority="15">
      <colorScale>
        <cfvo type="min"/>
        <cfvo type="max"/>
        <color rgb="FF57BB8A"/>
        <color rgb="FFFFFFFF"/>
      </colorScale>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tr">
        <f t="shared" ref="A1:K1" si="1">Indirect("Sheet1!"&amp;A$14&amp;$L1)</f>
        <v>partId</v>
      </c>
      <c r="B1" s="4" t="str">
        <f t="shared" si="1"/>
        <v>metric</v>
      </c>
      <c r="C1" s="4" t="str">
        <f t="shared" si="1"/>
        <v>type</v>
      </c>
      <c r="D1" s="4" t="str">
        <f t="shared" si="1"/>
        <v>mitig</v>
      </c>
      <c r="E1" s="4" t="str">
        <f t="shared" si="1"/>
        <v>min</v>
      </c>
      <c r="F1" s="4" t="str">
        <f t="shared" si="1"/>
        <v>max</v>
      </c>
      <c r="G1" s="4" t="str">
        <f t="shared" si="1"/>
        <v>mean</v>
      </c>
      <c r="H1" s="4" t="str">
        <f t="shared" si="1"/>
        <v>median</v>
      </c>
      <c r="I1" s="4" t="str">
        <f t="shared" si="1"/>
        <v>stdev</v>
      </c>
      <c r="J1" s="4" t="str">
        <f t="shared" si="1"/>
        <v>outliers (val)</v>
      </c>
      <c r="K1" s="4" t="str">
        <f t="shared" si="1"/>
        <v>outliers (%)</v>
      </c>
      <c r="L1" s="8">
        <f>N1</f>
        <v>79</v>
      </c>
      <c r="M1" s="9" t="s">
        <v>38</v>
      </c>
      <c r="N1" s="10">
        <v>79.0</v>
      </c>
      <c r="O1" s="4"/>
      <c r="P1" s="3" t="s">
        <v>39</v>
      </c>
      <c r="S1" s="11" t="s">
        <v>13</v>
      </c>
      <c r="T1" s="11" t="s">
        <v>14</v>
      </c>
      <c r="U1" s="11" t="s">
        <v>15</v>
      </c>
      <c r="V1" s="11" t="s">
        <v>16</v>
      </c>
      <c r="W1" s="11" t="s">
        <v>17</v>
      </c>
      <c r="X1" s="11" t="s">
        <v>18</v>
      </c>
    </row>
    <row r="2">
      <c r="A2" s="4">
        <f t="shared" ref="A2:K2" si="2">Indirect("Sheet1!"&amp;A$14&amp;$L2)</f>
        <v>3</v>
      </c>
      <c r="B2" s="4" t="str">
        <f t="shared" si="2"/>
        <v>ExecTime</v>
      </c>
      <c r="C2" s="4" t="str">
        <f t="shared" si="2"/>
        <v>ALL</v>
      </c>
      <c r="D2" s="4" t="str">
        <f t="shared" si="2"/>
        <v>CP</v>
      </c>
      <c r="E2" s="4">
        <f t="shared" si="2"/>
        <v>3665756</v>
      </c>
      <c r="F2" s="4">
        <f t="shared" si="2"/>
        <v>3682919</v>
      </c>
      <c r="G2" s="4">
        <f t="shared" si="2"/>
        <v>3671312.636</v>
      </c>
      <c r="H2" s="4">
        <f t="shared" si="2"/>
        <v>3670270</v>
      </c>
      <c r="I2" s="4">
        <f t="shared" si="2"/>
        <v>2061.818574</v>
      </c>
      <c r="J2" s="4">
        <f t="shared" si="2"/>
        <v>496</v>
      </c>
      <c r="K2" s="4">
        <f t="shared" si="2"/>
        <v>4.96</v>
      </c>
      <c r="L2" s="8">
        <f t="shared" ref="L2:L13" si="4">L1+2</f>
        <v>81</v>
      </c>
      <c r="Q2" s="4">
        <v>1.0</v>
      </c>
      <c r="S2" s="12" t="str">
        <f t="shared" ref="S2:S13" si="5">Q18</f>
        <v>L-CPC</v>
      </c>
      <c r="T2" s="12" t="str">
        <f t="shared" ref="T2:T13" si="6">S18</f>
        <v>CPC</v>
      </c>
      <c r="U2" s="12" t="str">
        <f t="shared" ref="U2:U13" si="7">U18</f>
        <v>L-CPC</v>
      </c>
      <c r="V2" s="12" t="str">
        <f t="shared" ref="V2:V13" si="8">W18</f>
        <v>CPC</v>
      </c>
      <c r="W2" s="12" t="str">
        <f t="shared" ref="W2:W13" si="9">Y18</f>
        <v>CPC</v>
      </c>
      <c r="X2" s="12" t="str">
        <f t="shared" ref="X2:X13" si="10">AA18</f>
        <v>No-mitig</v>
      </c>
    </row>
    <row r="3">
      <c r="A3" s="4">
        <f t="shared" ref="A3:K3" si="3">Indirect("Sheet1!"&amp;A$14&amp;$L3)</f>
        <v>3</v>
      </c>
      <c r="B3" s="4" t="str">
        <f t="shared" si="3"/>
        <v>ExecTime</v>
      </c>
      <c r="C3" s="4" t="str">
        <f t="shared" si="3"/>
        <v>ALL</v>
      </c>
      <c r="D3" s="4" t="str">
        <f t="shared" si="3"/>
        <v>CPC</v>
      </c>
      <c r="E3" s="4">
        <f t="shared" si="3"/>
        <v>3657270</v>
      </c>
      <c r="F3" s="4">
        <f t="shared" si="3"/>
        <v>3667216</v>
      </c>
      <c r="G3" s="4">
        <f t="shared" si="3"/>
        <v>3662397.302</v>
      </c>
      <c r="H3" s="4">
        <f t="shared" si="3"/>
        <v>3662270</v>
      </c>
      <c r="I3" s="4">
        <f t="shared" si="3"/>
        <v>1092.748518</v>
      </c>
      <c r="J3" s="4">
        <f t="shared" si="3"/>
        <v>1690</v>
      </c>
      <c r="K3" s="4">
        <f t="shared" si="3"/>
        <v>16.9</v>
      </c>
      <c r="L3" s="8">
        <f t="shared" si="4"/>
        <v>83</v>
      </c>
      <c r="Q3" s="4">
        <v>2.0</v>
      </c>
      <c r="S3" s="12" t="str">
        <f t="shared" si="5"/>
        <v>CPC</v>
      </c>
      <c r="T3" s="12" t="str">
        <f t="shared" si="6"/>
        <v>L-CPC</v>
      </c>
      <c r="U3" s="12" t="str">
        <f t="shared" si="7"/>
        <v>L</v>
      </c>
      <c r="V3" s="12" t="str">
        <f t="shared" si="8"/>
        <v>L-CPC</v>
      </c>
      <c r="W3" s="12" t="str">
        <f t="shared" si="9"/>
        <v>D</v>
      </c>
      <c r="X3" s="12" t="str">
        <f t="shared" si="10"/>
        <v>CPC-CP</v>
      </c>
    </row>
    <row r="4">
      <c r="A4" s="4">
        <f t="shared" ref="A4:K4" si="11">Indirect("Sheet1!"&amp;A$14&amp;$L4)</f>
        <v>3</v>
      </c>
      <c r="B4" s="4" t="str">
        <f t="shared" si="11"/>
        <v>ExecTime</v>
      </c>
      <c r="C4" s="4" t="str">
        <f t="shared" si="11"/>
        <v>ALL</v>
      </c>
      <c r="D4" s="4" t="str">
        <f t="shared" si="11"/>
        <v>CPC-CP</v>
      </c>
      <c r="E4" s="4">
        <f t="shared" si="11"/>
        <v>3664676</v>
      </c>
      <c r="F4" s="4">
        <f t="shared" si="11"/>
        <v>3674567</v>
      </c>
      <c r="G4" s="4">
        <f t="shared" si="11"/>
        <v>3669854.296</v>
      </c>
      <c r="H4" s="4">
        <f t="shared" si="11"/>
        <v>3669405</v>
      </c>
      <c r="I4" s="4">
        <f t="shared" si="11"/>
        <v>1373.717594</v>
      </c>
      <c r="J4" s="4">
        <f t="shared" si="11"/>
        <v>283</v>
      </c>
      <c r="K4" s="4">
        <f t="shared" si="11"/>
        <v>2.83</v>
      </c>
      <c r="L4" s="13">
        <f t="shared" si="4"/>
        <v>85</v>
      </c>
      <c r="M4" s="14"/>
      <c r="Q4" s="4">
        <v>3.0</v>
      </c>
      <c r="S4" s="12" t="str">
        <f t="shared" si="5"/>
        <v>L</v>
      </c>
      <c r="T4" s="12" t="str">
        <f t="shared" si="6"/>
        <v>L</v>
      </c>
      <c r="U4" s="12" t="str">
        <f t="shared" si="7"/>
        <v>CPC</v>
      </c>
      <c r="V4" s="12" t="str">
        <f t="shared" si="8"/>
        <v>L</v>
      </c>
      <c r="W4" s="12" t="str">
        <f t="shared" si="9"/>
        <v>CPC-D</v>
      </c>
      <c r="X4" s="12" t="str">
        <f t="shared" si="10"/>
        <v>CP</v>
      </c>
    </row>
    <row r="5">
      <c r="A5" s="4">
        <f t="shared" ref="A5:K5" si="12">Indirect("Sheet1!"&amp;A$14&amp;$L5)</f>
        <v>3</v>
      </c>
      <c r="B5" s="4" t="str">
        <f t="shared" si="12"/>
        <v>ExecTime</v>
      </c>
      <c r="C5" s="4" t="str">
        <f t="shared" si="12"/>
        <v>ALL</v>
      </c>
      <c r="D5" s="4" t="str">
        <f t="shared" si="12"/>
        <v>CPC-D</v>
      </c>
      <c r="E5" s="4">
        <f t="shared" si="12"/>
        <v>3664811</v>
      </c>
      <c r="F5" s="4">
        <f t="shared" si="12"/>
        <v>3678135</v>
      </c>
      <c r="G5" s="4">
        <f t="shared" si="12"/>
        <v>3669934.483</v>
      </c>
      <c r="H5" s="4">
        <f t="shared" si="12"/>
        <v>3669595</v>
      </c>
      <c r="I5" s="4">
        <f t="shared" si="12"/>
        <v>1162.412885</v>
      </c>
      <c r="J5" s="4">
        <f t="shared" si="12"/>
        <v>1962</v>
      </c>
      <c r="K5" s="4">
        <f t="shared" si="12"/>
        <v>19.62</v>
      </c>
      <c r="L5" s="8">
        <f t="shared" si="4"/>
        <v>87</v>
      </c>
      <c r="Q5" s="4">
        <v>4.0</v>
      </c>
      <c r="S5" s="12" t="str">
        <f t="shared" si="5"/>
        <v>No-mitig</v>
      </c>
      <c r="T5" s="12" t="str">
        <f t="shared" si="6"/>
        <v>No-mitig</v>
      </c>
      <c r="U5" s="12" t="str">
        <f t="shared" si="7"/>
        <v>No-mitig</v>
      </c>
      <c r="V5" s="12" t="str">
        <f t="shared" si="8"/>
        <v>No-mitig</v>
      </c>
      <c r="W5" s="12" t="str">
        <f t="shared" si="9"/>
        <v>CPC-CP</v>
      </c>
      <c r="X5" s="12" t="str">
        <f t="shared" si="10"/>
        <v>CPC</v>
      </c>
    </row>
    <row r="6">
      <c r="A6" s="4">
        <f t="shared" ref="A6:K6" si="13">Indirect("Sheet1!"&amp;A$14&amp;$L6)</f>
        <v>3</v>
      </c>
      <c r="B6" s="4" t="str">
        <f t="shared" si="13"/>
        <v>ExecTime</v>
      </c>
      <c r="C6" s="4" t="str">
        <f t="shared" si="13"/>
        <v>ALL</v>
      </c>
      <c r="D6" s="4" t="str">
        <f t="shared" si="13"/>
        <v>D</v>
      </c>
      <c r="E6" s="4">
        <f t="shared" si="13"/>
        <v>3665270</v>
      </c>
      <c r="F6" s="4">
        <f t="shared" si="13"/>
        <v>3679946</v>
      </c>
      <c r="G6" s="4">
        <f t="shared" si="13"/>
        <v>3670405.613</v>
      </c>
      <c r="H6" s="4">
        <f t="shared" si="13"/>
        <v>3669973</v>
      </c>
      <c r="I6" s="4">
        <f t="shared" si="13"/>
        <v>1156.065288</v>
      </c>
      <c r="J6" s="4">
        <f t="shared" si="13"/>
        <v>2197</v>
      </c>
      <c r="K6" s="4">
        <f t="shared" si="13"/>
        <v>21.97</v>
      </c>
      <c r="L6" s="8">
        <f t="shared" si="4"/>
        <v>89</v>
      </c>
      <c r="Q6" s="4">
        <v>5.0</v>
      </c>
      <c r="S6" s="12" t="str">
        <f t="shared" si="5"/>
        <v>CPC-CP</v>
      </c>
      <c r="T6" s="12" t="str">
        <f t="shared" si="6"/>
        <v>CPC-CP</v>
      </c>
      <c r="U6" s="12" t="str">
        <f t="shared" si="7"/>
        <v>L-CP</v>
      </c>
      <c r="V6" s="12" t="str">
        <f t="shared" si="8"/>
        <v>CPC-CP</v>
      </c>
      <c r="W6" s="12" t="str">
        <f t="shared" si="9"/>
        <v>No-mitig</v>
      </c>
      <c r="X6" s="12" t="str">
        <f t="shared" si="10"/>
        <v>CPC-D</v>
      </c>
    </row>
    <row r="7">
      <c r="A7" s="4">
        <f t="shared" ref="A7:K7" si="14">Indirect("Sheet1!"&amp;A$14&amp;$L7)</f>
        <v>3</v>
      </c>
      <c r="B7" s="4" t="str">
        <f t="shared" si="14"/>
        <v>ExecTime</v>
      </c>
      <c r="C7" s="4" t="str">
        <f t="shared" si="14"/>
        <v>ALL</v>
      </c>
      <c r="D7" s="4" t="str">
        <f t="shared" si="14"/>
        <v>L</v>
      </c>
      <c r="E7" s="4">
        <f t="shared" si="14"/>
        <v>3657432</v>
      </c>
      <c r="F7" s="4">
        <f t="shared" si="14"/>
        <v>3671325</v>
      </c>
      <c r="G7" s="4">
        <f t="shared" si="14"/>
        <v>3662363.52</v>
      </c>
      <c r="H7" s="4">
        <f t="shared" si="14"/>
        <v>3662594</v>
      </c>
      <c r="I7" s="4">
        <f t="shared" si="14"/>
        <v>1661.836209</v>
      </c>
      <c r="J7" s="4">
        <f t="shared" si="14"/>
        <v>2323</v>
      </c>
      <c r="K7" s="4">
        <f t="shared" si="14"/>
        <v>23.23</v>
      </c>
      <c r="L7" s="8">
        <f t="shared" si="4"/>
        <v>91</v>
      </c>
      <c r="Q7" s="4">
        <v>6.0</v>
      </c>
      <c r="S7" s="12" t="str">
        <f t="shared" si="5"/>
        <v>CPC-D</v>
      </c>
      <c r="T7" s="12" t="str">
        <f t="shared" si="6"/>
        <v>L-CP</v>
      </c>
      <c r="U7" s="12" t="str">
        <f t="shared" si="7"/>
        <v>L-CPC-CP</v>
      </c>
      <c r="V7" s="12" t="str">
        <f t="shared" si="8"/>
        <v>CPC-D</v>
      </c>
      <c r="W7" s="12" t="str">
        <f t="shared" si="9"/>
        <v>L-D</v>
      </c>
      <c r="X7" s="12" t="str">
        <f t="shared" si="10"/>
        <v>L-D</v>
      </c>
    </row>
    <row r="8">
      <c r="A8" s="4">
        <f t="shared" ref="A8:K8" si="15">Indirect("Sheet1!"&amp;A$14&amp;$L8)</f>
        <v>3</v>
      </c>
      <c r="B8" s="4" t="str">
        <f t="shared" si="15"/>
        <v>ExecTime</v>
      </c>
      <c r="C8" s="4" t="str">
        <f t="shared" si="15"/>
        <v>ALL</v>
      </c>
      <c r="D8" s="4" t="str">
        <f t="shared" si="15"/>
        <v>L-CP</v>
      </c>
      <c r="E8" s="4">
        <f t="shared" si="15"/>
        <v>3664946</v>
      </c>
      <c r="F8" s="4">
        <f t="shared" si="15"/>
        <v>3677540</v>
      </c>
      <c r="G8" s="4">
        <f t="shared" si="15"/>
        <v>3669521.1</v>
      </c>
      <c r="H8" s="4">
        <f t="shared" si="15"/>
        <v>3669784</v>
      </c>
      <c r="I8" s="4">
        <f t="shared" si="15"/>
        <v>1575.329102</v>
      </c>
      <c r="J8" s="4">
        <f t="shared" si="15"/>
        <v>2318</v>
      </c>
      <c r="K8" s="4">
        <f t="shared" si="15"/>
        <v>23.18</v>
      </c>
      <c r="L8" s="8">
        <f t="shared" si="4"/>
        <v>93</v>
      </c>
      <c r="Q8" s="4">
        <v>7.0</v>
      </c>
      <c r="S8" s="12" t="str">
        <f t="shared" si="5"/>
        <v>L-CP</v>
      </c>
      <c r="T8" s="12" t="str">
        <f t="shared" si="6"/>
        <v>CPC-D</v>
      </c>
      <c r="U8" s="12" t="str">
        <f t="shared" si="7"/>
        <v>CPC-CP</v>
      </c>
      <c r="V8" s="12" t="str">
        <f t="shared" si="8"/>
        <v>L-CPC-CP</v>
      </c>
      <c r="W8" s="12" t="str">
        <f t="shared" si="9"/>
        <v>L-CPC-D</v>
      </c>
      <c r="X8" s="12" t="str">
        <f t="shared" si="10"/>
        <v>L-CPC-D</v>
      </c>
    </row>
    <row r="9">
      <c r="A9" s="4">
        <f t="shared" ref="A9:K9" si="16">Indirect("Sheet1!"&amp;A$14&amp;$L9)</f>
        <v>3</v>
      </c>
      <c r="B9" s="4" t="str">
        <f t="shared" si="16"/>
        <v>ExecTime</v>
      </c>
      <c r="C9" s="4" t="str">
        <f t="shared" si="16"/>
        <v>ALL</v>
      </c>
      <c r="D9" s="4" t="str">
        <f t="shared" si="16"/>
        <v>L-CPC</v>
      </c>
      <c r="E9" s="4">
        <f t="shared" si="16"/>
        <v>3657108</v>
      </c>
      <c r="F9" s="4">
        <f t="shared" si="16"/>
        <v>3670838</v>
      </c>
      <c r="G9" s="4">
        <f t="shared" si="16"/>
        <v>3662156.707</v>
      </c>
      <c r="H9" s="4">
        <f t="shared" si="16"/>
        <v>3662379</v>
      </c>
      <c r="I9" s="4">
        <f t="shared" si="16"/>
        <v>1636.39899</v>
      </c>
      <c r="J9" s="4">
        <f t="shared" si="16"/>
        <v>2253</v>
      </c>
      <c r="K9" s="4">
        <f t="shared" si="16"/>
        <v>22.53</v>
      </c>
      <c r="L9" s="8">
        <f t="shared" si="4"/>
        <v>95</v>
      </c>
      <c r="Q9" s="4">
        <v>8.0</v>
      </c>
      <c r="S9" s="12" t="str">
        <f t="shared" si="5"/>
        <v>L-CPC-CP</v>
      </c>
      <c r="T9" s="12" t="str">
        <f t="shared" si="6"/>
        <v>L-CPC-CP</v>
      </c>
      <c r="U9" s="12" t="str">
        <f t="shared" si="7"/>
        <v>CPC-D</v>
      </c>
      <c r="V9" s="12" t="str">
        <f t="shared" si="8"/>
        <v>L-CP</v>
      </c>
      <c r="W9" s="12" t="str">
        <f t="shared" si="9"/>
        <v>L-CP</v>
      </c>
      <c r="X9" s="12" t="str">
        <f t="shared" si="10"/>
        <v>D</v>
      </c>
    </row>
    <row r="10">
      <c r="A10" s="4">
        <f t="shared" ref="A10:K10" si="17">Indirect("Sheet1!"&amp;A$14&amp;$L10)</f>
        <v>3</v>
      </c>
      <c r="B10" s="4" t="str">
        <f t="shared" si="17"/>
        <v>ExecTime</v>
      </c>
      <c r="C10" s="4" t="str">
        <f t="shared" si="17"/>
        <v>ALL</v>
      </c>
      <c r="D10" s="4" t="str">
        <f t="shared" si="17"/>
        <v>L-CPC-CP</v>
      </c>
      <c r="E10" s="4">
        <f t="shared" si="17"/>
        <v>3665108</v>
      </c>
      <c r="F10" s="4">
        <f t="shared" si="17"/>
        <v>3678919</v>
      </c>
      <c r="G10" s="4">
        <f t="shared" si="17"/>
        <v>3669536.839</v>
      </c>
      <c r="H10" s="4">
        <f t="shared" si="17"/>
        <v>3669730</v>
      </c>
      <c r="I10" s="4">
        <f t="shared" si="17"/>
        <v>1627.151704</v>
      </c>
      <c r="J10" s="4">
        <f t="shared" si="17"/>
        <v>2442</v>
      </c>
      <c r="K10" s="4">
        <f t="shared" si="17"/>
        <v>24.42</v>
      </c>
      <c r="L10" s="8">
        <f t="shared" si="4"/>
        <v>97</v>
      </c>
      <c r="Q10" s="4">
        <v>9.0</v>
      </c>
      <c r="S10" s="12" t="str">
        <f t="shared" si="5"/>
        <v>D</v>
      </c>
      <c r="T10" s="12" t="str">
        <f t="shared" si="6"/>
        <v>L-D</v>
      </c>
      <c r="U10" s="12" t="str">
        <f t="shared" si="7"/>
        <v>D</v>
      </c>
      <c r="V10" s="12" t="str">
        <f t="shared" si="8"/>
        <v>D</v>
      </c>
      <c r="W10" s="12" t="str">
        <f t="shared" si="9"/>
        <v>L-CPC-CP</v>
      </c>
      <c r="X10" s="12" t="str">
        <f t="shared" si="10"/>
        <v>L-CPC</v>
      </c>
    </row>
    <row r="11">
      <c r="A11" s="4">
        <f t="shared" ref="A11:K11" si="18">Indirect("Sheet1!"&amp;A$14&amp;$L11)</f>
        <v>3</v>
      </c>
      <c r="B11" s="4" t="str">
        <f t="shared" si="18"/>
        <v>ExecTime</v>
      </c>
      <c r="C11" s="4" t="str">
        <f t="shared" si="18"/>
        <v>ALL</v>
      </c>
      <c r="D11" s="4" t="str">
        <f t="shared" si="18"/>
        <v>L-CPC-D</v>
      </c>
      <c r="E11" s="4">
        <f t="shared" si="18"/>
        <v>3665973</v>
      </c>
      <c r="F11" s="4">
        <f t="shared" si="18"/>
        <v>3682244</v>
      </c>
      <c r="G11" s="4">
        <f t="shared" si="18"/>
        <v>3671231.116</v>
      </c>
      <c r="H11" s="4">
        <f t="shared" si="18"/>
        <v>3671189</v>
      </c>
      <c r="I11" s="4">
        <f t="shared" si="18"/>
        <v>1573.605922</v>
      </c>
      <c r="J11" s="4">
        <f t="shared" si="18"/>
        <v>2006</v>
      </c>
      <c r="K11" s="4">
        <f t="shared" si="18"/>
        <v>20.06</v>
      </c>
      <c r="L11" s="8">
        <f t="shared" si="4"/>
        <v>99</v>
      </c>
      <c r="Q11" s="4">
        <v>10.0</v>
      </c>
      <c r="S11" s="12" t="str">
        <f t="shared" si="5"/>
        <v>CP</v>
      </c>
      <c r="T11" s="12" t="str">
        <f t="shared" si="6"/>
        <v>D</v>
      </c>
      <c r="U11" s="12" t="str">
        <f t="shared" si="7"/>
        <v>L-CPC-D</v>
      </c>
      <c r="V11" s="12" t="str">
        <f t="shared" si="8"/>
        <v>CP</v>
      </c>
      <c r="W11" s="12" t="str">
        <f t="shared" si="9"/>
        <v>L-CPC</v>
      </c>
      <c r="X11" s="12" t="str">
        <f t="shared" si="10"/>
        <v>L-CP</v>
      </c>
    </row>
    <row r="12">
      <c r="A12" s="4">
        <f t="shared" ref="A12:K12" si="19">Indirect("Sheet1!"&amp;A$14&amp;$L12)</f>
        <v>3</v>
      </c>
      <c r="B12" s="4" t="str">
        <f t="shared" si="19"/>
        <v>ExecTime</v>
      </c>
      <c r="C12" s="4" t="str">
        <f t="shared" si="19"/>
        <v>ALL</v>
      </c>
      <c r="D12" s="4" t="str">
        <f t="shared" si="19"/>
        <v>L-D</v>
      </c>
      <c r="E12" s="4">
        <f t="shared" si="19"/>
        <v>3666864</v>
      </c>
      <c r="F12" s="4">
        <f t="shared" si="19"/>
        <v>3679703</v>
      </c>
      <c r="G12" s="4">
        <f t="shared" si="19"/>
        <v>3671832.626</v>
      </c>
      <c r="H12" s="4">
        <f t="shared" si="19"/>
        <v>3671865</v>
      </c>
      <c r="I12" s="4">
        <f t="shared" si="19"/>
        <v>1531.563383</v>
      </c>
      <c r="J12" s="4">
        <f t="shared" si="19"/>
        <v>1980</v>
      </c>
      <c r="K12" s="4">
        <f t="shared" si="19"/>
        <v>19.8</v>
      </c>
      <c r="L12" s="8">
        <f t="shared" si="4"/>
        <v>101</v>
      </c>
      <c r="Q12" s="4">
        <v>11.0</v>
      </c>
      <c r="S12" s="12" t="str">
        <f t="shared" si="5"/>
        <v>L-CPC-D</v>
      </c>
      <c r="T12" s="12" t="str">
        <f t="shared" si="6"/>
        <v>L-CPC-D</v>
      </c>
      <c r="U12" s="12" t="str">
        <f t="shared" si="7"/>
        <v>CP</v>
      </c>
      <c r="V12" s="12" t="str">
        <f t="shared" si="8"/>
        <v>L-CPC-D</v>
      </c>
      <c r="W12" s="12" t="str">
        <f t="shared" si="9"/>
        <v>L</v>
      </c>
      <c r="X12" s="12" t="str">
        <f t="shared" si="10"/>
        <v>L</v>
      </c>
    </row>
    <row r="13">
      <c r="A13" s="4">
        <f t="shared" ref="A13:K13" si="20">Indirect("Sheet1!"&amp;A$14&amp;$L13)</f>
        <v>3</v>
      </c>
      <c r="B13" s="4" t="str">
        <f t="shared" si="20"/>
        <v>ExecTime</v>
      </c>
      <c r="C13" s="4" t="str">
        <f t="shared" si="20"/>
        <v>ALL</v>
      </c>
      <c r="D13" s="4" t="str">
        <f t="shared" si="20"/>
        <v>No-mitig</v>
      </c>
      <c r="E13" s="4">
        <f t="shared" si="20"/>
        <v>3658351</v>
      </c>
      <c r="F13" s="4">
        <f t="shared" si="20"/>
        <v>3672838</v>
      </c>
      <c r="G13" s="4">
        <f t="shared" si="20"/>
        <v>3663499.911</v>
      </c>
      <c r="H13" s="4">
        <f t="shared" si="20"/>
        <v>3662702</v>
      </c>
      <c r="I13" s="4">
        <f t="shared" si="20"/>
        <v>1410.390157</v>
      </c>
      <c r="J13" s="4">
        <f t="shared" si="20"/>
        <v>85</v>
      </c>
      <c r="K13" s="4">
        <f t="shared" si="20"/>
        <v>0.85</v>
      </c>
      <c r="L13" s="8">
        <f t="shared" si="4"/>
        <v>103</v>
      </c>
      <c r="Q13" s="4">
        <v>12.0</v>
      </c>
      <c r="S13" s="12" t="str">
        <f t="shared" si="5"/>
        <v>L-D</v>
      </c>
      <c r="T13" s="12" t="str">
        <f t="shared" si="6"/>
        <v>CP</v>
      </c>
      <c r="U13" s="12" t="str">
        <f t="shared" si="7"/>
        <v>L-D</v>
      </c>
      <c r="V13" s="12" t="str">
        <f t="shared" si="8"/>
        <v>L-D</v>
      </c>
      <c r="W13" s="12" t="str">
        <f t="shared" si="9"/>
        <v>CP</v>
      </c>
      <c r="X13" s="12" t="str">
        <f t="shared" si="10"/>
        <v>L-CPC-CP</v>
      </c>
    </row>
    <row r="14">
      <c r="A14" s="15" t="s">
        <v>40</v>
      </c>
      <c r="B14" s="15" t="s">
        <v>41</v>
      </c>
      <c r="C14" s="15" t="s">
        <v>42</v>
      </c>
      <c r="D14" s="15" t="s">
        <v>27</v>
      </c>
      <c r="E14" s="15" t="s">
        <v>43</v>
      </c>
      <c r="F14" s="15" t="s">
        <v>44</v>
      </c>
      <c r="G14" s="15" t="s">
        <v>45</v>
      </c>
      <c r="H14" s="15" t="s">
        <v>46</v>
      </c>
      <c r="I14" s="15" t="s">
        <v>47</v>
      </c>
      <c r="J14" s="15" t="s">
        <v>48</v>
      </c>
      <c r="K14" s="15" t="s">
        <v>49</v>
      </c>
      <c r="L14" s="8"/>
    </row>
    <row r="16">
      <c r="A16" s="16" t="s">
        <v>50</v>
      </c>
      <c r="B16" s="16">
        <v>1.0</v>
      </c>
      <c r="C16" s="16">
        <v>2.0</v>
      </c>
      <c r="D16" s="16">
        <v>3.0</v>
      </c>
      <c r="E16" s="16">
        <v>4.0</v>
      </c>
      <c r="F16" s="16">
        <v>5.0</v>
      </c>
      <c r="G16" s="16">
        <v>6.0</v>
      </c>
      <c r="H16" s="16">
        <v>7.0</v>
      </c>
      <c r="I16" s="16">
        <v>8.0</v>
      </c>
      <c r="J16" s="16">
        <v>9.0</v>
      </c>
      <c r="K16" s="16">
        <v>10.0</v>
      </c>
      <c r="L16" s="16">
        <v>11.0</v>
      </c>
      <c r="M16" s="16">
        <v>12.0</v>
      </c>
    </row>
    <row r="17">
      <c r="A17" s="17" t="str">
        <f t="array" ref="A17:A22">TRANSPOSE(E1:J1)</f>
        <v>min</v>
      </c>
      <c r="B17" s="18" t="str">
        <f t="array" ref="B17:M17">TRANSPOSE(S2:S13)</f>
        <v>L-CPC</v>
      </c>
      <c r="C17" s="18" t="s">
        <v>24</v>
      </c>
      <c r="D17" s="18" t="s">
        <v>28</v>
      </c>
      <c r="E17" s="18" t="s">
        <v>34</v>
      </c>
      <c r="F17" s="18" t="s">
        <v>25</v>
      </c>
      <c r="G17" s="18" t="s">
        <v>26</v>
      </c>
      <c r="H17" s="18" t="s">
        <v>29</v>
      </c>
      <c r="I17" s="18" t="s">
        <v>31</v>
      </c>
      <c r="J17" s="18" t="s">
        <v>27</v>
      </c>
      <c r="K17" s="18" t="s">
        <v>22</v>
      </c>
      <c r="L17" s="18" t="s">
        <v>32</v>
      </c>
      <c r="M17" s="18" t="s">
        <v>33</v>
      </c>
      <c r="Q17" s="11" t="s">
        <v>13</v>
      </c>
      <c r="S17" s="11" t="s">
        <v>14</v>
      </c>
      <c r="U17" s="11" t="s">
        <v>15</v>
      </c>
      <c r="W17" s="11" t="s">
        <v>16</v>
      </c>
      <c r="Y17" s="11" t="s">
        <v>17</v>
      </c>
      <c r="AA17" s="19" t="s">
        <v>18</v>
      </c>
      <c r="AB17" s="20"/>
    </row>
    <row r="18">
      <c r="A18" s="17" t="s">
        <v>14</v>
      </c>
      <c r="B18" s="18" t="str">
        <f t="array" ref="B18:M18">TRANSPOSE(T2:T13)</f>
        <v>CPC</v>
      </c>
      <c r="C18" s="18" t="s">
        <v>30</v>
      </c>
      <c r="D18" s="18" t="s">
        <v>28</v>
      </c>
      <c r="E18" s="18" t="s">
        <v>34</v>
      </c>
      <c r="F18" s="18" t="s">
        <v>25</v>
      </c>
      <c r="G18" s="18" t="s">
        <v>29</v>
      </c>
      <c r="H18" s="18" t="s">
        <v>26</v>
      </c>
      <c r="I18" s="18" t="s">
        <v>31</v>
      </c>
      <c r="J18" s="18" t="s">
        <v>33</v>
      </c>
      <c r="K18" s="18" t="s">
        <v>27</v>
      </c>
      <c r="L18" s="18" t="s">
        <v>32</v>
      </c>
      <c r="M18" s="18" t="s">
        <v>22</v>
      </c>
      <c r="Q18" s="12" t="str">
        <f t="array" ref="Q18:R29">SORT(D2:E13, 2, TRUE)</f>
        <v>L-CPC</v>
      </c>
      <c r="R18" s="12">
        <v>3657108.0</v>
      </c>
      <c r="S18" s="12" t="str">
        <f t="array" ref="S18:T29">SORT({D2:D13, F2:F13}, 2, TRUE)</f>
        <v>CPC</v>
      </c>
      <c r="T18" s="12">
        <v>3667216.0</v>
      </c>
      <c r="U18" s="12" t="str">
        <f t="array" ref="U18:V29">SORT({D2:D13, G2:G13}, 2, TRUE)</f>
        <v>L-CPC</v>
      </c>
      <c r="V18" s="12">
        <v>3662156.70724144</v>
      </c>
      <c r="W18" s="12" t="str">
        <f t="array" ref="W18:X29">SORT({D2:D13, H2:H13}, 2, TRUE)</f>
        <v>CPC</v>
      </c>
      <c r="X18" s="12">
        <v>3662270.0</v>
      </c>
      <c r="Y18" s="12" t="str">
        <f t="array" ref="Y18:Z29">SORT({D2:D13, I2:I13}, 2, TRUE)</f>
        <v>CPC</v>
      </c>
      <c r="Z18" s="12">
        <v>1092.74851846898</v>
      </c>
      <c r="AA18" s="21" t="str">
        <f t="array" ref="AA18:AB29">SORT({D2:D13, J2:J13}, 2, TRUE)</f>
        <v>No-mitig</v>
      </c>
      <c r="AB18" s="22">
        <v>85.0</v>
      </c>
      <c r="AC18" s="23"/>
      <c r="AD18" s="23"/>
      <c r="AE18" s="23"/>
      <c r="AF18" s="23"/>
      <c r="AG18" s="23"/>
      <c r="AH18" s="23"/>
      <c r="AI18" s="23"/>
      <c r="AJ18" s="23"/>
      <c r="AK18" s="23"/>
      <c r="AL18" s="23"/>
    </row>
    <row r="19">
      <c r="A19" s="17" t="s">
        <v>15</v>
      </c>
      <c r="B19" s="18" t="str">
        <f t="array" ref="B19:M19">TRANSPOSE(U2:U13)</f>
        <v>L-CPC</v>
      </c>
      <c r="C19" s="18" t="s">
        <v>28</v>
      </c>
      <c r="D19" s="18" t="s">
        <v>24</v>
      </c>
      <c r="E19" s="18" t="s">
        <v>34</v>
      </c>
      <c r="F19" s="18" t="s">
        <v>29</v>
      </c>
      <c r="G19" s="18" t="s">
        <v>31</v>
      </c>
      <c r="H19" s="18" t="s">
        <v>25</v>
      </c>
      <c r="I19" s="18" t="s">
        <v>26</v>
      </c>
      <c r="J19" s="18" t="s">
        <v>27</v>
      </c>
      <c r="K19" s="18" t="s">
        <v>32</v>
      </c>
      <c r="L19" s="18" t="s">
        <v>22</v>
      </c>
      <c r="M19" s="18" t="s">
        <v>33</v>
      </c>
      <c r="Q19" s="12" t="s">
        <v>24</v>
      </c>
      <c r="R19" s="12">
        <v>3657270.0</v>
      </c>
      <c r="S19" s="12" t="s">
        <v>30</v>
      </c>
      <c r="T19" s="12">
        <v>3670838.0</v>
      </c>
      <c r="U19" s="12" t="s">
        <v>28</v>
      </c>
      <c r="V19" s="12">
        <v>3662363.5195039</v>
      </c>
      <c r="W19" s="12" t="s">
        <v>30</v>
      </c>
      <c r="X19" s="12">
        <v>3662379.0</v>
      </c>
      <c r="Y19" s="12" t="s">
        <v>27</v>
      </c>
      <c r="Z19" s="12">
        <v>1156.06528841861</v>
      </c>
      <c r="AA19" s="21" t="s">
        <v>25</v>
      </c>
      <c r="AB19" s="20">
        <v>283.0</v>
      </c>
    </row>
    <row r="20">
      <c r="A20" s="17" t="s">
        <v>16</v>
      </c>
      <c r="B20" s="18" t="str">
        <f t="array" ref="B20:M20">TRANSPOSE(V2:V13)</f>
        <v>CPC</v>
      </c>
      <c r="C20" s="18" t="s">
        <v>30</v>
      </c>
      <c r="D20" s="18" t="s">
        <v>28</v>
      </c>
      <c r="E20" s="18" t="s">
        <v>34</v>
      </c>
      <c r="F20" s="18" t="s">
        <v>25</v>
      </c>
      <c r="G20" s="18" t="s">
        <v>26</v>
      </c>
      <c r="H20" s="18" t="s">
        <v>31</v>
      </c>
      <c r="I20" s="18" t="s">
        <v>29</v>
      </c>
      <c r="J20" s="18" t="s">
        <v>27</v>
      </c>
      <c r="K20" s="18" t="s">
        <v>22</v>
      </c>
      <c r="L20" s="18" t="s">
        <v>32</v>
      </c>
      <c r="M20" s="18" t="s">
        <v>33</v>
      </c>
      <c r="Q20" s="12" t="s">
        <v>28</v>
      </c>
      <c r="R20" s="12">
        <v>3657432.0</v>
      </c>
      <c r="S20" s="12" t="s">
        <v>28</v>
      </c>
      <c r="T20" s="12">
        <v>3671325.0</v>
      </c>
      <c r="U20" s="12" t="s">
        <v>24</v>
      </c>
      <c r="V20" s="12">
        <v>3662397.30166033</v>
      </c>
      <c r="W20" s="12" t="s">
        <v>28</v>
      </c>
      <c r="X20" s="12">
        <v>3662594.0</v>
      </c>
      <c r="Y20" s="12" t="s">
        <v>26</v>
      </c>
      <c r="Z20" s="12">
        <v>1162.41288472966</v>
      </c>
      <c r="AA20" s="12" t="s">
        <v>22</v>
      </c>
      <c r="AB20" s="12">
        <v>496.0</v>
      </c>
    </row>
    <row r="21">
      <c r="A21" s="17" t="s">
        <v>17</v>
      </c>
      <c r="B21" s="18" t="str">
        <f t="array" ref="B21:M21">TRANSPOSE(W2:W13)</f>
        <v>CPC</v>
      </c>
      <c r="C21" s="18" t="s">
        <v>27</v>
      </c>
      <c r="D21" s="18" t="s">
        <v>26</v>
      </c>
      <c r="E21" s="18" t="s">
        <v>25</v>
      </c>
      <c r="F21" s="18" t="s">
        <v>34</v>
      </c>
      <c r="G21" s="18" t="s">
        <v>33</v>
      </c>
      <c r="H21" s="18" t="s">
        <v>32</v>
      </c>
      <c r="I21" s="18" t="s">
        <v>29</v>
      </c>
      <c r="J21" s="18" t="s">
        <v>31</v>
      </c>
      <c r="K21" s="18" t="s">
        <v>30</v>
      </c>
      <c r="L21" s="18" t="s">
        <v>28</v>
      </c>
      <c r="M21" s="18" t="s">
        <v>22</v>
      </c>
      <c r="Q21" s="12" t="s">
        <v>34</v>
      </c>
      <c r="R21" s="12">
        <v>3658351.0</v>
      </c>
      <c r="S21" s="12" t="s">
        <v>34</v>
      </c>
      <c r="T21" s="12">
        <v>3672838.0</v>
      </c>
      <c r="U21" s="12" t="s">
        <v>34</v>
      </c>
      <c r="V21" s="12">
        <v>3663499.91098219</v>
      </c>
      <c r="W21" s="12" t="s">
        <v>34</v>
      </c>
      <c r="X21" s="12">
        <v>3662702.0</v>
      </c>
      <c r="Y21" s="12" t="s">
        <v>25</v>
      </c>
      <c r="Z21" s="12">
        <v>1373.71759418553</v>
      </c>
      <c r="AA21" s="12" t="s">
        <v>24</v>
      </c>
      <c r="AB21" s="12">
        <v>1690.0</v>
      </c>
    </row>
    <row r="22">
      <c r="A22" s="17" t="s">
        <v>18</v>
      </c>
      <c r="B22" s="18" t="str">
        <f t="array" ref="B22:M22">TRANSPOSE(X2:X13)</f>
        <v>No-mitig</v>
      </c>
      <c r="C22" s="18" t="s">
        <v>25</v>
      </c>
      <c r="D22" s="18" t="s">
        <v>22</v>
      </c>
      <c r="E22" s="18" t="s">
        <v>24</v>
      </c>
      <c r="F22" s="18" t="s">
        <v>26</v>
      </c>
      <c r="G22" s="18" t="s">
        <v>33</v>
      </c>
      <c r="H22" s="18" t="s">
        <v>32</v>
      </c>
      <c r="I22" s="18" t="s">
        <v>27</v>
      </c>
      <c r="J22" s="18" t="s">
        <v>30</v>
      </c>
      <c r="K22" s="18" t="s">
        <v>29</v>
      </c>
      <c r="L22" s="18" t="s">
        <v>28</v>
      </c>
      <c r="M22" s="18" t="s">
        <v>31</v>
      </c>
      <c r="Q22" s="12" t="s">
        <v>25</v>
      </c>
      <c r="R22" s="12">
        <v>3664676.0</v>
      </c>
      <c r="S22" s="12" t="s">
        <v>25</v>
      </c>
      <c r="T22" s="12">
        <v>3674567.0</v>
      </c>
      <c r="U22" s="12" t="s">
        <v>29</v>
      </c>
      <c r="V22" s="12">
        <v>3669521.09991998</v>
      </c>
      <c r="W22" s="12" t="s">
        <v>25</v>
      </c>
      <c r="X22" s="12">
        <v>3669405.0</v>
      </c>
      <c r="Y22" s="12" t="s">
        <v>34</v>
      </c>
      <c r="Z22" s="12">
        <v>1410.39015736642</v>
      </c>
      <c r="AA22" s="12" t="s">
        <v>26</v>
      </c>
      <c r="AB22" s="12">
        <v>1962.0</v>
      </c>
    </row>
    <row r="23">
      <c r="Q23" s="12" t="s">
        <v>26</v>
      </c>
      <c r="R23" s="12">
        <v>3664811.0</v>
      </c>
      <c r="S23" s="12" t="s">
        <v>29</v>
      </c>
      <c r="T23" s="12">
        <v>3677540.0</v>
      </c>
      <c r="U23" s="12" t="s">
        <v>31</v>
      </c>
      <c r="V23" s="12">
        <v>3669536.83936787</v>
      </c>
      <c r="W23" s="12" t="s">
        <v>26</v>
      </c>
      <c r="X23" s="12">
        <v>3669595.0</v>
      </c>
      <c r="Y23" s="12" t="s">
        <v>33</v>
      </c>
      <c r="Z23" s="12">
        <v>1531.56338309582</v>
      </c>
      <c r="AA23" s="12" t="s">
        <v>33</v>
      </c>
      <c r="AB23" s="12">
        <v>1980.0</v>
      </c>
    </row>
    <row r="24">
      <c r="Q24" s="12" t="s">
        <v>29</v>
      </c>
      <c r="R24" s="12">
        <v>3664946.0</v>
      </c>
      <c r="S24" s="12" t="s">
        <v>26</v>
      </c>
      <c r="T24" s="12">
        <v>3678135.0</v>
      </c>
      <c r="U24" s="12" t="s">
        <v>25</v>
      </c>
      <c r="V24" s="12">
        <v>3669854.29605921</v>
      </c>
      <c r="W24" s="12" t="s">
        <v>31</v>
      </c>
      <c r="X24" s="12">
        <v>3669730.0</v>
      </c>
      <c r="Y24" s="12" t="s">
        <v>32</v>
      </c>
      <c r="Z24" s="12">
        <v>1573.60592241751</v>
      </c>
      <c r="AA24" s="12" t="s">
        <v>32</v>
      </c>
      <c r="AB24" s="12">
        <v>2006.0</v>
      </c>
    </row>
    <row r="25">
      <c r="A25" s="16" t="s">
        <v>51</v>
      </c>
      <c r="D25" s="3" t="s">
        <v>52</v>
      </c>
      <c r="F25" s="3" t="s">
        <v>13</v>
      </c>
      <c r="G25" s="7" t="s">
        <v>14</v>
      </c>
      <c r="H25" s="7" t="s">
        <v>15</v>
      </c>
      <c r="I25" s="7" t="s">
        <v>16</v>
      </c>
      <c r="J25" s="7" t="s">
        <v>17</v>
      </c>
      <c r="K25" s="7" t="s">
        <v>18</v>
      </c>
      <c r="L25" s="7"/>
      <c r="Q25" s="12" t="s">
        <v>31</v>
      </c>
      <c r="R25" s="12">
        <v>3665108.0</v>
      </c>
      <c r="S25" s="12" t="s">
        <v>31</v>
      </c>
      <c r="T25" s="12">
        <v>3678919.0</v>
      </c>
      <c r="U25" s="12" t="s">
        <v>26</v>
      </c>
      <c r="V25" s="12">
        <v>3669934.48329665</v>
      </c>
      <c r="W25" s="12" t="s">
        <v>29</v>
      </c>
      <c r="X25" s="12">
        <v>3669784.0</v>
      </c>
      <c r="Y25" s="12" t="s">
        <v>29</v>
      </c>
      <c r="Z25" s="12">
        <v>1575.32910220435</v>
      </c>
      <c r="AA25" s="12" t="s">
        <v>27</v>
      </c>
      <c r="AB25" s="12">
        <v>2197.0</v>
      </c>
    </row>
    <row r="26">
      <c r="A26" s="18" t="str">
        <f t="array" ref="A26:B37">SORT({Q33:Q44,AE33:AE44}, 2, FALSE)</f>
        <v>CPC</v>
      </c>
      <c r="B26" s="18">
        <v>24.0</v>
      </c>
      <c r="D26" s="7" t="str">
        <f t="shared" ref="D26:D36" si="22">D2</f>
        <v>CP</v>
      </c>
      <c r="F26" s="12">
        <f t="shared" ref="F26:K26" si="21">E2/E$13*100</f>
        <v>100.2024136</v>
      </c>
      <c r="G26" s="12">
        <f t="shared" si="21"/>
        <v>100.2744744</v>
      </c>
      <c r="H26" s="12">
        <f t="shared" si="21"/>
        <v>100.2132585</v>
      </c>
      <c r="I26" s="12">
        <f t="shared" si="21"/>
        <v>100.2066234</v>
      </c>
      <c r="J26" s="12">
        <f t="shared" si="21"/>
        <v>146.1878164</v>
      </c>
      <c r="K26" s="12">
        <f t="shared" si="21"/>
        <v>583.5294118</v>
      </c>
      <c r="Q26" s="12" t="s">
        <v>27</v>
      </c>
      <c r="R26" s="12">
        <v>3665270.0</v>
      </c>
      <c r="S26" s="12" t="s">
        <v>33</v>
      </c>
      <c r="T26" s="12">
        <v>3679703.0</v>
      </c>
      <c r="U26" s="12" t="s">
        <v>27</v>
      </c>
      <c r="V26" s="12">
        <v>3670405.61292258</v>
      </c>
      <c r="W26" s="12" t="s">
        <v>27</v>
      </c>
      <c r="X26" s="12">
        <v>3669973.0</v>
      </c>
      <c r="Y26" s="12" t="s">
        <v>31</v>
      </c>
      <c r="Z26" s="12">
        <v>1627.15170399172</v>
      </c>
      <c r="AA26" s="12" t="s">
        <v>30</v>
      </c>
      <c r="AB26" s="12">
        <v>2253.0</v>
      </c>
    </row>
    <row r="27">
      <c r="A27" s="18" t="s">
        <v>25</v>
      </c>
      <c r="B27" s="18">
        <v>17.0</v>
      </c>
      <c r="D27" s="7" t="str">
        <f t="shared" si="22"/>
        <v>CPC</v>
      </c>
      <c r="F27" s="12">
        <f t="shared" ref="F27:K27" si="23">E3/E$13*100</f>
        <v>99.97045117</v>
      </c>
      <c r="G27" s="12">
        <f t="shared" si="23"/>
        <v>99.84693036</v>
      </c>
      <c r="H27" s="12">
        <f t="shared" si="23"/>
        <v>99.96990284</v>
      </c>
      <c r="I27" s="12">
        <f t="shared" si="23"/>
        <v>99.98820543</v>
      </c>
      <c r="J27" s="12">
        <f t="shared" si="23"/>
        <v>77.47845607</v>
      </c>
      <c r="K27" s="12">
        <f t="shared" si="23"/>
        <v>1988.235294</v>
      </c>
      <c r="Q27" s="12" t="s">
        <v>22</v>
      </c>
      <c r="R27" s="12">
        <v>3665756.0</v>
      </c>
      <c r="S27" s="12" t="s">
        <v>27</v>
      </c>
      <c r="T27" s="12">
        <v>3679946.0</v>
      </c>
      <c r="U27" s="12" t="s">
        <v>32</v>
      </c>
      <c r="V27" s="12">
        <v>3671231.11582316</v>
      </c>
      <c r="W27" s="12" t="s">
        <v>22</v>
      </c>
      <c r="X27" s="12">
        <v>3670270.0</v>
      </c>
      <c r="Y27" s="12" t="s">
        <v>30</v>
      </c>
      <c r="Z27" s="12">
        <v>1636.39899037686</v>
      </c>
      <c r="AA27" s="12" t="s">
        <v>29</v>
      </c>
      <c r="AB27" s="12">
        <v>2318.0</v>
      </c>
    </row>
    <row r="28">
      <c r="A28" s="18" t="s">
        <v>34</v>
      </c>
      <c r="B28" s="18">
        <v>17.0</v>
      </c>
      <c r="D28" s="7" t="str">
        <f t="shared" si="22"/>
        <v>CPC-CP</v>
      </c>
      <c r="F28" s="12">
        <f t="shared" ref="F28:K28" si="24">E4/E$13*100</f>
        <v>100.1728921</v>
      </c>
      <c r="G28" s="12">
        <f t="shared" si="24"/>
        <v>100.0470753</v>
      </c>
      <c r="H28" s="12">
        <f t="shared" si="24"/>
        <v>100.1734512</v>
      </c>
      <c r="I28" s="12">
        <f t="shared" si="24"/>
        <v>100.183007</v>
      </c>
      <c r="J28" s="12">
        <f t="shared" si="24"/>
        <v>97.39982848</v>
      </c>
      <c r="K28" s="12">
        <f t="shared" si="24"/>
        <v>332.9411765</v>
      </c>
      <c r="Q28" s="12" t="s">
        <v>32</v>
      </c>
      <c r="R28" s="12">
        <v>3665973.0</v>
      </c>
      <c r="S28" s="12" t="s">
        <v>32</v>
      </c>
      <c r="T28" s="12">
        <v>3682244.0</v>
      </c>
      <c r="U28" s="12" t="s">
        <v>22</v>
      </c>
      <c r="V28" s="12">
        <v>3671312.63642728</v>
      </c>
      <c r="W28" s="12" t="s">
        <v>32</v>
      </c>
      <c r="X28" s="12">
        <v>3671189.0</v>
      </c>
      <c r="Y28" s="12" t="s">
        <v>28</v>
      </c>
      <c r="Z28" s="12">
        <v>1661.83620933154</v>
      </c>
      <c r="AA28" s="12" t="s">
        <v>28</v>
      </c>
      <c r="AB28" s="12">
        <v>2323.0</v>
      </c>
    </row>
    <row r="29">
      <c r="A29" s="18" t="s">
        <v>26</v>
      </c>
      <c r="B29" s="18">
        <v>16.0</v>
      </c>
      <c r="D29" s="7" t="str">
        <f t="shared" si="22"/>
        <v>CPC-D</v>
      </c>
      <c r="F29" s="12">
        <f t="shared" ref="F29:K29" si="25">E5/E$13*100</f>
        <v>100.1765823</v>
      </c>
      <c r="G29" s="12">
        <f t="shared" si="25"/>
        <v>100.1442209</v>
      </c>
      <c r="H29" s="12">
        <f t="shared" si="25"/>
        <v>100.17564</v>
      </c>
      <c r="I29" s="12">
        <f t="shared" si="25"/>
        <v>100.1881944</v>
      </c>
      <c r="J29" s="12">
        <f t="shared" si="25"/>
        <v>82.4178245</v>
      </c>
      <c r="K29" s="12">
        <f t="shared" si="25"/>
        <v>2308.235294</v>
      </c>
      <c r="Q29" s="12" t="s">
        <v>33</v>
      </c>
      <c r="R29" s="12">
        <v>3666864.0</v>
      </c>
      <c r="S29" s="12" t="s">
        <v>22</v>
      </c>
      <c r="T29" s="12">
        <v>3682919.0</v>
      </c>
      <c r="U29" s="12" t="s">
        <v>33</v>
      </c>
      <c r="V29" s="12">
        <v>3671832.62582516</v>
      </c>
      <c r="W29" s="12" t="s">
        <v>33</v>
      </c>
      <c r="X29" s="12">
        <v>3671865.0</v>
      </c>
      <c r="Y29" s="12" t="s">
        <v>22</v>
      </c>
      <c r="Z29" s="12">
        <v>2061.81857433948</v>
      </c>
      <c r="AA29" s="12" t="s">
        <v>31</v>
      </c>
      <c r="AB29" s="12">
        <v>2442.0</v>
      </c>
    </row>
    <row r="30">
      <c r="A30" s="18" t="s">
        <v>27</v>
      </c>
      <c r="B30" s="18">
        <v>14.0</v>
      </c>
      <c r="D30" s="7" t="str">
        <f t="shared" si="22"/>
        <v>D</v>
      </c>
      <c r="F30" s="12">
        <f t="shared" ref="F30:K30" si="26">E6/E$13*100</f>
        <v>100.1891289</v>
      </c>
      <c r="G30" s="12">
        <f t="shared" si="26"/>
        <v>100.1935288</v>
      </c>
      <c r="H30" s="12">
        <f t="shared" si="26"/>
        <v>100.1885001</v>
      </c>
      <c r="I30" s="12">
        <f t="shared" si="26"/>
        <v>100.1985146</v>
      </c>
      <c r="J30" s="12">
        <f t="shared" si="26"/>
        <v>81.9677649</v>
      </c>
      <c r="K30" s="12">
        <f t="shared" si="26"/>
        <v>2584.705882</v>
      </c>
    </row>
    <row r="31">
      <c r="A31" s="18" t="s">
        <v>30</v>
      </c>
      <c r="B31" s="18">
        <v>14.0</v>
      </c>
      <c r="D31" s="7" t="str">
        <f t="shared" si="22"/>
        <v>L</v>
      </c>
      <c r="F31" s="12">
        <f t="shared" ref="F31:K31" si="27">E7/E$13*100</f>
        <v>99.97487939</v>
      </c>
      <c r="G31" s="12">
        <f t="shared" si="27"/>
        <v>99.9588057</v>
      </c>
      <c r="H31" s="12">
        <f t="shared" si="27"/>
        <v>99.96898072</v>
      </c>
      <c r="I31" s="12">
        <f t="shared" si="27"/>
        <v>99.99705136</v>
      </c>
      <c r="J31" s="12">
        <f t="shared" si="27"/>
        <v>117.8281202</v>
      </c>
      <c r="K31" s="12">
        <f t="shared" si="27"/>
        <v>2732.941176</v>
      </c>
    </row>
    <row r="32">
      <c r="A32" s="18" t="s">
        <v>28</v>
      </c>
      <c r="B32" s="18">
        <v>12.0</v>
      </c>
      <c r="D32" s="7" t="str">
        <f t="shared" si="22"/>
        <v>L-CP</v>
      </c>
      <c r="F32" s="12">
        <f t="shared" ref="F32:K32" si="28">E8/E$13*100</f>
        <v>100.1802725</v>
      </c>
      <c r="G32" s="12">
        <f t="shared" si="28"/>
        <v>100.1280209</v>
      </c>
      <c r="H32" s="12">
        <f t="shared" si="28"/>
        <v>100.1643562</v>
      </c>
      <c r="I32" s="12">
        <f t="shared" si="28"/>
        <v>100.1933545</v>
      </c>
      <c r="J32" s="12">
        <f t="shared" si="28"/>
        <v>111.6945615</v>
      </c>
      <c r="K32" s="12">
        <f t="shared" si="28"/>
        <v>2727.058824</v>
      </c>
      <c r="R32" s="11" t="s">
        <v>13</v>
      </c>
      <c r="S32" s="11" t="s">
        <v>14</v>
      </c>
      <c r="T32" s="11" t="s">
        <v>15</v>
      </c>
      <c r="U32" s="11" t="s">
        <v>16</v>
      </c>
      <c r="V32" s="11" t="s">
        <v>17</v>
      </c>
      <c r="W32" s="11" t="s">
        <v>18</v>
      </c>
      <c r="Y32" s="11" t="s">
        <v>13</v>
      </c>
      <c r="Z32" s="11" t="s">
        <v>14</v>
      </c>
      <c r="AA32" s="11" t="s">
        <v>15</v>
      </c>
      <c r="AB32" s="11" t="s">
        <v>16</v>
      </c>
      <c r="AC32" s="11" t="s">
        <v>17</v>
      </c>
      <c r="AD32" s="11" t="s">
        <v>18</v>
      </c>
      <c r="AE32" s="4" t="s">
        <v>53</v>
      </c>
    </row>
    <row r="33">
      <c r="A33" s="18" t="s">
        <v>29</v>
      </c>
      <c r="B33" s="18">
        <v>12.0</v>
      </c>
      <c r="D33" s="7" t="str">
        <f t="shared" si="22"/>
        <v>L-CPC</v>
      </c>
      <c r="F33" s="12">
        <f t="shared" ref="F33:K33" si="29">E9/E$13*100</f>
        <v>99.96602294</v>
      </c>
      <c r="G33" s="12">
        <f t="shared" si="29"/>
        <v>99.9455462</v>
      </c>
      <c r="H33" s="12">
        <f t="shared" si="29"/>
        <v>99.96333551</v>
      </c>
      <c r="I33" s="12">
        <f t="shared" si="29"/>
        <v>99.99118137</v>
      </c>
      <c r="J33" s="12">
        <f t="shared" si="29"/>
        <v>116.0245611</v>
      </c>
      <c r="K33" s="12">
        <f t="shared" si="29"/>
        <v>2650.588235</v>
      </c>
      <c r="Q33" s="11" t="s">
        <v>22</v>
      </c>
      <c r="R33" s="12">
        <f t="shared" ref="R33:W33" si="30">(COUNTIF($Q33, "="&amp;S$2) * $Q$2) + (COUNTIF($Q33, "="&amp;S$3) * $Q$3) + (COUNTIF($Q33, "="&amp;S$4) * $Q$4) + (COUNTIF($Q33, "="&amp;S$5) * $Q$5) + (COUNTIF($Q33, "="&amp;S$6) * $Q$6) + (COUNTIF($Q33, "="&amp;S$7) * $Q$7) + (COUNTIF($Q33, "="&amp;S$8) * $Q$8) + (COUNTIF($Q33, "="&amp;S$9) * $Q$9) + (COUNTIF($Q33, "="&amp;S$10) * $Q$10) + (COUNTIF($Q33, "="&amp;S$11) * $Q$11) + (COUNTIF($Q33, "="&amp;S$12) * $Q$12) + (COUNTIF($Q33, "="&amp;S$13) * $Q$13)</f>
        <v>10</v>
      </c>
      <c r="S33" s="12">
        <f t="shared" si="30"/>
        <v>12</v>
      </c>
      <c r="T33" s="12">
        <f t="shared" si="30"/>
        <v>11</v>
      </c>
      <c r="U33" s="12">
        <f t="shared" si="30"/>
        <v>10</v>
      </c>
      <c r="V33" s="12">
        <f t="shared" si="30"/>
        <v>12</v>
      </c>
      <c r="W33" s="12">
        <f t="shared" si="30"/>
        <v>3</v>
      </c>
      <c r="Y33" s="12">
        <f>((Configuration!$B$2 + 1) - R33) * Configuration!A$6</f>
        <v>0</v>
      </c>
      <c r="Z33" s="12">
        <f>((Configuration!$B$2 + 1) - S33) * Configuration!B$6</f>
        <v>1</v>
      </c>
      <c r="AA33" s="12">
        <f>((Configuration!$B$2 + 1) - T33) * Configuration!C$6</f>
        <v>0</v>
      </c>
      <c r="AB33" s="12">
        <f>((Configuration!$B$2 + 1) - U33) * Configuration!D$6</f>
        <v>0</v>
      </c>
      <c r="AC33" s="12">
        <f>((Configuration!$B$2 + 1) - V33) * Configuration!E$6</f>
        <v>1</v>
      </c>
      <c r="AD33" s="12">
        <f>((Configuration!$B$2 + 1) - W33) * Configuration!F$6</f>
        <v>0</v>
      </c>
      <c r="AE33" s="12">
        <f t="shared" ref="AE33:AE44" si="33">SUM(Y33:AD33)</f>
        <v>2</v>
      </c>
    </row>
    <row r="34">
      <c r="A34" s="18" t="s">
        <v>33</v>
      </c>
      <c r="B34" s="18">
        <v>11.0</v>
      </c>
      <c r="D34" s="7" t="str">
        <f t="shared" si="22"/>
        <v>L-CPC-CP</v>
      </c>
      <c r="F34" s="12">
        <f t="shared" ref="F34:K34" si="31">E10/E$13*100</f>
        <v>100.1847007</v>
      </c>
      <c r="G34" s="12">
        <f t="shared" si="31"/>
        <v>100.1655668</v>
      </c>
      <c r="H34" s="12">
        <f t="shared" si="31"/>
        <v>100.1647858</v>
      </c>
      <c r="I34" s="12">
        <f t="shared" si="31"/>
        <v>100.1918802</v>
      </c>
      <c r="J34" s="12">
        <f t="shared" si="31"/>
        <v>115.3689066</v>
      </c>
      <c r="K34" s="12">
        <f t="shared" si="31"/>
        <v>2872.941176</v>
      </c>
      <c r="Q34" s="11" t="s">
        <v>24</v>
      </c>
      <c r="R34" s="12">
        <f t="shared" ref="R34:W34" si="32">(COUNTIF($Q34, "="&amp;S$2) * $Q$2) + (COUNTIF($Q34, "="&amp;S$3) * $Q$3) + (COUNTIF($Q34, "="&amp;S$4) * $Q$4) + (COUNTIF($Q34, "="&amp;S$5) * $Q$5) + (COUNTIF($Q34, "="&amp;S$6) * $Q$6) + (COUNTIF($Q34, "="&amp;S$7) * $Q$7) + (COUNTIF($Q34, "="&amp;S$8) * $Q$8) + (COUNTIF($Q34, "="&amp;S$9) * $Q$9) + (COUNTIF($Q34, "="&amp;S$10) * $Q$10) + (COUNTIF($Q34, "="&amp;S$11) * $Q$11) + (COUNTIF($Q34, "="&amp;S$12) * $Q$12) + (COUNTIF($Q34, "="&amp;S$13) * $Q$13)</f>
        <v>2</v>
      </c>
      <c r="S34" s="12">
        <f t="shared" si="32"/>
        <v>1</v>
      </c>
      <c r="T34" s="12">
        <f t="shared" si="32"/>
        <v>3</v>
      </c>
      <c r="U34" s="12">
        <f t="shared" si="32"/>
        <v>1</v>
      </c>
      <c r="V34" s="12">
        <f t="shared" si="32"/>
        <v>1</v>
      </c>
      <c r="W34" s="12">
        <f t="shared" si="32"/>
        <v>4</v>
      </c>
      <c r="Y34" s="12">
        <f>((Configuration!$B$2 + 1) - R34) * Configuration!A$6</f>
        <v>0</v>
      </c>
      <c r="Z34" s="12">
        <f>((Configuration!$B$2 + 1) - S34) * Configuration!B$6</f>
        <v>12</v>
      </c>
      <c r="AA34" s="12">
        <f>((Configuration!$B$2 + 1) - T34) * Configuration!C$6</f>
        <v>0</v>
      </c>
      <c r="AB34" s="12">
        <f>((Configuration!$B$2 + 1) - U34) * Configuration!D$6</f>
        <v>0</v>
      </c>
      <c r="AC34" s="12">
        <f>((Configuration!$B$2 + 1) - V34) * Configuration!E$6</f>
        <v>12</v>
      </c>
      <c r="AD34" s="12">
        <f>((Configuration!$B$2 + 1) - W34) * Configuration!F$6</f>
        <v>0</v>
      </c>
      <c r="AE34" s="12">
        <f t="shared" si="33"/>
        <v>24</v>
      </c>
    </row>
    <row r="35">
      <c r="A35" s="18" t="s">
        <v>31</v>
      </c>
      <c r="B35" s="18">
        <v>9.0</v>
      </c>
      <c r="D35" s="7" t="str">
        <f t="shared" si="22"/>
        <v>L-CPC-D</v>
      </c>
      <c r="F35" s="12">
        <f t="shared" ref="F35:K35" si="34">E11/E$13*100</f>
        <v>100.2083452</v>
      </c>
      <c r="G35" s="12">
        <f t="shared" si="34"/>
        <v>100.2560962</v>
      </c>
      <c r="H35" s="12">
        <f t="shared" si="34"/>
        <v>100.2110333</v>
      </c>
      <c r="I35" s="12">
        <f t="shared" si="34"/>
        <v>100.2317142</v>
      </c>
      <c r="J35" s="12">
        <f t="shared" si="34"/>
        <v>111.572384</v>
      </c>
      <c r="K35" s="12">
        <f t="shared" si="34"/>
        <v>2360</v>
      </c>
      <c r="Q35" s="11" t="s">
        <v>25</v>
      </c>
      <c r="R35" s="12">
        <f t="shared" ref="R35:W35" si="35">(COUNTIF($Q35, "="&amp;S$2) * $Q$2) + (COUNTIF($Q35, "="&amp;S$3) * $Q$3) + (COUNTIF($Q35, "="&amp;S$4) * $Q$4) + (COUNTIF($Q35, "="&amp;S$5) * $Q$5) + (COUNTIF($Q35, "="&amp;S$6) * $Q$6) + (COUNTIF($Q35, "="&amp;S$7) * $Q$7) + (COUNTIF($Q35, "="&amp;S$8) * $Q$8) + (COUNTIF($Q35, "="&amp;S$9) * $Q$9) + (COUNTIF($Q35, "="&amp;S$10) * $Q$10) + (COUNTIF($Q35, "="&amp;S$11) * $Q$11) + (COUNTIF($Q35, "="&amp;S$12) * $Q$12) + (COUNTIF($Q35, "="&amp;S$13) * $Q$13)</f>
        <v>5</v>
      </c>
      <c r="S35" s="12">
        <f t="shared" si="35"/>
        <v>5</v>
      </c>
      <c r="T35" s="12">
        <f t="shared" si="35"/>
        <v>7</v>
      </c>
      <c r="U35" s="12">
        <f t="shared" si="35"/>
        <v>5</v>
      </c>
      <c r="V35" s="12">
        <f t="shared" si="35"/>
        <v>4</v>
      </c>
      <c r="W35" s="12">
        <f t="shared" si="35"/>
        <v>2</v>
      </c>
      <c r="Y35" s="12">
        <f>((Configuration!$B$2 + 1) - R35) * Configuration!A$6</f>
        <v>0</v>
      </c>
      <c r="Z35" s="12">
        <f>((Configuration!$B$2 + 1) - S35) * Configuration!B$6</f>
        <v>8</v>
      </c>
      <c r="AA35" s="12">
        <f>((Configuration!$B$2 + 1) - T35) * Configuration!C$6</f>
        <v>0</v>
      </c>
      <c r="AB35" s="12">
        <f>((Configuration!$B$2 + 1) - U35) * Configuration!D$6</f>
        <v>0</v>
      </c>
      <c r="AC35" s="12">
        <f>((Configuration!$B$2 + 1) - V35) * Configuration!E$6</f>
        <v>9</v>
      </c>
      <c r="AD35" s="12">
        <f>((Configuration!$B$2 + 1) - W35) * Configuration!F$6</f>
        <v>0</v>
      </c>
      <c r="AE35" s="12">
        <f t="shared" si="33"/>
        <v>17</v>
      </c>
    </row>
    <row r="36">
      <c r="A36" s="18" t="s">
        <v>32</v>
      </c>
      <c r="B36" s="18">
        <v>8.0</v>
      </c>
      <c r="D36" s="7" t="str">
        <f t="shared" si="22"/>
        <v>L-D</v>
      </c>
      <c r="F36" s="12">
        <f t="shared" ref="F36:K36" si="36">E12/E$13*100</f>
        <v>100.2327005</v>
      </c>
      <c r="G36" s="12">
        <f t="shared" si="36"/>
        <v>100.1869127</v>
      </c>
      <c r="H36" s="12">
        <f t="shared" si="36"/>
        <v>100.2274523</v>
      </c>
      <c r="I36" s="12">
        <f t="shared" si="36"/>
        <v>100.2501705</v>
      </c>
      <c r="J36" s="12">
        <f t="shared" si="36"/>
        <v>108.5914685</v>
      </c>
      <c r="K36" s="12">
        <f t="shared" si="36"/>
        <v>2329.411765</v>
      </c>
      <c r="Q36" s="11" t="s">
        <v>26</v>
      </c>
      <c r="R36" s="12">
        <f t="shared" ref="R36:W36" si="37">(COUNTIF($Q36, "="&amp;S$2) * $Q$2) + (COUNTIF($Q36, "="&amp;S$3) * $Q$3) + (COUNTIF($Q36, "="&amp;S$4) * $Q$4) + (COUNTIF($Q36, "="&amp;S$5) * $Q$5) + (COUNTIF($Q36, "="&amp;S$6) * $Q$6) + (COUNTIF($Q36, "="&amp;S$7) * $Q$7) + (COUNTIF($Q36, "="&amp;S$8) * $Q$8) + (COUNTIF($Q36, "="&amp;S$9) * $Q$9) + (COUNTIF($Q36, "="&amp;S$10) * $Q$10) + (COUNTIF($Q36, "="&amp;S$11) * $Q$11) + (COUNTIF($Q36, "="&amp;S$12) * $Q$12) + (COUNTIF($Q36, "="&amp;S$13) * $Q$13)</f>
        <v>6</v>
      </c>
      <c r="S36" s="12">
        <f t="shared" si="37"/>
        <v>7</v>
      </c>
      <c r="T36" s="12">
        <f t="shared" si="37"/>
        <v>8</v>
      </c>
      <c r="U36" s="12">
        <f t="shared" si="37"/>
        <v>6</v>
      </c>
      <c r="V36" s="12">
        <f t="shared" si="37"/>
        <v>3</v>
      </c>
      <c r="W36" s="12">
        <f t="shared" si="37"/>
        <v>5</v>
      </c>
      <c r="Y36" s="12">
        <f>((Configuration!$B$2 + 1) - R36) * Configuration!A$6</f>
        <v>0</v>
      </c>
      <c r="Z36" s="12">
        <f>((Configuration!$B$2 + 1) - S36) * Configuration!B$6</f>
        <v>6</v>
      </c>
      <c r="AA36" s="12">
        <f>((Configuration!$B$2 + 1) - T36) * Configuration!C$6</f>
        <v>0</v>
      </c>
      <c r="AB36" s="12">
        <f>((Configuration!$B$2 + 1) - U36) * Configuration!D$6</f>
        <v>0</v>
      </c>
      <c r="AC36" s="12">
        <f>((Configuration!$B$2 + 1) - V36) * Configuration!E$6</f>
        <v>10</v>
      </c>
      <c r="AD36" s="12">
        <f>((Configuration!$B$2 + 1) - W36) * Configuration!F$6</f>
        <v>0</v>
      </c>
      <c r="AE36" s="12">
        <f t="shared" si="33"/>
        <v>16</v>
      </c>
    </row>
    <row r="37">
      <c r="A37" s="18" t="s">
        <v>22</v>
      </c>
      <c r="B37" s="18">
        <v>2.0</v>
      </c>
      <c r="D37" s="7"/>
      <c r="Q37" s="11" t="s">
        <v>27</v>
      </c>
      <c r="R37" s="12">
        <f t="shared" ref="R37:W37" si="38">(COUNTIF($Q37, "="&amp;S$2) * $Q$2) + (COUNTIF($Q37, "="&amp;S$3) * $Q$3) + (COUNTIF($Q37, "="&amp;S$4) * $Q$4) + (COUNTIF($Q37, "="&amp;S$5) * $Q$5) + (COUNTIF($Q37, "="&amp;S$6) * $Q$6) + (COUNTIF($Q37, "="&amp;S$7) * $Q$7) + (COUNTIF($Q37, "="&amp;S$8) * $Q$8) + (COUNTIF($Q37, "="&amp;S$9) * $Q$9) + (COUNTIF($Q37, "="&amp;S$10) * $Q$10) + (COUNTIF($Q37, "="&amp;S$11) * $Q$11) + (COUNTIF($Q37, "="&amp;S$12) * $Q$12) + (COUNTIF($Q37, "="&amp;S$13) * $Q$13)</f>
        <v>9</v>
      </c>
      <c r="S37" s="12">
        <f t="shared" si="38"/>
        <v>10</v>
      </c>
      <c r="T37" s="12">
        <f t="shared" si="38"/>
        <v>9</v>
      </c>
      <c r="U37" s="12">
        <f t="shared" si="38"/>
        <v>9</v>
      </c>
      <c r="V37" s="12">
        <f t="shared" si="38"/>
        <v>2</v>
      </c>
      <c r="W37" s="12">
        <f t="shared" si="38"/>
        <v>8</v>
      </c>
      <c r="Y37" s="12">
        <f>((Configuration!$B$2 + 1) - R37) * Configuration!A$6</f>
        <v>0</v>
      </c>
      <c r="Z37" s="12">
        <f>((Configuration!$B$2 + 1) - S37) * Configuration!B$6</f>
        <v>3</v>
      </c>
      <c r="AA37" s="12">
        <f>((Configuration!$B$2 + 1) - T37) * Configuration!C$6</f>
        <v>0</v>
      </c>
      <c r="AB37" s="12">
        <f>((Configuration!$B$2 + 1) - U37) * Configuration!D$6</f>
        <v>0</v>
      </c>
      <c r="AC37" s="12">
        <f>((Configuration!$B$2 + 1) - V37) * Configuration!E$6</f>
        <v>11</v>
      </c>
      <c r="AD37" s="12">
        <f>((Configuration!$B$2 + 1) - W37) * Configuration!F$6</f>
        <v>0</v>
      </c>
      <c r="AE37" s="12">
        <f t="shared" si="33"/>
        <v>14</v>
      </c>
    </row>
    <row r="38">
      <c r="Q38" s="11" t="s">
        <v>28</v>
      </c>
      <c r="R38" s="12">
        <f t="shared" ref="R38:W38" si="39">(COUNTIF($Q38, "="&amp;S$2) * $Q$2) + (COUNTIF($Q38, "="&amp;S$3) * $Q$3) + (COUNTIF($Q38, "="&amp;S$4) * $Q$4) + (COUNTIF($Q38, "="&amp;S$5) * $Q$5) + (COUNTIF($Q38, "="&amp;S$6) * $Q$6) + (COUNTIF($Q38, "="&amp;S$7) * $Q$7) + (COUNTIF($Q38, "="&amp;S$8) * $Q$8) + (COUNTIF($Q38, "="&amp;S$9) * $Q$9) + (COUNTIF($Q38, "="&amp;S$10) * $Q$10) + (COUNTIF($Q38, "="&amp;S$11) * $Q$11) + (COUNTIF($Q38, "="&amp;S$12) * $Q$12) + (COUNTIF($Q38, "="&amp;S$13) * $Q$13)</f>
        <v>3</v>
      </c>
      <c r="S38" s="12">
        <f t="shared" si="39"/>
        <v>3</v>
      </c>
      <c r="T38" s="12">
        <f t="shared" si="39"/>
        <v>2</v>
      </c>
      <c r="U38" s="12">
        <f t="shared" si="39"/>
        <v>3</v>
      </c>
      <c r="V38" s="12">
        <f t="shared" si="39"/>
        <v>11</v>
      </c>
      <c r="W38" s="12">
        <f t="shared" si="39"/>
        <v>11</v>
      </c>
      <c r="Y38" s="12">
        <f>((Configuration!$B$2 + 1) - R38) * Configuration!A$6</f>
        <v>0</v>
      </c>
      <c r="Z38" s="12">
        <f>((Configuration!$B$2 + 1) - S38) * Configuration!B$6</f>
        <v>10</v>
      </c>
      <c r="AA38" s="12">
        <f>((Configuration!$B$2 + 1) - T38) * Configuration!C$6</f>
        <v>0</v>
      </c>
      <c r="AB38" s="12">
        <f>((Configuration!$B$2 + 1) - U38) * Configuration!D$6</f>
        <v>0</v>
      </c>
      <c r="AC38" s="12">
        <f>((Configuration!$B$2 + 1) - V38) * Configuration!E$6</f>
        <v>2</v>
      </c>
      <c r="AD38" s="12">
        <f>((Configuration!$B$2 + 1) - W38) * Configuration!F$6</f>
        <v>0</v>
      </c>
      <c r="AE38" s="12">
        <f t="shared" si="33"/>
        <v>12</v>
      </c>
    </row>
    <row r="39">
      <c r="Q39" s="11" t="s">
        <v>29</v>
      </c>
      <c r="R39" s="12">
        <f t="shared" ref="R39:W39" si="40">(COUNTIF($Q39, "="&amp;S$2) * $Q$2) + (COUNTIF($Q39, "="&amp;S$3) * $Q$3) + (COUNTIF($Q39, "="&amp;S$4) * $Q$4) + (COUNTIF($Q39, "="&amp;S$5) * $Q$5) + (COUNTIF($Q39, "="&amp;S$6) * $Q$6) + (COUNTIF($Q39, "="&amp;S$7) * $Q$7) + (COUNTIF($Q39, "="&amp;S$8) * $Q$8) + (COUNTIF($Q39, "="&amp;S$9) * $Q$9) + (COUNTIF($Q39, "="&amp;S$10) * $Q$10) + (COUNTIF($Q39, "="&amp;S$11) * $Q$11) + (COUNTIF($Q39, "="&amp;S$12) * $Q$12) + (COUNTIF($Q39, "="&amp;S$13) * $Q$13)</f>
        <v>7</v>
      </c>
      <c r="S39" s="12">
        <f t="shared" si="40"/>
        <v>6</v>
      </c>
      <c r="T39" s="12">
        <f t="shared" si="40"/>
        <v>5</v>
      </c>
      <c r="U39" s="12">
        <f t="shared" si="40"/>
        <v>8</v>
      </c>
      <c r="V39" s="12">
        <f t="shared" si="40"/>
        <v>8</v>
      </c>
      <c r="W39" s="12">
        <f t="shared" si="40"/>
        <v>10</v>
      </c>
      <c r="Y39" s="12">
        <f>((Configuration!$B$2 + 1) - R39) * Configuration!A$6</f>
        <v>0</v>
      </c>
      <c r="Z39" s="12">
        <f>((Configuration!$B$2 + 1) - S39) * Configuration!B$6</f>
        <v>7</v>
      </c>
      <c r="AA39" s="12">
        <f>((Configuration!$B$2 + 1) - T39) * Configuration!C$6</f>
        <v>0</v>
      </c>
      <c r="AB39" s="12">
        <f>((Configuration!$B$2 + 1) - U39) * Configuration!D$6</f>
        <v>0</v>
      </c>
      <c r="AC39" s="12">
        <f>((Configuration!$B$2 + 1) - V39) * Configuration!E$6</f>
        <v>5</v>
      </c>
      <c r="AD39" s="12">
        <f>((Configuration!$B$2 + 1) - W39) * Configuration!F$6</f>
        <v>0</v>
      </c>
      <c r="AE39" s="12">
        <f t="shared" si="33"/>
        <v>12</v>
      </c>
    </row>
    <row r="40">
      <c r="Q40" s="11" t="s">
        <v>30</v>
      </c>
      <c r="R40" s="12">
        <f t="shared" ref="R40:W40" si="41">(COUNTIF($Q40, "="&amp;S$2) * $Q$2) + (COUNTIF($Q40, "="&amp;S$3) * $Q$3) + (COUNTIF($Q40, "="&amp;S$4) * $Q$4) + (COUNTIF($Q40, "="&amp;S$5) * $Q$5) + (COUNTIF($Q40, "="&amp;S$6) * $Q$6) + (COUNTIF($Q40, "="&amp;S$7) * $Q$7) + (COUNTIF($Q40, "="&amp;S$8) * $Q$8) + (COUNTIF($Q40, "="&amp;S$9) * $Q$9) + (COUNTIF($Q40, "="&amp;S$10) * $Q$10) + (COUNTIF($Q40, "="&amp;S$11) * $Q$11) + (COUNTIF($Q40, "="&amp;S$12) * $Q$12) + (COUNTIF($Q40, "="&amp;S$13) * $Q$13)</f>
        <v>1</v>
      </c>
      <c r="S40" s="12">
        <f t="shared" si="41"/>
        <v>2</v>
      </c>
      <c r="T40" s="12">
        <f t="shared" si="41"/>
        <v>1</v>
      </c>
      <c r="U40" s="12">
        <f t="shared" si="41"/>
        <v>2</v>
      </c>
      <c r="V40" s="12">
        <f t="shared" si="41"/>
        <v>10</v>
      </c>
      <c r="W40" s="12">
        <f t="shared" si="41"/>
        <v>9</v>
      </c>
      <c r="Y40" s="12">
        <f>((Configuration!$B$2 + 1) - R40) * Configuration!A$6</f>
        <v>0</v>
      </c>
      <c r="Z40" s="12">
        <f>((Configuration!$B$2 + 1) - S40) * Configuration!B$6</f>
        <v>11</v>
      </c>
      <c r="AA40" s="12">
        <f>((Configuration!$B$2 + 1) - T40) * Configuration!C$6</f>
        <v>0</v>
      </c>
      <c r="AB40" s="12">
        <f>((Configuration!$B$2 + 1) - U40) * Configuration!D$6</f>
        <v>0</v>
      </c>
      <c r="AC40" s="12">
        <f>((Configuration!$B$2 + 1) - V40) * Configuration!E$6</f>
        <v>3</v>
      </c>
      <c r="AD40" s="12">
        <f>((Configuration!$B$2 + 1) - W40) * Configuration!F$6</f>
        <v>0</v>
      </c>
      <c r="AE40" s="12">
        <f t="shared" si="33"/>
        <v>14</v>
      </c>
    </row>
    <row r="41">
      <c r="Q41" s="11" t="s">
        <v>31</v>
      </c>
      <c r="R41" s="12">
        <f t="shared" ref="R41:W41" si="42">(COUNTIF($Q41, "="&amp;S$2) * $Q$2) + (COUNTIF($Q41, "="&amp;S$3) * $Q$3) + (COUNTIF($Q41, "="&amp;S$4) * $Q$4) + (COUNTIF($Q41, "="&amp;S$5) * $Q$5) + (COUNTIF($Q41, "="&amp;S$6) * $Q$6) + (COUNTIF($Q41, "="&amp;S$7) * $Q$7) + (COUNTIF($Q41, "="&amp;S$8) * $Q$8) + (COUNTIF($Q41, "="&amp;S$9) * $Q$9) + (COUNTIF($Q41, "="&amp;S$10) * $Q$10) + (COUNTIF($Q41, "="&amp;S$11) * $Q$11) + (COUNTIF($Q41, "="&amp;S$12) * $Q$12) + (COUNTIF($Q41, "="&amp;S$13) * $Q$13)</f>
        <v>8</v>
      </c>
      <c r="S41" s="12">
        <f t="shared" si="42"/>
        <v>8</v>
      </c>
      <c r="T41" s="12">
        <f t="shared" si="42"/>
        <v>6</v>
      </c>
      <c r="U41" s="12">
        <f t="shared" si="42"/>
        <v>7</v>
      </c>
      <c r="V41" s="12">
        <f t="shared" si="42"/>
        <v>9</v>
      </c>
      <c r="W41" s="12">
        <f t="shared" si="42"/>
        <v>12</v>
      </c>
      <c r="Y41" s="12">
        <f>((Configuration!$B$2 + 1) - R41) * Configuration!A$6</f>
        <v>0</v>
      </c>
      <c r="Z41" s="12">
        <f>((Configuration!$B$2 + 1) - S41) * Configuration!B$6</f>
        <v>5</v>
      </c>
      <c r="AA41" s="12">
        <f>((Configuration!$B$2 + 1) - T41) * Configuration!C$6</f>
        <v>0</v>
      </c>
      <c r="AB41" s="12">
        <f>((Configuration!$B$2 + 1) - U41) * Configuration!D$6</f>
        <v>0</v>
      </c>
      <c r="AC41" s="12">
        <f>((Configuration!$B$2 + 1) - V41) * Configuration!E$6</f>
        <v>4</v>
      </c>
      <c r="AD41" s="12">
        <f>((Configuration!$B$2 + 1) - W41) * Configuration!F$6</f>
        <v>0</v>
      </c>
      <c r="AE41" s="12">
        <f t="shared" si="33"/>
        <v>9</v>
      </c>
    </row>
    <row r="42">
      <c r="Q42" s="11" t="s">
        <v>32</v>
      </c>
      <c r="R42" s="12">
        <f t="shared" ref="R42:W42" si="43">(COUNTIF($Q42, "="&amp;S$2) * $Q$2) + (COUNTIF($Q42, "="&amp;S$3) * $Q$3) + (COUNTIF($Q42, "="&amp;S$4) * $Q$4) + (COUNTIF($Q42, "="&amp;S$5) * $Q$5) + (COUNTIF($Q42, "="&amp;S$6) * $Q$6) + (COUNTIF($Q42, "="&amp;S$7) * $Q$7) + (COUNTIF($Q42, "="&amp;S$8) * $Q$8) + (COUNTIF($Q42, "="&amp;S$9) * $Q$9) + (COUNTIF($Q42, "="&amp;S$10) * $Q$10) + (COUNTIF($Q42, "="&amp;S$11) * $Q$11) + (COUNTIF($Q42, "="&amp;S$12) * $Q$12) + (COUNTIF($Q42, "="&amp;S$13) * $Q$13)</f>
        <v>11</v>
      </c>
      <c r="S42" s="12">
        <f t="shared" si="43"/>
        <v>11</v>
      </c>
      <c r="T42" s="12">
        <f t="shared" si="43"/>
        <v>10</v>
      </c>
      <c r="U42" s="12">
        <f t="shared" si="43"/>
        <v>11</v>
      </c>
      <c r="V42" s="12">
        <f t="shared" si="43"/>
        <v>7</v>
      </c>
      <c r="W42" s="12">
        <f t="shared" si="43"/>
        <v>7</v>
      </c>
      <c r="Y42" s="12">
        <f>((Configuration!$B$2 + 1) - R42) * Configuration!A$6</f>
        <v>0</v>
      </c>
      <c r="Z42" s="12">
        <f>((Configuration!$B$2 + 1) - S42) * Configuration!B$6</f>
        <v>2</v>
      </c>
      <c r="AA42" s="12">
        <f>((Configuration!$B$2 + 1) - T42) * Configuration!C$6</f>
        <v>0</v>
      </c>
      <c r="AB42" s="12">
        <f>((Configuration!$B$2 + 1) - U42) * Configuration!D$6</f>
        <v>0</v>
      </c>
      <c r="AC42" s="12">
        <f>((Configuration!$B$2 + 1) - V42) * Configuration!E$6</f>
        <v>6</v>
      </c>
      <c r="AD42" s="12">
        <f>((Configuration!$B$2 + 1) - W42) * Configuration!F$6</f>
        <v>0</v>
      </c>
      <c r="AE42" s="12">
        <f t="shared" si="33"/>
        <v>8</v>
      </c>
    </row>
    <row r="43">
      <c r="Q43" s="11" t="s">
        <v>33</v>
      </c>
      <c r="R43" s="12">
        <f t="shared" ref="R43:W43" si="44">(COUNTIF($Q43, "="&amp;S$2) * $Q$2) + (COUNTIF($Q43, "="&amp;S$3) * $Q$3) + (COUNTIF($Q43, "="&amp;S$4) * $Q$4) + (COUNTIF($Q43, "="&amp;S$5) * $Q$5) + (COUNTIF($Q43, "="&amp;S$6) * $Q$6) + (COUNTIF($Q43, "="&amp;S$7) * $Q$7) + (COUNTIF($Q43, "="&amp;S$8) * $Q$8) + (COUNTIF($Q43, "="&amp;S$9) * $Q$9) + (COUNTIF($Q43, "="&amp;S$10) * $Q$10) + (COUNTIF($Q43, "="&amp;S$11) * $Q$11) + (COUNTIF($Q43, "="&amp;S$12) * $Q$12) + (COUNTIF($Q43, "="&amp;S$13) * $Q$13)</f>
        <v>12</v>
      </c>
      <c r="S43" s="12">
        <f t="shared" si="44"/>
        <v>9</v>
      </c>
      <c r="T43" s="12">
        <f t="shared" si="44"/>
        <v>12</v>
      </c>
      <c r="U43" s="12">
        <f t="shared" si="44"/>
        <v>12</v>
      </c>
      <c r="V43" s="12">
        <f t="shared" si="44"/>
        <v>6</v>
      </c>
      <c r="W43" s="12">
        <f t="shared" si="44"/>
        <v>6</v>
      </c>
      <c r="Y43" s="12">
        <f>((Configuration!$B$2 + 1) - R43) * Configuration!A$6</f>
        <v>0</v>
      </c>
      <c r="Z43" s="12">
        <f>((Configuration!$B$2 + 1) - S43) * Configuration!B$6</f>
        <v>4</v>
      </c>
      <c r="AA43" s="12">
        <f>((Configuration!$B$2 + 1) - T43) * Configuration!C$6</f>
        <v>0</v>
      </c>
      <c r="AB43" s="12">
        <f>((Configuration!$B$2 + 1) - U43) * Configuration!D$6</f>
        <v>0</v>
      </c>
      <c r="AC43" s="12">
        <f>((Configuration!$B$2 + 1) - V43) * Configuration!E$6</f>
        <v>7</v>
      </c>
      <c r="AD43" s="12">
        <f>((Configuration!$B$2 + 1) - W43) * Configuration!F$6</f>
        <v>0</v>
      </c>
      <c r="AE43" s="12">
        <f t="shared" si="33"/>
        <v>11</v>
      </c>
    </row>
    <row r="44">
      <c r="Q44" s="11" t="s">
        <v>34</v>
      </c>
      <c r="R44" s="12">
        <f t="shared" ref="R44:W44" si="45">(COUNTIF($Q44, "="&amp;S$2) * $Q$2) + (COUNTIF($Q44, "="&amp;S$3) * $Q$3) + (COUNTIF($Q44, "="&amp;S$4) * $Q$4) + (COUNTIF($Q44, "="&amp;S$5) * $Q$5) + (COUNTIF($Q44, "="&amp;S$6) * $Q$6) + (COUNTIF($Q44, "="&amp;S$7) * $Q$7) + (COUNTIF($Q44, "="&amp;S$8) * $Q$8) + (COUNTIF($Q44, "="&amp;S$9) * $Q$9) + (COUNTIF($Q44, "="&amp;S$10) * $Q$10) + (COUNTIF($Q44, "="&amp;S$11) * $Q$11) + (COUNTIF($Q44, "="&amp;S$12) * $Q$12) + (COUNTIF($Q44, "="&amp;S$13) * $Q$13)</f>
        <v>4</v>
      </c>
      <c r="S44" s="12">
        <f t="shared" si="45"/>
        <v>4</v>
      </c>
      <c r="T44" s="12">
        <f t="shared" si="45"/>
        <v>4</v>
      </c>
      <c r="U44" s="12">
        <f t="shared" si="45"/>
        <v>4</v>
      </c>
      <c r="V44" s="12">
        <f t="shared" si="45"/>
        <v>5</v>
      </c>
      <c r="W44" s="12">
        <f t="shared" si="45"/>
        <v>1</v>
      </c>
      <c r="Y44" s="12">
        <f>((Configuration!$B$2 + 1) - R44) * Configuration!A$6</f>
        <v>0</v>
      </c>
      <c r="Z44" s="12">
        <f>((Configuration!$B$2 + 1) - S44) * Configuration!B$6</f>
        <v>9</v>
      </c>
      <c r="AA44" s="12">
        <f>((Configuration!$B$2 + 1) - T44) * Configuration!C$6</f>
        <v>0</v>
      </c>
      <c r="AB44" s="12">
        <f>((Configuration!$B$2 + 1) - U44) * Configuration!D$6</f>
        <v>0</v>
      </c>
      <c r="AC44" s="12">
        <f>((Configuration!$B$2 + 1) - V44) * Configuration!E$6</f>
        <v>8</v>
      </c>
      <c r="AD44" s="12">
        <f>((Configuration!$B$2 + 1) - W44) * Configuration!F$6</f>
        <v>0</v>
      </c>
      <c r="AE44" s="12">
        <f t="shared" si="33"/>
        <v>17</v>
      </c>
    </row>
  </sheetData>
  <mergeCells count="15">
    <mergeCell ref="D30:E30"/>
    <mergeCell ref="D31:E31"/>
    <mergeCell ref="D32:E32"/>
    <mergeCell ref="D33:E33"/>
    <mergeCell ref="D34:E34"/>
    <mergeCell ref="D35:E35"/>
    <mergeCell ref="D36:E36"/>
    <mergeCell ref="D37:E37"/>
    <mergeCell ref="P1:R1"/>
    <mergeCell ref="A25:B25"/>
    <mergeCell ref="D25:E25"/>
    <mergeCell ref="D26:E26"/>
    <mergeCell ref="D27:E27"/>
    <mergeCell ref="D28:E28"/>
    <mergeCell ref="D29:E29"/>
  </mergeCells>
  <conditionalFormatting sqref="L26:L36">
    <cfRule type="colorScale" priority="1">
      <colorScale>
        <cfvo type="min"/>
        <cfvo type="formula" val="100"/>
        <cfvo type="max"/>
        <color rgb="FF57BB8A"/>
        <color rgb="FFFFFFFF"/>
        <color rgb="FFEA4335"/>
      </colorScale>
    </cfRule>
  </conditionalFormatting>
  <conditionalFormatting sqref="K26:K36">
    <cfRule type="colorScale" priority="2">
      <colorScale>
        <cfvo type="min"/>
        <cfvo type="formula" val="100"/>
        <cfvo type="max"/>
        <color rgb="FF57BB8A"/>
        <color rgb="FFFFFFFF"/>
        <color rgb="FFEA4335"/>
      </colorScale>
    </cfRule>
  </conditionalFormatting>
  <conditionalFormatting sqref="J26:J36">
    <cfRule type="colorScale" priority="3">
      <colorScale>
        <cfvo type="min"/>
        <cfvo type="formula" val="100"/>
        <cfvo type="max"/>
        <color rgb="FF57BB8A"/>
        <color rgb="FFFFFFFF"/>
        <color rgb="FFEA4335"/>
      </colorScale>
    </cfRule>
  </conditionalFormatting>
  <conditionalFormatting sqref="I26:I36">
    <cfRule type="colorScale" priority="4">
      <colorScale>
        <cfvo type="min"/>
        <cfvo type="formula" val="100"/>
        <cfvo type="max"/>
        <color rgb="FF57BB8A"/>
        <color rgb="FFFFFFFF"/>
        <color rgb="FFEA4335"/>
      </colorScale>
    </cfRule>
  </conditionalFormatting>
  <conditionalFormatting sqref="H26:H36">
    <cfRule type="colorScale" priority="5">
      <colorScale>
        <cfvo type="min"/>
        <cfvo type="formula" val="100"/>
        <cfvo type="max"/>
        <color rgb="FF57BB8A"/>
        <color rgb="FFFFFFFF"/>
        <color rgb="FFEA4335"/>
      </colorScale>
    </cfRule>
  </conditionalFormatting>
  <conditionalFormatting sqref="G26:G36">
    <cfRule type="colorScale" priority="6">
      <colorScale>
        <cfvo type="min"/>
        <cfvo type="formula" val="100"/>
        <cfvo type="max"/>
        <color rgb="FF57BB8A"/>
        <color rgb="FFFFFFFF"/>
        <color rgb="FFEA4335"/>
      </colorScale>
    </cfRule>
  </conditionalFormatting>
  <conditionalFormatting sqref="F26:F36">
    <cfRule type="colorScale" priority="7">
      <colorScale>
        <cfvo type="min"/>
        <cfvo type="formula" val="100"/>
        <cfvo type="max"/>
        <color rgb="FF57BB8A"/>
        <color rgb="FFFFFFFF"/>
        <color rgb="FFEA4335"/>
      </colorScale>
    </cfRule>
  </conditionalFormatting>
  <conditionalFormatting sqref="K2:K13">
    <cfRule type="colorScale" priority="8">
      <colorScale>
        <cfvo type="min"/>
        <cfvo type="max"/>
        <color rgb="FF57BB8A"/>
        <color rgb="FFFFFFFF"/>
      </colorScale>
    </cfRule>
  </conditionalFormatting>
  <conditionalFormatting sqref="F2:F13">
    <cfRule type="colorScale" priority="9">
      <colorScale>
        <cfvo type="min"/>
        <cfvo type="max"/>
        <color rgb="FF57BB8A"/>
        <color rgb="FFFFFFFF"/>
      </colorScale>
    </cfRule>
  </conditionalFormatting>
  <conditionalFormatting sqref="G2:G13">
    <cfRule type="colorScale" priority="10">
      <colorScale>
        <cfvo type="min"/>
        <cfvo type="max"/>
        <color rgb="FF57BB8A"/>
        <color rgb="FFFFFFFF"/>
      </colorScale>
    </cfRule>
  </conditionalFormatting>
  <conditionalFormatting sqref="H2:H13">
    <cfRule type="colorScale" priority="11">
      <colorScale>
        <cfvo type="min"/>
        <cfvo type="max"/>
        <color rgb="FF57BB8A"/>
        <color rgb="FFFFFFFF"/>
      </colorScale>
    </cfRule>
  </conditionalFormatting>
  <conditionalFormatting sqref="I2:I13">
    <cfRule type="colorScale" priority="12">
      <colorScale>
        <cfvo type="min"/>
        <cfvo type="max"/>
        <color rgb="FF57BB8A"/>
        <color rgb="FFFFFFFF"/>
      </colorScale>
    </cfRule>
  </conditionalFormatting>
  <conditionalFormatting sqref="J2:J13">
    <cfRule type="colorScale" priority="13">
      <colorScale>
        <cfvo type="min"/>
        <cfvo type="max"/>
        <color rgb="FF57BB8A"/>
        <color rgb="FFFFFFFF"/>
      </colorScale>
    </cfRule>
  </conditionalFormatting>
  <conditionalFormatting sqref="K2:K13">
    <cfRule type="colorScale" priority="14">
      <colorScale>
        <cfvo type="min"/>
        <cfvo type="max"/>
        <color rgb="FF57BB8A"/>
        <color rgb="FFFFFFFF"/>
      </colorScale>
    </cfRule>
  </conditionalFormatting>
  <conditionalFormatting sqref="E2:E13">
    <cfRule type="colorScale" priority="15">
      <colorScale>
        <cfvo type="min"/>
        <cfvo type="max"/>
        <color rgb="FF57BB8A"/>
        <color rgb="FFFFFFFF"/>
      </colorScale>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tr">
        <f t="shared" ref="A1:K1" si="1">Indirect("Sheet1!"&amp;A$14&amp;$L1)</f>
        <v>partId</v>
      </c>
      <c r="B1" s="4" t="str">
        <f t="shared" si="1"/>
        <v>metric</v>
      </c>
      <c r="C1" s="4" t="str">
        <f t="shared" si="1"/>
        <v>type</v>
      </c>
      <c r="D1" s="4" t="str">
        <f t="shared" si="1"/>
        <v>mitig</v>
      </c>
      <c r="E1" s="4" t="str">
        <f t="shared" si="1"/>
        <v>min</v>
      </c>
      <c r="F1" s="4" t="str">
        <f t="shared" si="1"/>
        <v>max</v>
      </c>
      <c r="G1" s="4" t="str">
        <f t="shared" si="1"/>
        <v>mean</v>
      </c>
      <c r="H1" s="4" t="str">
        <f t="shared" si="1"/>
        <v>median</v>
      </c>
      <c r="I1" s="4" t="str">
        <f t="shared" si="1"/>
        <v>stdev</v>
      </c>
      <c r="J1" s="4" t="str">
        <f t="shared" si="1"/>
        <v>outliers (val)</v>
      </c>
      <c r="K1" s="4" t="str">
        <f t="shared" si="1"/>
        <v>outliers (%)</v>
      </c>
      <c r="L1" s="8">
        <f>N1</f>
        <v>105</v>
      </c>
      <c r="M1" s="9" t="s">
        <v>38</v>
      </c>
      <c r="N1" s="10">
        <v>105.0</v>
      </c>
      <c r="O1" s="4"/>
      <c r="P1" s="3" t="s">
        <v>39</v>
      </c>
      <c r="S1" s="11" t="s">
        <v>13</v>
      </c>
      <c r="T1" s="11" t="s">
        <v>14</v>
      </c>
      <c r="U1" s="11" t="s">
        <v>15</v>
      </c>
      <c r="V1" s="11" t="s">
        <v>16</v>
      </c>
      <c r="W1" s="11" t="s">
        <v>17</v>
      </c>
      <c r="X1" s="11" t="s">
        <v>18</v>
      </c>
    </row>
    <row r="2">
      <c r="A2" s="4">
        <f t="shared" ref="A2:K2" si="2">Indirect("Sheet1!"&amp;A$14&amp;$L2)</f>
        <v>4</v>
      </c>
      <c r="B2" s="4" t="str">
        <f t="shared" si="2"/>
        <v>ExecTime</v>
      </c>
      <c r="C2" s="4" t="str">
        <f t="shared" si="2"/>
        <v>ALL</v>
      </c>
      <c r="D2" s="4" t="str">
        <f t="shared" si="2"/>
        <v>CP</v>
      </c>
      <c r="E2" s="4">
        <f t="shared" si="2"/>
        <v>6504189</v>
      </c>
      <c r="F2" s="4">
        <f t="shared" si="2"/>
        <v>6517595</v>
      </c>
      <c r="G2" s="4">
        <f t="shared" si="2"/>
        <v>6509524.255</v>
      </c>
      <c r="H2" s="4">
        <f t="shared" si="2"/>
        <v>6509379</v>
      </c>
      <c r="I2" s="4">
        <f t="shared" si="2"/>
        <v>1781.781307</v>
      </c>
      <c r="J2" s="4">
        <f t="shared" si="2"/>
        <v>112</v>
      </c>
      <c r="K2" s="4">
        <f t="shared" si="2"/>
        <v>1.12</v>
      </c>
      <c r="L2" s="8">
        <f t="shared" ref="L2:L13" si="4">L1+2</f>
        <v>107</v>
      </c>
      <c r="Q2" s="4">
        <v>1.0</v>
      </c>
      <c r="S2" s="12" t="str">
        <f t="shared" ref="S2:S13" si="5">Q18</f>
        <v>L-CPC</v>
      </c>
      <c r="T2" s="12" t="str">
        <f t="shared" ref="T2:T13" si="6">S18</f>
        <v>L</v>
      </c>
      <c r="U2" s="12" t="str">
        <f t="shared" ref="U2:U13" si="7">U18</f>
        <v>L-CPC</v>
      </c>
      <c r="V2" s="12" t="str">
        <f t="shared" ref="V2:V13" si="8">W18</f>
        <v>L-CPC</v>
      </c>
      <c r="W2" s="12" t="str">
        <f t="shared" ref="W2:W13" si="9">Y18</f>
        <v>CPC-CP</v>
      </c>
      <c r="X2" s="12" t="str">
        <f t="shared" ref="X2:X13" si="10">AA18</f>
        <v>D</v>
      </c>
    </row>
    <row r="3">
      <c r="A3" s="4">
        <f t="shared" ref="A3:K3" si="3">Indirect("Sheet1!"&amp;A$14&amp;$L3)</f>
        <v>4</v>
      </c>
      <c r="B3" s="4" t="str">
        <f t="shared" si="3"/>
        <v>ExecTime</v>
      </c>
      <c r="C3" s="4" t="str">
        <f t="shared" si="3"/>
        <v>ALL</v>
      </c>
      <c r="D3" s="4" t="str">
        <f t="shared" si="3"/>
        <v>CPC</v>
      </c>
      <c r="E3" s="4">
        <f t="shared" si="3"/>
        <v>6442216</v>
      </c>
      <c r="F3" s="4">
        <f t="shared" si="3"/>
        <v>6468946</v>
      </c>
      <c r="G3" s="4">
        <f t="shared" si="3"/>
        <v>6449437.864</v>
      </c>
      <c r="H3" s="4">
        <f t="shared" si="3"/>
        <v>6449244</v>
      </c>
      <c r="I3" s="4">
        <f t="shared" si="3"/>
        <v>2388.936393</v>
      </c>
      <c r="J3" s="4">
        <f t="shared" si="3"/>
        <v>181</v>
      </c>
      <c r="K3" s="4">
        <f t="shared" si="3"/>
        <v>1.81</v>
      </c>
      <c r="L3" s="8">
        <f t="shared" si="4"/>
        <v>109</v>
      </c>
      <c r="Q3" s="4">
        <v>2.0</v>
      </c>
      <c r="S3" s="12" t="str">
        <f t="shared" si="5"/>
        <v>L</v>
      </c>
      <c r="T3" s="12" t="str">
        <f t="shared" si="6"/>
        <v>CPC</v>
      </c>
      <c r="U3" s="12" t="str">
        <f t="shared" si="7"/>
        <v>L</v>
      </c>
      <c r="V3" s="12" t="str">
        <f t="shared" si="8"/>
        <v>L</v>
      </c>
      <c r="W3" s="12" t="str">
        <f t="shared" si="9"/>
        <v>L-CP</v>
      </c>
      <c r="X3" s="12" t="str">
        <f t="shared" si="10"/>
        <v>L-CP</v>
      </c>
    </row>
    <row r="4">
      <c r="A4" s="4">
        <f t="shared" ref="A4:K4" si="11">Indirect("Sheet1!"&amp;A$14&amp;$L4)</f>
        <v>4</v>
      </c>
      <c r="B4" s="4" t="str">
        <f t="shared" si="11"/>
        <v>ExecTime</v>
      </c>
      <c r="C4" s="4" t="str">
        <f t="shared" si="11"/>
        <v>ALL</v>
      </c>
      <c r="D4" s="4" t="str">
        <f t="shared" si="11"/>
        <v>CPC-CP</v>
      </c>
      <c r="E4" s="4">
        <f t="shared" si="11"/>
        <v>6500513</v>
      </c>
      <c r="F4" s="4">
        <f t="shared" si="11"/>
        <v>6511838</v>
      </c>
      <c r="G4" s="4">
        <f t="shared" si="11"/>
        <v>6505839.847</v>
      </c>
      <c r="H4" s="4">
        <f t="shared" si="11"/>
        <v>6505838</v>
      </c>
      <c r="I4" s="4">
        <f t="shared" si="11"/>
        <v>1280.45936</v>
      </c>
      <c r="J4" s="4">
        <f t="shared" si="11"/>
        <v>118</v>
      </c>
      <c r="K4" s="4">
        <f t="shared" si="11"/>
        <v>1.18</v>
      </c>
      <c r="L4" s="13">
        <f t="shared" si="4"/>
        <v>111</v>
      </c>
      <c r="M4" s="14"/>
      <c r="Q4" s="4">
        <v>3.0</v>
      </c>
      <c r="S4" s="12" t="str">
        <f t="shared" si="5"/>
        <v>CPC</v>
      </c>
      <c r="T4" s="12" t="str">
        <f t="shared" si="6"/>
        <v>L-CPC</v>
      </c>
      <c r="U4" s="12" t="str">
        <f t="shared" si="7"/>
        <v>CPC</v>
      </c>
      <c r="V4" s="12" t="str">
        <f t="shared" si="8"/>
        <v>CPC</v>
      </c>
      <c r="W4" s="12" t="str">
        <f t="shared" si="9"/>
        <v>L-CPC-CP</v>
      </c>
      <c r="X4" s="12" t="str">
        <f t="shared" si="10"/>
        <v>L-D</v>
      </c>
    </row>
    <row r="5">
      <c r="A5" s="4">
        <f t="shared" ref="A5:K5" si="12">Indirect("Sheet1!"&amp;A$14&amp;$L5)</f>
        <v>4</v>
      </c>
      <c r="B5" s="4" t="str">
        <f t="shared" si="12"/>
        <v>ExecTime</v>
      </c>
      <c r="C5" s="4" t="str">
        <f t="shared" si="12"/>
        <v>ALL</v>
      </c>
      <c r="D5" s="4" t="str">
        <f t="shared" si="12"/>
        <v>CPC-D</v>
      </c>
      <c r="E5" s="4">
        <f t="shared" si="12"/>
        <v>6573000</v>
      </c>
      <c r="F5" s="4">
        <f t="shared" si="12"/>
        <v>6584406</v>
      </c>
      <c r="G5" s="4">
        <f t="shared" si="12"/>
        <v>6578043.549</v>
      </c>
      <c r="H5" s="4">
        <f t="shared" si="12"/>
        <v>6578000</v>
      </c>
      <c r="I5" s="4">
        <f t="shared" si="12"/>
        <v>1544.206236</v>
      </c>
      <c r="J5" s="4">
        <f t="shared" si="12"/>
        <v>116</v>
      </c>
      <c r="K5" s="4">
        <f t="shared" si="12"/>
        <v>1.16</v>
      </c>
      <c r="L5" s="8">
        <f t="shared" si="4"/>
        <v>113</v>
      </c>
      <c r="Q5" s="4">
        <v>4.0</v>
      </c>
      <c r="S5" s="12" t="str">
        <f t="shared" si="5"/>
        <v>No-mitig</v>
      </c>
      <c r="T5" s="12" t="str">
        <f t="shared" si="6"/>
        <v>No-mitig</v>
      </c>
      <c r="U5" s="12" t="str">
        <f t="shared" si="7"/>
        <v>No-mitig</v>
      </c>
      <c r="V5" s="12" t="str">
        <f t="shared" si="8"/>
        <v>No-mitig</v>
      </c>
      <c r="W5" s="12" t="str">
        <f t="shared" si="9"/>
        <v>CPC-D</v>
      </c>
      <c r="X5" s="12" t="str">
        <f t="shared" si="10"/>
        <v>L-CPC-D</v>
      </c>
    </row>
    <row r="6">
      <c r="A6" s="4">
        <f t="shared" ref="A6:K6" si="13">Indirect("Sheet1!"&amp;A$14&amp;$L6)</f>
        <v>4</v>
      </c>
      <c r="B6" s="4" t="str">
        <f t="shared" si="13"/>
        <v>ExecTime</v>
      </c>
      <c r="C6" s="4" t="str">
        <f t="shared" si="13"/>
        <v>ALL</v>
      </c>
      <c r="D6" s="4" t="str">
        <f t="shared" si="13"/>
        <v>D</v>
      </c>
      <c r="E6" s="4">
        <f t="shared" si="13"/>
        <v>6581000</v>
      </c>
      <c r="F6" s="4">
        <f t="shared" si="13"/>
        <v>6597297</v>
      </c>
      <c r="G6" s="4">
        <f t="shared" si="13"/>
        <v>6587606.054</v>
      </c>
      <c r="H6" s="4">
        <f t="shared" si="13"/>
        <v>6587432</v>
      </c>
      <c r="I6" s="4">
        <f t="shared" si="13"/>
        <v>2202.357797</v>
      </c>
      <c r="J6" s="4">
        <f t="shared" si="13"/>
        <v>60</v>
      </c>
      <c r="K6" s="4">
        <f t="shared" si="13"/>
        <v>0.6</v>
      </c>
      <c r="L6" s="8">
        <f t="shared" si="4"/>
        <v>115</v>
      </c>
      <c r="Q6" s="4">
        <v>5.0</v>
      </c>
      <c r="S6" s="12" t="str">
        <f t="shared" si="5"/>
        <v>CPC-CP</v>
      </c>
      <c r="T6" s="12" t="str">
        <f t="shared" si="6"/>
        <v>CPC-CP</v>
      </c>
      <c r="U6" s="12" t="str">
        <f t="shared" si="7"/>
        <v>CPC-CP</v>
      </c>
      <c r="V6" s="12" t="str">
        <f t="shared" si="8"/>
        <v>CPC-CP</v>
      </c>
      <c r="W6" s="12" t="str">
        <f t="shared" si="9"/>
        <v>CP</v>
      </c>
      <c r="X6" s="12" t="str">
        <f t="shared" si="10"/>
        <v>L-CPC-CP</v>
      </c>
    </row>
    <row r="7">
      <c r="A7" s="4">
        <f t="shared" ref="A7:K7" si="14">Indirect("Sheet1!"&amp;A$14&amp;$L7)</f>
        <v>4</v>
      </c>
      <c r="B7" s="4" t="str">
        <f t="shared" si="14"/>
        <v>ExecTime</v>
      </c>
      <c r="C7" s="4" t="str">
        <f t="shared" si="14"/>
        <v>ALL</v>
      </c>
      <c r="D7" s="4" t="str">
        <f t="shared" si="14"/>
        <v>L</v>
      </c>
      <c r="E7" s="4">
        <f t="shared" si="14"/>
        <v>6440865</v>
      </c>
      <c r="F7" s="4">
        <f t="shared" si="14"/>
        <v>6468729</v>
      </c>
      <c r="G7" s="4">
        <f t="shared" si="14"/>
        <v>6447997.559</v>
      </c>
      <c r="H7" s="4">
        <f t="shared" si="14"/>
        <v>6447919</v>
      </c>
      <c r="I7" s="4">
        <f t="shared" si="14"/>
        <v>2370.78761</v>
      </c>
      <c r="J7" s="4">
        <f t="shared" si="14"/>
        <v>162</v>
      </c>
      <c r="K7" s="4">
        <f t="shared" si="14"/>
        <v>1.62</v>
      </c>
      <c r="L7" s="8">
        <f t="shared" si="4"/>
        <v>117</v>
      </c>
      <c r="Q7" s="4">
        <v>6.0</v>
      </c>
      <c r="S7" s="12" t="str">
        <f t="shared" si="5"/>
        <v>L-CP</v>
      </c>
      <c r="T7" s="12" t="str">
        <f t="shared" si="6"/>
        <v>L-CP</v>
      </c>
      <c r="U7" s="12" t="str">
        <f t="shared" si="7"/>
        <v>L-CP</v>
      </c>
      <c r="V7" s="12" t="str">
        <f t="shared" si="8"/>
        <v>L-CP</v>
      </c>
      <c r="W7" s="12" t="str">
        <f t="shared" si="9"/>
        <v>L-CPC-D</v>
      </c>
      <c r="X7" s="12" t="str">
        <f t="shared" si="10"/>
        <v>CP</v>
      </c>
    </row>
    <row r="8">
      <c r="A8" s="4">
        <f t="shared" ref="A8:K8" si="15">Indirect("Sheet1!"&amp;A$14&amp;$L8)</f>
        <v>4</v>
      </c>
      <c r="B8" s="4" t="str">
        <f t="shared" si="15"/>
        <v>ExecTime</v>
      </c>
      <c r="C8" s="4" t="str">
        <f t="shared" si="15"/>
        <v>ALL</v>
      </c>
      <c r="D8" s="4" t="str">
        <f t="shared" si="15"/>
        <v>L-CP</v>
      </c>
      <c r="E8" s="4">
        <f t="shared" si="15"/>
        <v>6504027</v>
      </c>
      <c r="F8" s="4">
        <f t="shared" si="15"/>
        <v>6514054</v>
      </c>
      <c r="G8" s="4">
        <f t="shared" si="15"/>
        <v>6508953.78</v>
      </c>
      <c r="H8" s="4">
        <f t="shared" si="15"/>
        <v>6508919</v>
      </c>
      <c r="I8" s="4">
        <f t="shared" si="15"/>
        <v>1285.824363</v>
      </c>
      <c r="J8" s="4">
        <f t="shared" si="15"/>
        <v>71</v>
      </c>
      <c r="K8" s="4">
        <f t="shared" si="15"/>
        <v>0.71</v>
      </c>
      <c r="L8" s="8">
        <f t="shared" si="4"/>
        <v>119</v>
      </c>
      <c r="Q8" s="4">
        <v>7.0</v>
      </c>
      <c r="S8" s="12" t="str">
        <f t="shared" si="5"/>
        <v>CP</v>
      </c>
      <c r="T8" s="12" t="str">
        <f t="shared" si="6"/>
        <v>L-CPC-CP</v>
      </c>
      <c r="U8" s="12" t="str">
        <f t="shared" si="7"/>
        <v>L-CPC-CP</v>
      </c>
      <c r="V8" s="12" t="str">
        <f t="shared" si="8"/>
        <v>L-CPC-CP</v>
      </c>
      <c r="W8" s="12" t="str">
        <f t="shared" si="9"/>
        <v>D</v>
      </c>
      <c r="X8" s="12" t="str">
        <f t="shared" si="10"/>
        <v>CPC-D</v>
      </c>
    </row>
    <row r="9">
      <c r="A9" s="4">
        <f t="shared" ref="A9:K9" si="16">Indirect("Sheet1!"&amp;A$14&amp;$L9)</f>
        <v>4</v>
      </c>
      <c r="B9" s="4" t="str">
        <f t="shared" si="16"/>
        <v>ExecTime</v>
      </c>
      <c r="C9" s="4" t="str">
        <f t="shared" si="16"/>
        <v>ALL</v>
      </c>
      <c r="D9" s="4" t="str">
        <f t="shared" si="16"/>
        <v>L-CPC</v>
      </c>
      <c r="E9" s="4">
        <f t="shared" si="16"/>
        <v>6436621</v>
      </c>
      <c r="F9" s="4">
        <f t="shared" si="16"/>
        <v>6469892</v>
      </c>
      <c r="G9" s="4">
        <f t="shared" si="16"/>
        <v>6446934.035</v>
      </c>
      <c r="H9" s="4">
        <f t="shared" si="16"/>
        <v>6446784</v>
      </c>
      <c r="I9" s="4">
        <f t="shared" si="16"/>
        <v>2649.83457</v>
      </c>
      <c r="J9" s="4">
        <f t="shared" si="16"/>
        <v>125</v>
      </c>
      <c r="K9" s="4">
        <f t="shared" si="16"/>
        <v>1.25</v>
      </c>
      <c r="L9" s="8">
        <f t="shared" si="4"/>
        <v>121</v>
      </c>
      <c r="Q9" s="4">
        <v>8.0</v>
      </c>
      <c r="S9" s="12" t="str">
        <f t="shared" si="5"/>
        <v>L-CPC-CP</v>
      </c>
      <c r="T9" s="12" t="str">
        <f t="shared" si="6"/>
        <v>CP</v>
      </c>
      <c r="U9" s="12" t="str">
        <f t="shared" si="7"/>
        <v>CP</v>
      </c>
      <c r="V9" s="12" t="str">
        <f t="shared" si="8"/>
        <v>CP</v>
      </c>
      <c r="W9" s="12" t="str">
        <f t="shared" si="9"/>
        <v>L</v>
      </c>
      <c r="X9" s="12" t="str">
        <f t="shared" si="10"/>
        <v>CPC-CP</v>
      </c>
    </row>
    <row r="10">
      <c r="A10" s="4">
        <f t="shared" ref="A10:K10" si="17">Indirect("Sheet1!"&amp;A$14&amp;$L10)</f>
        <v>4</v>
      </c>
      <c r="B10" s="4" t="str">
        <f t="shared" si="17"/>
        <v>ExecTime</v>
      </c>
      <c r="C10" s="4" t="str">
        <f t="shared" si="17"/>
        <v>ALL</v>
      </c>
      <c r="D10" s="4" t="str">
        <f t="shared" si="17"/>
        <v>L-CPC-CP</v>
      </c>
      <c r="E10" s="4">
        <f t="shared" si="17"/>
        <v>6504703</v>
      </c>
      <c r="F10" s="4">
        <f t="shared" si="17"/>
        <v>6514351</v>
      </c>
      <c r="G10" s="4">
        <f t="shared" si="17"/>
        <v>6509022.875</v>
      </c>
      <c r="H10" s="4">
        <f t="shared" si="17"/>
        <v>6509027</v>
      </c>
      <c r="I10" s="4">
        <f t="shared" si="17"/>
        <v>1337.296801</v>
      </c>
      <c r="J10" s="4">
        <f t="shared" si="17"/>
        <v>79</v>
      </c>
      <c r="K10" s="4">
        <f t="shared" si="17"/>
        <v>0.79</v>
      </c>
      <c r="L10" s="8">
        <f t="shared" si="4"/>
        <v>123</v>
      </c>
      <c r="Q10" s="4">
        <v>9.0</v>
      </c>
      <c r="S10" s="12" t="str">
        <f t="shared" si="5"/>
        <v>CPC-D</v>
      </c>
      <c r="T10" s="12" t="str">
        <f t="shared" si="6"/>
        <v>CPC-D</v>
      </c>
      <c r="U10" s="12" t="str">
        <f t="shared" si="7"/>
        <v>CPC-D</v>
      </c>
      <c r="V10" s="12" t="str">
        <f t="shared" si="8"/>
        <v>CPC-D</v>
      </c>
      <c r="W10" s="12" t="str">
        <f t="shared" si="9"/>
        <v>CPC</v>
      </c>
      <c r="X10" s="12" t="str">
        <f t="shared" si="10"/>
        <v>L-CPC</v>
      </c>
    </row>
    <row r="11">
      <c r="A11" s="4">
        <f t="shared" ref="A11:K11" si="18">Indirect("Sheet1!"&amp;A$14&amp;$L11)</f>
        <v>4</v>
      </c>
      <c r="B11" s="4" t="str">
        <f t="shared" si="18"/>
        <v>ExecTime</v>
      </c>
      <c r="C11" s="4" t="str">
        <f t="shared" si="18"/>
        <v>ALL</v>
      </c>
      <c r="D11" s="4" t="str">
        <f t="shared" si="18"/>
        <v>L-CPC-D</v>
      </c>
      <c r="E11" s="4">
        <f t="shared" si="18"/>
        <v>6597568</v>
      </c>
      <c r="F11" s="4">
        <f t="shared" si="18"/>
        <v>6613648</v>
      </c>
      <c r="G11" s="4">
        <f t="shared" si="18"/>
        <v>6604322.381</v>
      </c>
      <c r="H11" s="4">
        <f t="shared" si="18"/>
        <v>6604216</v>
      </c>
      <c r="I11" s="4">
        <f t="shared" si="18"/>
        <v>2035.962985</v>
      </c>
      <c r="J11" s="4">
        <f t="shared" si="18"/>
        <v>77</v>
      </c>
      <c r="K11" s="4">
        <f t="shared" si="18"/>
        <v>0.77</v>
      </c>
      <c r="L11" s="8">
        <f t="shared" si="4"/>
        <v>125</v>
      </c>
      <c r="Q11" s="4">
        <v>10.0</v>
      </c>
      <c r="S11" s="12" t="str">
        <f t="shared" si="5"/>
        <v>D</v>
      </c>
      <c r="T11" s="12" t="str">
        <f t="shared" si="6"/>
        <v>D</v>
      </c>
      <c r="U11" s="12" t="str">
        <f t="shared" si="7"/>
        <v>D</v>
      </c>
      <c r="V11" s="12" t="str">
        <f t="shared" si="8"/>
        <v>D</v>
      </c>
      <c r="W11" s="12" t="str">
        <f t="shared" si="9"/>
        <v>L-CPC</v>
      </c>
      <c r="X11" s="12" t="str">
        <f t="shared" si="10"/>
        <v>No-mitig</v>
      </c>
    </row>
    <row r="12">
      <c r="A12" s="4">
        <f t="shared" ref="A12:K12" si="19">Indirect("Sheet1!"&amp;A$14&amp;$L12)</f>
        <v>4</v>
      </c>
      <c r="B12" s="4" t="str">
        <f t="shared" si="19"/>
        <v>ExecTime</v>
      </c>
      <c r="C12" s="4" t="str">
        <f t="shared" si="19"/>
        <v>ALL</v>
      </c>
      <c r="D12" s="4" t="str">
        <f t="shared" si="19"/>
        <v>L-D</v>
      </c>
      <c r="E12" s="4">
        <f t="shared" si="19"/>
        <v>6606945</v>
      </c>
      <c r="F12" s="4">
        <f t="shared" si="19"/>
        <v>6629459</v>
      </c>
      <c r="G12" s="4">
        <f t="shared" si="19"/>
        <v>6615975.951</v>
      </c>
      <c r="H12" s="4">
        <f t="shared" si="19"/>
        <v>6615784</v>
      </c>
      <c r="I12" s="4">
        <f t="shared" si="19"/>
        <v>2858.431907</v>
      </c>
      <c r="J12" s="4">
        <f t="shared" si="19"/>
        <v>74</v>
      </c>
      <c r="K12" s="4">
        <f t="shared" si="19"/>
        <v>0.74</v>
      </c>
      <c r="L12" s="8">
        <f t="shared" si="4"/>
        <v>127</v>
      </c>
      <c r="Q12" s="4">
        <v>11.0</v>
      </c>
      <c r="S12" s="12" t="str">
        <f t="shared" si="5"/>
        <v>L-CPC-D</v>
      </c>
      <c r="T12" s="12" t="str">
        <f t="shared" si="6"/>
        <v>L-CPC-D</v>
      </c>
      <c r="U12" s="12" t="str">
        <f t="shared" si="7"/>
        <v>L-CPC-D</v>
      </c>
      <c r="V12" s="12" t="str">
        <f t="shared" si="8"/>
        <v>L-CPC-D</v>
      </c>
      <c r="W12" s="12" t="str">
        <f t="shared" si="9"/>
        <v>L-D</v>
      </c>
      <c r="X12" s="12" t="str">
        <f t="shared" si="10"/>
        <v>L</v>
      </c>
    </row>
    <row r="13">
      <c r="A13" s="4">
        <f t="shared" ref="A13:K13" si="20">Indirect("Sheet1!"&amp;A$14&amp;$L13)</f>
        <v>4</v>
      </c>
      <c r="B13" s="4" t="str">
        <f t="shared" si="20"/>
        <v>ExecTime</v>
      </c>
      <c r="C13" s="4" t="str">
        <f t="shared" si="20"/>
        <v>ALL</v>
      </c>
      <c r="D13" s="4" t="str">
        <f t="shared" si="20"/>
        <v>No-mitig</v>
      </c>
      <c r="E13" s="4">
        <f t="shared" si="20"/>
        <v>6448000</v>
      </c>
      <c r="F13" s="4">
        <f t="shared" si="20"/>
        <v>6485054</v>
      </c>
      <c r="G13" s="4">
        <f t="shared" si="20"/>
        <v>6458927.538</v>
      </c>
      <c r="H13" s="4">
        <f t="shared" si="20"/>
        <v>6458757</v>
      </c>
      <c r="I13" s="4">
        <f t="shared" si="20"/>
        <v>3027.988374</v>
      </c>
      <c r="J13" s="4">
        <f t="shared" si="20"/>
        <v>129</v>
      </c>
      <c r="K13" s="4">
        <f t="shared" si="20"/>
        <v>1.29</v>
      </c>
      <c r="L13" s="8">
        <f t="shared" si="4"/>
        <v>129</v>
      </c>
      <c r="Q13" s="4">
        <v>12.0</v>
      </c>
      <c r="S13" s="12" t="str">
        <f t="shared" si="5"/>
        <v>L-D</v>
      </c>
      <c r="T13" s="12" t="str">
        <f t="shared" si="6"/>
        <v>L-D</v>
      </c>
      <c r="U13" s="12" t="str">
        <f t="shared" si="7"/>
        <v>L-D</v>
      </c>
      <c r="V13" s="12" t="str">
        <f t="shared" si="8"/>
        <v>L-D</v>
      </c>
      <c r="W13" s="12" t="str">
        <f t="shared" si="9"/>
        <v>No-mitig</v>
      </c>
      <c r="X13" s="12" t="str">
        <f t="shared" si="10"/>
        <v>CPC</v>
      </c>
    </row>
    <row r="14">
      <c r="A14" s="15" t="s">
        <v>40</v>
      </c>
      <c r="B14" s="15" t="s">
        <v>41</v>
      </c>
      <c r="C14" s="15" t="s">
        <v>42</v>
      </c>
      <c r="D14" s="15" t="s">
        <v>27</v>
      </c>
      <c r="E14" s="15" t="s">
        <v>43</v>
      </c>
      <c r="F14" s="15" t="s">
        <v>44</v>
      </c>
      <c r="G14" s="15" t="s">
        <v>45</v>
      </c>
      <c r="H14" s="15" t="s">
        <v>46</v>
      </c>
      <c r="I14" s="15" t="s">
        <v>47</v>
      </c>
      <c r="J14" s="15" t="s">
        <v>48</v>
      </c>
      <c r="K14" s="15" t="s">
        <v>49</v>
      </c>
      <c r="L14" s="8"/>
    </row>
    <row r="16">
      <c r="A16" s="16" t="s">
        <v>50</v>
      </c>
      <c r="B16" s="16">
        <v>1.0</v>
      </c>
      <c r="C16" s="16">
        <v>2.0</v>
      </c>
      <c r="D16" s="16">
        <v>3.0</v>
      </c>
      <c r="E16" s="16">
        <v>4.0</v>
      </c>
      <c r="F16" s="16">
        <v>5.0</v>
      </c>
      <c r="G16" s="16">
        <v>6.0</v>
      </c>
      <c r="H16" s="16">
        <v>7.0</v>
      </c>
      <c r="I16" s="16">
        <v>8.0</v>
      </c>
      <c r="J16" s="16">
        <v>9.0</v>
      </c>
      <c r="K16" s="16">
        <v>10.0</v>
      </c>
      <c r="L16" s="16">
        <v>11.0</v>
      </c>
      <c r="M16" s="16">
        <v>12.0</v>
      </c>
    </row>
    <row r="17">
      <c r="A17" s="17" t="str">
        <f t="array" ref="A17:A22">TRANSPOSE(E1:J1)</f>
        <v>min</v>
      </c>
      <c r="B17" s="18" t="str">
        <f t="array" ref="B17:M17">TRANSPOSE(S2:S13)</f>
        <v>L-CPC</v>
      </c>
      <c r="C17" s="18" t="s">
        <v>28</v>
      </c>
      <c r="D17" s="18" t="s">
        <v>24</v>
      </c>
      <c r="E17" s="18" t="s">
        <v>34</v>
      </c>
      <c r="F17" s="18" t="s">
        <v>25</v>
      </c>
      <c r="G17" s="18" t="s">
        <v>29</v>
      </c>
      <c r="H17" s="18" t="s">
        <v>22</v>
      </c>
      <c r="I17" s="18" t="s">
        <v>31</v>
      </c>
      <c r="J17" s="18" t="s">
        <v>26</v>
      </c>
      <c r="K17" s="18" t="s">
        <v>27</v>
      </c>
      <c r="L17" s="18" t="s">
        <v>32</v>
      </c>
      <c r="M17" s="18" t="s">
        <v>33</v>
      </c>
      <c r="Q17" s="11" t="s">
        <v>13</v>
      </c>
      <c r="S17" s="11" t="s">
        <v>14</v>
      </c>
      <c r="U17" s="11" t="s">
        <v>15</v>
      </c>
      <c r="W17" s="11" t="s">
        <v>16</v>
      </c>
      <c r="Y17" s="11" t="s">
        <v>17</v>
      </c>
      <c r="AA17" s="19" t="s">
        <v>18</v>
      </c>
      <c r="AB17" s="20"/>
    </row>
    <row r="18">
      <c r="A18" s="17" t="s">
        <v>14</v>
      </c>
      <c r="B18" s="18" t="str">
        <f t="array" ref="B18:M18">TRANSPOSE(T2:T13)</f>
        <v>L</v>
      </c>
      <c r="C18" s="18" t="s">
        <v>24</v>
      </c>
      <c r="D18" s="18" t="s">
        <v>30</v>
      </c>
      <c r="E18" s="18" t="s">
        <v>34</v>
      </c>
      <c r="F18" s="18" t="s">
        <v>25</v>
      </c>
      <c r="G18" s="18" t="s">
        <v>29</v>
      </c>
      <c r="H18" s="18" t="s">
        <v>31</v>
      </c>
      <c r="I18" s="18" t="s">
        <v>22</v>
      </c>
      <c r="J18" s="18" t="s">
        <v>26</v>
      </c>
      <c r="K18" s="18" t="s">
        <v>27</v>
      </c>
      <c r="L18" s="18" t="s">
        <v>32</v>
      </c>
      <c r="M18" s="18" t="s">
        <v>33</v>
      </c>
      <c r="Q18" s="12" t="str">
        <f t="array" ref="Q18:R29">SORT(D2:E13, 2, TRUE)</f>
        <v>L-CPC</v>
      </c>
      <c r="R18" s="12">
        <v>6436621.0</v>
      </c>
      <c r="S18" s="12" t="str">
        <f t="array" ref="S18:T29">SORT({D2:D13, F2:F13}, 2, TRUE)</f>
        <v>L</v>
      </c>
      <c r="T18" s="12">
        <v>6468729.0</v>
      </c>
      <c r="U18" s="12" t="str">
        <f t="array" ref="U18:V29">SORT({D2:D13, G2:G13}, 2, TRUE)</f>
        <v>L-CPC</v>
      </c>
      <c r="V18" s="12">
        <v>6446934.03540708</v>
      </c>
      <c r="W18" s="12" t="str">
        <f t="array" ref="W18:X29">SORT({D2:D13, H2:H13}, 2, TRUE)</f>
        <v>L-CPC</v>
      </c>
      <c r="X18" s="12">
        <v>6446784.0</v>
      </c>
      <c r="Y18" s="12" t="str">
        <f t="array" ref="Y18:Z29">SORT({D2:D13, I2:I13}, 2, TRUE)</f>
        <v>CPC-CP</v>
      </c>
      <c r="Z18" s="12">
        <v>1280.45935977622</v>
      </c>
      <c r="AA18" s="21" t="str">
        <f t="array" ref="AA18:AB29">SORT({D2:D13, J2:J13}, 2, TRUE)</f>
        <v>D</v>
      </c>
      <c r="AB18" s="22">
        <v>60.0</v>
      </c>
      <c r="AC18" s="23"/>
      <c r="AD18" s="23"/>
      <c r="AE18" s="23"/>
      <c r="AF18" s="23"/>
      <c r="AG18" s="23"/>
      <c r="AH18" s="23"/>
      <c r="AI18" s="23"/>
      <c r="AJ18" s="23"/>
      <c r="AK18" s="23"/>
      <c r="AL18" s="23"/>
    </row>
    <row r="19">
      <c r="A19" s="17" t="s">
        <v>15</v>
      </c>
      <c r="B19" s="18" t="str">
        <f t="array" ref="B19:M19">TRANSPOSE(U2:U13)</f>
        <v>L-CPC</v>
      </c>
      <c r="C19" s="18" t="s">
        <v>28</v>
      </c>
      <c r="D19" s="18" t="s">
        <v>24</v>
      </c>
      <c r="E19" s="18" t="s">
        <v>34</v>
      </c>
      <c r="F19" s="18" t="s">
        <v>25</v>
      </c>
      <c r="G19" s="18" t="s">
        <v>29</v>
      </c>
      <c r="H19" s="18" t="s">
        <v>31</v>
      </c>
      <c r="I19" s="18" t="s">
        <v>22</v>
      </c>
      <c r="J19" s="18" t="s">
        <v>26</v>
      </c>
      <c r="K19" s="18" t="s">
        <v>27</v>
      </c>
      <c r="L19" s="18" t="s">
        <v>32</v>
      </c>
      <c r="M19" s="18" t="s">
        <v>33</v>
      </c>
      <c r="Q19" s="12" t="s">
        <v>28</v>
      </c>
      <c r="R19" s="12">
        <v>6440865.0</v>
      </c>
      <c r="S19" s="12" t="s">
        <v>24</v>
      </c>
      <c r="T19" s="12">
        <v>6468946.0</v>
      </c>
      <c r="U19" s="12" t="s">
        <v>28</v>
      </c>
      <c r="V19" s="12">
        <v>6447997.55861172</v>
      </c>
      <c r="W19" s="12" t="s">
        <v>28</v>
      </c>
      <c r="X19" s="12">
        <v>6447919.0</v>
      </c>
      <c r="Y19" s="12" t="s">
        <v>29</v>
      </c>
      <c r="Z19" s="12">
        <v>1285.82436288858</v>
      </c>
      <c r="AA19" s="21" t="s">
        <v>29</v>
      </c>
      <c r="AB19" s="20">
        <v>71.0</v>
      </c>
    </row>
    <row r="20">
      <c r="A20" s="17" t="s">
        <v>16</v>
      </c>
      <c r="B20" s="18" t="str">
        <f t="array" ref="B20:M20">TRANSPOSE(V2:V13)</f>
        <v>L-CPC</v>
      </c>
      <c r="C20" s="18" t="s">
        <v>28</v>
      </c>
      <c r="D20" s="18" t="s">
        <v>24</v>
      </c>
      <c r="E20" s="18" t="s">
        <v>34</v>
      </c>
      <c r="F20" s="18" t="s">
        <v>25</v>
      </c>
      <c r="G20" s="18" t="s">
        <v>29</v>
      </c>
      <c r="H20" s="18" t="s">
        <v>31</v>
      </c>
      <c r="I20" s="18" t="s">
        <v>22</v>
      </c>
      <c r="J20" s="18" t="s">
        <v>26</v>
      </c>
      <c r="K20" s="18" t="s">
        <v>27</v>
      </c>
      <c r="L20" s="18" t="s">
        <v>32</v>
      </c>
      <c r="M20" s="18" t="s">
        <v>33</v>
      </c>
      <c r="Q20" s="12" t="s">
        <v>24</v>
      </c>
      <c r="R20" s="12">
        <v>6442216.0</v>
      </c>
      <c r="S20" s="12" t="s">
        <v>30</v>
      </c>
      <c r="T20" s="12">
        <v>6469892.0</v>
      </c>
      <c r="U20" s="12" t="s">
        <v>24</v>
      </c>
      <c r="V20" s="12">
        <v>6449437.86447289</v>
      </c>
      <c r="W20" s="12" t="s">
        <v>24</v>
      </c>
      <c r="X20" s="12">
        <v>6449244.0</v>
      </c>
      <c r="Y20" s="12" t="s">
        <v>31</v>
      </c>
      <c r="Z20" s="12">
        <v>1337.29680075668</v>
      </c>
      <c r="AA20" s="12" t="s">
        <v>33</v>
      </c>
      <c r="AB20" s="12">
        <v>74.0</v>
      </c>
    </row>
    <row r="21">
      <c r="A21" s="17" t="s">
        <v>17</v>
      </c>
      <c r="B21" s="18" t="str">
        <f t="array" ref="B21:M21">TRANSPOSE(W2:W13)</f>
        <v>CPC-CP</v>
      </c>
      <c r="C21" s="18" t="s">
        <v>29</v>
      </c>
      <c r="D21" s="18" t="s">
        <v>31</v>
      </c>
      <c r="E21" s="18" t="s">
        <v>26</v>
      </c>
      <c r="F21" s="18" t="s">
        <v>22</v>
      </c>
      <c r="G21" s="18" t="s">
        <v>32</v>
      </c>
      <c r="H21" s="18" t="s">
        <v>27</v>
      </c>
      <c r="I21" s="18" t="s">
        <v>28</v>
      </c>
      <c r="J21" s="18" t="s">
        <v>24</v>
      </c>
      <c r="K21" s="18" t="s">
        <v>30</v>
      </c>
      <c r="L21" s="18" t="s">
        <v>33</v>
      </c>
      <c r="M21" s="18" t="s">
        <v>34</v>
      </c>
      <c r="Q21" s="12" t="s">
        <v>34</v>
      </c>
      <c r="R21" s="12">
        <v>6448000.0</v>
      </c>
      <c r="S21" s="12" t="s">
        <v>34</v>
      </c>
      <c r="T21" s="12">
        <v>6485054.0</v>
      </c>
      <c r="U21" s="12" t="s">
        <v>34</v>
      </c>
      <c r="V21" s="12">
        <v>6458927.53810762</v>
      </c>
      <c r="W21" s="12" t="s">
        <v>34</v>
      </c>
      <c r="X21" s="12">
        <v>6458757.0</v>
      </c>
      <c r="Y21" s="12" t="s">
        <v>26</v>
      </c>
      <c r="Z21" s="12">
        <v>1544.2062357757</v>
      </c>
      <c r="AA21" s="12" t="s">
        <v>32</v>
      </c>
      <c r="AB21" s="12">
        <v>77.0</v>
      </c>
    </row>
    <row r="22">
      <c r="A22" s="17" t="s">
        <v>18</v>
      </c>
      <c r="B22" s="18" t="str">
        <f t="array" ref="B22:M22">TRANSPOSE(X2:X13)</f>
        <v>D</v>
      </c>
      <c r="C22" s="18" t="s">
        <v>29</v>
      </c>
      <c r="D22" s="18" t="s">
        <v>33</v>
      </c>
      <c r="E22" s="18" t="s">
        <v>32</v>
      </c>
      <c r="F22" s="18" t="s">
        <v>31</v>
      </c>
      <c r="G22" s="18" t="s">
        <v>22</v>
      </c>
      <c r="H22" s="18" t="s">
        <v>26</v>
      </c>
      <c r="I22" s="18" t="s">
        <v>25</v>
      </c>
      <c r="J22" s="18" t="s">
        <v>30</v>
      </c>
      <c r="K22" s="18" t="s">
        <v>34</v>
      </c>
      <c r="L22" s="18" t="s">
        <v>28</v>
      </c>
      <c r="M22" s="18" t="s">
        <v>24</v>
      </c>
      <c r="Q22" s="12" t="s">
        <v>25</v>
      </c>
      <c r="R22" s="12">
        <v>6500513.0</v>
      </c>
      <c r="S22" s="12" t="s">
        <v>25</v>
      </c>
      <c r="T22" s="12">
        <v>6511838.0</v>
      </c>
      <c r="U22" s="12" t="s">
        <v>25</v>
      </c>
      <c r="V22" s="12">
        <v>6505839.84696939</v>
      </c>
      <c r="W22" s="12" t="s">
        <v>25</v>
      </c>
      <c r="X22" s="12">
        <v>6505838.0</v>
      </c>
      <c r="Y22" s="12" t="s">
        <v>22</v>
      </c>
      <c r="Z22" s="12">
        <v>1781.78130734478</v>
      </c>
      <c r="AA22" s="12" t="s">
        <v>31</v>
      </c>
      <c r="AB22" s="12">
        <v>79.0</v>
      </c>
    </row>
    <row r="23">
      <c r="Q23" s="12" t="s">
        <v>29</v>
      </c>
      <c r="R23" s="12">
        <v>6504027.0</v>
      </c>
      <c r="S23" s="12" t="s">
        <v>29</v>
      </c>
      <c r="T23" s="12">
        <v>6514054.0</v>
      </c>
      <c r="U23" s="12" t="s">
        <v>29</v>
      </c>
      <c r="V23" s="12">
        <v>6508953.78045609</v>
      </c>
      <c r="W23" s="12" t="s">
        <v>29</v>
      </c>
      <c r="X23" s="12">
        <v>6508919.0</v>
      </c>
      <c r="Y23" s="12" t="s">
        <v>32</v>
      </c>
      <c r="Z23" s="12">
        <v>2035.96298499944</v>
      </c>
      <c r="AA23" s="12" t="s">
        <v>22</v>
      </c>
      <c r="AB23" s="12">
        <v>112.0</v>
      </c>
    </row>
    <row r="24">
      <c r="Q24" s="12" t="s">
        <v>22</v>
      </c>
      <c r="R24" s="12">
        <v>6504189.0</v>
      </c>
      <c r="S24" s="12" t="s">
        <v>31</v>
      </c>
      <c r="T24" s="12">
        <v>6514351.0</v>
      </c>
      <c r="U24" s="12" t="s">
        <v>31</v>
      </c>
      <c r="V24" s="12">
        <v>6509022.87507501</v>
      </c>
      <c r="W24" s="12" t="s">
        <v>31</v>
      </c>
      <c r="X24" s="12">
        <v>6509027.0</v>
      </c>
      <c r="Y24" s="12" t="s">
        <v>27</v>
      </c>
      <c r="Z24" s="12">
        <v>2202.35779711448</v>
      </c>
      <c r="AA24" s="12" t="s">
        <v>26</v>
      </c>
      <c r="AB24" s="12">
        <v>116.0</v>
      </c>
    </row>
    <row r="25">
      <c r="A25" s="16" t="s">
        <v>51</v>
      </c>
      <c r="D25" s="3" t="s">
        <v>52</v>
      </c>
      <c r="F25" s="3" t="s">
        <v>13</v>
      </c>
      <c r="G25" s="7" t="s">
        <v>14</v>
      </c>
      <c r="H25" s="7" t="s">
        <v>15</v>
      </c>
      <c r="I25" s="7" t="s">
        <v>16</v>
      </c>
      <c r="J25" s="7" t="s">
        <v>17</v>
      </c>
      <c r="K25" s="7" t="s">
        <v>18</v>
      </c>
      <c r="L25" s="7"/>
      <c r="Q25" s="12" t="s">
        <v>31</v>
      </c>
      <c r="R25" s="12">
        <v>6504703.0</v>
      </c>
      <c r="S25" s="12" t="s">
        <v>22</v>
      </c>
      <c r="T25" s="12">
        <v>6517595.0</v>
      </c>
      <c r="U25" s="12" t="s">
        <v>22</v>
      </c>
      <c r="V25" s="12">
        <v>6509524.25475095</v>
      </c>
      <c r="W25" s="12" t="s">
        <v>22</v>
      </c>
      <c r="X25" s="12">
        <v>6509379.0</v>
      </c>
      <c r="Y25" s="12" t="s">
        <v>28</v>
      </c>
      <c r="Z25" s="12">
        <v>2370.78761041227</v>
      </c>
      <c r="AA25" s="12" t="s">
        <v>25</v>
      </c>
      <c r="AB25" s="12">
        <v>118.0</v>
      </c>
    </row>
    <row r="26">
      <c r="A26" s="18" t="str">
        <f t="array" ref="A26:B37">SORT({Q33:Q44,AE33:AE44}, 2, FALSE)</f>
        <v>CPC-CP</v>
      </c>
      <c r="B26" s="18">
        <v>20.0</v>
      </c>
      <c r="D26" s="7" t="str">
        <f t="shared" ref="D26:D36" si="22">D2</f>
        <v>CP</v>
      </c>
      <c r="F26" s="12">
        <f t="shared" ref="F26:K26" si="21">E2/E$13*100</f>
        <v>100.8714175</v>
      </c>
      <c r="G26" s="12">
        <f t="shared" si="21"/>
        <v>100.5017846</v>
      </c>
      <c r="H26" s="12">
        <f t="shared" si="21"/>
        <v>100.783361</v>
      </c>
      <c r="I26" s="12">
        <f t="shared" si="21"/>
        <v>100.7837731</v>
      </c>
      <c r="J26" s="12">
        <f t="shared" si="21"/>
        <v>58.84373014</v>
      </c>
      <c r="K26" s="12">
        <f t="shared" si="21"/>
        <v>86.82170543</v>
      </c>
      <c r="Q26" s="12" t="s">
        <v>26</v>
      </c>
      <c r="R26" s="12">
        <v>6573000.0</v>
      </c>
      <c r="S26" s="12" t="s">
        <v>26</v>
      </c>
      <c r="T26" s="12">
        <v>6584406.0</v>
      </c>
      <c r="U26" s="12" t="s">
        <v>26</v>
      </c>
      <c r="V26" s="12">
        <v>6578043.54910982</v>
      </c>
      <c r="W26" s="12" t="s">
        <v>26</v>
      </c>
      <c r="X26" s="12">
        <v>6578000.0</v>
      </c>
      <c r="Y26" s="12" t="s">
        <v>24</v>
      </c>
      <c r="Z26" s="12">
        <v>2388.93639259447</v>
      </c>
      <c r="AA26" s="12" t="s">
        <v>30</v>
      </c>
      <c r="AB26" s="12">
        <v>125.0</v>
      </c>
    </row>
    <row r="27">
      <c r="A27" s="18" t="s">
        <v>29</v>
      </c>
      <c r="B27" s="18">
        <v>18.0</v>
      </c>
      <c r="D27" s="7" t="str">
        <f t="shared" si="22"/>
        <v>CPC</v>
      </c>
      <c r="F27" s="12">
        <f t="shared" ref="F27:K27" si="23">E3/E$13*100</f>
        <v>99.91029777</v>
      </c>
      <c r="G27" s="12">
        <f t="shared" si="23"/>
        <v>99.75161348</v>
      </c>
      <c r="H27" s="12">
        <f t="shared" si="23"/>
        <v>99.85307664</v>
      </c>
      <c r="I27" s="12">
        <f t="shared" si="23"/>
        <v>99.8527116</v>
      </c>
      <c r="J27" s="12">
        <f t="shared" si="23"/>
        <v>78.89516397</v>
      </c>
      <c r="K27" s="12">
        <f t="shared" si="23"/>
        <v>140.3100775</v>
      </c>
      <c r="Q27" s="12" t="s">
        <v>27</v>
      </c>
      <c r="R27" s="12">
        <v>6581000.0</v>
      </c>
      <c r="S27" s="12" t="s">
        <v>27</v>
      </c>
      <c r="T27" s="12">
        <v>6597297.0</v>
      </c>
      <c r="U27" s="12" t="s">
        <v>27</v>
      </c>
      <c r="V27" s="12">
        <v>6587606.05431086</v>
      </c>
      <c r="W27" s="12" t="s">
        <v>27</v>
      </c>
      <c r="X27" s="12">
        <v>6587432.0</v>
      </c>
      <c r="Y27" s="12" t="s">
        <v>30</v>
      </c>
      <c r="Z27" s="12">
        <v>2649.83457041049</v>
      </c>
      <c r="AA27" s="12" t="s">
        <v>34</v>
      </c>
      <c r="AB27" s="12">
        <v>129.0</v>
      </c>
    </row>
    <row r="28">
      <c r="A28" s="18" t="s">
        <v>28</v>
      </c>
      <c r="B28" s="18">
        <v>17.0</v>
      </c>
      <c r="D28" s="7" t="str">
        <f t="shared" si="22"/>
        <v>CPC-CP</v>
      </c>
      <c r="F28" s="12">
        <f t="shared" ref="F28:K28" si="24">E4/E$13*100</f>
        <v>100.8144076</v>
      </c>
      <c r="G28" s="12">
        <f t="shared" si="24"/>
        <v>100.4130112</v>
      </c>
      <c r="H28" s="12">
        <f t="shared" si="24"/>
        <v>100.7263173</v>
      </c>
      <c r="I28" s="12">
        <f t="shared" si="24"/>
        <v>100.7289483</v>
      </c>
      <c r="J28" s="12">
        <f t="shared" si="24"/>
        <v>42.28745958</v>
      </c>
      <c r="K28" s="12">
        <f t="shared" si="24"/>
        <v>91.47286822</v>
      </c>
      <c r="Q28" s="12" t="s">
        <v>32</v>
      </c>
      <c r="R28" s="12">
        <v>6597568.0</v>
      </c>
      <c r="S28" s="12" t="s">
        <v>32</v>
      </c>
      <c r="T28" s="12">
        <v>6613648.0</v>
      </c>
      <c r="U28" s="12" t="s">
        <v>32</v>
      </c>
      <c r="V28" s="12">
        <v>6604322.38147629</v>
      </c>
      <c r="W28" s="12" t="s">
        <v>32</v>
      </c>
      <c r="X28" s="12">
        <v>6604216.0</v>
      </c>
      <c r="Y28" s="12" t="s">
        <v>33</v>
      </c>
      <c r="Z28" s="12">
        <v>2858.43190680072</v>
      </c>
      <c r="AA28" s="12" t="s">
        <v>28</v>
      </c>
      <c r="AB28" s="12">
        <v>162.0</v>
      </c>
    </row>
    <row r="29">
      <c r="A29" s="18" t="s">
        <v>31</v>
      </c>
      <c r="B29" s="18">
        <v>16.0</v>
      </c>
      <c r="D29" s="7" t="str">
        <f t="shared" si="22"/>
        <v>CPC-D</v>
      </c>
      <c r="F29" s="12">
        <f t="shared" ref="F29:K29" si="25">E5/E$13*100</f>
        <v>101.9385856</v>
      </c>
      <c r="G29" s="12">
        <f t="shared" si="25"/>
        <v>101.532015</v>
      </c>
      <c r="H29" s="12">
        <f t="shared" si="25"/>
        <v>101.8442073</v>
      </c>
      <c r="I29" s="12">
        <f t="shared" si="25"/>
        <v>101.8462221</v>
      </c>
      <c r="J29" s="12">
        <f t="shared" si="25"/>
        <v>50.99775974</v>
      </c>
      <c r="K29" s="12">
        <f t="shared" si="25"/>
        <v>89.92248062</v>
      </c>
      <c r="Q29" s="12" t="s">
        <v>33</v>
      </c>
      <c r="R29" s="12">
        <v>6606945.0</v>
      </c>
      <c r="S29" s="12" t="s">
        <v>33</v>
      </c>
      <c r="T29" s="12">
        <v>6629459.0</v>
      </c>
      <c r="U29" s="12" t="s">
        <v>33</v>
      </c>
      <c r="V29" s="12">
        <v>6615975.95129025</v>
      </c>
      <c r="W29" s="12" t="s">
        <v>33</v>
      </c>
      <c r="X29" s="12">
        <v>6615784.0</v>
      </c>
      <c r="Y29" s="12" t="s">
        <v>34</v>
      </c>
      <c r="Z29" s="12">
        <v>3027.98837378276</v>
      </c>
      <c r="AA29" s="12" t="s">
        <v>24</v>
      </c>
      <c r="AB29" s="12">
        <v>181.0</v>
      </c>
    </row>
    <row r="30">
      <c r="A30" s="18" t="s">
        <v>24</v>
      </c>
      <c r="B30" s="18">
        <v>15.0</v>
      </c>
      <c r="D30" s="7" t="str">
        <f t="shared" si="22"/>
        <v>D</v>
      </c>
      <c r="F30" s="12">
        <f t="shared" ref="F30:K30" si="26">E6/E$13*100</f>
        <v>102.0626551</v>
      </c>
      <c r="G30" s="12">
        <f t="shared" si="26"/>
        <v>101.7307951</v>
      </c>
      <c r="H30" s="12">
        <f t="shared" si="26"/>
        <v>101.9922582</v>
      </c>
      <c r="I30" s="12">
        <f t="shared" si="26"/>
        <v>101.9922564</v>
      </c>
      <c r="J30" s="12">
        <f t="shared" si="26"/>
        <v>72.73336371</v>
      </c>
      <c r="K30" s="12">
        <f t="shared" si="26"/>
        <v>46.51162791</v>
      </c>
    </row>
    <row r="31">
      <c r="A31" s="18" t="s">
        <v>22</v>
      </c>
      <c r="B31" s="18">
        <v>13.0</v>
      </c>
      <c r="D31" s="7" t="str">
        <f t="shared" si="22"/>
        <v>L</v>
      </c>
      <c r="F31" s="12">
        <f t="shared" ref="F31:K31" si="27">E7/E$13*100</f>
        <v>99.88934553</v>
      </c>
      <c r="G31" s="12">
        <f t="shared" si="27"/>
        <v>99.74826732</v>
      </c>
      <c r="H31" s="12">
        <f t="shared" si="27"/>
        <v>99.83077718</v>
      </c>
      <c r="I31" s="12">
        <f t="shared" si="27"/>
        <v>99.83219681</v>
      </c>
      <c r="J31" s="12">
        <f t="shared" si="27"/>
        <v>78.29579634</v>
      </c>
      <c r="K31" s="12">
        <f t="shared" si="27"/>
        <v>125.5813953</v>
      </c>
    </row>
    <row r="32">
      <c r="A32" s="18" t="s">
        <v>26</v>
      </c>
      <c r="B32" s="18">
        <v>13.0</v>
      </c>
      <c r="D32" s="7" t="str">
        <f t="shared" si="22"/>
        <v>L-CP</v>
      </c>
      <c r="F32" s="12">
        <f t="shared" ref="F32:K32" si="28">E8/E$13*100</f>
        <v>100.8689051</v>
      </c>
      <c r="G32" s="12">
        <f t="shared" si="28"/>
        <v>100.4471821</v>
      </c>
      <c r="H32" s="12">
        <f t="shared" si="28"/>
        <v>100.7745286</v>
      </c>
      <c r="I32" s="12">
        <f t="shared" si="28"/>
        <v>100.776651</v>
      </c>
      <c r="J32" s="12">
        <f t="shared" si="28"/>
        <v>42.46464002</v>
      </c>
      <c r="K32" s="12">
        <f t="shared" si="28"/>
        <v>55.03875969</v>
      </c>
      <c r="R32" s="11" t="s">
        <v>13</v>
      </c>
      <c r="S32" s="11" t="s">
        <v>14</v>
      </c>
      <c r="T32" s="11" t="s">
        <v>15</v>
      </c>
      <c r="U32" s="11" t="s">
        <v>16</v>
      </c>
      <c r="V32" s="11" t="s">
        <v>17</v>
      </c>
      <c r="W32" s="11" t="s">
        <v>18</v>
      </c>
      <c r="Y32" s="11" t="s">
        <v>13</v>
      </c>
      <c r="Z32" s="11" t="s">
        <v>14</v>
      </c>
      <c r="AA32" s="11" t="s">
        <v>15</v>
      </c>
      <c r="AB32" s="11" t="s">
        <v>16</v>
      </c>
      <c r="AC32" s="11" t="s">
        <v>17</v>
      </c>
      <c r="AD32" s="11" t="s">
        <v>18</v>
      </c>
      <c r="AE32" s="4" t="s">
        <v>53</v>
      </c>
    </row>
    <row r="33">
      <c r="A33" s="18" t="s">
        <v>30</v>
      </c>
      <c r="B33" s="18">
        <v>13.0</v>
      </c>
      <c r="D33" s="7" t="str">
        <f t="shared" si="22"/>
        <v>L-CPC</v>
      </c>
      <c r="F33" s="12">
        <f t="shared" ref="F33:K33" si="29">E9/E$13*100</f>
        <v>99.82352667</v>
      </c>
      <c r="G33" s="12">
        <f t="shared" si="29"/>
        <v>99.76620087</v>
      </c>
      <c r="H33" s="12">
        <f t="shared" si="29"/>
        <v>99.81431124</v>
      </c>
      <c r="I33" s="12">
        <f t="shared" si="29"/>
        <v>99.81462377</v>
      </c>
      <c r="J33" s="12">
        <f t="shared" si="29"/>
        <v>87.51138523</v>
      </c>
      <c r="K33" s="12">
        <f t="shared" si="29"/>
        <v>96.89922481</v>
      </c>
      <c r="Q33" s="11" t="s">
        <v>22</v>
      </c>
      <c r="R33" s="12">
        <f t="shared" ref="R33:W33" si="30">(COUNTIF($Q33, "="&amp;S$2) * $Q$2) + (COUNTIF($Q33, "="&amp;S$3) * $Q$3) + (COUNTIF($Q33, "="&amp;S$4) * $Q$4) + (COUNTIF($Q33, "="&amp;S$5) * $Q$5) + (COUNTIF($Q33, "="&amp;S$6) * $Q$6) + (COUNTIF($Q33, "="&amp;S$7) * $Q$7) + (COUNTIF($Q33, "="&amp;S$8) * $Q$8) + (COUNTIF($Q33, "="&amp;S$9) * $Q$9) + (COUNTIF($Q33, "="&amp;S$10) * $Q$10) + (COUNTIF($Q33, "="&amp;S$11) * $Q$11) + (COUNTIF($Q33, "="&amp;S$12) * $Q$12) + (COUNTIF($Q33, "="&amp;S$13) * $Q$13)</f>
        <v>7</v>
      </c>
      <c r="S33" s="12">
        <f t="shared" si="30"/>
        <v>8</v>
      </c>
      <c r="T33" s="12">
        <f t="shared" si="30"/>
        <v>8</v>
      </c>
      <c r="U33" s="12">
        <f t="shared" si="30"/>
        <v>8</v>
      </c>
      <c r="V33" s="12">
        <f t="shared" si="30"/>
        <v>5</v>
      </c>
      <c r="W33" s="12">
        <f t="shared" si="30"/>
        <v>6</v>
      </c>
      <c r="Y33" s="12">
        <f>((Configuration!$B$2 + 1) - R33) * Configuration!A$6</f>
        <v>0</v>
      </c>
      <c r="Z33" s="12">
        <f>((Configuration!$B$2 + 1) - S33) * Configuration!B$6</f>
        <v>5</v>
      </c>
      <c r="AA33" s="12">
        <f>((Configuration!$B$2 + 1) - T33) * Configuration!C$6</f>
        <v>0</v>
      </c>
      <c r="AB33" s="12">
        <f>((Configuration!$B$2 + 1) - U33) * Configuration!D$6</f>
        <v>0</v>
      </c>
      <c r="AC33" s="12">
        <f>((Configuration!$B$2 + 1) - V33) * Configuration!E$6</f>
        <v>8</v>
      </c>
      <c r="AD33" s="12">
        <f>((Configuration!$B$2 + 1) - W33) * Configuration!F$6</f>
        <v>0</v>
      </c>
      <c r="AE33" s="12">
        <f t="shared" ref="AE33:AE44" si="33">SUM(Y33:AD33)</f>
        <v>13</v>
      </c>
    </row>
    <row r="34">
      <c r="A34" s="18" t="s">
        <v>34</v>
      </c>
      <c r="B34" s="18">
        <v>10.0</v>
      </c>
      <c r="D34" s="7" t="str">
        <f t="shared" si="22"/>
        <v>L-CPC-CP</v>
      </c>
      <c r="F34" s="12">
        <f t="shared" ref="F34:K34" si="31">E10/E$13*100</f>
        <v>100.879389</v>
      </c>
      <c r="G34" s="12">
        <f t="shared" si="31"/>
        <v>100.4517619</v>
      </c>
      <c r="H34" s="12">
        <f t="shared" si="31"/>
        <v>100.7755984</v>
      </c>
      <c r="I34" s="12">
        <f t="shared" si="31"/>
        <v>100.7783231</v>
      </c>
      <c r="J34" s="12">
        <f t="shared" si="31"/>
        <v>44.16452891</v>
      </c>
      <c r="K34" s="12">
        <f t="shared" si="31"/>
        <v>61.24031008</v>
      </c>
      <c r="Q34" s="11" t="s">
        <v>24</v>
      </c>
      <c r="R34" s="12">
        <f t="shared" ref="R34:W34" si="32">(COUNTIF($Q34, "="&amp;S$2) * $Q$2) + (COUNTIF($Q34, "="&amp;S$3) * $Q$3) + (COUNTIF($Q34, "="&amp;S$4) * $Q$4) + (COUNTIF($Q34, "="&amp;S$5) * $Q$5) + (COUNTIF($Q34, "="&amp;S$6) * $Q$6) + (COUNTIF($Q34, "="&amp;S$7) * $Q$7) + (COUNTIF($Q34, "="&amp;S$8) * $Q$8) + (COUNTIF($Q34, "="&amp;S$9) * $Q$9) + (COUNTIF($Q34, "="&amp;S$10) * $Q$10) + (COUNTIF($Q34, "="&amp;S$11) * $Q$11) + (COUNTIF($Q34, "="&amp;S$12) * $Q$12) + (COUNTIF($Q34, "="&amp;S$13) * $Q$13)</f>
        <v>3</v>
      </c>
      <c r="S34" s="12">
        <f t="shared" si="32"/>
        <v>2</v>
      </c>
      <c r="T34" s="12">
        <f t="shared" si="32"/>
        <v>3</v>
      </c>
      <c r="U34" s="12">
        <f t="shared" si="32"/>
        <v>3</v>
      </c>
      <c r="V34" s="12">
        <f t="shared" si="32"/>
        <v>9</v>
      </c>
      <c r="W34" s="12">
        <f t="shared" si="32"/>
        <v>12</v>
      </c>
      <c r="Y34" s="12">
        <f>((Configuration!$B$2 + 1) - R34) * Configuration!A$6</f>
        <v>0</v>
      </c>
      <c r="Z34" s="12">
        <f>((Configuration!$B$2 + 1) - S34) * Configuration!B$6</f>
        <v>11</v>
      </c>
      <c r="AA34" s="12">
        <f>((Configuration!$B$2 + 1) - T34) * Configuration!C$6</f>
        <v>0</v>
      </c>
      <c r="AB34" s="12">
        <f>((Configuration!$B$2 + 1) - U34) * Configuration!D$6</f>
        <v>0</v>
      </c>
      <c r="AC34" s="12">
        <f>((Configuration!$B$2 + 1) - V34) * Configuration!E$6</f>
        <v>4</v>
      </c>
      <c r="AD34" s="12">
        <f>((Configuration!$B$2 + 1) - W34) * Configuration!F$6</f>
        <v>0</v>
      </c>
      <c r="AE34" s="12">
        <f t="shared" si="33"/>
        <v>15</v>
      </c>
    </row>
    <row r="35">
      <c r="A35" s="18" t="s">
        <v>27</v>
      </c>
      <c r="B35" s="18">
        <v>9.0</v>
      </c>
      <c r="D35" s="7" t="str">
        <f t="shared" si="22"/>
        <v>L-CPC-D</v>
      </c>
      <c r="F35" s="12">
        <f t="shared" ref="F35:K35" si="34">E11/E$13*100</f>
        <v>102.319603</v>
      </c>
      <c r="G35" s="12">
        <f t="shared" si="34"/>
        <v>101.9829287</v>
      </c>
      <c r="H35" s="12">
        <f t="shared" si="34"/>
        <v>102.2510679</v>
      </c>
      <c r="I35" s="12">
        <f t="shared" si="34"/>
        <v>102.2521206</v>
      </c>
      <c r="J35" s="12">
        <f t="shared" si="34"/>
        <v>67.23813746</v>
      </c>
      <c r="K35" s="12">
        <f t="shared" si="34"/>
        <v>59.68992248</v>
      </c>
      <c r="Q35" s="11" t="s">
        <v>25</v>
      </c>
      <c r="R35" s="12">
        <f t="shared" ref="R35:W35" si="35">(COUNTIF($Q35, "="&amp;S$2) * $Q$2) + (COUNTIF($Q35, "="&amp;S$3) * $Q$3) + (COUNTIF($Q35, "="&amp;S$4) * $Q$4) + (COUNTIF($Q35, "="&amp;S$5) * $Q$5) + (COUNTIF($Q35, "="&amp;S$6) * $Q$6) + (COUNTIF($Q35, "="&amp;S$7) * $Q$7) + (COUNTIF($Q35, "="&amp;S$8) * $Q$8) + (COUNTIF($Q35, "="&amp;S$9) * $Q$9) + (COUNTIF($Q35, "="&amp;S$10) * $Q$10) + (COUNTIF($Q35, "="&amp;S$11) * $Q$11) + (COUNTIF($Q35, "="&amp;S$12) * $Q$12) + (COUNTIF($Q35, "="&amp;S$13) * $Q$13)</f>
        <v>5</v>
      </c>
      <c r="S35" s="12">
        <f t="shared" si="35"/>
        <v>5</v>
      </c>
      <c r="T35" s="12">
        <f t="shared" si="35"/>
        <v>5</v>
      </c>
      <c r="U35" s="12">
        <f t="shared" si="35"/>
        <v>5</v>
      </c>
      <c r="V35" s="12">
        <f t="shared" si="35"/>
        <v>1</v>
      </c>
      <c r="W35" s="12">
        <f t="shared" si="35"/>
        <v>8</v>
      </c>
      <c r="Y35" s="12">
        <f>((Configuration!$B$2 + 1) - R35) * Configuration!A$6</f>
        <v>0</v>
      </c>
      <c r="Z35" s="12">
        <f>((Configuration!$B$2 + 1) - S35) * Configuration!B$6</f>
        <v>8</v>
      </c>
      <c r="AA35" s="12">
        <f>((Configuration!$B$2 + 1) - T35) * Configuration!C$6</f>
        <v>0</v>
      </c>
      <c r="AB35" s="12">
        <f>((Configuration!$B$2 + 1) - U35) * Configuration!D$6</f>
        <v>0</v>
      </c>
      <c r="AC35" s="12">
        <f>((Configuration!$B$2 + 1) - V35) * Configuration!E$6</f>
        <v>12</v>
      </c>
      <c r="AD35" s="12">
        <f>((Configuration!$B$2 + 1) - W35) * Configuration!F$6</f>
        <v>0</v>
      </c>
      <c r="AE35" s="12">
        <f t="shared" si="33"/>
        <v>20</v>
      </c>
    </row>
    <row r="36">
      <c r="A36" s="18" t="s">
        <v>32</v>
      </c>
      <c r="B36" s="18">
        <v>9.0</v>
      </c>
      <c r="D36" s="7" t="str">
        <f t="shared" si="22"/>
        <v>L-D</v>
      </c>
      <c r="F36" s="12">
        <f t="shared" ref="F36:K36" si="36">E12/E$13*100</f>
        <v>102.4650279</v>
      </c>
      <c r="G36" s="12">
        <f t="shared" si="36"/>
        <v>102.2267355</v>
      </c>
      <c r="H36" s="12">
        <f t="shared" si="36"/>
        <v>102.4314937</v>
      </c>
      <c r="I36" s="12">
        <f t="shared" si="36"/>
        <v>102.4312263</v>
      </c>
      <c r="J36" s="12">
        <f t="shared" si="36"/>
        <v>94.40035938</v>
      </c>
      <c r="K36" s="12">
        <f t="shared" si="36"/>
        <v>57.36434109</v>
      </c>
      <c r="Q36" s="11" t="s">
        <v>26</v>
      </c>
      <c r="R36" s="12">
        <f t="shared" ref="R36:W36" si="37">(COUNTIF($Q36, "="&amp;S$2) * $Q$2) + (COUNTIF($Q36, "="&amp;S$3) * $Q$3) + (COUNTIF($Q36, "="&amp;S$4) * $Q$4) + (COUNTIF($Q36, "="&amp;S$5) * $Q$5) + (COUNTIF($Q36, "="&amp;S$6) * $Q$6) + (COUNTIF($Q36, "="&amp;S$7) * $Q$7) + (COUNTIF($Q36, "="&amp;S$8) * $Q$8) + (COUNTIF($Q36, "="&amp;S$9) * $Q$9) + (COUNTIF($Q36, "="&amp;S$10) * $Q$10) + (COUNTIF($Q36, "="&amp;S$11) * $Q$11) + (COUNTIF($Q36, "="&amp;S$12) * $Q$12) + (COUNTIF($Q36, "="&amp;S$13) * $Q$13)</f>
        <v>9</v>
      </c>
      <c r="S36" s="12">
        <f t="shared" si="37"/>
        <v>9</v>
      </c>
      <c r="T36" s="12">
        <f t="shared" si="37"/>
        <v>9</v>
      </c>
      <c r="U36" s="12">
        <f t="shared" si="37"/>
        <v>9</v>
      </c>
      <c r="V36" s="12">
        <f t="shared" si="37"/>
        <v>4</v>
      </c>
      <c r="W36" s="12">
        <f t="shared" si="37"/>
        <v>7</v>
      </c>
      <c r="Y36" s="12">
        <f>((Configuration!$B$2 + 1) - R36) * Configuration!A$6</f>
        <v>0</v>
      </c>
      <c r="Z36" s="12">
        <f>((Configuration!$B$2 + 1) - S36) * Configuration!B$6</f>
        <v>4</v>
      </c>
      <c r="AA36" s="12">
        <f>((Configuration!$B$2 + 1) - T36) * Configuration!C$6</f>
        <v>0</v>
      </c>
      <c r="AB36" s="12">
        <f>((Configuration!$B$2 + 1) - U36) * Configuration!D$6</f>
        <v>0</v>
      </c>
      <c r="AC36" s="12">
        <f>((Configuration!$B$2 + 1) - V36) * Configuration!E$6</f>
        <v>9</v>
      </c>
      <c r="AD36" s="12">
        <f>((Configuration!$B$2 + 1) - W36) * Configuration!F$6</f>
        <v>0</v>
      </c>
      <c r="AE36" s="12">
        <f t="shared" si="33"/>
        <v>13</v>
      </c>
    </row>
    <row r="37">
      <c r="A37" s="18" t="s">
        <v>33</v>
      </c>
      <c r="B37" s="18">
        <v>3.0</v>
      </c>
      <c r="D37" s="7"/>
      <c r="Q37" s="11" t="s">
        <v>27</v>
      </c>
      <c r="R37" s="12">
        <f t="shared" ref="R37:W37" si="38">(COUNTIF($Q37, "="&amp;S$2) * $Q$2) + (COUNTIF($Q37, "="&amp;S$3) * $Q$3) + (COUNTIF($Q37, "="&amp;S$4) * $Q$4) + (COUNTIF($Q37, "="&amp;S$5) * $Q$5) + (COUNTIF($Q37, "="&amp;S$6) * $Q$6) + (COUNTIF($Q37, "="&amp;S$7) * $Q$7) + (COUNTIF($Q37, "="&amp;S$8) * $Q$8) + (COUNTIF($Q37, "="&amp;S$9) * $Q$9) + (COUNTIF($Q37, "="&amp;S$10) * $Q$10) + (COUNTIF($Q37, "="&amp;S$11) * $Q$11) + (COUNTIF($Q37, "="&amp;S$12) * $Q$12) + (COUNTIF($Q37, "="&amp;S$13) * $Q$13)</f>
        <v>10</v>
      </c>
      <c r="S37" s="12">
        <f t="shared" si="38"/>
        <v>10</v>
      </c>
      <c r="T37" s="12">
        <f t="shared" si="38"/>
        <v>10</v>
      </c>
      <c r="U37" s="12">
        <f t="shared" si="38"/>
        <v>10</v>
      </c>
      <c r="V37" s="12">
        <f t="shared" si="38"/>
        <v>7</v>
      </c>
      <c r="W37" s="12">
        <f t="shared" si="38"/>
        <v>1</v>
      </c>
      <c r="Y37" s="12">
        <f>((Configuration!$B$2 + 1) - R37) * Configuration!A$6</f>
        <v>0</v>
      </c>
      <c r="Z37" s="12">
        <f>((Configuration!$B$2 + 1) - S37) * Configuration!B$6</f>
        <v>3</v>
      </c>
      <c r="AA37" s="12">
        <f>((Configuration!$B$2 + 1) - T37) * Configuration!C$6</f>
        <v>0</v>
      </c>
      <c r="AB37" s="12">
        <f>((Configuration!$B$2 + 1) - U37) * Configuration!D$6</f>
        <v>0</v>
      </c>
      <c r="AC37" s="12">
        <f>((Configuration!$B$2 + 1) - V37) * Configuration!E$6</f>
        <v>6</v>
      </c>
      <c r="AD37" s="12">
        <f>((Configuration!$B$2 + 1) - W37) * Configuration!F$6</f>
        <v>0</v>
      </c>
      <c r="AE37" s="12">
        <f t="shared" si="33"/>
        <v>9</v>
      </c>
    </row>
    <row r="38">
      <c r="Q38" s="11" t="s">
        <v>28</v>
      </c>
      <c r="R38" s="12">
        <f t="shared" ref="R38:W38" si="39">(COUNTIF($Q38, "="&amp;S$2) * $Q$2) + (COUNTIF($Q38, "="&amp;S$3) * $Q$3) + (COUNTIF($Q38, "="&amp;S$4) * $Q$4) + (COUNTIF($Q38, "="&amp;S$5) * $Q$5) + (COUNTIF($Q38, "="&amp;S$6) * $Q$6) + (COUNTIF($Q38, "="&amp;S$7) * $Q$7) + (COUNTIF($Q38, "="&amp;S$8) * $Q$8) + (COUNTIF($Q38, "="&amp;S$9) * $Q$9) + (COUNTIF($Q38, "="&amp;S$10) * $Q$10) + (COUNTIF($Q38, "="&amp;S$11) * $Q$11) + (COUNTIF($Q38, "="&amp;S$12) * $Q$12) + (COUNTIF($Q38, "="&amp;S$13) * $Q$13)</f>
        <v>2</v>
      </c>
      <c r="S38" s="12">
        <f t="shared" si="39"/>
        <v>1</v>
      </c>
      <c r="T38" s="12">
        <f t="shared" si="39"/>
        <v>2</v>
      </c>
      <c r="U38" s="12">
        <f t="shared" si="39"/>
        <v>2</v>
      </c>
      <c r="V38" s="12">
        <f t="shared" si="39"/>
        <v>8</v>
      </c>
      <c r="W38" s="12">
        <f t="shared" si="39"/>
        <v>11</v>
      </c>
      <c r="Y38" s="12">
        <f>((Configuration!$B$2 + 1) - R38) * Configuration!A$6</f>
        <v>0</v>
      </c>
      <c r="Z38" s="12">
        <f>((Configuration!$B$2 + 1) - S38) * Configuration!B$6</f>
        <v>12</v>
      </c>
      <c r="AA38" s="12">
        <f>((Configuration!$B$2 + 1) - T38) * Configuration!C$6</f>
        <v>0</v>
      </c>
      <c r="AB38" s="12">
        <f>((Configuration!$B$2 + 1) - U38) * Configuration!D$6</f>
        <v>0</v>
      </c>
      <c r="AC38" s="12">
        <f>((Configuration!$B$2 + 1) - V38) * Configuration!E$6</f>
        <v>5</v>
      </c>
      <c r="AD38" s="12">
        <f>((Configuration!$B$2 + 1) - W38) * Configuration!F$6</f>
        <v>0</v>
      </c>
      <c r="AE38" s="12">
        <f t="shared" si="33"/>
        <v>17</v>
      </c>
    </row>
    <row r="39">
      <c r="Q39" s="11" t="s">
        <v>29</v>
      </c>
      <c r="R39" s="12">
        <f t="shared" ref="R39:W39" si="40">(COUNTIF($Q39, "="&amp;S$2) * $Q$2) + (COUNTIF($Q39, "="&amp;S$3) * $Q$3) + (COUNTIF($Q39, "="&amp;S$4) * $Q$4) + (COUNTIF($Q39, "="&amp;S$5) * $Q$5) + (COUNTIF($Q39, "="&amp;S$6) * $Q$6) + (COUNTIF($Q39, "="&amp;S$7) * $Q$7) + (COUNTIF($Q39, "="&amp;S$8) * $Q$8) + (COUNTIF($Q39, "="&amp;S$9) * $Q$9) + (COUNTIF($Q39, "="&amp;S$10) * $Q$10) + (COUNTIF($Q39, "="&amp;S$11) * $Q$11) + (COUNTIF($Q39, "="&amp;S$12) * $Q$12) + (COUNTIF($Q39, "="&amp;S$13) * $Q$13)</f>
        <v>6</v>
      </c>
      <c r="S39" s="12">
        <f t="shared" si="40"/>
        <v>6</v>
      </c>
      <c r="T39" s="12">
        <f t="shared" si="40"/>
        <v>6</v>
      </c>
      <c r="U39" s="12">
        <f t="shared" si="40"/>
        <v>6</v>
      </c>
      <c r="V39" s="12">
        <f t="shared" si="40"/>
        <v>2</v>
      </c>
      <c r="W39" s="12">
        <f t="shared" si="40"/>
        <v>2</v>
      </c>
      <c r="Y39" s="12">
        <f>((Configuration!$B$2 + 1) - R39) * Configuration!A$6</f>
        <v>0</v>
      </c>
      <c r="Z39" s="12">
        <f>((Configuration!$B$2 + 1) - S39) * Configuration!B$6</f>
        <v>7</v>
      </c>
      <c r="AA39" s="12">
        <f>((Configuration!$B$2 + 1) - T39) * Configuration!C$6</f>
        <v>0</v>
      </c>
      <c r="AB39" s="12">
        <f>((Configuration!$B$2 + 1) - U39) * Configuration!D$6</f>
        <v>0</v>
      </c>
      <c r="AC39" s="12">
        <f>((Configuration!$B$2 + 1) - V39) * Configuration!E$6</f>
        <v>11</v>
      </c>
      <c r="AD39" s="12">
        <f>((Configuration!$B$2 + 1) - W39) * Configuration!F$6</f>
        <v>0</v>
      </c>
      <c r="AE39" s="12">
        <f t="shared" si="33"/>
        <v>18</v>
      </c>
    </row>
    <row r="40">
      <c r="Q40" s="11" t="s">
        <v>30</v>
      </c>
      <c r="R40" s="12">
        <f t="shared" ref="R40:W40" si="41">(COUNTIF($Q40, "="&amp;S$2) * $Q$2) + (COUNTIF($Q40, "="&amp;S$3) * $Q$3) + (COUNTIF($Q40, "="&amp;S$4) * $Q$4) + (COUNTIF($Q40, "="&amp;S$5) * $Q$5) + (COUNTIF($Q40, "="&amp;S$6) * $Q$6) + (COUNTIF($Q40, "="&amp;S$7) * $Q$7) + (COUNTIF($Q40, "="&amp;S$8) * $Q$8) + (COUNTIF($Q40, "="&amp;S$9) * $Q$9) + (COUNTIF($Q40, "="&amp;S$10) * $Q$10) + (COUNTIF($Q40, "="&amp;S$11) * $Q$11) + (COUNTIF($Q40, "="&amp;S$12) * $Q$12) + (COUNTIF($Q40, "="&amp;S$13) * $Q$13)</f>
        <v>1</v>
      </c>
      <c r="S40" s="12">
        <f t="shared" si="41"/>
        <v>3</v>
      </c>
      <c r="T40" s="12">
        <f t="shared" si="41"/>
        <v>1</v>
      </c>
      <c r="U40" s="12">
        <f t="shared" si="41"/>
        <v>1</v>
      </c>
      <c r="V40" s="12">
        <f t="shared" si="41"/>
        <v>10</v>
      </c>
      <c r="W40" s="12">
        <f t="shared" si="41"/>
        <v>9</v>
      </c>
      <c r="Y40" s="12">
        <f>((Configuration!$B$2 + 1) - R40) * Configuration!A$6</f>
        <v>0</v>
      </c>
      <c r="Z40" s="12">
        <f>((Configuration!$B$2 + 1) - S40) * Configuration!B$6</f>
        <v>10</v>
      </c>
      <c r="AA40" s="12">
        <f>((Configuration!$B$2 + 1) - T40) * Configuration!C$6</f>
        <v>0</v>
      </c>
      <c r="AB40" s="12">
        <f>((Configuration!$B$2 + 1) - U40) * Configuration!D$6</f>
        <v>0</v>
      </c>
      <c r="AC40" s="12">
        <f>((Configuration!$B$2 + 1) - V40) * Configuration!E$6</f>
        <v>3</v>
      </c>
      <c r="AD40" s="12">
        <f>((Configuration!$B$2 + 1) - W40) * Configuration!F$6</f>
        <v>0</v>
      </c>
      <c r="AE40" s="12">
        <f t="shared" si="33"/>
        <v>13</v>
      </c>
    </row>
    <row r="41">
      <c r="Q41" s="11" t="s">
        <v>31</v>
      </c>
      <c r="R41" s="12">
        <f t="shared" ref="R41:W41" si="42">(COUNTIF($Q41, "="&amp;S$2) * $Q$2) + (COUNTIF($Q41, "="&amp;S$3) * $Q$3) + (COUNTIF($Q41, "="&amp;S$4) * $Q$4) + (COUNTIF($Q41, "="&amp;S$5) * $Q$5) + (COUNTIF($Q41, "="&amp;S$6) * $Q$6) + (COUNTIF($Q41, "="&amp;S$7) * $Q$7) + (COUNTIF($Q41, "="&amp;S$8) * $Q$8) + (COUNTIF($Q41, "="&amp;S$9) * $Q$9) + (COUNTIF($Q41, "="&amp;S$10) * $Q$10) + (COUNTIF($Q41, "="&amp;S$11) * $Q$11) + (COUNTIF($Q41, "="&amp;S$12) * $Q$12) + (COUNTIF($Q41, "="&amp;S$13) * $Q$13)</f>
        <v>8</v>
      </c>
      <c r="S41" s="12">
        <f t="shared" si="42"/>
        <v>7</v>
      </c>
      <c r="T41" s="12">
        <f t="shared" si="42"/>
        <v>7</v>
      </c>
      <c r="U41" s="12">
        <f t="shared" si="42"/>
        <v>7</v>
      </c>
      <c r="V41" s="12">
        <f t="shared" si="42"/>
        <v>3</v>
      </c>
      <c r="W41" s="12">
        <f t="shared" si="42"/>
        <v>5</v>
      </c>
      <c r="Y41" s="12">
        <f>((Configuration!$B$2 + 1) - R41) * Configuration!A$6</f>
        <v>0</v>
      </c>
      <c r="Z41" s="12">
        <f>((Configuration!$B$2 + 1) - S41) * Configuration!B$6</f>
        <v>6</v>
      </c>
      <c r="AA41" s="12">
        <f>((Configuration!$B$2 + 1) - T41) * Configuration!C$6</f>
        <v>0</v>
      </c>
      <c r="AB41" s="12">
        <f>((Configuration!$B$2 + 1) - U41) * Configuration!D$6</f>
        <v>0</v>
      </c>
      <c r="AC41" s="12">
        <f>((Configuration!$B$2 + 1) - V41) * Configuration!E$6</f>
        <v>10</v>
      </c>
      <c r="AD41" s="12">
        <f>((Configuration!$B$2 + 1) - W41) * Configuration!F$6</f>
        <v>0</v>
      </c>
      <c r="AE41" s="12">
        <f t="shared" si="33"/>
        <v>16</v>
      </c>
    </row>
    <row r="42">
      <c r="Q42" s="11" t="s">
        <v>32</v>
      </c>
      <c r="R42" s="12">
        <f t="shared" ref="R42:W42" si="43">(COUNTIF($Q42, "="&amp;S$2) * $Q$2) + (COUNTIF($Q42, "="&amp;S$3) * $Q$3) + (COUNTIF($Q42, "="&amp;S$4) * $Q$4) + (COUNTIF($Q42, "="&amp;S$5) * $Q$5) + (COUNTIF($Q42, "="&amp;S$6) * $Q$6) + (COUNTIF($Q42, "="&amp;S$7) * $Q$7) + (COUNTIF($Q42, "="&amp;S$8) * $Q$8) + (COUNTIF($Q42, "="&amp;S$9) * $Q$9) + (COUNTIF($Q42, "="&amp;S$10) * $Q$10) + (COUNTIF($Q42, "="&amp;S$11) * $Q$11) + (COUNTIF($Q42, "="&amp;S$12) * $Q$12) + (COUNTIF($Q42, "="&amp;S$13) * $Q$13)</f>
        <v>11</v>
      </c>
      <c r="S42" s="12">
        <f t="shared" si="43"/>
        <v>11</v>
      </c>
      <c r="T42" s="12">
        <f t="shared" si="43"/>
        <v>11</v>
      </c>
      <c r="U42" s="12">
        <f t="shared" si="43"/>
        <v>11</v>
      </c>
      <c r="V42" s="12">
        <f t="shared" si="43"/>
        <v>6</v>
      </c>
      <c r="W42" s="12">
        <f t="shared" si="43"/>
        <v>4</v>
      </c>
      <c r="Y42" s="12">
        <f>((Configuration!$B$2 + 1) - R42) * Configuration!A$6</f>
        <v>0</v>
      </c>
      <c r="Z42" s="12">
        <f>((Configuration!$B$2 + 1) - S42) * Configuration!B$6</f>
        <v>2</v>
      </c>
      <c r="AA42" s="12">
        <f>((Configuration!$B$2 + 1) - T42) * Configuration!C$6</f>
        <v>0</v>
      </c>
      <c r="AB42" s="12">
        <f>((Configuration!$B$2 + 1) - U42) * Configuration!D$6</f>
        <v>0</v>
      </c>
      <c r="AC42" s="12">
        <f>((Configuration!$B$2 + 1) - V42) * Configuration!E$6</f>
        <v>7</v>
      </c>
      <c r="AD42" s="12">
        <f>((Configuration!$B$2 + 1) - W42) * Configuration!F$6</f>
        <v>0</v>
      </c>
      <c r="AE42" s="12">
        <f t="shared" si="33"/>
        <v>9</v>
      </c>
    </row>
    <row r="43">
      <c r="Q43" s="11" t="s">
        <v>33</v>
      </c>
      <c r="R43" s="12">
        <f t="shared" ref="R43:W43" si="44">(COUNTIF($Q43, "="&amp;S$2) * $Q$2) + (COUNTIF($Q43, "="&amp;S$3) * $Q$3) + (COUNTIF($Q43, "="&amp;S$4) * $Q$4) + (COUNTIF($Q43, "="&amp;S$5) * $Q$5) + (COUNTIF($Q43, "="&amp;S$6) * $Q$6) + (COUNTIF($Q43, "="&amp;S$7) * $Q$7) + (COUNTIF($Q43, "="&amp;S$8) * $Q$8) + (COUNTIF($Q43, "="&amp;S$9) * $Q$9) + (COUNTIF($Q43, "="&amp;S$10) * $Q$10) + (COUNTIF($Q43, "="&amp;S$11) * $Q$11) + (COUNTIF($Q43, "="&amp;S$12) * $Q$12) + (COUNTIF($Q43, "="&amp;S$13) * $Q$13)</f>
        <v>12</v>
      </c>
      <c r="S43" s="12">
        <f t="shared" si="44"/>
        <v>12</v>
      </c>
      <c r="T43" s="12">
        <f t="shared" si="44"/>
        <v>12</v>
      </c>
      <c r="U43" s="12">
        <f t="shared" si="44"/>
        <v>12</v>
      </c>
      <c r="V43" s="12">
        <f t="shared" si="44"/>
        <v>11</v>
      </c>
      <c r="W43" s="12">
        <f t="shared" si="44"/>
        <v>3</v>
      </c>
      <c r="Y43" s="12">
        <f>((Configuration!$B$2 + 1) - R43) * Configuration!A$6</f>
        <v>0</v>
      </c>
      <c r="Z43" s="12">
        <f>((Configuration!$B$2 + 1) - S43) * Configuration!B$6</f>
        <v>1</v>
      </c>
      <c r="AA43" s="12">
        <f>((Configuration!$B$2 + 1) - T43) * Configuration!C$6</f>
        <v>0</v>
      </c>
      <c r="AB43" s="12">
        <f>((Configuration!$B$2 + 1) - U43) * Configuration!D$6</f>
        <v>0</v>
      </c>
      <c r="AC43" s="12">
        <f>((Configuration!$B$2 + 1) - V43) * Configuration!E$6</f>
        <v>2</v>
      </c>
      <c r="AD43" s="12">
        <f>((Configuration!$B$2 + 1) - W43) * Configuration!F$6</f>
        <v>0</v>
      </c>
      <c r="AE43" s="12">
        <f t="shared" si="33"/>
        <v>3</v>
      </c>
    </row>
    <row r="44">
      <c r="Q44" s="11" t="s">
        <v>34</v>
      </c>
      <c r="R44" s="12">
        <f t="shared" ref="R44:W44" si="45">(COUNTIF($Q44, "="&amp;S$2) * $Q$2) + (COUNTIF($Q44, "="&amp;S$3) * $Q$3) + (COUNTIF($Q44, "="&amp;S$4) * $Q$4) + (COUNTIF($Q44, "="&amp;S$5) * $Q$5) + (COUNTIF($Q44, "="&amp;S$6) * $Q$6) + (COUNTIF($Q44, "="&amp;S$7) * $Q$7) + (COUNTIF($Q44, "="&amp;S$8) * $Q$8) + (COUNTIF($Q44, "="&amp;S$9) * $Q$9) + (COUNTIF($Q44, "="&amp;S$10) * $Q$10) + (COUNTIF($Q44, "="&amp;S$11) * $Q$11) + (COUNTIF($Q44, "="&amp;S$12) * $Q$12) + (COUNTIF($Q44, "="&amp;S$13) * $Q$13)</f>
        <v>4</v>
      </c>
      <c r="S44" s="12">
        <f t="shared" si="45"/>
        <v>4</v>
      </c>
      <c r="T44" s="12">
        <f t="shared" si="45"/>
        <v>4</v>
      </c>
      <c r="U44" s="12">
        <f t="shared" si="45"/>
        <v>4</v>
      </c>
      <c r="V44" s="12">
        <f t="shared" si="45"/>
        <v>12</v>
      </c>
      <c r="W44" s="12">
        <f t="shared" si="45"/>
        <v>10</v>
      </c>
      <c r="Y44" s="12">
        <f>((Configuration!$B$2 + 1) - R44) * Configuration!A$6</f>
        <v>0</v>
      </c>
      <c r="Z44" s="12">
        <f>((Configuration!$B$2 + 1) - S44) * Configuration!B$6</f>
        <v>9</v>
      </c>
      <c r="AA44" s="12">
        <f>((Configuration!$B$2 + 1) - T44) * Configuration!C$6</f>
        <v>0</v>
      </c>
      <c r="AB44" s="12">
        <f>((Configuration!$B$2 + 1) - U44) * Configuration!D$6</f>
        <v>0</v>
      </c>
      <c r="AC44" s="12">
        <f>((Configuration!$B$2 + 1) - V44) * Configuration!E$6</f>
        <v>1</v>
      </c>
      <c r="AD44" s="12">
        <f>((Configuration!$B$2 + 1) - W44) * Configuration!F$6</f>
        <v>0</v>
      </c>
      <c r="AE44" s="12">
        <f t="shared" si="33"/>
        <v>10</v>
      </c>
    </row>
  </sheetData>
  <mergeCells count="15">
    <mergeCell ref="D30:E30"/>
    <mergeCell ref="D31:E31"/>
    <mergeCell ref="D32:E32"/>
    <mergeCell ref="D33:E33"/>
    <mergeCell ref="D34:E34"/>
    <mergeCell ref="D35:E35"/>
    <mergeCell ref="D36:E36"/>
    <mergeCell ref="D37:E37"/>
    <mergeCell ref="P1:R1"/>
    <mergeCell ref="A25:B25"/>
    <mergeCell ref="D25:E25"/>
    <mergeCell ref="D26:E26"/>
    <mergeCell ref="D27:E27"/>
    <mergeCell ref="D28:E28"/>
    <mergeCell ref="D29:E29"/>
  </mergeCells>
  <conditionalFormatting sqref="L26:L36">
    <cfRule type="colorScale" priority="1">
      <colorScale>
        <cfvo type="min"/>
        <cfvo type="formula" val="100"/>
        <cfvo type="max"/>
        <color rgb="FF57BB8A"/>
        <color rgb="FFFFFFFF"/>
        <color rgb="FFEA4335"/>
      </colorScale>
    </cfRule>
  </conditionalFormatting>
  <conditionalFormatting sqref="K26:K36">
    <cfRule type="colorScale" priority="2">
      <colorScale>
        <cfvo type="min"/>
        <cfvo type="formula" val="100"/>
        <cfvo type="max"/>
        <color rgb="FF57BB8A"/>
        <color rgb="FFFFFFFF"/>
        <color rgb="FFEA4335"/>
      </colorScale>
    </cfRule>
  </conditionalFormatting>
  <conditionalFormatting sqref="J26:J36">
    <cfRule type="colorScale" priority="3">
      <colorScale>
        <cfvo type="min"/>
        <cfvo type="formula" val="100"/>
        <cfvo type="max"/>
        <color rgb="FF57BB8A"/>
        <color rgb="FFFFFFFF"/>
        <color rgb="FFEA4335"/>
      </colorScale>
    </cfRule>
  </conditionalFormatting>
  <conditionalFormatting sqref="I26:I36">
    <cfRule type="colorScale" priority="4">
      <colorScale>
        <cfvo type="min"/>
        <cfvo type="formula" val="100"/>
        <cfvo type="max"/>
        <color rgb="FF57BB8A"/>
        <color rgb="FFFFFFFF"/>
        <color rgb="FFEA4335"/>
      </colorScale>
    </cfRule>
  </conditionalFormatting>
  <conditionalFormatting sqref="H26:H36">
    <cfRule type="colorScale" priority="5">
      <colorScale>
        <cfvo type="min"/>
        <cfvo type="formula" val="100"/>
        <cfvo type="max"/>
        <color rgb="FF57BB8A"/>
        <color rgb="FFFFFFFF"/>
        <color rgb="FFEA4335"/>
      </colorScale>
    </cfRule>
  </conditionalFormatting>
  <conditionalFormatting sqref="G26:G36">
    <cfRule type="colorScale" priority="6">
      <colorScale>
        <cfvo type="min"/>
        <cfvo type="formula" val="100"/>
        <cfvo type="max"/>
        <color rgb="FF57BB8A"/>
        <color rgb="FFFFFFFF"/>
        <color rgb="FFEA4335"/>
      </colorScale>
    </cfRule>
  </conditionalFormatting>
  <conditionalFormatting sqref="F26:F36">
    <cfRule type="colorScale" priority="7">
      <colorScale>
        <cfvo type="min"/>
        <cfvo type="formula" val="100"/>
        <cfvo type="max"/>
        <color rgb="FF57BB8A"/>
        <color rgb="FFFFFFFF"/>
        <color rgb="FFEA4335"/>
      </colorScale>
    </cfRule>
  </conditionalFormatting>
  <conditionalFormatting sqref="K2:K13">
    <cfRule type="colorScale" priority="8">
      <colorScale>
        <cfvo type="min"/>
        <cfvo type="max"/>
        <color rgb="FF57BB8A"/>
        <color rgb="FFFFFFFF"/>
      </colorScale>
    </cfRule>
  </conditionalFormatting>
  <conditionalFormatting sqref="F2:F13">
    <cfRule type="colorScale" priority="9">
      <colorScale>
        <cfvo type="min"/>
        <cfvo type="max"/>
        <color rgb="FF57BB8A"/>
        <color rgb="FFFFFFFF"/>
      </colorScale>
    </cfRule>
  </conditionalFormatting>
  <conditionalFormatting sqref="G2:G13">
    <cfRule type="colorScale" priority="10">
      <colorScale>
        <cfvo type="min"/>
        <cfvo type="max"/>
        <color rgb="FF57BB8A"/>
        <color rgb="FFFFFFFF"/>
      </colorScale>
    </cfRule>
  </conditionalFormatting>
  <conditionalFormatting sqref="H2:H13">
    <cfRule type="colorScale" priority="11">
      <colorScale>
        <cfvo type="min"/>
        <cfvo type="max"/>
        <color rgb="FF57BB8A"/>
        <color rgb="FFFFFFFF"/>
      </colorScale>
    </cfRule>
  </conditionalFormatting>
  <conditionalFormatting sqref="I2:I13">
    <cfRule type="colorScale" priority="12">
      <colorScale>
        <cfvo type="min"/>
        <cfvo type="max"/>
        <color rgb="FF57BB8A"/>
        <color rgb="FFFFFFFF"/>
      </colorScale>
    </cfRule>
  </conditionalFormatting>
  <conditionalFormatting sqref="J2:J13">
    <cfRule type="colorScale" priority="13">
      <colorScale>
        <cfvo type="min"/>
        <cfvo type="max"/>
        <color rgb="FF57BB8A"/>
        <color rgb="FFFFFFFF"/>
      </colorScale>
    </cfRule>
  </conditionalFormatting>
  <conditionalFormatting sqref="K2:K13">
    <cfRule type="colorScale" priority="14">
      <colorScale>
        <cfvo type="min"/>
        <cfvo type="max"/>
        <color rgb="FF57BB8A"/>
        <color rgb="FFFFFFFF"/>
      </colorScale>
    </cfRule>
  </conditionalFormatting>
  <conditionalFormatting sqref="E2:E13">
    <cfRule type="colorScale" priority="15">
      <colorScale>
        <cfvo type="min"/>
        <cfvo type="max"/>
        <color rgb="FF57BB8A"/>
        <color rgb="FFFFFFFF"/>
      </colorScale>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tr">
        <f t="shared" ref="A1:K1" si="1">Indirect("Sheet1!"&amp;A$14&amp;$L1)</f>
        <v>partId</v>
      </c>
      <c r="B1" s="4" t="str">
        <f t="shared" si="1"/>
        <v>metric</v>
      </c>
      <c r="C1" s="4" t="str">
        <f t="shared" si="1"/>
        <v>type</v>
      </c>
      <c r="D1" s="4" t="str">
        <f t="shared" si="1"/>
        <v>mitig</v>
      </c>
      <c r="E1" s="4" t="str">
        <f t="shared" si="1"/>
        <v>min</v>
      </c>
      <c r="F1" s="4" t="str">
        <f t="shared" si="1"/>
        <v>max</v>
      </c>
      <c r="G1" s="4" t="str">
        <f t="shared" si="1"/>
        <v>mean</v>
      </c>
      <c r="H1" s="4" t="str">
        <f t="shared" si="1"/>
        <v>median</v>
      </c>
      <c r="I1" s="4" t="str">
        <f t="shared" si="1"/>
        <v>stdev</v>
      </c>
      <c r="J1" s="4" t="str">
        <f t="shared" si="1"/>
        <v>outliers (val)</v>
      </c>
      <c r="K1" s="4" t="str">
        <f t="shared" si="1"/>
        <v>outliers (%)</v>
      </c>
      <c r="L1" s="8">
        <f>N1</f>
        <v>131</v>
      </c>
      <c r="M1" s="9" t="s">
        <v>38</v>
      </c>
      <c r="N1" s="10">
        <v>131.0</v>
      </c>
      <c r="O1" s="4"/>
      <c r="P1" s="3" t="s">
        <v>39</v>
      </c>
      <c r="S1" s="11" t="s">
        <v>13</v>
      </c>
      <c r="T1" s="11" t="s">
        <v>14</v>
      </c>
      <c r="U1" s="11" t="s">
        <v>15</v>
      </c>
      <c r="V1" s="11" t="s">
        <v>16</v>
      </c>
      <c r="W1" s="11" t="s">
        <v>17</v>
      </c>
      <c r="X1" s="11" t="s">
        <v>18</v>
      </c>
    </row>
    <row r="2">
      <c r="A2" s="4">
        <f t="shared" ref="A2:K2" si="2">Indirect("Sheet1!"&amp;A$14&amp;$L2)</f>
        <v>5</v>
      </c>
      <c r="B2" s="4" t="str">
        <f t="shared" si="2"/>
        <v>ExecTime</v>
      </c>
      <c r="C2" s="4" t="str">
        <f t="shared" si="2"/>
        <v>ALL</v>
      </c>
      <c r="D2" s="4" t="str">
        <f t="shared" si="2"/>
        <v>CP</v>
      </c>
      <c r="E2" s="4">
        <f t="shared" si="2"/>
        <v>4647081</v>
      </c>
      <c r="F2" s="4">
        <f t="shared" si="2"/>
        <v>4690000</v>
      </c>
      <c r="G2" s="4">
        <f t="shared" si="2"/>
        <v>4656704.987</v>
      </c>
      <c r="H2" s="4">
        <f t="shared" si="2"/>
        <v>4656406</v>
      </c>
      <c r="I2" s="4">
        <f t="shared" si="2"/>
        <v>2445.084596</v>
      </c>
      <c r="J2" s="4">
        <f t="shared" si="2"/>
        <v>246</v>
      </c>
      <c r="K2" s="4">
        <f t="shared" si="2"/>
        <v>2.46</v>
      </c>
      <c r="L2" s="8">
        <f t="shared" ref="L2:L13" si="4">L1+2</f>
        <v>133</v>
      </c>
      <c r="Q2" s="4">
        <v>1.0</v>
      </c>
      <c r="S2" s="12" t="str">
        <f t="shared" ref="S2:S13" si="5">Q18</f>
        <v>CPC</v>
      </c>
      <c r="T2" s="12" t="str">
        <f t="shared" ref="T2:T13" si="6">S18</f>
        <v>L-CPC</v>
      </c>
      <c r="U2" s="12" t="str">
        <f t="shared" ref="U2:U13" si="7">U18</f>
        <v>CPC</v>
      </c>
      <c r="V2" s="12" t="str">
        <f t="shared" ref="V2:V13" si="8">W18</f>
        <v>CPC</v>
      </c>
      <c r="W2" s="12" t="str">
        <f t="shared" ref="W2:W13" si="9">Y18</f>
        <v>L-CP</v>
      </c>
      <c r="X2" s="12" t="str">
        <f t="shared" ref="X2:X13" si="10">AA18</f>
        <v>L-CPC-D</v>
      </c>
    </row>
    <row r="3">
      <c r="A3" s="4">
        <f t="shared" ref="A3:K3" si="3">Indirect("Sheet1!"&amp;A$14&amp;$L3)</f>
        <v>5</v>
      </c>
      <c r="B3" s="4" t="str">
        <f t="shared" si="3"/>
        <v>ExecTime</v>
      </c>
      <c r="C3" s="4" t="str">
        <f t="shared" si="3"/>
        <v>ALL</v>
      </c>
      <c r="D3" s="4" t="str">
        <f t="shared" si="3"/>
        <v>CPC</v>
      </c>
      <c r="E3" s="4">
        <f t="shared" si="3"/>
        <v>4532567</v>
      </c>
      <c r="F3" s="4">
        <f t="shared" si="3"/>
        <v>4592703</v>
      </c>
      <c r="G3" s="4">
        <f t="shared" si="3"/>
        <v>4544508.844</v>
      </c>
      <c r="H3" s="4">
        <f t="shared" si="3"/>
        <v>4543675</v>
      </c>
      <c r="I3" s="4">
        <f t="shared" si="3"/>
        <v>4906.215709</v>
      </c>
      <c r="J3" s="4">
        <f t="shared" si="3"/>
        <v>287</v>
      </c>
      <c r="K3" s="4">
        <f t="shared" si="3"/>
        <v>2.87</v>
      </c>
      <c r="L3" s="8">
        <f t="shared" si="4"/>
        <v>135</v>
      </c>
      <c r="Q3" s="4">
        <v>2.0</v>
      </c>
      <c r="S3" s="12" t="str">
        <f t="shared" si="5"/>
        <v>No-mitig</v>
      </c>
      <c r="T3" s="12" t="str">
        <f t="shared" si="6"/>
        <v>L</v>
      </c>
      <c r="U3" s="12" t="str">
        <f t="shared" si="7"/>
        <v>L</v>
      </c>
      <c r="V3" s="12" t="str">
        <f t="shared" si="8"/>
        <v>L</v>
      </c>
      <c r="W3" s="12" t="str">
        <f t="shared" si="9"/>
        <v>L-CPC-CP</v>
      </c>
      <c r="X3" s="12" t="str">
        <f t="shared" si="10"/>
        <v>L-CP</v>
      </c>
    </row>
    <row r="4">
      <c r="A4" s="4">
        <f t="shared" ref="A4:K4" si="11">Indirect("Sheet1!"&amp;A$14&amp;$L4)</f>
        <v>5</v>
      </c>
      <c r="B4" s="4" t="str">
        <f t="shared" si="11"/>
        <v>ExecTime</v>
      </c>
      <c r="C4" s="4" t="str">
        <f t="shared" si="11"/>
        <v>ALL</v>
      </c>
      <c r="D4" s="4" t="str">
        <f t="shared" si="11"/>
        <v>CPC-CP</v>
      </c>
      <c r="E4" s="4">
        <f t="shared" si="11"/>
        <v>4646892</v>
      </c>
      <c r="F4" s="4">
        <f t="shared" si="11"/>
        <v>4660892</v>
      </c>
      <c r="G4" s="4">
        <f t="shared" si="11"/>
        <v>4655142.462</v>
      </c>
      <c r="H4" s="4">
        <f t="shared" si="11"/>
        <v>4655135</v>
      </c>
      <c r="I4" s="4">
        <f t="shared" si="11"/>
        <v>1664.442527</v>
      </c>
      <c r="J4" s="4">
        <f t="shared" si="11"/>
        <v>209</v>
      </c>
      <c r="K4" s="4">
        <f t="shared" si="11"/>
        <v>2.09</v>
      </c>
      <c r="L4" s="13">
        <f t="shared" si="4"/>
        <v>137</v>
      </c>
      <c r="M4" s="14"/>
      <c r="Q4" s="4">
        <v>3.0</v>
      </c>
      <c r="S4" s="12" t="str">
        <f t="shared" si="5"/>
        <v>L</v>
      </c>
      <c r="T4" s="12" t="str">
        <f t="shared" si="6"/>
        <v>CPC</v>
      </c>
      <c r="U4" s="12" t="str">
        <f t="shared" si="7"/>
        <v>L-CPC</v>
      </c>
      <c r="V4" s="12" t="str">
        <f t="shared" si="8"/>
        <v>L-CPC</v>
      </c>
      <c r="W4" s="12" t="str">
        <f t="shared" si="9"/>
        <v>CPC-CP</v>
      </c>
      <c r="X4" s="12" t="str">
        <f t="shared" si="10"/>
        <v>L-CPC-CP</v>
      </c>
    </row>
    <row r="5">
      <c r="A5" s="4">
        <f t="shared" ref="A5:K5" si="12">Indirect("Sheet1!"&amp;A$14&amp;$L5)</f>
        <v>5</v>
      </c>
      <c r="B5" s="4" t="str">
        <f t="shared" si="12"/>
        <v>ExecTime</v>
      </c>
      <c r="C5" s="4" t="str">
        <f t="shared" si="12"/>
        <v>ALL</v>
      </c>
      <c r="D5" s="4" t="str">
        <f t="shared" si="12"/>
        <v>CPC-D</v>
      </c>
      <c r="E5" s="4">
        <f t="shared" si="12"/>
        <v>4713460</v>
      </c>
      <c r="F5" s="4">
        <f t="shared" si="12"/>
        <v>4748865</v>
      </c>
      <c r="G5" s="4">
        <f t="shared" si="12"/>
        <v>4719150.906</v>
      </c>
      <c r="H5" s="4">
        <f t="shared" si="12"/>
        <v>4719108</v>
      </c>
      <c r="I5" s="4">
        <f t="shared" si="12"/>
        <v>1864.993221</v>
      </c>
      <c r="J5" s="4">
        <f t="shared" si="12"/>
        <v>92</v>
      </c>
      <c r="K5" s="4">
        <f t="shared" si="12"/>
        <v>0.92</v>
      </c>
      <c r="L5" s="8">
        <f t="shared" si="4"/>
        <v>139</v>
      </c>
      <c r="Q5" s="4">
        <v>4.0</v>
      </c>
      <c r="S5" s="12" t="str">
        <f t="shared" si="5"/>
        <v>L-CPC</v>
      </c>
      <c r="T5" s="12" t="str">
        <f t="shared" si="6"/>
        <v>No-mitig</v>
      </c>
      <c r="U5" s="12" t="str">
        <f t="shared" si="7"/>
        <v>No-mitig</v>
      </c>
      <c r="V5" s="12" t="str">
        <f t="shared" si="8"/>
        <v>No-mitig</v>
      </c>
      <c r="W5" s="12" t="str">
        <f t="shared" si="9"/>
        <v>CPC-D</v>
      </c>
      <c r="X5" s="12" t="str">
        <f t="shared" si="10"/>
        <v>CPC-D</v>
      </c>
    </row>
    <row r="6">
      <c r="A6" s="4">
        <f t="shared" ref="A6:K6" si="13">Indirect("Sheet1!"&amp;A$14&amp;$L6)</f>
        <v>5</v>
      </c>
      <c r="B6" s="4" t="str">
        <f t="shared" si="13"/>
        <v>ExecTime</v>
      </c>
      <c r="C6" s="4" t="str">
        <f t="shared" si="13"/>
        <v>ALL</v>
      </c>
      <c r="D6" s="4" t="str">
        <f t="shared" si="13"/>
        <v>D</v>
      </c>
      <c r="E6" s="4">
        <f t="shared" si="13"/>
        <v>4718460</v>
      </c>
      <c r="F6" s="4">
        <f t="shared" si="13"/>
        <v>4773432</v>
      </c>
      <c r="G6" s="4">
        <f t="shared" si="13"/>
        <v>4729883.643</v>
      </c>
      <c r="H6" s="4">
        <f t="shared" si="13"/>
        <v>4729081.5</v>
      </c>
      <c r="I6" s="4">
        <f t="shared" si="13"/>
        <v>4399.004886</v>
      </c>
      <c r="J6" s="4">
        <f t="shared" si="13"/>
        <v>399</v>
      </c>
      <c r="K6" s="4">
        <f t="shared" si="13"/>
        <v>3.99</v>
      </c>
      <c r="L6" s="8">
        <f t="shared" si="4"/>
        <v>141</v>
      </c>
      <c r="Q6" s="4">
        <v>5.0</v>
      </c>
      <c r="S6" s="12" t="str">
        <f t="shared" si="5"/>
        <v>CPC-CP</v>
      </c>
      <c r="T6" s="12" t="str">
        <f t="shared" si="6"/>
        <v>CPC-CP</v>
      </c>
      <c r="U6" s="12" t="str">
        <f t="shared" si="7"/>
        <v>CPC-CP</v>
      </c>
      <c r="V6" s="12" t="str">
        <f t="shared" si="8"/>
        <v>CPC-CP</v>
      </c>
      <c r="W6" s="12" t="str">
        <f t="shared" si="9"/>
        <v>L-CPC-D</v>
      </c>
      <c r="X6" s="12" t="str">
        <f t="shared" si="10"/>
        <v>No-mitig</v>
      </c>
    </row>
    <row r="7">
      <c r="A7" s="4">
        <f t="shared" ref="A7:K7" si="14">Indirect("Sheet1!"&amp;A$14&amp;$L7)</f>
        <v>5</v>
      </c>
      <c r="B7" s="4" t="str">
        <f t="shared" si="14"/>
        <v>ExecTime</v>
      </c>
      <c r="C7" s="4" t="str">
        <f t="shared" si="14"/>
        <v>ALL</v>
      </c>
      <c r="D7" s="4" t="str">
        <f t="shared" si="14"/>
        <v>L</v>
      </c>
      <c r="E7" s="4">
        <f t="shared" si="14"/>
        <v>4535514</v>
      </c>
      <c r="F7" s="4">
        <f t="shared" si="14"/>
        <v>4590892</v>
      </c>
      <c r="G7" s="4">
        <f t="shared" si="14"/>
        <v>4547527.883</v>
      </c>
      <c r="H7" s="4">
        <f t="shared" si="14"/>
        <v>4547297</v>
      </c>
      <c r="I7" s="4">
        <f t="shared" si="14"/>
        <v>4069.402058</v>
      </c>
      <c r="J7" s="4">
        <f t="shared" si="14"/>
        <v>244</v>
      </c>
      <c r="K7" s="4">
        <f t="shared" si="14"/>
        <v>2.44</v>
      </c>
      <c r="L7" s="8">
        <f t="shared" si="4"/>
        <v>143</v>
      </c>
      <c r="Q7" s="4">
        <v>6.0</v>
      </c>
      <c r="S7" s="12" t="str">
        <f t="shared" si="5"/>
        <v>CP</v>
      </c>
      <c r="T7" s="12" t="str">
        <f t="shared" si="6"/>
        <v>L-CPC-CP</v>
      </c>
      <c r="U7" s="12" t="str">
        <f t="shared" si="7"/>
        <v>CP</v>
      </c>
      <c r="V7" s="12" t="str">
        <f t="shared" si="8"/>
        <v>CP</v>
      </c>
      <c r="W7" s="12" t="str">
        <f t="shared" si="9"/>
        <v>CP</v>
      </c>
      <c r="X7" s="12" t="str">
        <f t="shared" si="10"/>
        <v>CPC-CP</v>
      </c>
    </row>
    <row r="8">
      <c r="A8" s="4">
        <f t="shared" ref="A8:K8" si="15">Indirect("Sheet1!"&amp;A$14&amp;$L8)</f>
        <v>5</v>
      </c>
      <c r="B8" s="4" t="str">
        <f t="shared" si="15"/>
        <v>ExecTime</v>
      </c>
      <c r="C8" s="4" t="str">
        <f t="shared" si="15"/>
        <v>ALL</v>
      </c>
      <c r="D8" s="4" t="str">
        <f t="shared" si="15"/>
        <v>L-CP</v>
      </c>
      <c r="E8" s="4">
        <f t="shared" si="15"/>
        <v>4652216</v>
      </c>
      <c r="F8" s="4">
        <f t="shared" si="15"/>
        <v>4666433</v>
      </c>
      <c r="G8" s="4">
        <f t="shared" si="15"/>
        <v>4658999.457</v>
      </c>
      <c r="H8" s="4">
        <f t="shared" si="15"/>
        <v>4659054</v>
      </c>
      <c r="I8" s="4">
        <f t="shared" si="15"/>
        <v>1582.797637</v>
      </c>
      <c r="J8" s="4">
        <f t="shared" si="15"/>
        <v>58</v>
      </c>
      <c r="K8" s="4">
        <f t="shared" si="15"/>
        <v>0.58</v>
      </c>
      <c r="L8" s="8">
        <f t="shared" si="4"/>
        <v>145</v>
      </c>
      <c r="Q8" s="4">
        <v>7.0</v>
      </c>
      <c r="S8" s="12" t="str">
        <f t="shared" si="5"/>
        <v>L-CP</v>
      </c>
      <c r="T8" s="12" t="str">
        <f t="shared" si="6"/>
        <v>L-CP</v>
      </c>
      <c r="U8" s="12" t="str">
        <f t="shared" si="7"/>
        <v>L-CPC-CP</v>
      </c>
      <c r="V8" s="12" t="str">
        <f t="shared" si="8"/>
        <v>L-CPC-CP</v>
      </c>
      <c r="W8" s="12" t="str">
        <f t="shared" si="9"/>
        <v>L-CPC</v>
      </c>
      <c r="X8" s="12" t="str">
        <f t="shared" si="10"/>
        <v>L-CPC</v>
      </c>
    </row>
    <row r="9">
      <c r="A9" s="4">
        <f t="shared" ref="A9:K9" si="16">Indirect("Sheet1!"&amp;A$14&amp;$L9)</f>
        <v>5</v>
      </c>
      <c r="B9" s="4" t="str">
        <f t="shared" si="16"/>
        <v>ExecTime</v>
      </c>
      <c r="C9" s="4" t="str">
        <f t="shared" si="16"/>
        <v>ALL</v>
      </c>
      <c r="D9" s="4" t="str">
        <f t="shared" si="16"/>
        <v>L-CPC</v>
      </c>
      <c r="E9" s="4">
        <f t="shared" si="16"/>
        <v>4537595</v>
      </c>
      <c r="F9" s="4">
        <f t="shared" si="16"/>
        <v>4590054</v>
      </c>
      <c r="G9" s="4">
        <f t="shared" si="16"/>
        <v>4548353.315</v>
      </c>
      <c r="H9" s="4">
        <f t="shared" si="16"/>
        <v>4548081</v>
      </c>
      <c r="I9" s="4">
        <f t="shared" si="16"/>
        <v>3931.735051</v>
      </c>
      <c r="J9" s="4">
        <f t="shared" si="16"/>
        <v>231</v>
      </c>
      <c r="K9" s="4">
        <f t="shared" si="16"/>
        <v>2.31</v>
      </c>
      <c r="L9" s="8">
        <f t="shared" si="4"/>
        <v>147</v>
      </c>
      <c r="Q9" s="4">
        <v>8.0</v>
      </c>
      <c r="S9" s="12" t="str">
        <f t="shared" si="5"/>
        <v>L-CPC-CP</v>
      </c>
      <c r="T9" s="12" t="str">
        <f t="shared" si="6"/>
        <v>CP</v>
      </c>
      <c r="U9" s="12" t="str">
        <f t="shared" si="7"/>
        <v>L-CP</v>
      </c>
      <c r="V9" s="12" t="str">
        <f t="shared" si="8"/>
        <v>L-CP</v>
      </c>
      <c r="W9" s="12" t="str">
        <f t="shared" si="9"/>
        <v>L</v>
      </c>
      <c r="X9" s="12" t="str">
        <f t="shared" si="10"/>
        <v>L</v>
      </c>
    </row>
    <row r="10">
      <c r="A10" s="4">
        <f t="shared" ref="A10:K10" si="17">Indirect("Sheet1!"&amp;A$14&amp;$L10)</f>
        <v>5</v>
      </c>
      <c r="B10" s="4" t="str">
        <f t="shared" si="17"/>
        <v>ExecTime</v>
      </c>
      <c r="C10" s="4" t="str">
        <f t="shared" si="17"/>
        <v>ALL</v>
      </c>
      <c r="D10" s="4" t="str">
        <f t="shared" si="17"/>
        <v>L-CPC-CP</v>
      </c>
      <c r="E10" s="4">
        <f t="shared" si="17"/>
        <v>4653054</v>
      </c>
      <c r="F10" s="4">
        <f t="shared" si="17"/>
        <v>4665946</v>
      </c>
      <c r="G10" s="4">
        <f t="shared" si="17"/>
        <v>4658890.351</v>
      </c>
      <c r="H10" s="4">
        <f t="shared" si="17"/>
        <v>4658892</v>
      </c>
      <c r="I10" s="4">
        <f t="shared" si="17"/>
        <v>1609.899775</v>
      </c>
      <c r="J10" s="4">
        <f t="shared" si="17"/>
        <v>76</v>
      </c>
      <c r="K10" s="4">
        <f t="shared" si="17"/>
        <v>0.76</v>
      </c>
      <c r="L10" s="8">
        <f t="shared" si="4"/>
        <v>149</v>
      </c>
      <c r="Q10" s="4">
        <v>9.0</v>
      </c>
      <c r="S10" s="12" t="str">
        <f t="shared" si="5"/>
        <v>CPC-D</v>
      </c>
      <c r="T10" s="12" t="str">
        <f t="shared" si="6"/>
        <v>CPC-D</v>
      </c>
      <c r="U10" s="12" t="str">
        <f t="shared" si="7"/>
        <v>CPC-D</v>
      </c>
      <c r="V10" s="12" t="str">
        <f t="shared" si="8"/>
        <v>CPC-D</v>
      </c>
      <c r="W10" s="12" t="str">
        <f t="shared" si="9"/>
        <v>L-D</v>
      </c>
      <c r="X10" s="12" t="str">
        <f t="shared" si="10"/>
        <v>CP</v>
      </c>
    </row>
    <row r="11">
      <c r="A11" s="4">
        <f t="shared" ref="A11:K11" si="18">Indirect("Sheet1!"&amp;A$14&amp;$L11)</f>
        <v>5</v>
      </c>
      <c r="B11" s="4" t="str">
        <f t="shared" si="18"/>
        <v>ExecTime</v>
      </c>
      <c r="C11" s="4" t="str">
        <f t="shared" si="18"/>
        <v>ALL</v>
      </c>
      <c r="D11" s="4" t="str">
        <f t="shared" si="18"/>
        <v>L-CPC-D</v>
      </c>
      <c r="E11" s="4">
        <f t="shared" si="18"/>
        <v>4755756</v>
      </c>
      <c r="F11" s="4">
        <f t="shared" si="18"/>
        <v>4773865</v>
      </c>
      <c r="G11" s="4">
        <f t="shared" si="18"/>
        <v>4764305.347</v>
      </c>
      <c r="H11" s="4">
        <f t="shared" si="18"/>
        <v>4764243</v>
      </c>
      <c r="I11" s="4">
        <f t="shared" si="18"/>
        <v>2185.221148</v>
      </c>
      <c r="J11" s="4">
        <f t="shared" si="18"/>
        <v>36</v>
      </c>
      <c r="K11" s="4">
        <f t="shared" si="18"/>
        <v>0.36</v>
      </c>
      <c r="L11" s="8">
        <f t="shared" si="4"/>
        <v>151</v>
      </c>
      <c r="Q11" s="4">
        <v>10.0</v>
      </c>
      <c r="S11" s="12" t="str">
        <f t="shared" si="5"/>
        <v>D</v>
      </c>
      <c r="T11" s="12" t="str">
        <f t="shared" si="6"/>
        <v>D</v>
      </c>
      <c r="U11" s="12" t="str">
        <f t="shared" si="7"/>
        <v>D</v>
      </c>
      <c r="V11" s="12" t="str">
        <f t="shared" si="8"/>
        <v>D</v>
      </c>
      <c r="W11" s="12" t="str">
        <f t="shared" si="9"/>
        <v>D</v>
      </c>
      <c r="X11" s="12" t="str">
        <f t="shared" si="10"/>
        <v>CPC</v>
      </c>
    </row>
    <row r="12">
      <c r="A12" s="4">
        <f t="shared" ref="A12:K12" si="19">Indirect("Sheet1!"&amp;A$14&amp;$L12)</f>
        <v>5</v>
      </c>
      <c r="B12" s="4" t="str">
        <f t="shared" si="19"/>
        <v>ExecTime</v>
      </c>
      <c r="C12" s="4" t="str">
        <f t="shared" si="19"/>
        <v>ALL</v>
      </c>
      <c r="D12" s="4" t="str">
        <f t="shared" si="19"/>
        <v>L-D</v>
      </c>
      <c r="E12" s="4">
        <f t="shared" si="19"/>
        <v>4759729</v>
      </c>
      <c r="F12" s="4">
        <f t="shared" si="19"/>
        <v>4806433</v>
      </c>
      <c r="G12" s="4">
        <f t="shared" si="19"/>
        <v>4771696.915</v>
      </c>
      <c r="H12" s="4">
        <f t="shared" si="19"/>
        <v>4771136</v>
      </c>
      <c r="I12" s="4">
        <f t="shared" si="19"/>
        <v>4323.893173</v>
      </c>
      <c r="J12" s="4">
        <f t="shared" si="19"/>
        <v>297</v>
      </c>
      <c r="K12" s="4">
        <f t="shared" si="19"/>
        <v>2.97</v>
      </c>
      <c r="L12" s="8">
        <f t="shared" si="4"/>
        <v>153</v>
      </c>
      <c r="Q12" s="4">
        <v>11.0</v>
      </c>
      <c r="S12" s="12" t="str">
        <f t="shared" si="5"/>
        <v>L-CPC-D</v>
      </c>
      <c r="T12" s="12" t="str">
        <f t="shared" si="6"/>
        <v>L-CPC-D</v>
      </c>
      <c r="U12" s="12" t="str">
        <f t="shared" si="7"/>
        <v>L-CPC-D</v>
      </c>
      <c r="V12" s="12" t="str">
        <f t="shared" si="8"/>
        <v>L-CPC-D</v>
      </c>
      <c r="W12" s="12" t="str">
        <f t="shared" si="9"/>
        <v>CPC</v>
      </c>
      <c r="X12" s="12" t="str">
        <f t="shared" si="10"/>
        <v>L-D</v>
      </c>
    </row>
    <row r="13">
      <c r="A13" s="4">
        <f t="shared" ref="A13:K13" si="20">Indirect("Sheet1!"&amp;A$14&amp;$L13)</f>
        <v>5</v>
      </c>
      <c r="B13" s="4" t="str">
        <f t="shared" si="20"/>
        <v>ExecTime</v>
      </c>
      <c r="C13" s="4" t="str">
        <f t="shared" si="20"/>
        <v>ALL</v>
      </c>
      <c r="D13" s="4" t="str">
        <f t="shared" si="20"/>
        <v>No-mitig</v>
      </c>
      <c r="E13" s="4">
        <f t="shared" si="20"/>
        <v>4532622</v>
      </c>
      <c r="F13" s="4">
        <f t="shared" si="20"/>
        <v>4596378</v>
      </c>
      <c r="G13" s="4">
        <f t="shared" si="20"/>
        <v>4548883.983</v>
      </c>
      <c r="H13" s="4">
        <f t="shared" si="20"/>
        <v>4548757</v>
      </c>
      <c r="I13" s="4">
        <f t="shared" si="20"/>
        <v>6327.895741</v>
      </c>
      <c r="J13" s="4">
        <f t="shared" si="20"/>
        <v>106</v>
      </c>
      <c r="K13" s="4">
        <f t="shared" si="20"/>
        <v>1.06</v>
      </c>
      <c r="L13" s="8">
        <f t="shared" si="4"/>
        <v>155</v>
      </c>
      <c r="Q13" s="4">
        <v>12.0</v>
      </c>
      <c r="S13" s="12" t="str">
        <f t="shared" si="5"/>
        <v>L-D</v>
      </c>
      <c r="T13" s="12" t="str">
        <f t="shared" si="6"/>
        <v>L-D</v>
      </c>
      <c r="U13" s="12" t="str">
        <f t="shared" si="7"/>
        <v>L-D</v>
      </c>
      <c r="V13" s="12" t="str">
        <f t="shared" si="8"/>
        <v>L-D</v>
      </c>
      <c r="W13" s="12" t="str">
        <f t="shared" si="9"/>
        <v>No-mitig</v>
      </c>
      <c r="X13" s="12" t="str">
        <f t="shared" si="10"/>
        <v>D</v>
      </c>
    </row>
    <row r="14">
      <c r="A14" s="15" t="s">
        <v>40</v>
      </c>
      <c r="B14" s="15" t="s">
        <v>41</v>
      </c>
      <c r="C14" s="15" t="s">
        <v>42</v>
      </c>
      <c r="D14" s="15" t="s">
        <v>27</v>
      </c>
      <c r="E14" s="15" t="s">
        <v>43</v>
      </c>
      <c r="F14" s="15" t="s">
        <v>44</v>
      </c>
      <c r="G14" s="15" t="s">
        <v>45</v>
      </c>
      <c r="H14" s="15" t="s">
        <v>46</v>
      </c>
      <c r="I14" s="15" t="s">
        <v>47</v>
      </c>
      <c r="J14" s="15" t="s">
        <v>48</v>
      </c>
      <c r="K14" s="15" t="s">
        <v>49</v>
      </c>
      <c r="L14" s="8"/>
    </row>
    <row r="16">
      <c r="A16" s="16" t="s">
        <v>50</v>
      </c>
      <c r="B16" s="16">
        <v>1.0</v>
      </c>
      <c r="C16" s="16">
        <v>2.0</v>
      </c>
      <c r="D16" s="16">
        <v>3.0</v>
      </c>
      <c r="E16" s="16">
        <v>4.0</v>
      </c>
      <c r="F16" s="16">
        <v>5.0</v>
      </c>
      <c r="G16" s="16">
        <v>6.0</v>
      </c>
      <c r="H16" s="16">
        <v>7.0</v>
      </c>
      <c r="I16" s="16">
        <v>8.0</v>
      </c>
      <c r="J16" s="16">
        <v>9.0</v>
      </c>
      <c r="K16" s="16">
        <v>10.0</v>
      </c>
      <c r="L16" s="16">
        <v>11.0</v>
      </c>
      <c r="M16" s="16">
        <v>12.0</v>
      </c>
    </row>
    <row r="17">
      <c r="A17" s="17" t="str">
        <f t="array" ref="A17:A22">TRANSPOSE(E1:J1)</f>
        <v>min</v>
      </c>
      <c r="B17" s="18" t="str">
        <f t="array" ref="B17:M17">TRANSPOSE(S2:S13)</f>
        <v>CPC</v>
      </c>
      <c r="C17" s="18" t="s">
        <v>34</v>
      </c>
      <c r="D17" s="18" t="s">
        <v>28</v>
      </c>
      <c r="E17" s="18" t="s">
        <v>30</v>
      </c>
      <c r="F17" s="18" t="s">
        <v>25</v>
      </c>
      <c r="G17" s="18" t="s">
        <v>22</v>
      </c>
      <c r="H17" s="18" t="s">
        <v>29</v>
      </c>
      <c r="I17" s="18" t="s">
        <v>31</v>
      </c>
      <c r="J17" s="18" t="s">
        <v>26</v>
      </c>
      <c r="K17" s="18" t="s">
        <v>27</v>
      </c>
      <c r="L17" s="18" t="s">
        <v>32</v>
      </c>
      <c r="M17" s="18" t="s">
        <v>33</v>
      </c>
      <c r="Q17" s="11" t="s">
        <v>13</v>
      </c>
      <c r="S17" s="11" t="s">
        <v>14</v>
      </c>
      <c r="U17" s="11" t="s">
        <v>15</v>
      </c>
      <c r="W17" s="11" t="s">
        <v>16</v>
      </c>
      <c r="Y17" s="11" t="s">
        <v>17</v>
      </c>
      <c r="AA17" s="19" t="s">
        <v>18</v>
      </c>
      <c r="AB17" s="20"/>
    </row>
    <row r="18">
      <c r="A18" s="17" t="s">
        <v>14</v>
      </c>
      <c r="B18" s="18" t="str">
        <f t="array" ref="B18:M18">TRANSPOSE(T2:T13)</f>
        <v>L-CPC</v>
      </c>
      <c r="C18" s="18" t="s">
        <v>28</v>
      </c>
      <c r="D18" s="18" t="s">
        <v>24</v>
      </c>
      <c r="E18" s="18" t="s">
        <v>34</v>
      </c>
      <c r="F18" s="18" t="s">
        <v>25</v>
      </c>
      <c r="G18" s="18" t="s">
        <v>31</v>
      </c>
      <c r="H18" s="18" t="s">
        <v>29</v>
      </c>
      <c r="I18" s="18" t="s">
        <v>22</v>
      </c>
      <c r="J18" s="18" t="s">
        <v>26</v>
      </c>
      <c r="K18" s="18" t="s">
        <v>27</v>
      </c>
      <c r="L18" s="18" t="s">
        <v>32</v>
      </c>
      <c r="M18" s="18" t="s">
        <v>33</v>
      </c>
      <c r="Q18" s="12" t="str">
        <f t="array" ref="Q18:R29">SORT(D2:E13, 2, TRUE)</f>
        <v>CPC</v>
      </c>
      <c r="R18" s="12">
        <v>4532567.0</v>
      </c>
      <c r="S18" s="12" t="str">
        <f t="array" ref="S18:T29">SORT({D2:D13, F2:F13}, 2, TRUE)</f>
        <v>L-CPC</v>
      </c>
      <c r="T18" s="12">
        <v>4590054.0</v>
      </c>
      <c r="U18" s="12" t="str">
        <f t="array" ref="U18:V29">SORT({D2:D13, G2:G13}, 2, TRUE)</f>
        <v>CPC</v>
      </c>
      <c r="V18" s="12">
        <v>4544508.84366873</v>
      </c>
      <c r="W18" s="12" t="str">
        <f t="array" ref="W18:X29">SORT({D2:D13, H2:H13}, 2, TRUE)</f>
        <v>CPC</v>
      </c>
      <c r="X18" s="12">
        <v>4543675.0</v>
      </c>
      <c r="Y18" s="12" t="str">
        <f t="array" ref="Y18:Z29">SORT({D2:D13, I2:I13}, 2, TRUE)</f>
        <v>L-CP</v>
      </c>
      <c r="Z18" s="12">
        <v>1582.79763716575</v>
      </c>
      <c r="AA18" s="21" t="str">
        <f t="array" ref="AA18:AB29">SORT({D2:D13, J2:J13}, 2, TRUE)</f>
        <v>L-CPC-D</v>
      </c>
      <c r="AB18" s="22">
        <v>36.0</v>
      </c>
      <c r="AC18" s="23"/>
      <c r="AD18" s="23"/>
      <c r="AE18" s="23"/>
      <c r="AF18" s="23"/>
      <c r="AG18" s="23"/>
      <c r="AH18" s="23"/>
      <c r="AI18" s="23"/>
      <c r="AJ18" s="23"/>
      <c r="AK18" s="23"/>
      <c r="AL18" s="23"/>
    </row>
    <row r="19">
      <c r="A19" s="17" t="s">
        <v>15</v>
      </c>
      <c r="B19" s="18" t="str">
        <f t="array" ref="B19:M19">TRANSPOSE(U2:U13)</f>
        <v>CPC</v>
      </c>
      <c r="C19" s="18" t="s">
        <v>28</v>
      </c>
      <c r="D19" s="18" t="s">
        <v>30</v>
      </c>
      <c r="E19" s="18" t="s">
        <v>34</v>
      </c>
      <c r="F19" s="18" t="s">
        <v>25</v>
      </c>
      <c r="G19" s="18" t="s">
        <v>22</v>
      </c>
      <c r="H19" s="18" t="s">
        <v>31</v>
      </c>
      <c r="I19" s="18" t="s">
        <v>29</v>
      </c>
      <c r="J19" s="18" t="s">
        <v>26</v>
      </c>
      <c r="K19" s="18" t="s">
        <v>27</v>
      </c>
      <c r="L19" s="18" t="s">
        <v>32</v>
      </c>
      <c r="M19" s="18" t="s">
        <v>33</v>
      </c>
      <c r="Q19" s="12" t="s">
        <v>34</v>
      </c>
      <c r="R19" s="12">
        <v>4532622.0</v>
      </c>
      <c r="S19" s="12" t="s">
        <v>28</v>
      </c>
      <c r="T19" s="12">
        <v>4590892.0</v>
      </c>
      <c r="U19" s="12" t="s">
        <v>28</v>
      </c>
      <c r="V19" s="12">
        <v>4547527.88317663</v>
      </c>
      <c r="W19" s="12" t="s">
        <v>28</v>
      </c>
      <c r="X19" s="12">
        <v>4547297.0</v>
      </c>
      <c r="Y19" s="12" t="s">
        <v>31</v>
      </c>
      <c r="Z19" s="12">
        <v>1609.89977543027</v>
      </c>
      <c r="AA19" s="21" t="s">
        <v>29</v>
      </c>
      <c r="AB19" s="20">
        <v>58.0</v>
      </c>
    </row>
    <row r="20">
      <c r="A20" s="17" t="s">
        <v>16</v>
      </c>
      <c r="B20" s="18" t="str">
        <f t="array" ref="B20:M20">TRANSPOSE(V2:V13)</f>
        <v>CPC</v>
      </c>
      <c r="C20" s="18" t="s">
        <v>28</v>
      </c>
      <c r="D20" s="18" t="s">
        <v>30</v>
      </c>
      <c r="E20" s="18" t="s">
        <v>34</v>
      </c>
      <c r="F20" s="18" t="s">
        <v>25</v>
      </c>
      <c r="G20" s="18" t="s">
        <v>22</v>
      </c>
      <c r="H20" s="18" t="s">
        <v>31</v>
      </c>
      <c r="I20" s="18" t="s">
        <v>29</v>
      </c>
      <c r="J20" s="18" t="s">
        <v>26</v>
      </c>
      <c r="K20" s="18" t="s">
        <v>27</v>
      </c>
      <c r="L20" s="18" t="s">
        <v>32</v>
      </c>
      <c r="M20" s="18" t="s">
        <v>33</v>
      </c>
      <c r="Q20" s="12" t="s">
        <v>28</v>
      </c>
      <c r="R20" s="12">
        <v>4535514.0</v>
      </c>
      <c r="S20" s="12" t="s">
        <v>24</v>
      </c>
      <c r="T20" s="12">
        <v>4592703.0</v>
      </c>
      <c r="U20" s="12" t="s">
        <v>30</v>
      </c>
      <c r="V20" s="12">
        <v>4548353.31506301</v>
      </c>
      <c r="W20" s="12" t="s">
        <v>30</v>
      </c>
      <c r="X20" s="12">
        <v>4548081.0</v>
      </c>
      <c r="Y20" s="12" t="s">
        <v>25</v>
      </c>
      <c r="Z20" s="12">
        <v>1664.44252679201</v>
      </c>
      <c r="AA20" s="12" t="s">
        <v>31</v>
      </c>
      <c r="AB20" s="12">
        <v>76.0</v>
      </c>
    </row>
    <row r="21">
      <c r="A21" s="17" t="s">
        <v>17</v>
      </c>
      <c r="B21" s="18" t="str">
        <f t="array" ref="B21:M21">TRANSPOSE(W2:W13)</f>
        <v>L-CP</v>
      </c>
      <c r="C21" s="18" t="s">
        <v>31</v>
      </c>
      <c r="D21" s="18" t="s">
        <v>25</v>
      </c>
      <c r="E21" s="18" t="s">
        <v>26</v>
      </c>
      <c r="F21" s="18" t="s">
        <v>32</v>
      </c>
      <c r="G21" s="18" t="s">
        <v>22</v>
      </c>
      <c r="H21" s="18" t="s">
        <v>30</v>
      </c>
      <c r="I21" s="18" t="s">
        <v>28</v>
      </c>
      <c r="J21" s="18" t="s">
        <v>33</v>
      </c>
      <c r="K21" s="18" t="s">
        <v>27</v>
      </c>
      <c r="L21" s="18" t="s">
        <v>24</v>
      </c>
      <c r="M21" s="18" t="s">
        <v>34</v>
      </c>
      <c r="Q21" s="12" t="s">
        <v>30</v>
      </c>
      <c r="R21" s="12">
        <v>4537595.0</v>
      </c>
      <c r="S21" s="12" t="s">
        <v>34</v>
      </c>
      <c r="T21" s="12">
        <v>4596378.0</v>
      </c>
      <c r="U21" s="12" t="s">
        <v>34</v>
      </c>
      <c r="V21" s="12">
        <v>4548883.98309661</v>
      </c>
      <c r="W21" s="12" t="s">
        <v>34</v>
      </c>
      <c r="X21" s="12">
        <v>4548757.0</v>
      </c>
      <c r="Y21" s="12" t="s">
        <v>26</v>
      </c>
      <c r="Z21" s="12">
        <v>1864.99322072691</v>
      </c>
      <c r="AA21" s="12" t="s">
        <v>26</v>
      </c>
      <c r="AB21" s="12">
        <v>92.0</v>
      </c>
    </row>
    <row r="22">
      <c r="A22" s="17" t="s">
        <v>18</v>
      </c>
      <c r="B22" s="18" t="str">
        <f t="array" ref="B22:M22">TRANSPOSE(X2:X13)</f>
        <v>L-CPC-D</v>
      </c>
      <c r="C22" s="18" t="s">
        <v>29</v>
      </c>
      <c r="D22" s="18" t="s">
        <v>31</v>
      </c>
      <c r="E22" s="18" t="s">
        <v>26</v>
      </c>
      <c r="F22" s="18" t="s">
        <v>34</v>
      </c>
      <c r="G22" s="18" t="s">
        <v>25</v>
      </c>
      <c r="H22" s="18" t="s">
        <v>30</v>
      </c>
      <c r="I22" s="18" t="s">
        <v>28</v>
      </c>
      <c r="J22" s="18" t="s">
        <v>22</v>
      </c>
      <c r="K22" s="18" t="s">
        <v>24</v>
      </c>
      <c r="L22" s="18" t="s">
        <v>33</v>
      </c>
      <c r="M22" s="18" t="s">
        <v>27</v>
      </c>
      <c r="Q22" s="12" t="s">
        <v>25</v>
      </c>
      <c r="R22" s="12">
        <v>4646892.0</v>
      </c>
      <c r="S22" s="12" t="s">
        <v>25</v>
      </c>
      <c r="T22" s="12">
        <v>4660892.0</v>
      </c>
      <c r="U22" s="12" t="s">
        <v>25</v>
      </c>
      <c r="V22" s="12">
        <v>4655142.46209241</v>
      </c>
      <c r="W22" s="12" t="s">
        <v>25</v>
      </c>
      <c r="X22" s="12">
        <v>4655135.0</v>
      </c>
      <c r="Y22" s="12" t="s">
        <v>32</v>
      </c>
      <c r="Z22" s="12">
        <v>2185.22114838421</v>
      </c>
      <c r="AA22" s="12" t="s">
        <v>34</v>
      </c>
      <c r="AB22" s="12">
        <v>106.0</v>
      </c>
    </row>
    <row r="23">
      <c r="Q23" s="12" t="s">
        <v>22</v>
      </c>
      <c r="R23" s="12">
        <v>4647081.0</v>
      </c>
      <c r="S23" s="12" t="s">
        <v>31</v>
      </c>
      <c r="T23" s="12">
        <v>4665946.0</v>
      </c>
      <c r="U23" s="12" t="s">
        <v>22</v>
      </c>
      <c r="V23" s="12">
        <v>4656704.98709742</v>
      </c>
      <c r="W23" s="12" t="s">
        <v>22</v>
      </c>
      <c r="X23" s="12">
        <v>4656406.0</v>
      </c>
      <c r="Y23" s="12" t="s">
        <v>22</v>
      </c>
      <c r="Z23" s="12">
        <v>2445.08459553839</v>
      </c>
      <c r="AA23" s="12" t="s">
        <v>25</v>
      </c>
      <c r="AB23" s="12">
        <v>209.0</v>
      </c>
    </row>
    <row r="24">
      <c r="Q24" s="12" t="s">
        <v>29</v>
      </c>
      <c r="R24" s="12">
        <v>4652216.0</v>
      </c>
      <c r="S24" s="12" t="s">
        <v>29</v>
      </c>
      <c r="T24" s="12">
        <v>4666433.0</v>
      </c>
      <c r="U24" s="12" t="s">
        <v>31</v>
      </c>
      <c r="V24" s="12">
        <v>4658890.35097019</v>
      </c>
      <c r="W24" s="12" t="s">
        <v>31</v>
      </c>
      <c r="X24" s="12">
        <v>4658892.0</v>
      </c>
      <c r="Y24" s="12" t="s">
        <v>30</v>
      </c>
      <c r="Z24" s="12">
        <v>3931.73505128534</v>
      </c>
      <c r="AA24" s="12" t="s">
        <v>30</v>
      </c>
      <c r="AB24" s="12">
        <v>231.0</v>
      </c>
    </row>
    <row r="25">
      <c r="A25" s="16" t="s">
        <v>51</v>
      </c>
      <c r="D25" s="3" t="s">
        <v>52</v>
      </c>
      <c r="F25" s="3" t="s">
        <v>13</v>
      </c>
      <c r="G25" s="7" t="s">
        <v>14</v>
      </c>
      <c r="H25" s="7" t="s">
        <v>15</v>
      </c>
      <c r="I25" s="7" t="s">
        <v>16</v>
      </c>
      <c r="J25" s="7" t="s">
        <v>17</v>
      </c>
      <c r="K25" s="7" t="s">
        <v>18</v>
      </c>
      <c r="L25" s="7"/>
      <c r="Q25" s="12" t="s">
        <v>31</v>
      </c>
      <c r="R25" s="12">
        <v>4653054.0</v>
      </c>
      <c r="S25" s="12" t="s">
        <v>22</v>
      </c>
      <c r="T25" s="12">
        <v>4690000.0</v>
      </c>
      <c r="U25" s="12" t="s">
        <v>29</v>
      </c>
      <c r="V25" s="12">
        <v>4658999.45709141</v>
      </c>
      <c r="W25" s="12" t="s">
        <v>29</v>
      </c>
      <c r="X25" s="12">
        <v>4659054.0</v>
      </c>
      <c r="Y25" s="12" t="s">
        <v>28</v>
      </c>
      <c r="Z25" s="12">
        <v>4069.4020583228</v>
      </c>
      <c r="AA25" s="12" t="s">
        <v>28</v>
      </c>
      <c r="AB25" s="12">
        <v>244.0</v>
      </c>
    </row>
    <row r="26">
      <c r="A26" s="18" t="str">
        <f t="array" ref="A26:B37">SORT({Q33:Q44,AE33:AE44}, 2, FALSE)</f>
        <v>CPC-CP</v>
      </c>
      <c r="B26" s="18">
        <v>18.0</v>
      </c>
      <c r="D26" s="7" t="str">
        <f t="shared" ref="D26:D36" si="22">D2</f>
        <v>CP</v>
      </c>
      <c r="F26" s="12">
        <f t="shared" ref="F26:K26" si="21">E2/E$13*100</f>
        <v>102.5252271</v>
      </c>
      <c r="G26" s="12">
        <f t="shared" si="21"/>
        <v>102.0368647</v>
      </c>
      <c r="H26" s="12">
        <f t="shared" si="21"/>
        <v>102.3702738</v>
      </c>
      <c r="I26" s="12">
        <f t="shared" si="21"/>
        <v>102.3665586</v>
      </c>
      <c r="J26" s="12">
        <f t="shared" si="21"/>
        <v>38.63977372</v>
      </c>
      <c r="K26" s="12">
        <f t="shared" si="21"/>
        <v>232.0754717</v>
      </c>
      <c r="Q26" s="12" t="s">
        <v>26</v>
      </c>
      <c r="R26" s="12">
        <v>4713460.0</v>
      </c>
      <c r="S26" s="12" t="s">
        <v>26</v>
      </c>
      <c r="T26" s="12">
        <v>4748865.0</v>
      </c>
      <c r="U26" s="12" t="s">
        <v>26</v>
      </c>
      <c r="V26" s="12">
        <v>4719150.90588117</v>
      </c>
      <c r="W26" s="12" t="s">
        <v>26</v>
      </c>
      <c r="X26" s="12">
        <v>4719108.0</v>
      </c>
      <c r="Y26" s="12" t="s">
        <v>33</v>
      </c>
      <c r="Z26" s="12">
        <v>4323.89317342325</v>
      </c>
      <c r="AA26" s="12" t="s">
        <v>22</v>
      </c>
      <c r="AB26" s="12">
        <v>246.0</v>
      </c>
    </row>
    <row r="27">
      <c r="A27" s="18" t="s">
        <v>29</v>
      </c>
      <c r="B27" s="18">
        <v>18.0</v>
      </c>
      <c r="D27" s="7" t="str">
        <f t="shared" si="22"/>
        <v>CPC</v>
      </c>
      <c r="F27" s="12">
        <f t="shared" ref="F27:K27" si="23">E3/E$13*100</f>
        <v>99.99878657</v>
      </c>
      <c r="G27" s="12">
        <f t="shared" si="23"/>
        <v>99.92004574</v>
      </c>
      <c r="H27" s="12">
        <f t="shared" si="23"/>
        <v>99.9038195</v>
      </c>
      <c r="I27" s="12">
        <f t="shared" si="23"/>
        <v>99.88827717</v>
      </c>
      <c r="J27" s="12">
        <f t="shared" si="23"/>
        <v>77.53313123</v>
      </c>
      <c r="K27" s="12">
        <f t="shared" si="23"/>
        <v>270.754717</v>
      </c>
      <c r="Q27" s="12" t="s">
        <v>27</v>
      </c>
      <c r="R27" s="12">
        <v>4718460.0</v>
      </c>
      <c r="S27" s="12" t="s">
        <v>27</v>
      </c>
      <c r="T27" s="12">
        <v>4773432.0</v>
      </c>
      <c r="U27" s="12" t="s">
        <v>27</v>
      </c>
      <c r="V27" s="12">
        <v>4729883.64332866</v>
      </c>
      <c r="W27" s="12" t="s">
        <v>27</v>
      </c>
      <c r="X27" s="12">
        <v>4729081.5</v>
      </c>
      <c r="Y27" s="12" t="s">
        <v>27</v>
      </c>
      <c r="Z27" s="12">
        <v>4399.00488554003</v>
      </c>
      <c r="AA27" s="12" t="s">
        <v>24</v>
      </c>
      <c r="AB27" s="12">
        <v>287.0</v>
      </c>
    </row>
    <row r="28">
      <c r="A28" s="18" t="s">
        <v>30</v>
      </c>
      <c r="B28" s="18">
        <v>18.0</v>
      </c>
      <c r="D28" s="7" t="str">
        <f t="shared" si="22"/>
        <v>CPC-CP</v>
      </c>
      <c r="F28" s="12">
        <f t="shared" ref="F28:K28" si="24">E4/E$13*100</f>
        <v>102.5210573</v>
      </c>
      <c r="G28" s="12">
        <f t="shared" si="24"/>
        <v>101.4035834</v>
      </c>
      <c r="H28" s="12">
        <f t="shared" si="24"/>
        <v>102.3359241</v>
      </c>
      <c r="I28" s="12">
        <f t="shared" si="24"/>
        <v>102.3386169</v>
      </c>
      <c r="J28" s="12">
        <f t="shared" si="24"/>
        <v>26.30325459</v>
      </c>
      <c r="K28" s="12">
        <f t="shared" si="24"/>
        <v>197.1698113</v>
      </c>
      <c r="Q28" s="12" t="s">
        <v>32</v>
      </c>
      <c r="R28" s="12">
        <v>4755756.0</v>
      </c>
      <c r="S28" s="12" t="s">
        <v>32</v>
      </c>
      <c r="T28" s="12">
        <v>4773865.0</v>
      </c>
      <c r="U28" s="12" t="s">
        <v>32</v>
      </c>
      <c r="V28" s="12">
        <v>4764305.34686937</v>
      </c>
      <c r="W28" s="12" t="s">
        <v>32</v>
      </c>
      <c r="X28" s="12">
        <v>4764243.0</v>
      </c>
      <c r="Y28" s="12" t="s">
        <v>24</v>
      </c>
      <c r="Z28" s="12">
        <v>4906.21570883668</v>
      </c>
      <c r="AA28" s="12" t="s">
        <v>33</v>
      </c>
      <c r="AB28" s="12">
        <v>297.0</v>
      </c>
    </row>
    <row r="29">
      <c r="A29" s="18" t="s">
        <v>31</v>
      </c>
      <c r="B29" s="18">
        <v>18.0</v>
      </c>
      <c r="D29" s="7" t="str">
        <f t="shared" si="22"/>
        <v>CPC-D</v>
      </c>
      <c r="F29" s="12">
        <f t="shared" ref="F29:K29" si="25">E5/E$13*100</f>
        <v>103.9896996</v>
      </c>
      <c r="G29" s="12">
        <f t="shared" si="25"/>
        <v>103.317547</v>
      </c>
      <c r="H29" s="12">
        <f t="shared" si="25"/>
        <v>103.7430483</v>
      </c>
      <c r="I29" s="12">
        <f t="shared" si="25"/>
        <v>103.7450011</v>
      </c>
      <c r="J29" s="12">
        <f t="shared" si="25"/>
        <v>29.47256556</v>
      </c>
      <c r="K29" s="12">
        <f t="shared" si="25"/>
        <v>86.79245283</v>
      </c>
      <c r="Q29" s="12" t="s">
        <v>33</v>
      </c>
      <c r="R29" s="12">
        <v>4759729.0</v>
      </c>
      <c r="S29" s="12" t="s">
        <v>33</v>
      </c>
      <c r="T29" s="12">
        <v>4806433.0</v>
      </c>
      <c r="U29" s="12" t="s">
        <v>33</v>
      </c>
      <c r="V29" s="12">
        <v>4771696.91528305</v>
      </c>
      <c r="W29" s="12" t="s">
        <v>33</v>
      </c>
      <c r="X29" s="12">
        <v>4771136.0</v>
      </c>
      <c r="Y29" s="12" t="s">
        <v>34</v>
      </c>
      <c r="Z29" s="12">
        <v>6327.89574052612</v>
      </c>
      <c r="AA29" s="12" t="s">
        <v>27</v>
      </c>
      <c r="AB29" s="12">
        <v>399.0</v>
      </c>
    </row>
    <row r="30">
      <c r="A30" s="18" t="s">
        <v>28</v>
      </c>
      <c r="B30" s="18">
        <v>16.0</v>
      </c>
      <c r="D30" s="7" t="str">
        <f t="shared" si="22"/>
        <v>D</v>
      </c>
      <c r="F30" s="12">
        <f t="shared" ref="F30:K30" si="26">E6/E$13*100</f>
        <v>104.100011</v>
      </c>
      <c r="G30" s="12">
        <f t="shared" si="26"/>
        <v>103.8520331</v>
      </c>
      <c r="H30" s="12">
        <f t="shared" si="26"/>
        <v>103.9789905</v>
      </c>
      <c r="I30" s="12">
        <f t="shared" si="26"/>
        <v>103.9642588</v>
      </c>
      <c r="J30" s="12">
        <f t="shared" si="26"/>
        <v>69.51765746</v>
      </c>
      <c r="K30" s="12">
        <f t="shared" si="26"/>
        <v>376.4150943</v>
      </c>
    </row>
    <row r="31">
      <c r="A31" s="18" t="s">
        <v>26</v>
      </c>
      <c r="B31" s="18">
        <v>13.0</v>
      </c>
      <c r="D31" s="7" t="str">
        <f t="shared" si="22"/>
        <v>L</v>
      </c>
      <c r="F31" s="12">
        <f t="shared" ref="F31:K31" si="27">E7/E$13*100</f>
        <v>100.0638041</v>
      </c>
      <c r="G31" s="12">
        <f t="shared" si="27"/>
        <v>99.88064515</v>
      </c>
      <c r="H31" s="12">
        <f t="shared" si="27"/>
        <v>99.97018829</v>
      </c>
      <c r="I31" s="12">
        <f t="shared" si="27"/>
        <v>99.96790332</v>
      </c>
      <c r="J31" s="12">
        <f t="shared" si="27"/>
        <v>64.30893025</v>
      </c>
      <c r="K31" s="12">
        <f t="shared" si="27"/>
        <v>230.1886792</v>
      </c>
    </row>
    <row r="32">
      <c r="A32" s="18" t="s">
        <v>22</v>
      </c>
      <c r="B32" s="18">
        <v>12.0</v>
      </c>
      <c r="D32" s="7" t="str">
        <f t="shared" si="22"/>
        <v>L-CP</v>
      </c>
      <c r="F32" s="12">
        <f t="shared" ref="F32:K32" si="28">E8/E$13*100</f>
        <v>102.638517</v>
      </c>
      <c r="G32" s="12">
        <f t="shared" si="28"/>
        <v>101.5241349</v>
      </c>
      <c r="H32" s="12">
        <f t="shared" si="28"/>
        <v>102.4207141</v>
      </c>
      <c r="I32" s="12">
        <f t="shared" si="28"/>
        <v>102.4247723</v>
      </c>
      <c r="J32" s="12">
        <f t="shared" si="28"/>
        <v>25.013017</v>
      </c>
      <c r="K32" s="12">
        <f t="shared" si="28"/>
        <v>54.71698113</v>
      </c>
      <c r="R32" s="11" t="s">
        <v>13</v>
      </c>
      <c r="S32" s="11" t="s">
        <v>14</v>
      </c>
      <c r="T32" s="11" t="s">
        <v>15</v>
      </c>
      <c r="U32" s="11" t="s">
        <v>16</v>
      </c>
      <c r="V32" s="11" t="s">
        <v>17</v>
      </c>
      <c r="W32" s="11" t="s">
        <v>18</v>
      </c>
      <c r="Y32" s="11" t="s">
        <v>13</v>
      </c>
      <c r="Z32" s="11" t="s">
        <v>14</v>
      </c>
      <c r="AA32" s="11" t="s">
        <v>15</v>
      </c>
      <c r="AB32" s="11" t="s">
        <v>16</v>
      </c>
      <c r="AC32" s="11" t="s">
        <v>17</v>
      </c>
      <c r="AD32" s="11" t="s">
        <v>18</v>
      </c>
      <c r="AE32" s="4" t="s">
        <v>53</v>
      </c>
    </row>
    <row r="33">
      <c r="A33" s="18" t="s">
        <v>24</v>
      </c>
      <c r="B33" s="18">
        <v>12.0</v>
      </c>
      <c r="D33" s="7" t="str">
        <f t="shared" si="22"/>
        <v>L-CPC</v>
      </c>
      <c r="F33" s="12">
        <f t="shared" ref="F33:K33" si="29">E9/E$13*100</f>
        <v>100.1097157</v>
      </c>
      <c r="G33" s="12">
        <f t="shared" si="29"/>
        <v>99.8624134</v>
      </c>
      <c r="H33" s="12">
        <f t="shared" si="29"/>
        <v>99.9883341</v>
      </c>
      <c r="I33" s="12">
        <f t="shared" si="29"/>
        <v>99.9851388</v>
      </c>
      <c r="J33" s="12">
        <f t="shared" si="29"/>
        <v>62.13337281</v>
      </c>
      <c r="K33" s="12">
        <f t="shared" si="29"/>
        <v>217.9245283</v>
      </c>
      <c r="Q33" s="11" t="s">
        <v>22</v>
      </c>
      <c r="R33" s="12">
        <f t="shared" ref="R33:W33" si="30">(COUNTIF($Q33, "="&amp;S$2) * $Q$2) + (COUNTIF($Q33, "="&amp;S$3) * $Q$3) + (COUNTIF($Q33, "="&amp;S$4) * $Q$4) + (COUNTIF($Q33, "="&amp;S$5) * $Q$5) + (COUNTIF($Q33, "="&amp;S$6) * $Q$6) + (COUNTIF($Q33, "="&amp;S$7) * $Q$7) + (COUNTIF($Q33, "="&amp;S$8) * $Q$8) + (COUNTIF($Q33, "="&amp;S$9) * $Q$9) + (COUNTIF($Q33, "="&amp;S$10) * $Q$10) + (COUNTIF($Q33, "="&amp;S$11) * $Q$11) + (COUNTIF($Q33, "="&amp;S$12) * $Q$12) + (COUNTIF($Q33, "="&amp;S$13) * $Q$13)</f>
        <v>6</v>
      </c>
      <c r="S33" s="12">
        <f t="shared" si="30"/>
        <v>8</v>
      </c>
      <c r="T33" s="12">
        <f t="shared" si="30"/>
        <v>6</v>
      </c>
      <c r="U33" s="12">
        <f t="shared" si="30"/>
        <v>6</v>
      </c>
      <c r="V33" s="12">
        <f t="shared" si="30"/>
        <v>6</v>
      </c>
      <c r="W33" s="12">
        <f t="shared" si="30"/>
        <v>9</v>
      </c>
      <c r="Y33" s="12">
        <f>((Configuration!$B$2 + 1) - R33) * Configuration!A$6</f>
        <v>0</v>
      </c>
      <c r="Z33" s="12">
        <f>((Configuration!$B$2 + 1) - S33) * Configuration!B$6</f>
        <v>5</v>
      </c>
      <c r="AA33" s="12">
        <f>((Configuration!$B$2 + 1) - T33) * Configuration!C$6</f>
        <v>0</v>
      </c>
      <c r="AB33" s="12">
        <f>((Configuration!$B$2 + 1) - U33) * Configuration!D$6</f>
        <v>0</v>
      </c>
      <c r="AC33" s="12">
        <f>((Configuration!$B$2 + 1) - V33) * Configuration!E$6</f>
        <v>7</v>
      </c>
      <c r="AD33" s="12">
        <f>((Configuration!$B$2 + 1) - W33) * Configuration!F$6</f>
        <v>0</v>
      </c>
      <c r="AE33" s="12">
        <f t="shared" ref="AE33:AE44" si="33">SUM(Y33:AD33)</f>
        <v>12</v>
      </c>
    </row>
    <row r="34">
      <c r="A34" s="18" t="s">
        <v>32</v>
      </c>
      <c r="B34" s="18">
        <v>10.0</v>
      </c>
      <c r="D34" s="7" t="str">
        <f t="shared" si="22"/>
        <v>L-CPC-CP</v>
      </c>
      <c r="F34" s="12">
        <f t="shared" ref="F34:K34" si="31">E10/E$13*100</f>
        <v>102.6570052</v>
      </c>
      <c r="G34" s="12">
        <f t="shared" si="31"/>
        <v>101.5135396</v>
      </c>
      <c r="H34" s="12">
        <f t="shared" si="31"/>
        <v>102.4183155</v>
      </c>
      <c r="I34" s="12">
        <f t="shared" si="31"/>
        <v>102.4212109</v>
      </c>
      <c r="J34" s="12">
        <f t="shared" si="31"/>
        <v>25.44131322</v>
      </c>
      <c r="K34" s="12">
        <f t="shared" si="31"/>
        <v>71.69811321</v>
      </c>
      <c r="Q34" s="11" t="s">
        <v>24</v>
      </c>
      <c r="R34" s="12">
        <f t="shared" ref="R34:W34" si="32">(COUNTIF($Q34, "="&amp;S$2) * $Q$2) + (COUNTIF($Q34, "="&amp;S$3) * $Q$3) + (COUNTIF($Q34, "="&amp;S$4) * $Q$4) + (COUNTIF($Q34, "="&amp;S$5) * $Q$5) + (COUNTIF($Q34, "="&amp;S$6) * $Q$6) + (COUNTIF($Q34, "="&amp;S$7) * $Q$7) + (COUNTIF($Q34, "="&amp;S$8) * $Q$8) + (COUNTIF($Q34, "="&amp;S$9) * $Q$9) + (COUNTIF($Q34, "="&amp;S$10) * $Q$10) + (COUNTIF($Q34, "="&amp;S$11) * $Q$11) + (COUNTIF($Q34, "="&amp;S$12) * $Q$12) + (COUNTIF($Q34, "="&amp;S$13) * $Q$13)</f>
        <v>1</v>
      </c>
      <c r="S34" s="12">
        <f t="shared" si="32"/>
        <v>3</v>
      </c>
      <c r="T34" s="12">
        <f t="shared" si="32"/>
        <v>1</v>
      </c>
      <c r="U34" s="12">
        <f t="shared" si="32"/>
        <v>1</v>
      </c>
      <c r="V34" s="12">
        <f t="shared" si="32"/>
        <v>11</v>
      </c>
      <c r="W34" s="12">
        <f t="shared" si="32"/>
        <v>10</v>
      </c>
      <c r="Y34" s="12">
        <f>((Configuration!$B$2 + 1) - R34) * Configuration!A$6</f>
        <v>0</v>
      </c>
      <c r="Z34" s="12">
        <f>((Configuration!$B$2 + 1) - S34) * Configuration!B$6</f>
        <v>10</v>
      </c>
      <c r="AA34" s="12">
        <f>((Configuration!$B$2 + 1) - T34) * Configuration!C$6</f>
        <v>0</v>
      </c>
      <c r="AB34" s="12">
        <f>((Configuration!$B$2 + 1) - U34) * Configuration!D$6</f>
        <v>0</v>
      </c>
      <c r="AC34" s="12">
        <f>((Configuration!$B$2 + 1) - V34) * Configuration!E$6</f>
        <v>2</v>
      </c>
      <c r="AD34" s="12">
        <f>((Configuration!$B$2 + 1) - W34) * Configuration!F$6</f>
        <v>0</v>
      </c>
      <c r="AE34" s="12">
        <f t="shared" si="33"/>
        <v>12</v>
      </c>
    </row>
    <row r="35">
      <c r="A35" s="18" t="s">
        <v>34</v>
      </c>
      <c r="B35" s="18">
        <v>10.0</v>
      </c>
      <c r="D35" s="7" t="str">
        <f t="shared" si="22"/>
        <v>L-CPC-D</v>
      </c>
      <c r="F35" s="12">
        <f t="shared" ref="F35:K35" si="34">E11/E$13*100</f>
        <v>104.922846</v>
      </c>
      <c r="G35" s="12">
        <f t="shared" si="34"/>
        <v>103.8614535</v>
      </c>
      <c r="H35" s="12">
        <f t="shared" si="34"/>
        <v>104.735697</v>
      </c>
      <c r="I35" s="12">
        <f t="shared" si="34"/>
        <v>104.7372502</v>
      </c>
      <c r="J35" s="12">
        <f t="shared" si="34"/>
        <v>34.53314084</v>
      </c>
      <c r="K35" s="12">
        <f t="shared" si="34"/>
        <v>33.96226415</v>
      </c>
      <c r="Q35" s="11" t="s">
        <v>25</v>
      </c>
      <c r="R35" s="12">
        <f t="shared" ref="R35:W35" si="35">(COUNTIF($Q35, "="&amp;S$2) * $Q$2) + (COUNTIF($Q35, "="&amp;S$3) * $Q$3) + (COUNTIF($Q35, "="&amp;S$4) * $Q$4) + (COUNTIF($Q35, "="&amp;S$5) * $Q$5) + (COUNTIF($Q35, "="&amp;S$6) * $Q$6) + (COUNTIF($Q35, "="&amp;S$7) * $Q$7) + (COUNTIF($Q35, "="&amp;S$8) * $Q$8) + (COUNTIF($Q35, "="&amp;S$9) * $Q$9) + (COUNTIF($Q35, "="&amp;S$10) * $Q$10) + (COUNTIF($Q35, "="&amp;S$11) * $Q$11) + (COUNTIF($Q35, "="&amp;S$12) * $Q$12) + (COUNTIF($Q35, "="&amp;S$13) * $Q$13)</f>
        <v>5</v>
      </c>
      <c r="S35" s="12">
        <f t="shared" si="35"/>
        <v>5</v>
      </c>
      <c r="T35" s="12">
        <f t="shared" si="35"/>
        <v>5</v>
      </c>
      <c r="U35" s="12">
        <f t="shared" si="35"/>
        <v>5</v>
      </c>
      <c r="V35" s="12">
        <f t="shared" si="35"/>
        <v>3</v>
      </c>
      <c r="W35" s="12">
        <f t="shared" si="35"/>
        <v>6</v>
      </c>
      <c r="Y35" s="12">
        <f>((Configuration!$B$2 + 1) - R35) * Configuration!A$6</f>
        <v>0</v>
      </c>
      <c r="Z35" s="12">
        <f>((Configuration!$B$2 + 1) - S35) * Configuration!B$6</f>
        <v>8</v>
      </c>
      <c r="AA35" s="12">
        <f>((Configuration!$B$2 + 1) - T35) * Configuration!C$6</f>
        <v>0</v>
      </c>
      <c r="AB35" s="12">
        <f>((Configuration!$B$2 + 1) - U35) * Configuration!D$6</f>
        <v>0</v>
      </c>
      <c r="AC35" s="12">
        <f>((Configuration!$B$2 + 1) - V35) * Configuration!E$6</f>
        <v>10</v>
      </c>
      <c r="AD35" s="12">
        <f>((Configuration!$B$2 + 1) - W35) * Configuration!F$6</f>
        <v>0</v>
      </c>
      <c r="AE35" s="12">
        <f t="shared" si="33"/>
        <v>18</v>
      </c>
    </row>
    <row r="36">
      <c r="A36" s="18" t="s">
        <v>27</v>
      </c>
      <c r="B36" s="18">
        <v>6.0</v>
      </c>
      <c r="D36" s="7" t="str">
        <f t="shared" si="22"/>
        <v>L-D</v>
      </c>
      <c r="F36" s="12">
        <f t="shared" ref="F36:K36" si="36">E12/E$13*100</f>
        <v>105.0104994</v>
      </c>
      <c r="G36" s="12">
        <f t="shared" si="36"/>
        <v>104.5700114</v>
      </c>
      <c r="H36" s="12">
        <f t="shared" si="36"/>
        <v>104.8981889</v>
      </c>
      <c r="I36" s="12">
        <f t="shared" si="36"/>
        <v>104.8887861</v>
      </c>
      <c r="J36" s="12">
        <f t="shared" si="36"/>
        <v>68.33066395</v>
      </c>
      <c r="K36" s="12">
        <f t="shared" si="36"/>
        <v>280.1886792</v>
      </c>
      <c r="Q36" s="11" t="s">
        <v>26</v>
      </c>
      <c r="R36" s="12">
        <f t="shared" ref="R36:W36" si="37">(COUNTIF($Q36, "="&amp;S$2) * $Q$2) + (COUNTIF($Q36, "="&amp;S$3) * $Q$3) + (COUNTIF($Q36, "="&amp;S$4) * $Q$4) + (COUNTIF($Q36, "="&amp;S$5) * $Q$5) + (COUNTIF($Q36, "="&amp;S$6) * $Q$6) + (COUNTIF($Q36, "="&amp;S$7) * $Q$7) + (COUNTIF($Q36, "="&amp;S$8) * $Q$8) + (COUNTIF($Q36, "="&amp;S$9) * $Q$9) + (COUNTIF($Q36, "="&amp;S$10) * $Q$10) + (COUNTIF($Q36, "="&amp;S$11) * $Q$11) + (COUNTIF($Q36, "="&amp;S$12) * $Q$12) + (COUNTIF($Q36, "="&amp;S$13) * $Q$13)</f>
        <v>9</v>
      </c>
      <c r="S36" s="12">
        <f t="shared" si="37"/>
        <v>9</v>
      </c>
      <c r="T36" s="12">
        <f t="shared" si="37"/>
        <v>9</v>
      </c>
      <c r="U36" s="12">
        <f t="shared" si="37"/>
        <v>9</v>
      </c>
      <c r="V36" s="12">
        <f t="shared" si="37"/>
        <v>4</v>
      </c>
      <c r="W36" s="12">
        <f t="shared" si="37"/>
        <v>4</v>
      </c>
      <c r="Y36" s="12">
        <f>((Configuration!$B$2 + 1) - R36) * Configuration!A$6</f>
        <v>0</v>
      </c>
      <c r="Z36" s="12">
        <f>((Configuration!$B$2 + 1) - S36) * Configuration!B$6</f>
        <v>4</v>
      </c>
      <c r="AA36" s="12">
        <f>((Configuration!$B$2 + 1) - T36) * Configuration!C$6</f>
        <v>0</v>
      </c>
      <c r="AB36" s="12">
        <f>((Configuration!$B$2 + 1) - U36) * Configuration!D$6</f>
        <v>0</v>
      </c>
      <c r="AC36" s="12">
        <f>((Configuration!$B$2 + 1) - V36) * Configuration!E$6</f>
        <v>9</v>
      </c>
      <c r="AD36" s="12">
        <f>((Configuration!$B$2 + 1) - W36) * Configuration!F$6</f>
        <v>0</v>
      </c>
      <c r="AE36" s="12">
        <f t="shared" si="33"/>
        <v>13</v>
      </c>
    </row>
    <row r="37">
      <c r="A37" s="18" t="s">
        <v>33</v>
      </c>
      <c r="B37" s="18">
        <v>5.0</v>
      </c>
      <c r="D37" s="7"/>
      <c r="Q37" s="11" t="s">
        <v>27</v>
      </c>
      <c r="R37" s="12">
        <f t="shared" ref="R37:W37" si="38">(COUNTIF($Q37, "="&amp;S$2) * $Q$2) + (COUNTIF($Q37, "="&amp;S$3) * $Q$3) + (COUNTIF($Q37, "="&amp;S$4) * $Q$4) + (COUNTIF($Q37, "="&amp;S$5) * $Q$5) + (COUNTIF($Q37, "="&amp;S$6) * $Q$6) + (COUNTIF($Q37, "="&amp;S$7) * $Q$7) + (COUNTIF($Q37, "="&amp;S$8) * $Q$8) + (COUNTIF($Q37, "="&amp;S$9) * $Q$9) + (COUNTIF($Q37, "="&amp;S$10) * $Q$10) + (COUNTIF($Q37, "="&amp;S$11) * $Q$11) + (COUNTIF($Q37, "="&amp;S$12) * $Q$12) + (COUNTIF($Q37, "="&amp;S$13) * $Q$13)</f>
        <v>10</v>
      </c>
      <c r="S37" s="12">
        <f t="shared" si="38"/>
        <v>10</v>
      </c>
      <c r="T37" s="12">
        <f t="shared" si="38"/>
        <v>10</v>
      </c>
      <c r="U37" s="12">
        <f t="shared" si="38"/>
        <v>10</v>
      </c>
      <c r="V37" s="12">
        <f t="shared" si="38"/>
        <v>10</v>
      </c>
      <c r="W37" s="12">
        <f t="shared" si="38"/>
        <v>12</v>
      </c>
      <c r="Y37" s="12">
        <f>((Configuration!$B$2 + 1) - R37) * Configuration!A$6</f>
        <v>0</v>
      </c>
      <c r="Z37" s="12">
        <f>((Configuration!$B$2 + 1) - S37) * Configuration!B$6</f>
        <v>3</v>
      </c>
      <c r="AA37" s="12">
        <f>((Configuration!$B$2 + 1) - T37) * Configuration!C$6</f>
        <v>0</v>
      </c>
      <c r="AB37" s="12">
        <f>((Configuration!$B$2 + 1) - U37) * Configuration!D$6</f>
        <v>0</v>
      </c>
      <c r="AC37" s="12">
        <f>((Configuration!$B$2 + 1) - V37) * Configuration!E$6</f>
        <v>3</v>
      </c>
      <c r="AD37" s="12">
        <f>((Configuration!$B$2 + 1) - W37) * Configuration!F$6</f>
        <v>0</v>
      </c>
      <c r="AE37" s="12">
        <f t="shared" si="33"/>
        <v>6</v>
      </c>
    </row>
    <row r="38">
      <c r="Q38" s="11" t="s">
        <v>28</v>
      </c>
      <c r="R38" s="12">
        <f t="shared" ref="R38:W38" si="39">(COUNTIF($Q38, "="&amp;S$2) * $Q$2) + (COUNTIF($Q38, "="&amp;S$3) * $Q$3) + (COUNTIF($Q38, "="&amp;S$4) * $Q$4) + (COUNTIF($Q38, "="&amp;S$5) * $Q$5) + (COUNTIF($Q38, "="&amp;S$6) * $Q$6) + (COUNTIF($Q38, "="&amp;S$7) * $Q$7) + (COUNTIF($Q38, "="&amp;S$8) * $Q$8) + (COUNTIF($Q38, "="&amp;S$9) * $Q$9) + (COUNTIF($Q38, "="&amp;S$10) * $Q$10) + (COUNTIF($Q38, "="&amp;S$11) * $Q$11) + (COUNTIF($Q38, "="&amp;S$12) * $Q$12) + (COUNTIF($Q38, "="&amp;S$13) * $Q$13)</f>
        <v>3</v>
      </c>
      <c r="S38" s="12">
        <f t="shared" si="39"/>
        <v>2</v>
      </c>
      <c r="T38" s="12">
        <f t="shared" si="39"/>
        <v>2</v>
      </c>
      <c r="U38" s="12">
        <f t="shared" si="39"/>
        <v>2</v>
      </c>
      <c r="V38" s="12">
        <f t="shared" si="39"/>
        <v>8</v>
      </c>
      <c r="W38" s="12">
        <f t="shared" si="39"/>
        <v>8</v>
      </c>
      <c r="Y38" s="12">
        <f>((Configuration!$B$2 + 1) - R38) * Configuration!A$6</f>
        <v>0</v>
      </c>
      <c r="Z38" s="12">
        <f>((Configuration!$B$2 + 1) - S38) * Configuration!B$6</f>
        <v>11</v>
      </c>
      <c r="AA38" s="12">
        <f>((Configuration!$B$2 + 1) - T38) * Configuration!C$6</f>
        <v>0</v>
      </c>
      <c r="AB38" s="12">
        <f>((Configuration!$B$2 + 1) - U38) * Configuration!D$6</f>
        <v>0</v>
      </c>
      <c r="AC38" s="12">
        <f>((Configuration!$B$2 + 1) - V38) * Configuration!E$6</f>
        <v>5</v>
      </c>
      <c r="AD38" s="12">
        <f>((Configuration!$B$2 + 1) - W38) * Configuration!F$6</f>
        <v>0</v>
      </c>
      <c r="AE38" s="12">
        <f t="shared" si="33"/>
        <v>16</v>
      </c>
    </row>
    <row r="39">
      <c r="Q39" s="11" t="s">
        <v>29</v>
      </c>
      <c r="R39" s="12">
        <f t="shared" ref="R39:W39" si="40">(COUNTIF($Q39, "="&amp;S$2) * $Q$2) + (COUNTIF($Q39, "="&amp;S$3) * $Q$3) + (COUNTIF($Q39, "="&amp;S$4) * $Q$4) + (COUNTIF($Q39, "="&amp;S$5) * $Q$5) + (COUNTIF($Q39, "="&amp;S$6) * $Q$6) + (COUNTIF($Q39, "="&amp;S$7) * $Q$7) + (COUNTIF($Q39, "="&amp;S$8) * $Q$8) + (COUNTIF($Q39, "="&amp;S$9) * $Q$9) + (COUNTIF($Q39, "="&amp;S$10) * $Q$10) + (COUNTIF($Q39, "="&amp;S$11) * $Q$11) + (COUNTIF($Q39, "="&amp;S$12) * $Q$12) + (COUNTIF($Q39, "="&amp;S$13) * $Q$13)</f>
        <v>7</v>
      </c>
      <c r="S39" s="12">
        <f t="shared" si="40"/>
        <v>7</v>
      </c>
      <c r="T39" s="12">
        <f t="shared" si="40"/>
        <v>8</v>
      </c>
      <c r="U39" s="12">
        <f t="shared" si="40"/>
        <v>8</v>
      </c>
      <c r="V39" s="12">
        <f t="shared" si="40"/>
        <v>1</v>
      </c>
      <c r="W39" s="12">
        <f t="shared" si="40"/>
        <v>2</v>
      </c>
      <c r="Y39" s="12">
        <f>((Configuration!$B$2 + 1) - R39) * Configuration!A$6</f>
        <v>0</v>
      </c>
      <c r="Z39" s="12">
        <f>((Configuration!$B$2 + 1) - S39) * Configuration!B$6</f>
        <v>6</v>
      </c>
      <c r="AA39" s="12">
        <f>((Configuration!$B$2 + 1) - T39) * Configuration!C$6</f>
        <v>0</v>
      </c>
      <c r="AB39" s="12">
        <f>((Configuration!$B$2 + 1) - U39) * Configuration!D$6</f>
        <v>0</v>
      </c>
      <c r="AC39" s="12">
        <f>((Configuration!$B$2 + 1) - V39) * Configuration!E$6</f>
        <v>12</v>
      </c>
      <c r="AD39" s="12">
        <f>((Configuration!$B$2 + 1) - W39) * Configuration!F$6</f>
        <v>0</v>
      </c>
      <c r="AE39" s="12">
        <f t="shared" si="33"/>
        <v>18</v>
      </c>
    </row>
    <row r="40">
      <c r="Q40" s="11" t="s">
        <v>30</v>
      </c>
      <c r="R40" s="12">
        <f t="shared" ref="R40:W40" si="41">(COUNTIF($Q40, "="&amp;S$2) * $Q$2) + (COUNTIF($Q40, "="&amp;S$3) * $Q$3) + (COUNTIF($Q40, "="&amp;S$4) * $Q$4) + (COUNTIF($Q40, "="&amp;S$5) * $Q$5) + (COUNTIF($Q40, "="&amp;S$6) * $Q$6) + (COUNTIF($Q40, "="&amp;S$7) * $Q$7) + (COUNTIF($Q40, "="&amp;S$8) * $Q$8) + (COUNTIF($Q40, "="&amp;S$9) * $Q$9) + (COUNTIF($Q40, "="&amp;S$10) * $Q$10) + (COUNTIF($Q40, "="&amp;S$11) * $Q$11) + (COUNTIF($Q40, "="&amp;S$12) * $Q$12) + (COUNTIF($Q40, "="&amp;S$13) * $Q$13)</f>
        <v>4</v>
      </c>
      <c r="S40" s="12">
        <f t="shared" si="41"/>
        <v>1</v>
      </c>
      <c r="T40" s="12">
        <f t="shared" si="41"/>
        <v>3</v>
      </c>
      <c r="U40" s="12">
        <f t="shared" si="41"/>
        <v>3</v>
      </c>
      <c r="V40" s="12">
        <f t="shared" si="41"/>
        <v>7</v>
      </c>
      <c r="W40" s="12">
        <f t="shared" si="41"/>
        <v>7</v>
      </c>
      <c r="Y40" s="12">
        <f>((Configuration!$B$2 + 1) - R40) * Configuration!A$6</f>
        <v>0</v>
      </c>
      <c r="Z40" s="12">
        <f>((Configuration!$B$2 + 1) - S40) * Configuration!B$6</f>
        <v>12</v>
      </c>
      <c r="AA40" s="12">
        <f>((Configuration!$B$2 + 1) - T40) * Configuration!C$6</f>
        <v>0</v>
      </c>
      <c r="AB40" s="12">
        <f>((Configuration!$B$2 + 1) - U40) * Configuration!D$6</f>
        <v>0</v>
      </c>
      <c r="AC40" s="12">
        <f>((Configuration!$B$2 + 1) - V40) * Configuration!E$6</f>
        <v>6</v>
      </c>
      <c r="AD40" s="12">
        <f>((Configuration!$B$2 + 1) - W40) * Configuration!F$6</f>
        <v>0</v>
      </c>
      <c r="AE40" s="12">
        <f t="shared" si="33"/>
        <v>18</v>
      </c>
    </row>
    <row r="41">
      <c r="Q41" s="11" t="s">
        <v>31</v>
      </c>
      <c r="R41" s="12">
        <f t="shared" ref="R41:W41" si="42">(COUNTIF($Q41, "="&amp;S$2) * $Q$2) + (COUNTIF($Q41, "="&amp;S$3) * $Q$3) + (COUNTIF($Q41, "="&amp;S$4) * $Q$4) + (COUNTIF($Q41, "="&amp;S$5) * $Q$5) + (COUNTIF($Q41, "="&amp;S$6) * $Q$6) + (COUNTIF($Q41, "="&amp;S$7) * $Q$7) + (COUNTIF($Q41, "="&amp;S$8) * $Q$8) + (COUNTIF($Q41, "="&amp;S$9) * $Q$9) + (COUNTIF($Q41, "="&amp;S$10) * $Q$10) + (COUNTIF($Q41, "="&amp;S$11) * $Q$11) + (COUNTIF($Q41, "="&amp;S$12) * $Q$12) + (COUNTIF($Q41, "="&amp;S$13) * $Q$13)</f>
        <v>8</v>
      </c>
      <c r="S41" s="12">
        <f t="shared" si="42"/>
        <v>6</v>
      </c>
      <c r="T41" s="12">
        <f t="shared" si="42"/>
        <v>7</v>
      </c>
      <c r="U41" s="12">
        <f t="shared" si="42"/>
        <v>7</v>
      </c>
      <c r="V41" s="12">
        <f t="shared" si="42"/>
        <v>2</v>
      </c>
      <c r="W41" s="12">
        <f t="shared" si="42"/>
        <v>3</v>
      </c>
      <c r="Y41" s="12">
        <f>((Configuration!$B$2 + 1) - R41) * Configuration!A$6</f>
        <v>0</v>
      </c>
      <c r="Z41" s="12">
        <f>((Configuration!$B$2 + 1) - S41) * Configuration!B$6</f>
        <v>7</v>
      </c>
      <c r="AA41" s="12">
        <f>((Configuration!$B$2 + 1) - T41) * Configuration!C$6</f>
        <v>0</v>
      </c>
      <c r="AB41" s="12">
        <f>((Configuration!$B$2 + 1) - U41) * Configuration!D$6</f>
        <v>0</v>
      </c>
      <c r="AC41" s="12">
        <f>((Configuration!$B$2 + 1) - V41) * Configuration!E$6</f>
        <v>11</v>
      </c>
      <c r="AD41" s="12">
        <f>((Configuration!$B$2 + 1) - W41) * Configuration!F$6</f>
        <v>0</v>
      </c>
      <c r="AE41" s="12">
        <f t="shared" si="33"/>
        <v>18</v>
      </c>
    </row>
    <row r="42">
      <c r="Q42" s="11" t="s">
        <v>32</v>
      </c>
      <c r="R42" s="12">
        <f t="shared" ref="R42:W42" si="43">(COUNTIF($Q42, "="&amp;S$2) * $Q$2) + (COUNTIF($Q42, "="&amp;S$3) * $Q$3) + (COUNTIF($Q42, "="&amp;S$4) * $Q$4) + (COUNTIF($Q42, "="&amp;S$5) * $Q$5) + (COUNTIF($Q42, "="&amp;S$6) * $Q$6) + (COUNTIF($Q42, "="&amp;S$7) * $Q$7) + (COUNTIF($Q42, "="&amp;S$8) * $Q$8) + (COUNTIF($Q42, "="&amp;S$9) * $Q$9) + (COUNTIF($Q42, "="&amp;S$10) * $Q$10) + (COUNTIF($Q42, "="&amp;S$11) * $Q$11) + (COUNTIF($Q42, "="&amp;S$12) * $Q$12) + (COUNTIF($Q42, "="&amp;S$13) * $Q$13)</f>
        <v>11</v>
      </c>
      <c r="S42" s="12">
        <f t="shared" si="43"/>
        <v>11</v>
      </c>
      <c r="T42" s="12">
        <f t="shared" si="43"/>
        <v>11</v>
      </c>
      <c r="U42" s="12">
        <f t="shared" si="43"/>
        <v>11</v>
      </c>
      <c r="V42" s="12">
        <f t="shared" si="43"/>
        <v>5</v>
      </c>
      <c r="W42" s="12">
        <f t="shared" si="43"/>
        <v>1</v>
      </c>
      <c r="Y42" s="12">
        <f>((Configuration!$B$2 + 1) - R42) * Configuration!A$6</f>
        <v>0</v>
      </c>
      <c r="Z42" s="12">
        <f>((Configuration!$B$2 + 1) - S42) * Configuration!B$6</f>
        <v>2</v>
      </c>
      <c r="AA42" s="12">
        <f>((Configuration!$B$2 + 1) - T42) * Configuration!C$6</f>
        <v>0</v>
      </c>
      <c r="AB42" s="12">
        <f>((Configuration!$B$2 + 1) - U42) * Configuration!D$6</f>
        <v>0</v>
      </c>
      <c r="AC42" s="12">
        <f>((Configuration!$B$2 + 1) - V42) * Configuration!E$6</f>
        <v>8</v>
      </c>
      <c r="AD42" s="12">
        <f>((Configuration!$B$2 + 1) - W42) * Configuration!F$6</f>
        <v>0</v>
      </c>
      <c r="AE42" s="12">
        <f t="shared" si="33"/>
        <v>10</v>
      </c>
    </row>
    <row r="43">
      <c r="Q43" s="11" t="s">
        <v>33</v>
      </c>
      <c r="R43" s="12">
        <f t="shared" ref="R43:W43" si="44">(COUNTIF($Q43, "="&amp;S$2) * $Q$2) + (COUNTIF($Q43, "="&amp;S$3) * $Q$3) + (COUNTIF($Q43, "="&amp;S$4) * $Q$4) + (COUNTIF($Q43, "="&amp;S$5) * $Q$5) + (COUNTIF($Q43, "="&amp;S$6) * $Q$6) + (COUNTIF($Q43, "="&amp;S$7) * $Q$7) + (COUNTIF($Q43, "="&amp;S$8) * $Q$8) + (COUNTIF($Q43, "="&amp;S$9) * $Q$9) + (COUNTIF($Q43, "="&amp;S$10) * $Q$10) + (COUNTIF($Q43, "="&amp;S$11) * $Q$11) + (COUNTIF($Q43, "="&amp;S$12) * $Q$12) + (COUNTIF($Q43, "="&amp;S$13) * $Q$13)</f>
        <v>12</v>
      </c>
      <c r="S43" s="12">
        <f t="shared" si="44"/>
        <v>12</v>
      </c>
      <c r="T43" s="12">
        <f t="shared" si="44"/>
        <v>12</v>
      </c>
      <c r="U43" s="12">
        <f t="shared" si="44"/>
        <v>12</v>
      </c>
      <c r="V43" s="12">
        <f t="shared" si="44"/>
        <v>9</v>
      </c>
      <c r="W43" s="12">
        <f t="shared" si="44"/>
        <v>11</v>
      </c>
      <c r="Y43" s="12">
        <f>((Configuration!$B$2 + 1) - R43) * Configuration!A$6</f>
        <v>0</v>
      </c>
      <c r="Z43" s="12">
        <f>((Configuration!$B$2 + 1) - S43) * Configuration!B$6</f>
        <v>1</v>
      </c>
      <c r="AA43" s="12">
        <f>((Configuration!$B$2 + 1) - T43) * Configuration!C$6</f>
        <v>0</v>
      </c>
      <c r="AB43" s="12">
        <f>((Configuration!$B$2 + 1) - U43) * Configuration!D$6</f>
        <v>0</v>
      </c>
      <c r="AC43" s="12">
        <f>((Configuration!$B$2 + 1) - V43) * Configuration!E$6</f>
        <v>4</v>
      </c>
      <c r="AD43" s="12">
        <f>((Configuration!$B$2 + 1) - W43) * Configuration!F$6</f>
        <v>0</v>
      </c>
      <c r="AE43" s="12">
        <f t="shared" si="33"/>
        <v>5</v>
      </c>
    </row>
    <row r="44">
      <c r="Q44" s="11" t="s">
        <v>34</v>
      </c>
      <c r="R44" s="12">
        <f t="shared" ref="R44:W44" si="45">(COUNTIF($Q44, "="&amp;S$2) * $Q$2) + (COUNTIF($Q44, "="&amp;S$3) * $Q$3) + (COUNTIF($Q44, "="&amp;S$4) * $Q$4) + (COUNTIF($Q44, "="&amp;S$5) * $Q$5) + (COUNTIF($Q44, "="&amp;S$6) * $Q$6) + (COUNTIF($Q44, "="&amp;S$7) * $Q$7) + (COUNTIF($Q44, "="&amp;S$8) * $Q$8) + (COUNTIF($Q44, "="&amp;S$9) * $Q$9) + (COUNTIF($Q44, "="&amp;S$10) * $Q$10) + (COUNTIF($Q44, "="&amp;S$11) * $Q$11) + (COUNTIF($Q44, "="&amp;S$12) * $Q$12) + (COUNTIF($Q44, "="&amp;S$13) * $Q$13)</f>
        <v>2</v>
      </c>
      <c r="S44" s="12">
        <f t="shared" si="45"/>
        <v>4</v>
      </c>
      <c r="T44" s="12">
        <f t="shared" si="45"/>
        <v>4</v>
      </c>
      <c r="U44" s="12">
        <f t="shared" si="45"/>
        <v>4</v>
      </c>
      <c r="V44" s="12">
        <f t="shared" si="45"/>
        <v>12</v>
      </c>
      <c r="W44" s="12">
        <f t="shared" si="45"/>
        <v>5</v>
      </c>
      <c r="Y44" s="12">
        <f>((Configuration!$B$2 + 1) - R44) * Configuration!A$6</f>
        <v>0</v>
      </c>
      <c r="Z44" s="12">
        <f>((Configuration!$B$2 + 1) - S44) * Configuration!B$6</f>
        <v>9</v>
      </c>
      <c r="AA44" s="12">
        <f>((Configuration!$B$2 + 1) - T44) * Configuration!C$6</f>
        <v>0</v>
      </c>
      <c r="AB44" s="12">
        <f>((Configuration!$B$2 + 1) - U44) * Configuration!D$6</f>
        <v>0</v>
      </c>
      <c r="AC44" s="12">
        <f>((Configuration!$B$2 + 1) - V44) * Configuration!E$6</f>
        <v>1</v>
      </c>
      <c r="AD44" s="12">
        <f>((Configuration!$B$2 + 1) - W44) * Configuration!F$6</f>
        <v>0</v>
      </c>
      <c r="AE44" s="12">
        <f t="shared" si="33"/>
        <v>10</v>
      </c>
    </row>
  </sheetData>
  <mergeCells count="15">
    <mergeCell ref="D30:E30"/>
    <mergeCell ref="D31:E31"/>
    <mergeCell ref="D32:E32"/>
    <mergeCell ref="D33:E33"/>
    <mergeCell ref="D34:E34"/>
    <mergeCell ref="D35:E35"/>
    <mergeCell ref="D36:E36"/>
    <mergeCell ref="D37:E37"/>
    <mergeCell ref="P1:R1"/>
    <mergeCell ref="A25:B25"/>
    <mergeCell ref="D25:E25"/>
    <mergeCell ref="D26:E26"/>
    <mergeCell ref="D27:E27"/>
    <mergeCell ref="D28:E28"/>
    <mergeCell ref="D29:E29"/>
  </mergeCells>
  <conditionalFormatting sqref="L26:L36">
    <cfRule type="colorScale" priority="1">
      <colorScale>
        <cfvo type="min"/>
        <cfvo type="formula" val="100"/>
        <cfvo type="max"/>
        <color rgb="FF57BB8A"/>
        <color rgb="FFFFFFFF"/>
        <color rgb="FFEA4335"/>
      </colorScale>
    </cfRule>
  </conditionalFormatting>
  <conditionalFormatting sqref="K26:K36">
    <cfRule type="colorScale" priority="2">
      <colorScale>
        <cfvo type="min"/>
        <cfvo type="formula" val="100"/>
        <cfvo type="max"/>
        <color rgb="FF57BB8A"/>
        <color rgb="FFFFFFFF"/>
        <color rgb="FFEA4335"/>
      </colorScale>
    </cfRule>
  </conditionalFormatting>
  <conditionalFormatting sqref="J26:J36">
    <cfRule type="colorScale" priority="3">
      <colorScale>
        <cfvo type="min"/>
        <cfvo type="formula" val="100"/>
        <cfvo type="max"/>
        <color rgb="FF57BB8A"/>
        <color rgb="FFFFFFFF"/>
        <color rgb="FFEA4335"/>
      </colorScale>
    </cfRule>
  </conditionalFormatting>
  <conditionalFormatting sqref="I26:I36">
    <cfRule type="colorScale" priority="4">
      <colorScale>
        <cfvo type="min"/>
        <cfvo type="formula" val="100"/>
        <cfvo type="max"/>
        <color rgb="FF57BB8A"/>
        <color rgb="FFFFFFFF"/>
        <color rgb="FFEA4335"/>
      </colorScale>
    </cfRule>
  </conditionalFormatting>
  <conditionalFormatting sqref="H26:H36">
    <cfRule type="colorScale" priority="5">
      <colorScale>
        <cfvo type="min"/>
        <cfvo type="formula" val="100"/>
        <cfvo type="max"/>
        <color rgb="FF57BB8A"/>
        <color rgb="FFFFFFFF"/>
        <color rgb="FFEA4335"/>
      </colorScale>
    </cfRule>
  </conditionalFormatting>
  <conditionalFormatting sqref="G26:G36">
    <cfRule type="colorScale" priority="6">
      <colorScale>
        <cfvo type="min"/>
        <cfvo type="formula" val="100"/>
        <cfvo type="max"/>
        <color rgb="FF57BB8A"/>
        <color rgb="FFFFFFFF"/>
        <color rgb="FFEA4335"/>
      </colorScale>
    </cfRule>
  </conditionalFormatting>
  <conditionalFormatting sqref="F26:F36">
    <cfRule type="colorScale" priority="7">
      <colorScale>
        <cfvo type="min"/>
        <cfvo type="formula" val="100"/>
        <cfvo type="max"/>
        <color rgb="FF57BB8A"/>
        <color rgb="FFFFFFFF"/>
        <color rgb="FFEA4335"/>
      </colorScale>
    </cfRule>
  </conditionalFormatting>
  <conditionalFormatting sqref="K2:K13">
    <cfRule type="colorScale" priority="8">
      <colorScale>
        <cfvo type="min"/>
        <cfvo type="max"/>
        <color rgb="FF57BB8A"/>
        <color rgb="FFFFFFFF"/>
      </colorScale>
    </cfRule>
  </conditionalFormatting>
  <conditionalFormatting sqref="F2:F13">
    <cfRule type="colorScale" priority="9">
      <colorScale>
        <cfvo type="min"/>
        <cfvo type="max"/>
        <color rgb="FF57BB8A"/>
        <color rgb="FFFFFFFF"/>
      </colorScale>
    </cfRule>
  </conditionalFormatting>
  <conditionalFormatting sqref="G2:G13">
    <cfRule type="colorScale" priority="10">
      <colorScale>
        <cfvo type="min"/>
        <cfvo type="max"/>
        <color rgb="FF57BB8A"/>
        <color rgb="FFFFFFFF"/>
      </colorScale>
    </cfRule>
  </conditionalFormatting>
  <conditionalFormatting sqref="H2:H13">
    <cfRule type="colorScale" priority="11">
      <colorScale>
        <cfvo type="min"/>
        <cfvo type="max"/>
        <color rgb="FF57BB8A"/>
        <color rgb="FFFFFFFF"/>
      </colorScale>
    </cfRule>
  </conditionalFormatting>
  <conditionalFormatting sqref="I2:I13">
    <cfRule type="colorScale" priority="12">
      <colorScale>
        <cfvo type="min"/>
        <cfvo type="max"/>
        <color rgb="FF57BB8A"/>
        <color rgb="FFFFFFFF"/>
      </colorScale>
    </cfRule>
  </conditionalFormatting>
  <conditionalFormatting sqref="J2:J13">
    <cfRule type="colorScale" priority="13">
      <colorScale>
        <cfvo type="min"/>
        <cfvo type="max"/>
        <color rgb="FF57BB8A"/>
        <color rgb="FFFFFFFF"/>
      </colorScale>
    </cfRule>
  </conditionalFormatting>
  <conditionalFormatting sqref="K2:K13">
    <cfRule type="colorScale" priority="14">
      <colorScale>
        <cfvo type="min"/>
        <cfvo type="max"/>
        <color rgb="FF57BB8A"/>
        <color rgb="FFFFFFFF"/>
      </colorScale>
    </cfRule>
  </conditionalFormatting>
  <conditionalFormatting sqref="E2:E13">
    <cfRule type="colorScale" priority="15">
      <colorScale>
        <cfvo type="min"/>
        <cfvo type="max"/>
        <color rgb="FF57BB8A"/>
        <color rgb="FFFFFFFF"/>
      </colorScale>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tr">
        <f t="shared" ref="A1:K1" si="1">Indirect("Sheet1!"&amp;A$14&amp;$L1)</f>
        <v>partId</v>
      </c>
      <c r="B1" s="4" t="str">
        <f t="shared" si="1"/>
        <v>metric</v>
      </c>
      <c r="C1" s="4" t="str">
        <f t="shared" si="1"/>
        <v>type</v>
      </c>
      <c r="D1" s="4" t="str">
        <f t="shared" si="1"/>
        <v>mitig</v>
      </c>
      <c r="E1" s="4" t="str">
        <f t="shared" si="1"/>
        <v>min</v>
      </c>
      <c r="F1" s="4" t="str">
        <f t="shared" si="1"/>
        <v>max</v>
      </c>
      <c r="G1" s="4" t="str">
        <f t="shared" si="1"/>
        <v>mean</v>
      </c>
      <c r="H1" s="4" t="str">
        <f t="shared" si="1"/>
        <v>median</v>
      </c>
      <c r="I1" s="4" t="str">
        <f t="shared" si="1"/>
        <v>stdev</v>
      </c>
      <c r="J1" s="4" t="str">
        <f t="shared" si="1"/>
        <v>outliers (val)</v>
      </c>
      <c r="K1" s="4" t="str">
        <f t="shared" si="1"/>
        <v>outliers (%)</v>
      </c>
      <c r="L1" s="8">
        <f>N1</f>
        <v>157</v>
      </c>
      <c r="M1" s="9" t="s">
        <v>38</v>
      </c>
      <c r="N1" s="10">
        <v>157.0</v>
      </c>
      <c r="O1" s="4"/>
      <c r="P1" s="3" t="s">
        <v>39</v>
      </c>
      <c r="S1" s="11" t="s">
        <v>13</v>
      </c>
      <c r="T1" s="11" t="s">
        <v>14</v>
      </c>
      <c r="U1" s="11" t="s">
        <v>15</v>
      </c>
      <c r="V1" s="11" t="s">
        <v>16</v>
      </c>
      <c r="W1" s="11" t="s">
        <v>17</v>
      </c>
      <c r="X1" s="11" t="s">
        <v>18</v>
      </c>
    </row>
    <row r="2">
      <c r="A2" s="4">
        <f t="shared" ref="A2:K2" si="2">Indirect("Sheet1!"&amp;A$14&amp;$L2)</f>
        <v>6</v>
      </c>
      <c r="B2" s="4" t="str">
        <f t="shared" si="2"/>
        <v>ExecTime</v>
      </c>
      <c r="C2" s="4" t="str">
        <f t="shared" si="2"/>
        <v>ALL</v>
      </c>
      <c r="D2" s="4" t="str">
        <f t="shared" si="2"/>
        <v>CP</v>
      </c>
      <c r="E2" s="4">
        <f t="shared" si="2"/>
        <v>3868054</v>
      </c>
      <c r="F2" s="4">
        <f t="shared" si="2"/>
        <v>3957675</v>
      </c>
      <c r="G2" s="4">
        <f t="shared" si="2"/>
        <v>3870301.443</v>
      </c>
      <c r="H2" s="4">
        <f t="shared" si="2"/>
        <v>3869486</v>
      </c>
      <c r="I2" s="4">
        <f t="shared" si="2"/>
        <v>5613.271089</v>
      </c>
      <c r="J2" s="4">
        <f t="shared" si="2"/>
        <v>1191</v>
      </c>
      <c r="K2" s="4">
        <f t="shared" si="2"/>
        <v>11.91</v>
      </c>
      <c r="L2" s="8">
        <f t="shared" ref="L2:L13" si="4">L1+2</f>
        <v>159</v>
      </c>
      <c r="Q2" s="4">
        <v>1.0</v>
      </c>
      <c r="S2" s="12" t="str">
        <f t="shared" ref="S2:S13" si="5">Q18</f>
        <v>CPC</v>
      </c>
      <c r="T2" s="12" t="str">
        <f t="shared" ref="T2:T13" si="6">S18</f>
        <v>CPC</v>
      </c>
      <c r="U2" s="12" t="str">
        <f t="shared" ref="U2:U13" si="7">U18</f>
        <v>CPC</v>
      </c>
      <c r="V2" s="12" t="str">
        <f t="shared" ref="V2:V13" si="8">W18</f>
        <v>CPC</v>
      </c>
      <c r="W2" s="12" t="str">
        <f t="shared" ref="W2:W13" si="9">Y18</f>
        <v>CPC-CP</v>
      </c>
      <c r="X2" s="12" t="str">
        <f t="shared" ref="X2:X13" si="10">AA18</f>
        <v>L-CPC</v>
      </c>
    </row>
    <row r="3">
      <c r="A3" s="4">
        <f t="shared" ref="A3:K3" si="3">Indirect("Sheet1!"&amp;A$14&amp;$L3)</f>
        <v>6</v>
      </c>
      <c r="B3" s="4" t="str">
        <f t="shared" si="3"/>
        <v>ExecTime</v>
      </c>
      <c r="C3" s="4" t="str">
        <f t="shared" si="3"/>
        <v>ALL</v>
      </c>
      <c r="D3" s="4" t="str">
        <f t="shared" si="3"/>
        <v>CPC</v>
      </c>
      <c r="E3" s="4">
        <f t="shared" si="3"/>
        <v>3857892</v>
      </c>
      <c r="F3" s="4">
        <f t="shared" si="3"/>
        <v>3951648</v>
      </c>
      <c r="G3" s="4">
        <f t="shared" si="3"/>
        <v>3862911.069</v>
      </c>
      <c r="H3" s="4">
        <f t="shared" si="3"/>
        <v>3862513</v>
      </c>
      <c r="I3" s="4">
        <f t="shared" si="3"/>
        <v>5593.762844</v>
      </c>
      <c r="J3" s="4">
        <f t="shared" si="3"/>
        <v>299</v>
      </c>
      <c r="K3" s="4">
        <f t="shared" si="3"/>
        <v>2.99</v>
      </c>
      <c r="L3" s="8">
        <f t="shared" si="4"/>
        <v>161</v>
      </c>
      <c r="Q3" s="4">
        <v>2.0</v>
      </c>
      <c r="S3" s="12" t="str">
        <f t="shared" si="5"/>
        <v>L</v>
      </c>
      <c r="T3" s="12" t="str">
        <f t="shared" si="6"/>
        <v>L-CPC</v>
      </c>
      <c r="U3" s="12" t="str">
        <f t="shared" si="7"/>
        <v>L</v>
      </c>
      <c r="V3" s="12" t="str">
        <f t="shared" si="8"/>
        <v>L</v>
      </c>
      <c r="W3" s="12" t="str">
        <f t="shared" si="9"/>
        <v>L-CPC-CP</v>
      </c>
      <c r="X3" s="12" t="str">
        <f t="shared" si="10"/>
        <v>L</v>
      </c>
    </row>
    <row r="4">
      <c r="A4" s="4">
        <f t="shared" ref="A4:K4" si="11">Indirect("Sheet1!"&amp;A$14&amp;$L4)</f>
        <v>6</v>
      </c>
      <c r="B4" s="4" t="str">
        <f t="shared" si="11"/>
        <v>ExecTime</v>
      </c>
      <c r="C4" s="4" t="str">
        <f t="shared" si="11"/>
        <v>ALL</v>
      </c>
      <c r="D4" s="4" t="str">
        <f t="shared" si="11"/>
        <v>CPC-CP</v>
      </c>
      <c r="E4" s="4">
        <f t="shared" si="11"/>
        <v>3866730</v>
      </c>
      <c r="F4" s="4">
        <f t="shared" si="11"/>
        <v>3956081</v>
      </c>
      <c r="G4" s="4">
        <f t="shared" si="11"/>
        <v>3868525.51</v>
      </c>
      <c r="H4" s="4">
        <f t="shared" si="11"/>
        <v>3868081</v>
      </c>
      <c r="I4" s="4">
        <f t="shared" si="11"/>
        <v>5457.644305</v>
      </c>
      <c r="J4" s="4">
        <f t="shared" si="11"/>
        <v>612</v>
      </c>
      <c r="K4" s="4">
        <f t="shared" si="11"/>
        <v>6.12</v>
      </c>
      <c r="L4" s="13">
        <f t="shared" si="4"/>
        <v>163</v>
      </c>
      <c r="M4" s="14"/>
      <c r="Q4" s="4">
        <v>3.0</v>
      </c>
      <c r="S4" s="12" t="str">
        <f t="shared" si="5"/>
        <v>L-CPC</v>
      </c>
      <c r="T4" s="12" t="str">
        <f t="shared" si="6"/>
        <v>CPC-D</v>
      </c>
      <c r="U4" s="12" t="str">
        <f t="shared" si="7"/>
        <v>L-CPC</v>
      </c>
      <c r="V4" s="12" t="str">
        <f t="shared" si="8"/>
        <v>L-CPC</v>
      </c>
      <c r="W4" s="12" t="str">
        <f t="shared" si="9"/>
        <v>CPC-D</v>
      </c>
      <c r="X4" s="12" t="str">
        <f t="shared" si="10"/>
        <v>CPC</v>
      </c>
    </row>
    <row r="5">
      <c r="A5" s="4">
        <f t="shared" ref="A5:K5" si="12">Indirect("Sheet1!"&amp;A$14&amp;$L5)</f>
        <v>6</v>
      </c>
      <c r="B5" s="4" t="str">
        <f t="shared" si="12"/>
        <v>ExecTime</v>
      </c>
      <c r="C5" s="4" t="str">
        <f t="shared" si="12"/>
        <v>ALL</v>
      </c>
      <c r="D5" s="4" t="str">
        <f t="shared" si="12"/>
        <v>CPC-D</v>
      </c>
      <c r="E5" s="4">
        <f t="shared" si="12"/>
        <v>3866622</v>
      </c>
      <c r="F5" s="4">
        <f t="shared" si="12"/>
        <v>3955838</v>
      </c>
      <c r="G5" s="4">
        <f t="shared" si="12"/>
        <v>3868671.011</v>
      </c>
      <c r="H5" s="4">
        <f t="shared" si="12"/>
        <v>3868082</v>
      </c>
      <c r="I5" s="4">
        <f t="shared" si="12"/>
        <v>5492.526146</v>
      </c>
      <c r="J5" s="4">
        <f t="shared" si="12"/>
        <v>780</v>
      </c>
      <c r="K5" s="4">
        <f t="shared" si="12"/>
        <v>7.8</v>
      </c>
      <c r="L5" s="8">
        <f t="shared" si="4"/>
        <v>165</v>
      </c>
      <c r="Q5" s="4">
        <v>4.0</v>
      </c>
      <c r="S5" s="12" t="str">
        <f t="shared" si="5"/>
        <v>No-mitig</v>
      </c>
      <c r="T5" s="12" t="str">
        <f t="shared" si="6"/>
        <v>CPC-CP</v>
      </c>
      <c r="U5" s="12" t="str">
        <f t="shared" si="7"/>
        <v>CPC-CP</v>
      </c>
      <c r="V5" s="12" t="str">
        <f t="shared" si="8"/>
        <v>No-mitig</v>
      </c>
      <c r="W5" s="12" t="str">
        <f t="shared" si="9"/>
        <v>L-CPC-D</v>
      </c>
      <c r="X5" s="12" t="str">
        <f t="shared" si="10"/>
        <v>L-CPC-D</v>
      </c>
    </row>
    <row r="6">
      <c r="A6" s="4">
        <f t="shared" ref="A6:K6" si="13">Indirect("Sheet1!"&amp;A$14&amp;$L6)</f>
        <v>6</v>
      </c>
      <c r="B6" s="4" t="str">
        <f t="shared" si="13"/>
        <v>ExecTime</v>
      </c>
      <c r="C6" s="4" t="str">
        <f t="shared" si="13"/>
        <v>ALL</v>
      </c>
      <c r="D6" s="4" t="str">
        <f t="shared" si="13"/>
        <v>D</v>
      </c>
      <c r="E6" s="4">
        <f t="shared" si="13"/>
        <v>3867216</v>
      </c>
      <c r="F6" s="4">
        <f t="shared" si="13"/>
        <v>3958325</v>
      </c>
      <c r="G6" s="4">
        <f t="shared" si="13"/>
        <v>3870044.471</v>
      </c>
      <c r="H6" s="4">
        <f t="shared" si="13"/>
        <v>3868973</v>
      </c>
      <c r="I6" s="4">
        <f t="shared" si="13"/>
        <v>6134.97432</v>
      </c>
      <c r="J6" s="4">
        <f t="shared" si="13"/>
        <v>697</v>
      </c>
      <c r="K6" s="4">
        <f t="shared" si="13"/>
        <v>6.97</v>
      </c>
      <c r="L6" s="8">
        <f t="shared" si="4"/>
        <v>167</v>
      </c>
      <c r="Q6" s="4">
        <v>5.0</v>
      </c>
      <c r="S6" s="12" t="str">
        <f t="shared" si="5"/>
        <v>CPC-D</v>
      </c>
      <c r="T6" s="12" t="str">
        <f t="shared" si="6"/>
        <v>L-CP</v>
      </c>
      <c r="U6" s="12" t="str">
        <f t="shared" si="7"/>
        <v>No-mitig</v>
      </c>
      <c r="V6" s="12" t="str">
        <f t="shared" si="8"/>
        <v>CPC-CP</v>
      </c>
      <c r="W6" s="12" t="str">
        <f t="shared" si="9"/>
        <v>L-CP</v>
      </c>
      <c r="X6" s="12" t="str">
        <f t="shared" si="10"/>
        <v>No-mitig</v>
      </c>
    </row>
    <row r="7">
      <c r="A7" s="4">
        <f t="shared" ref="A7:K7" si="14">Indirect("Sheet1!"&amp;A$14&amp;$L7)</f>
        <v>6</v>
      </c>
      <c r="B7" s="4" t="str">
        <f t="shared" si="14"/>
        <v>ExecTime</v>
      </c>
      <c r="C7" s="4" t="str">
        <f t="shared" si="14"/>
        <v>ALL</v>
      </c>
      <c r="D7" s="4" t="str">
        <f t="shared" si="14"/>
        <v>L</v>
      </c>
      <c r="E7" s="4">
        <f t="shared" si="14"/>
        <v>3859675</v>
      </c>
      <c r="F7" s="4">
        <f t="shared" si="14"/>
        <v>3958946</v>
      </c>
      <c r="G7" s="4">
        <f t="shared" si="14"/>
        <v>3864948.307</v>
      </c>
      <c r="H7" s="4">
        <f t="shared" si="14"/>
        <v>3864460</v>
      </c>
      <c r="I7" s="4">
        <f t="shared" si="14"/>
        <v>5774.987844</v>
      </c>
      <c r="J7" s="4">
        <f t="shared" si="14"/>
        <v>186</v>
      </c>
      <c r="K7" s="4">
        <f t="shared" si="14"/>
        <v>1.86</v>
      </c>
      <c r="L7" s="8">
        <f t="shared" si="4"/>
        <v>169</v>
      </c>
      <c r="Q7" s="4">
        <v>6.0</v>
      </c>
      <c r="S7" s="12" t="str">
        <f t="shared" si="5"/>
        <v>CPC-CP</v>
      </c>
      <c r="T7" s="12" t="str">
        <f t="shared" si="6"/>
        <v>L-CPC-CP</v>
      </c>
      <c r="U7" s="12" t="str">
        <f t="shared" si="7"/>
        <v>CPC-D</v>
      </c>
      <c r="V7" s="12" t="str">
        <f t="shared" si="8"/>
        <v>CPC-D</v>
      </c>
      <c r="W7" s="12" t="str">
        <f t="shared" si="9"/>
        <v>L-CPC</v>
      </c>
      <c r="X7" s="12" t="str">
        <f t="shared" si="10"/>
        <v>L-CPC-CP</v>
      </c>
    </row>
    <row r="8">
      <c r="A8" s="4">
        <f t="shared" ref="A8:K8" si="15">Indirect("Sheet1!"&amp;A$14&amp;$L8)</f>
        <v>6</v>
      </c>
      <c r="B8" s="4" t="str">
        <f t="shared" si="15"/>
        <v>ExecTime</v>
      </c>
      <c r="C8" s="4" t="str">
        <f t="shared" si="15"/>
        <v>ALL</v>
      </c>
      <c r="D8" s="4" t="str">
        <f t="shared" si="15"/>
        <v>L-CP</v>
      </c>
      <c r="E8" s="4">
        <f t="shared" si="15"/>
        <v>3867432</v>
      </c>
      <c r="F8" s="4">
        <f t="shared" si="15"/>
        <v>3956865</v>
      </c>
      <c r="G8" s="4">
        <f t="shared" si="15"/>
        <v>3869325.913</v>
      </c>
      <c r="H8" s="4">
        <f t="shared" si="15"/>
        <v>3868730</v>
      </c>
      <c r="I8" s="4">
        <f t="shared" si="15"/>
        <v>5513.248991</v>
      </c>
      <c r="J8" s="4">
        <f t="shared" si="15"/>
        <v>822</v>
      </c>
      <c r="K8" s="4">
        <f t="shared" si="15"/>
        <v>8.22</v>
      </c>
      <c r="L8" s="8">
        <f t="shared" si="4"/>
        <v>171</v>
      </c>
      <c r="Q8" s="4">
        <v>7.0</v>
      </c>
      <c r="S8" s="12" t="str">
        <f t="shared" si="5"/>
        <v>D</v>
      </c>
      <c r="T8" s="12" t="str">
        <f t="shared" si="6"/>
        <v>CP</v>
      </c>
      <c r="U8" s="12" t="str">
        <f t="shared" si="7"/>
        <v>L-CPC-CP</v>
      </c>
      <c r="V8" s="12" t="str">
        <f t="shared" si="8"/>
        <v>L-CP</v>
      </c>
      <c r="W8" s="12" t="str">
        <f t="shared" si="9"/>
        <v>CPC</v>
      </c>
      <c r="X8" s="12" t="str">
        <f t="shared" si="10"/>
        <v>L-D</v>
      </c>
    </row>
    <row r="9">
      <c r="A9" s="4">
        <f t="shared" ref="A9:K9" si="16">Indirect("Sheet1!"&amp;A$14&amp;$L9)</f>
        <v>6</v>
      </c>
      <c r="B9" s="4" t="str">
        <f t="shared" si="16"/>
        <v>ExecTime</v>
      </c>
      <c r="C9" s="4" t="str">
        <f t="shared" si="16"/>
        <v>ALL</v>
      </c>
      <c r="D9" s="4" t="str">
        <f t="shared" si="16"/>
        <v>L-CPC</v>
      </c>
      <c r="E9" s="4">
        <f t="shared" si="16"/>
        <v>3859838</v>
      </c>
      <c r="F9" s="4">
        <f t="shared" si="16"/>
        <v>3953270</v>
      </c>
      <c r="G9" s="4">
        <f t="shared" si="16"/>
        <v>3865170.645</v>
      </c>
      <c r="H9" s="4">
        <f t="shared" si="16"/>
        <v>3864730</v>
      </c>
      <c r="I9" s="4">
        <f t="shared" si="16"/>
        <v>5556.508694</v>
      </c>
      <c r="J9" s="4">
        <f t="shared" si="16"/>
        <v>156</v>
      </c>
      <c r="K9" s="4">
        <f t="shared" si="16"/>
        <v>1.56</v>
      </c>
      <c r="L9" s="8">
        <f t="shared" si="4"/>
        <v>173</v>
      </c>
      <c r="Q9" s="4">
        <v>8.0</v>
      </c>
      <c r="S9" s="12" t="str">
        <f t="shared" si="5"/>
        <v>L-CP</v>
      </c>
      <c r="T9" s="12" t="str">
        <f t="shared" si="6"/>
        <v>No-mitig</v>
      </c>
      <c r="U9" s="12" t="str">
        <f t="shared" si="7"/>
        <v>L-CP</v>
      </c>
      <c r="V9" s="12" t="str">
        <f t="shared" si="8"/>
        <v>L-CPC-CP</v>
      </c>
      <c r="W9" s="12" t="str">
        <f t="shared" si="9"/>
        <v>CP</v>
      </c>
      <c r="X9" s="12" t="str">
        <f t="shared" si="10"/>
        <v>CPC-CP</v>
      </c>
    </row>
    <row r="10">
      <c r="A10" s="4">
        <f t="shared" ref="A10:K10" si="17">Indirect("Sheet1!"&amp;A$14&amp;$L10)</f>
        <v>6</v>
      </c>
      <c r="B10" s="4" t="str">
        <f t="shared" si="17"/>
        <v>ExecTime</v>
      </c>
      <c r="C10" s="4" t="str">
        <f t="shared" si="17"/>
        <v>ALL</v>
      </c>
      <c r="D10" s="4" t="str">
        <f t="shared" si="17"/>
        <v>L-CPC-CP</v>
      </c>
      <c r="E10" s="4">
        <f t="shared" si="17"/>
        <v>3867513</v>
      </c>
      <c r="F10" s="4">
        <f t="shared" si="17"/>
        <v>3957297</v>
      </c>
      <c r="G10" s="4">
        <f t="shared" si="17"/>
        <v>3869202.212</v>
      </c>
      <c r="H10" s="4">
        <f t="shared" si="17"/>
        <v>3868784</v>
      </c>
      <c r="I10" s="4">
        <f t="shared" si="17"/>
        <v>5470.866527</v>
      </c>
      <c r="J10" s="4">
        <f t="shared" si="17"/>
        <v>491</v>
      </c>
      <c r="K10" s="4">
        <f t="shared" si="17"/>
        <v>4.91</v>
      </c>
      <c r="L10" s="8">
        <f t="shared" si="4"/>
        <v>175</v>
      </c>
      <c r="Q10" s="4">
        <v>9.0</v>
      </c>
      <c r="S10" s="12" t="str">
        <f t="shared" si="5"/>
        <v>L-CPC-CP</v>
      </c>
      <c r="T10" s="12" t="str">
        <f t="shared" si="6"/>
        <v>D</v>
      </c>
      <c r="U10" s="12" t="str">
        <f t="shared" si="7"/>
        <v>D</v>
      </c>
      <c r="V10" s="12" t="str">
        <f t="shared" si="8"/>
        <v>D</v>
      </c>
      <c r="W10" s="12" t="str">
        <f t="shared" si="9"/>
        <v>L</v>
      </c>
      <c r="X10" s="12" t="str">
        <f t="shared" si="10"/>
        <v>D</v>
      </c>
    </row>
    <row r="11">
      <c r="A11" s="4">
        <f t="shared" ref="A11:K11" si="18">Indirect("Sheet1!"&amp;A$14&amp;$L11)</f>
        <v>6</v>
      </c>
      <c r="B11" s="4" t="str">
        <f t="shared" si="18"/>
        <v>ExecTime</v>
      </c>
      <c r="C11" s="4" t="str">
        <f t="shared" si="18"/>
        <v>ALL</v>
      </c>
      <c r="D11" s="4" t="str">
        <f t="shared" si="18"/>
        <v>L-CPC-D</v>
      </c>
      <c r="E11" s="4">
        <f t="shared" si="18"/>
        <v>3870081</v>
      </c>
      <c r="F11" s="4">
        <f t="shared" si="18"/>
        <v>3961918</v>
      </c>
      <c r="G11" s="4">
        <f t="shared" si="18"/>
        <v>3872539.776</v>
      </c>
      <c r="H11" s="4">
        <f t="shared" si="18"/>
        <v>3872027</v>
      </c>
      <c r="I11" s="4">
        <f t="shared" si="18"/>
        <v>5506.922839</v>
      </c>
      <c r="J11" s="4">
        <f t="shared" si="18"/>
        <v>331</v>
      </c>
      <c r="K11" s="4">
        <f t="shared" si="18"/>
        <v>3.31</v>
      </c>
      <c r="L11" s="8">
        <f t="shared" si="4"/>
        <v>177</v>
      </c>
      <c r="Q11" s="4">
        <v>10.0</v>
      </c>
      <c r="S11" s="12" t="str">
        <f t="shared" si="5"/>
        <v>CP</v>
      </c>
      <c r="T11" s="12" t="str">
        <f t="shared" si="6"/>
        <v>L</v>
      </c>
      <c r="U11" s="12" t="str">
        <f t="shared" si="7"/>
        <v>CP</v>
      </c>
      <c r="V11" s="12" t="str">
        <f t="shared" si="8"/>
        <v>CP</v>
      </c>
      <c r="W11" s="12" t="str">
        <f t="shared" si="9"/>
        <v>No-mitig</v>
      </c>
      <c r="X11" s="12" t="str">
        <f t="shared" si="10"/>
        <v>CPC-D</v>
      </c>
    </row>
    <row r="12">
      <c r="A12" s="4">
        <f t="shared" ref="A12:K12" si="19">Indirect("Sheet1!"&amp;A$14&amp;$L12)</f>
        <v>6</v>
      </c>
      <c r="B12" s="4" t="str">
        <f t="shared" si="19"/>
        <v>ExecTime</v>
      </c>
      <c r="C12" s="4" t="str">
        <f t="shared" si="19"/>
        <v>ALL</v>
      </c>
      <c r="D12" s="4" t="str">
        <f t="shared" si="19"/>
        <v>L-D</v>
      </c>
      <c r="E12" s="4">
        <f t="shared" si="19"/>
        <v>3871054</v>
      </c>
      <c r="F12" s="4">
        <f t="shared" si="19"/>
        <v>3964648</v>
      </c>
      <c r="G12" s="4">
        <f t="shared" si="19"/>
        <v>3874145.348</v>
      </c>
      <c r="H12" s="4">
        <f t="shared" si="19"/>
        <v>3873297</v>
      </c>
      <c r="I12" s="4">
        <f t="shared" si="19"/>
        <v>5965.506825</v>
      </c>
      <c r="J12" s="4">
        <f t="shared" si="19"/>
        <v>609</v>
      </c>
      <c r="K12" s="4">
        <f t="shared" si="19"/>
        <v>6.09</v>
      </c>
      <c r="L12" s="8">
        <f t="shared" si="4"/>
        <v>179</v>
      </c>
      <c r="Q12" s="4">
        <v>11.0</v>
      </c>
      <c r="S12" s="12" t="str">
        <f t="shared" si="5"/>
        <v>L-CPC-D</v>
      </c>
      <c r="T12" s="12" t="str">
        <f t="shared" si="6"/>
        <v>L-CPC-D</v>
      </c>
      <c r="U12" s="12" t="str">
        <f t="shared" si="7"/>
        <v>L-CPC-D</v>
      </c>
      <c r="V12" s="12" t="str">
        <f t="shared" si="8"/>
        <v>L-CPC-D</v>
      </c>
      <c r="W12" s="12" t="str">
        <f t="shared" si="9"/>
        <v>L-D</v>
      </c>
      <c r="X12" s="12" t="str">
        <f t="shared" si="10"/>
        <v>L-CP</v>
      </c>
    </row>
    <row r="13">
      <c r="A13" s="4">
        <f t="shared" ref="A13:K13" si="20">Indirect("Sheet1!"&amp;A$14&amp;$L13)</f>
        <v>6</v>
      </c>
      <c r="B13" s="4" t="str">
        <f t="shared" si="20"/>
        <v>ExecTime</v>
      </c>
      <c r="C13" s="4" t="str">
        <f t="shared" si="20"/>
        <v>ALL</v>
      </c>
      <c r="D13" s="4" t="str">
        <f t="shared" si="20"/>
        <v>No-mitig</v>
      </c>
      <c r="E13" s="4">
        <f t="shared" si="20"/>
        <v>3862081</v>
      </c>
      <c r="F13" s="4">
        <f t="shared" si="20"/>
        <v>3957946</v>
      </c>
      <c r="G13" s="4">
        <f t="shared" si="20"/>
        <v>3868614.417</v>
      </c>
      <c r="H13" s="4">
        <f t="shared" si="20"/>
        <v>3868000</v>
      </c>
      <c r="I13" s="4">
        <f t="shared" si="20"/>
        <v>5777.600111</v>
      </c>
      <c r="J13" s="4">
        <f t="shared" si="20"/>
        <v>450</v>
      </c>
      <c r="K13" s="4">
        <f t="shared" si="20"/>
        <v>4.5</v>
      </c>
      <c r="L13" s="8">
        <f t="shared" si="4"/>
        <v>181</v>
      </c>
      <c r="Q13" s="4">
        <v>12.0</v>
      </c>
      <c r="S13" s="12" t="str">
        <f t="shared" si="5"/>
        <v>L-D</v>
      </c>
      <c r="T13" s="12" t="str">
        <f t="shared" si="6"/>
        <v>L-D</v>
      </c>
      <c r="U13" s="12" t="str">
        <f t="shared" si="7"/>
        <v>L-D</v>
      </c>
      <c r="V13" s="12" t="str">
        <f t="shared" si="8"/>
        <v>L-D</v>
      </c>
      <c r="W13" s="12" t="str">
        <f t="shared" si="9"/>
        <v>D</v>
      </c>
      <c r="X13" s="12" t="str">
        <f t="shared" si="10"/>
        <v>CP</v>
      </c>
    </row>
    <row r="14">
      <c r="A14" s="15" t="s">
        <v>40</v>
      </c>
      <c r="B14" s="15" t="s">
        <v>41</v>
      </c>
      <c r="C14" s="15" t="s">
        <v>42</v>
      </c>
      <c r="D14" s="15" t="s">
        <v>27</v>
      </c>
      <c r="E14" s="15" t="s">
        <v>43</v>
      </c>
      <c r="F14" s="15" t="s">
        <v>44</v>
      </c>
      <c r="G14" s="15" t="s">
        <v>45</v>
      </c>
      <c r="H14" s="15" t="s">
        <v>46</v>
      </c>
      <c r="I14" s="15" t="s">
        <v>47</v>
      </c>
      <c r="J14" s="15" t="s">
        <v>48</v>
      </c>
      <c r="K14" s="15" t="s">
        <v>49</v>
      </c>
      <c r="L14" s="8"/>
    </row>
    <row r="16">
      <c r="A16" s="16" t="s">
        <v>50</v>
      </c>
      <c r="B16" s="16">
        <v>1.0</v>
      </c>
      <c r="C16" s="16">
        <v>2.0</v>
      </c>
      <c r="D16" s="16">
        <v>3.0</v>
      </c>
      <c r="E16" s="16">
        <v>4.0</v>
      </c>
      <c r="F16" s="16">
        <v>5.0</v>
      </c>
      <c r="G16" s="16">
        <v>6.0</v>
      </c>
      <c r="H16" s="16">
        <v>7.0</v>
      </c>
      <c r="I16" s="16">
        <v>8.0</v>
      </c>
      <c r="J16" s="16">
        <v>9.0</v>
      </c>
      <c r="K16" s="16">
        <v>10.0</v>
      </c>
      <c r="L16" s="16">
        <v>11.0</v>
      </c>
      <c r="M16" s="16">
        <v>12.0</v>
      </c>
    </row>
    <row r="17">
      <c r="A17" s="17" t="str">
        <f t="array" ref="A17:A22">TRANSPOSE(E1:J1)</f>
        <v>min</v>
      </c>
      <c r="B17" s="18" t="str">
        <f t="array" ref="B17:M17">TRANSPOSE(S2:S13)</f>
        <v>CPC</v>
      </c>
      <c r="C17" s="18" t="s">
        <v>28</v>
      </c>
      <c r="D17" s="18" t="s">
        <v>30</v>
      </c>
      <c r="E17" s="18" t="s">
        <v>34</v>
      </c>
      <c r="F17" s="18" t="s">
        <v>26</v>
      </c>
      <c r="G17" s="18" t="s">
        <v>25</v>
      </c>
      <c r="H17" s="18" t="s">
        <v>27</v>
      </c>
      <c r="I17" s="18" t="s">
        <v>29</v>
      </c>
      <c r="J17" s="18" t="s">
        <v>31</v>
      </c>
      <c r="K17" s="18" t="s">
        <v>22</v>
      </c>
      <c r="L17" s="18" t="s">
        <v>32</v>
      </c>
      <c r="M17" s="18" t="s">
        <v>33</v>
      </c>
      <c r="Q17" s="11" t="s">
        <v>13</v>
      </c>
      <c r="S17" s="11" t="s">
        <v>14</v>
      </c>
      <c r="U17" s="11" t="s">
        <v>15</v>
      </c>
      <c r="W17" s="11" t="s">
        <v>16</v>
      </c>
      <c r="Y17" s="11" t="s">
        <v>17</v>
      </c>
      <c r="AA17" s="19" t="s">
        <v>18</v>
      </c>
      <c r="AB17" s="20"/>
    </row>
    <row r="18">
      <c r="A18" s="17" t="s">
        <v>14</v>
      </c>
      <c r="B18" s="18" t="str">
        <f t="array" ref="B18:M18">TRANSPOSE(T2:T13)</f>
        <v>CPC</v>
      </c>
      <c r="C18" s="18" t="s">
        <v>30</v>
      </c>
      <c r="D18" s="18" t="s">
        <v>26</v>
      </c>
      <c r="E18" s="18" t="s">
        <v>25</v>
      </c>
      <c r="F18" s="18" t="s">
        <v>29</v>
      </c>
      <c r="G18" s="18" t="s">
        <v>31</v>
      </c>
      <c r="H18" s="18" t="s">
        <v>22</v>
      </c>
      <c r="I18" s="18" t="s">
        <v>34</v>
      </c>
      <c r="J18" s="18" t="s">
        <v>27</v>
      </c>
      <c r="K18" s="18" t="s">
        <v>28</v>
      </c>
      <c r="L18" s="18" t="s">
        <v>32</v>
      </c>
      <c r="M18" s="18" t="s">
        <v>33</v>
      </c>
      <c r="Q18" s="12" t="str">
        <f t="array" ref="Q18:R29">SORT(D2:E13, 2, TRUE)</f>
        <v>CPC</v>
      </c>
      <c r="R18" s="12">
        <v>3857892.0</v>
      </c>
      <c r="S18" s="12" t="str">
        <f t="array" ref="S18:T29">SORT({D2:D13, F2:F13}, 2, TRUE)</f>
        <v>CPC</v>
      </c>
      <c r="T18" s="12">
        <v>3951648.0</v>
      </c>
      <c r="U18" s="12" t="str">
        <f t="array" ref="U18:V29">SORT({D2:D13, G2:G13}, 2, TRUE)</f>
        <v>CPC</v>
      </c>
      <c r="V18" s="12">
        <v>3862911.06891378</v>
      </c>
      <c r="W18" s="12" t="str">
        <f t="array" ref="W18:X29">SORT({D2:D13, H2:H13}, 2, TRUE)</f>
        <v>CPC</v>
      </c>
      <c r="X18" s="12">
        <v>3862513.0</v>
      </c>
      <c r="Y18" s="12" t="str">
        <f t="array" ref="Y18:Z29">SORT({D2:D13, I2:I13}, 2, TRUE)</f>
        <v>CPC-CP</v>
      </c>
      <c r="Z18" s="12">
        <v>5457.64430545444</v>
      </c>
      <c r="AA18" s="21" t="str">
        <f t="array" ref="AA18:AB29">SORT({D2:D13, J2:J13}, 2, TRUE)</f>
        <v>L-CPC</v>
      </c>
      <c r="AB18" s="22">
        <v>156.0</v>
      </c>
      <c r="AC18" s="23"/>
      <c r="AD18" s="23"/>
      <c r="AE18" s="23"/>
      <c r="AF18" s="23"/>
      <c r="AG18" s="23"/>
      <c r="AH18" s="23"/>
      <c r="AI18" s="23"/>
      <c r="AJ18" s="23"/>
      <c r="AK18" s="23"/>
      <c r="AL18" s="23"/>
    </row>
    <row r="19">
      <c r="A19" s="17" t="s">
        <v>15</v>
      </c>
      <c r="B19" s="18" t="str">
        <f t="array" ref="B19:M19">TRANSPOSE(U2:U13)</f>
        <v>CPC</v>
      </c>
      <c r="C19" s="18" t="s">
        <v>28</v>
      </c>
      <c r="D19" s="18" t="s">
        <v>30</v>
      </c>
      <c r="E19" s="18" t="s">
        <v>25</v>
      </c>
      <c r="F19" s="18" t="s">
        <v>34</v>
      </c>
      <c r="G19" s="18" t="s">
        <v>26</v>
      </c>
      <c r="H19" s="18" t="s">
        <v>31</v>
      </c>
      <c r="I19" s="18" t="s">
        <v>29</v>
      </c>
      <c r="J19" s="18" t="s">
        <v>27</v>
      </c>
      <c r="K19" s="18" t="s">
        <v>22</v>
      </c>
      <c r="L19" s="18" t="s">
        <v>32</v>
      </c>
      <c r="M19" s="18" t="s">
        <v>33</v>
      </c>
      <c r="Q19" s="12" t="s">
        <v>28</v>
      </c>
      <c r="R19" s="12">
        <v>3859675.0</v>
      </c>
      <c r="S19" s="12" t="s">
        <v>30</v>
      </c>
      <c r="T19" s="12">
        <v>3953270.0</v>
      </c>
      <c r="U19" s="12" t="s">
        <v>28</v>
      </c>
      <c r="V19" s="12">
        <v>3864948.30706141</v>
      </c>
      <c r="W19" s="12" t="s">
        <v>28</v>
      </c>
      <c r="X19" s="12">
        <v>3864460.0</v>
      </c>
      <c r="Y19" s="12" t="s">
        <v>31</v>
      </c>
      <c r="Z19" s="12">
        <v>5470.86652734666</v>
      </c>
      <c r="AA19" s="21" t="s">
        <v>28</v>
      </c>
      <c r="AB19" s="20">
        <v>186.0</v>
      </c>
    </row>
    <row r="20">
      <c r="A20" s="17" t="s">
        <v>16</v>
      </c>
      <c r="B20" s="18" t="str">
        <f t="array" ref="B20:M20">TRANSPOSE(V2:V13)</f>
        <v>CPC</v>
      </c>
      <c r="C20" s="18" t="s">
        <v>28</v>
      </c>
      <c r="D20" s="18" t="s">
        <v>30</v>
      </c>
      <c r="E20" s="18" t="s">
        <v>34</v>
      </c>
      <c r="F20" s="18" t="s">
        <v>25</v>
      </c>
      <c r="G20" s="18" t="s">
        <v>26</v>
      </c>
      <c r="H20" s="18" t="s">
        <v>29</v>
      </c>
      <c r="I20" s="18" t="s">
        <v>31</v>
      </c>
      <c r="J20" s="18" t="s">
        <v>27</v>
      </c>
      <c r="K20" s="18" t="s">
        <v>22</v>
      </c>
      <c r="L20" s="18" t="s">
        <v>32</v>
      </c>
      <c r="M20" s="18" t="s">
        <v>33</v>
      </c>
      <c r="Q20" s="12" t="s">
        <v>30</v>
      </c>
      <c r="R20" s="12">
        <v>3859838.0</v>
      </c>
      <c r="S20" s="12" t="s">
        <v>26</v>
      </c>
      <c r="T20" s="12">
        <v>3955838.0</v>
      </c>
      <c r="U20" s="12" t="s">
        <v>30</v>
      </c>
      <c r="V20" s="12">
        <v>3865170.64532906</v>
      </c>
      <c r="W20" s="12" t="s">
        <v>30</v>
      </c>
      <c r="X20" s="12">
        <v>3864730.0</v>
      </c>
      <c r="Y20" s="12" t="s">
        <v>26</v>
      </c>
      <c r="Z20" s="12">
        <v>5492.52614623819</v>
      </c>
      <c r="AA20" s="12" t="s">
        <v>24</v>
      </c>
      <c r="AB20" s="12">
        <v>299.0</v>
      </c>
    </row>
    <row r="21">
      <c r="A21" s="17" t="s">
        <v>17</v>
      </c>
      <c r="B21" s="18" t="str">
        <f t="array" ref="B21:M21">TRANSPOSE(W2:W13)</f>
        <v>CPC-CP</v>
      </c>
      <c r="C21" s="18" t="s">
        <v>31</v>
      </c>
      <c r="D21" s="18" t="s">
        <v>26</v>
      </c>
      <c r="E21" s="18" t="s">
        <v>32</v>
      </c>
      <c r="F21" s="18" t="s">
        <v>29</v>
      </c>
      <c r="G21" s="18" t="s">
        <v>30</v>
      </c>
      <c r="H21" s="18" t="s">
        <v>24</v>
      </c>
      <c r="I21" s="18" t="s">
        <v>22</v>
      </c>
      <c r="J21" s="18" t="s">
        <v>28</v>
      </c>
      <c r="K21" s="18" t="s">
        <v>34</v>
      </c>
      <c r="L21" s="18" t="s">
        <v>33</v>
      </c>
      <c r="M21" s="18" t="s">
        <v>27</v>
      </c>
      <c r="Q21" s="12" t="s">
        <v>34</v>
      </c>
      <c r="R21" s="12">
        <v>3862081.0</v>
      </c>
      <c r="S21" s="12" t="s">
        <v>25</v>
      </c>
      <c r="T21" s="12">
        <v>3956081.0</v>
      </c>
      <c r="U21" s="12" t="s">
        <v>25</v>
      </c>
      <c r="V21" s="12">
        <v>3868525.510002</v>
      </c>
      <c r="W21" s="12" t="s">
        <v>34</v>
      </c>
      <c r="X21" s="12">
        <v>3868000.0</v>
      </c>
      <c r="Y21" s="12" t="s">
        <v>32</v>
      </c>
      <c r="Z21" s="12">
        <v>5506.9228388714</v>
      </c>
      <c r="AA21" s="12" t="s">
        <v>32</v>
      </c>
      <c r="AB21" s="12">
        <v>331.0</v>
      </c>
    </row>
    <row r="22">
      <c r="A22" s="17" t="s">
        <v>18</v>
      </c>
      <c r="B22" s="18" t="str">
        <f t="array" ref="B22:M22">TRANSPOSE(X2:X13)</f>
        <v>L-CPC</v>
      </c>
      <c r="C22" s="18" t="s">
        <v>28</v>
      </c>
      <c r="D22" s="18" t="s">
        <v>24</v>
      </c>
      <c r="E22" s="18" t="s">
        <v>32</v>
      </c>
      <c r="F22" s="18" t="s">
        <v>34</v>
      </c>
      <c r="G22" s="18" t="s">
        <v>31</v>
      </c>
      <c r="H22" s="18" t="s">
        <v>33</v>
      </c>
      <c r="I22" s="18" t="s">
        <v>25</v>
      </c>
      <c r="J22" s="18" t="s">
        <v>27</v>
      </c>
      <c r="K22" s="18" t="s">
        <v>26</v>
      </c>
      <c r="L22" s="18" t="s">
        <v>29</v>
      </c>
      <c r="M22" s="18" t="s">
        <v>22</v>
      </c>
      <c r="Q22" s="12" t="s">
        <v>26</v>
      </c>
      <c r="R22" s="12">
        <v>3866622.0</v>
      </c>
      <c r="S22" s="12" t="s">
        <v>29</v>
      </c>
      <c r="T22" s="12">
        <v>3956865.0</v>
      </c>
      <c r="U22" s="12" t="s">
        <v>34</v>
      </c>
      <c r="V22" s="12">
        <v>3868614.41748349</v>
      </c>
      <c r="W22" s="12" t="s">
        <v>25</v>
      </c>
      <c r="X22" s="12">
        <v>3868081.0</v>
      </c>
      <c r="Y22" s="12" t="s">
        <v>29</v>
      </c>
      <c r="Z22" s="12">
        <v>5513.24899073133</v>
      </c>
      <c r="AA22" s="12" t="s">
        <v>34</v>
      </c>
      <c r="AB22" s="12">
        <v>450.0</v>
      </c>
    </row>
    <row r="23">
      <c r="Q23" s="12" t="s">
        <v>25</v>
      </c>
      <c r="R23" s="12">
        <v>3866730.0</v>
      </c>
      <c r="S23" s="12" t="s">
        <v>31</v>
      </c>
      <c r="T23" s="12">
        <v>3957297.0</v>
      </c>
      <c r="U23" s="12" t="s">
        <v>26</v>
      </c>
      <c r="V23" s="12">
        <v>3868671.01140228</v>
      </c>
      <c r="W23" s="12" t="s">
        <v>26</v>
      </c>
      <c r="X23" s="12">
        <v>3868082.0</v>
      </c>
      <c r="Y23" s="12" t="s">
        <v>30</v>
      </c>
      <c r="Z23" s="12">
        <v>5556.5086944137</v>
      </c>
      <c r="AA23" s="12" t="s">
        <v>31</v>
      </c>
      <c r="AB23" s="12">
        <v>491.0</v>
      </c>
    </row>
    <row r="24">
      <c r="Q24" s="12" t="s">
        <v>27</v>
      </c>
      <c r="R24" s="12">
        <v>3867216.0</v>
      </c>
      <c r="S24" s="12" t="s">
        <v>22</v>
      </c>
      <c r="T24" s="12">
        <v>3957675.0</v>
      </c>
      <c r="U24" s="12" t="s">
        <v>31</v>
      </c>
      <c r="V24" s="12">
        <v>3869202.21174234</v>
      </c>
      <c r="W24" s="12" t="s">
        <v>29</v>
      </c>
      <c r="X24" s="12">
        <v>3868730.0</v>
      </c>
      <c r="Y24" s="12" t="s">
        <v>24</v>
      </c>
      <c r="Z24" s="12">
        <v>5593.76284354065</v>
      </c>
      <c r="AA24" s="12" t="s">
        <v>33</v>
      </c>
      <c r="AB24" s="12">
        <v>609.0</v>
      </c>
    </row>
    <row r="25">
      <c r="A25" s="16" t="s">
        <v>51</v>
      </c>
      <c r="D25" s="3" t="s">
        <v>52</v>
      </c>
      <c r="F25" s="3" t="s">
        <v>13</v>
      </c>
      <c r="G25" s="7" t="s">
        <v>14</v>
      </c>
      <c r="H25" s="7" t="s">
        <v>15</v>
      </c>
      <c r="I25" s="7" t="s">
        <v>16</v>
      </c>
      <c r="J25" s="7" t="s">
        <v>17</v>
      </c>
      <c r="K25" s="7" t="s">
        <v>18</v>
      </c>
      <c r="L25" s="7"/>
      <c r="Q25" s="12" t="s">
        <v>29</v>
      </c>
      <c r="R25" s="12">
        <v>3867432.0</v>
      </c>
      <c r="S25" s="12" t="s">
        <v>34</v>
      </c>
      <c r="T25" s="12">
        <v>3957946.0</v>
      </c>
      <c r="U25" s="12" t="s">
        <v>29</v>
      </c>
      <c r="V25" s="12">
        <v>3869325.91318263</v>
      </c>
      <c r="W25" s="12" t="s">
        <v>31</v>
      </c>
      <c r="X25" s="12">
        <v>3868784.0</v>
      </c>
      <c r="Y25" s="12" t="s">
        <v>22</v>
      </c>
      <c r="Z25" s="12">
        <v>5613.27108932003</v>
      </c>
      <c r="AA25" s="12" t="s">
        <v>25</v>
      </c>
      <c r="AB25" s="12">
        <v>612.0</v>
      </c>
    </row>
    <row r="26">
      <c r="A26" s="18" t="str">
        <f t="array" ref="A26:B37">SORT({Q33:Q44,AE33:AE44}, 2, FALSE)</f>
        <v>CPC-CP</v>
      </c>
      <c r="B26" s="18">
        <v>21.0</v>
      </c>
      <c r="D26" s="7" t="str">
        <f t="shared" ref="D26:D36" si="22">D2</f>
        <v>CP</v>
      </c>
      <c r="F26" s="12">
        <f t="shared" ref="F26:K26" si="21">E2/E$13*100</f>
        <v>100.1546576</v>
      </c>
      <c r="G26" s="12">
        <f t="shared" si="21"/>
        <v>99.99315301</v>
      </c>
      <c r="H26" s="12">
        <f t="shared" si="21"/>
        <v>100.043608</v>
      </c>
      <c r="I26" s="12">
        <f t="shared" si="21"/>
        <v>100.0384178</v>
      </c>
      <c r="J26" s="12">
        <f t="shared" si="21"/>
        <v>97.1557564</v>
      </c>
      <c r="K26" s="12">
        <f t="shared" si="21"/>
        <v>264.6666667</v>
      </c>
      <c r="Q26" s="12" t="s">
        <v>31</v>
      </c>
      <c r="R26" s="12">
        <v>3867513.0</v>
      </c>
      <c r="S26" s="12" t="s">
        <v>27</v>
      </c>
      <c r="T26" s="12">
        <v>3958325.0</v>
      </c>
      <c r="U26" s="12" t="s">
        <v>27</v>
      </c>
      <c r="V26" s="12">
        <v>3870044.47089417</v>
      </c>
      <c r="W26" s="12" t="s">
        <v>27</v>
      </c>
      <c r="X26" s="12">
        <v>3868973.0</v>
      </c>
      <c r="Y26" s="12" t="s">
        <v>28</v>
      </c>
      <c r="Z26" s="12">
        <v>5774.98784432598</v>
      </c>
      <c r="AA26" s="12" t="s">
        <v>27</v>
      </c>
      <c r="AB26" s="12">
        <v>697.0</v>
      </c>
    </row>
    <row r="27">
      <c r="A27" s="18" t="s">
        <v>26</v>
      </c>
      <c r="B27" s="18">
        <v>20.0</v>
      </c>
      <c r="D27" s="7" t="str">
        <f t="shared" si="22"/>
        <v>CPC</v>
      </c>
      <c r="F27" s="12">
        <f t="shared" ref="F27:K27" si="23">E3/E$13*100</f>
        <v>99.89153516</v>
      </c>
      <c r="G27" s="12">
        <f t="shared" si="23"/>
        <v>99.84087706</v>
      </c>
      <c r="H27" s="12">
        <f t="shared" si="23"/>
        <v>99.85257387</v>
      </c>
      <c r="I27" s="12">
        <f t="shared" si="23"/>
        <v>99.85814374</v>
      </c>
      <c r="J27" s="12">
        <f t="shared" si="23"/>
        <v>96.8181033</v>
      </c>
      <c r="K27" s="12">
        <f t="shared" si="23"/>
        <v>66.44444444</v>
      </c>
      <c r="Q27" s="12" t="s">
        <v>22</v>
      </c>
      <c r="R27" s="12">
        <v>3868054.0</v>
      </c>
      <c r="S27" s="12" t="s">
        <v>28</v>
      </c>
      <c r="T27" s="12">
        <v>3958946.0</v>
      </c>
      <c r="U27" s="12" t="s">
        <v>22</v>
      </c>
      <c r="V27" s="12">
        <v>3870301.44298859</v>
      </c>
      <c r="W27" s="12" t="s">
        <v>22</v>
      </c>
      <c r="X27" s="12">
        <v>3869486.0</v>
      </c>
      <c r="Y27" s="12" t="s">
        <v>34</v>
      </c>
      <c r="Z27" s="12">
        <v>5777.60011076004</v>
      </c>
      <c r="AA27" s="12" t="s">
        <v>26</v>
      </c>
      <c r="AB27" s="12">
        <v>780.0</v>
      </c>
    </row>
    <row r="28">
      <c r="A28" s="18" t="s">
        <v>24</v>
      </c>
      <c r="B28" s="18">
        <v>18.0</v>
      </c>
      <c r="D28" s="7" t="str">
        <f t="shared" si="22"/>
        <v>CPC-CP</v>
      </c>
      <c r="F28" s="12">
        <f t="shared" ref="F28:K28" si="24">E4/E$13*100</f>
        <v>100.1203755</v>
      </c>
      <c r="G28" s="12">
        <f t="shared" si="24"/>
        <v>99.9528796</v>
      </c>
      <c r="H28" s="12">
        <f t="shared" si="24"/>
        <v>99.99770183</v>
      </c>
      <c r="I28" s="12">
        <f t="shared" si="24"/>
        <v>100.0020941</v>
      </c>
      <c r="J28" s="12">
        <f t="shared" si="24"/>
        <v>94.46213308</v>
      </c>
      <c r="K28" s="12">
        <f t="shared" si="24"/>
        <v>136</v>
      </c>
      <c r="Q28" s="12" t="s">
        <v>32</v>
      </c>
      <c r="R28" s="12">
        <v>3870081.0</v>
      </c>
      <c r="S28" s="12" t="s">
        <v>32</v>
      </c>
      <c r="T28" s="12">
        <v>3961918.0</v>
      </c>
      <c r="U28" s="12" t="s">
        <v>32</v>
      </c>
      <c r="V28" s="12">
        <v>3872539.77645529</v>
      </c>
      <c r="W28" s="12" t="s">
        <v>32</v>
      </c>
      <c r="X28" s="12">
        <v>3872027.0</v>
      </c>
      <c r="Y28" s="12" t="s">
        <v>33</v>
      </c>
      <c r="Z28" s="12">
        <v>5965.50682501362</v>
      </c>
      <c r="AA28" s="12" t="s">
        <v>29</v>
      </c>
      <c r="AB28" s="12">
        <v>822.0</v>
      </c>
    </row>
    <row r="29">
      <c r="A29" s="18" t="s">
        <v>30</v>
      </c>
      <c r="B29" s="18">
        <v>18.0</v>
      </c>
      <c r="D29" s="7" t="str">
        <f t="shared" si="22"/>
        <v>CPC-D</v>
      </c>
      <c r="F29" s="12">
        <f t="shared" ref="F29:K29" si="25">E5/E$13*100</f>
        <v>100.1175791</v>
      </c>
      <c r="G29" s="12">
        <f t="shared" si="25"/>
        <v>99.94674005</v>
      </c>
      <c r="H29" s="12">
        <f t="shared" si="25"/>
        <v>100.0014629</v>
      </c>
      <c r="I29" s="12">
        <f t="shared" si="25"/>
        <v>100.00212</v>
      </c>
      <c r="J29" s="12">
        <f t="shared" si="25"/>
        <v>95.06587581</v>
      </c>
      <c r="K29" s="12">
        <f t="shared" si="25"/>
        <v>173.3333333</v>
      </c>
      <c r="Q29" s="12" t="s">
        <v>33</v>
      </c>
      <c r="R29" s="12">
        <v>3871054.0</v>
      </c>
      <c r="S29" s="12" t="s">
        <v>33</v>
      </c>
      <c r="T29" s="12">
        <v>3964648.0</v>
      </c>
      <c r="U29" s="12" t="s">
        <v>33</v>
      </c>
      <c r="V29" s="12">
        <v>3874145.34776955</v>
      </c>
      <c r="W29" s="12" t="s">
        <v>33</v>
      </c>
      <c r="X29" s="12">
        <v>3873297.0</v>
      </c>
      <c r="Y29" s="12" t="s">
        <v>27</v>
      </c>
      <c r="Z29" s="12">
        <v>6134.97432045782</v>
      </c>
      <c r="AA29" s="12" t="s">
        <v>22</v>
      </c>
      <c r="AB29" s="12">
        <v>1191.0</v>
      </c>
    </row>
    <row r="30">
      <c r="A30" s="18" t="s">
        <v>31</v>
      </c>
      <c r="B30" s="18">
        <v>18.0</v>
      </c>
      <c r="D30" s="7" t="str">
        <f t="shared" si="22"/>
        <v>D</v>
      </c>
      <c r="F30" s="12">
        <f t="shared" ref="F30:K30" si="26">E6/E$13*100</f>
        <v>100.1329594</v>
      </c>
      <c r="G30" s="12">
        <f t="shared" si="26"/>
        <v>100.0095757</v>
      </c>
      <c r="H30" s="12">
        <f t="shared" si="26"/>
        <v>100.0369655</v>
      </c>
      <c r="I30" s="12">
        <f t="shared" si="26"/>
        <v>100.0251551</v>
      </c>
      <c r="J30" s="12">
        <f t="shared" si="26"/>
        <v>106.1855131</v>
      </c>
      <c r="K30" s="12">
        <f t="shared" si="26"/>
        <v>154.8888889</v>
      </c>
    </row>
    <row r="31">
      <c r="A31" s="18" t="s">
        <v>29</v>
      </c>
      <c r="B31" s="18">
        <v>16.0</v>
      </c>
      <c r="D31" s="7" t="str">
        <f t="shared" si="22"/>
        <v>L</v>
      </c>
      <c r="F31" s="12">
        <f t="shared" ref="F31:K31" si="27">E7/E$13*100</f>
        <v>99.93770198</v>
      </c>
      <c r="G31" s="12">
        <f t="shared" si="27"/>
        <v>100.0252656</v>
      </c>
      <c r="H31" s="12">
        <f t="shared" si="27"/>
        <v>99.90523454</v>
      </c>
      <c r="I31" s="12">
        <f t="shared" si="27"/>
        <v>99.90847983</v>
      </c>
      <c r="J31" s="12">
        <f t="shared" si="27"/>
        <v>99.95478631</v>
      </c>
      <c r="K31" s="12">
        <f t="shared" si="27"/>
        <v>41.33333333</v>
      </c>
    </row>
    <row r="32">
      <c r="A32" s="18" t="s">
        <v>22</v>
      </c>
      <c r="B32" s="18">
        <v>11.0</v>
      </c>
      <c r="D32" s="7" t="str">
        <f t="shared" si="22"/>
        <v>L-CP</v>
      </c>
      <c r="F32" s="12">
        <f t="shared" ref="F32:K32" si="28">E8/E$13*100</f>
        <v>100.1385522</v>
      </c>
      <c r="G32" s="12">
        <f t="shared" si="28"/>
        <v>99.97268785</v>
      </c>
      <c r="H32" s="12">
        <f t="shared" si="28"/>
        <v>100.0183915</v>
      </c>
      <c r="I32" s="12">
        <f t="shared" si="28"/>
        <v>100.0188728</v>
      </c>
      <c r="J32" s="12">
        <f t="shared" si="28"/>
        <v>95.42455146</v>
      </c>
      <c r="K32" s="12">
        <f t="shared" si="28"/>
        <v>182.6666667</v>
      </c>
      <c r="R32" s="11" t="s">
        <v>13</v>
      </c>
      <c r="S32" s="11" t="s">
        <v>14</v>
      </c>
      <c r="T32" s="11" t="s">
        <v>15</v>
      </c>
      <c r="U32" s="11" t="s">
        <v>16</v>
      </c>
      <c r="V32" s="11" t="s">
        <v>17</v>
      </c>
      <c r="W32" s="11" t="s">
        <v>18</v>
      </c>
      <c r="Y32" s="11" t="s">
        <v>13</v>
      </c>
      <c r="Z32" s="11" t="s">
        <v>14</v>
      </c>
      <c r="AA32" s="11" t="s">
        <v>15</v>
      </c>
      <c r="AB32" s="11" t="s">
        <v>16</v>
      </c>
      <c r="AC32" s="11" t="s">
        <v>17</v>
      </c>
      <c r="AD32" s="11" t="s">
        <v>18</v>
      </c>
      <c r="AE32" s="4" t="s">
        <v>53</v>
      </c>
    </row>
    <row r="33">
      <c r="A33" s="18" t="s">
        <v>32</v>
      </c>
      <c r="B33" s="18">
        <v>11.0</v>
      </c>
      <c r="D33" s="7" t="str">
        <f t="shared" si="22"/>
        <v>L-CPC</v>
      </c>
      <c r="F33" s="12">
        <f t="shared" ref="F33:K33" si="29">E9/E$13*100</f>
        <v>99.9419225</v>
      </c>
      <c r="G33" s="12">
        <f t="shared" si="29"/>
        <v>99.88185791</v>
      </c>
      <c r="H33" s="12">
        <f t="shared" si="29"/>
        <v>99.91098177</v>
      </c>
      <c r="I33" s="12">
        <f t="shared" si="29"/>
        <v>99.91546019</v>
      </c>
      <c r="J33" s="12">
        <f t="shared" si="29"/>
        <v>96.17330012</v>
      </c>
      <c r="K33" s="12">
        <f t="shared" si="29"/>
        <v>34.66666667</v>
      </c>
      <c r="Q33" s="11" t="s">
        <v>22</v>
      </c>
      <c r="R33" s="12">
        <f t="shared" ref="R33:W33" si="30">(COUNTIF($Q33, "="&amp;S$2) * $Q$2) + (COUNTIF($Q33, "="&amp;S$3) * $Q$3) + (COUNTIF($Q33, "="&amp;S$4) * $Q$4) + (COUNTIF($Q33, "="&amp;S$5) * $Q$5) + (COUNTIF($Q33, "="&amp;S$6) * $Q$6) + (COUNTIF($Q33, "="&amp;S$7) * $Q$7) + (COUNTIF($Q33, "="&amp;S$8) * $Q$8) + (COUNTIF($Q33, "="&amp;S$9) * $Q$9) + (COUNTIF($Q33, "="&amp;S$10) * $Q$10) + (COUNTIF($Q33, "="&amp;S$11) * $Q$11) + (COUNTIF($Q33, "="&amp;S$12) * $Q$12) + (COUNTIF($Q33, "="&amp;S$13) * $Q$13)</f>
        <v>10</v>
      </c>
      <c r="S33" s="12">
        <f t="shared" si="30"/>
        <v>7</v>
      </c>
      <c r="T33" s="12">
        <f t="shared" si="30"/>
        <v>10</v>
      </c>
      <c r="U33" s="12">
        <f t="shared" si="30"/>
        <v>10</v>
      </c>
      <c r="V33" s="12">
        <f t="shared" si="30"/>
        <v>8</v>
      </c>
      <c r="W33" s="12">
        <f t="shared" si="30"/>
        <v>12</v>
      </c>
      <c r="Y33" s="12">
        <f>((Configuration!$B$2 + 1) - R33) * Configuration!A$6</f>
        <v>0</v>
      </c>
      <c r="Z33" s="12">
        <f>((Configuration!$B$2 + 1) - S33) * Configuration!B$6</f>
        <v>6</v>
      </c>
      <c r="AA33" s="12">
        <f>((Configuration!$B$2 + 1) - T33) * Configuration!C$6</f>
        <v>0</v>
      </c>
      <c r="AB33" s="12">
        <f>((Configuration!$B$2 + 1) - U33) * Configuration!D$6</f>
        <v>0</v>
      </c>
      <c r="AC33" s="12">
        <f>((Configuration!$B$2 + 1) - V33) * Configuration!E$6</f>
        <v>5</v>
      </c>
      <c r="AD33" s="12">
        <f>((Configuration!$B$2 + 1) - W33) * Configuration!F$6</f>
        <v>0</v>
      </c>
      <c r="AE33" s="12">
        <f t="shared" ref="AE33:AE44" si="33">SUM(Y33:AD33)</f>
        <v>11</v>
      </c>
    </row>
    <row r="34">
      <c r="A34" s="18" t="s">
        <v>34</v>
      </c>
      <c r="B34" s="18">
        <v>8.0</v>
      </c>
      <c r="D34" s="7" t="str">
        <f t="shared" si="22"/>
        <v>L-CPC-CP</v>
      </c>
      <c r="F34" s="12">
        <f t="shared" ref="F34:K34" si="31">E10/E$13*100</f>
        <v>100.1406496</v>
      </c>
      <c r="G34" s="12">
        <f t="shared" si="31"/>
        <v>99.98360261</v>
      </c>
      <c r="H34" s="12">
        <f t="shared" si="31"/>
        <v>100.0151939</v>
      </c>
      <c r="I34" s="12">
        <f t="shared" si="31"/>
        <v>100.0202689</v>
      </c>
      <c r="J34" s="12">
        <f t="shared" si="31"/>
        <v>94.69098627</v>
      </c>
      <c r="K34" s="12">
        <f t="shared" si="31"/>
        <v>109.1111111</v>
      </c>
      <c r="Q34" s="11" t="s">
        <v>24</v>
      </c>
      <c r="R34" s="12">
        <f t="shared" ref="R34:W34" si="32">(COUNTIF($Q34, "="&amp;S$2) * $Q$2) + (COUNTIF($Q34, "="&amp;S$3) * $Q$3) + (COUNTIF($Q34, "="&amp;S$4) * $Q$4) + (COUNTIF($Q34, "="&amp;S$5) * $Q$5) + (COUNTIF($Q34, "="&amp;S$6) * $Q$6) + (COUNTIF($Q34, "="&amp;S$7) * $Q$7) + (COUNTIF($Q34, "="&amp;S$8) * $Q$8) + (COUNTIF($Q34, "="&amp;S$9) * $Q$9) + (COUNTIF($Q34, "="&amp;S$10) * $Q$10) + (COUNTIF($Q34, "="&amp;S$11) * $Q$11) + (COUNTIF($Q34, "="&amp;S$12) * $Q$12) + (COUNTIF($Q34, "="&amp;S$13) * $Q$13)</f>
        <v>1</v>
      </c>
      <c r="S34" s="12">
        <f t="shared" si="32"/>
        <v>1</v>
      </c>
      <c r="T34" s="12">
        <f t="shared" si="32"/>
        <v>1</v>
      </c>
      <c r="U34" s="12">
        <f t="shared" si="32"/>
        <v>1</v>
      </c>
      <c r="V34" s="12">
        <f t="shared" si="32"/>
        <v>7</v>
      </c>
      <c r="W34" s="12">
        <f t="shared" si="32"/>
        <v>3</v>
      </c>
      <c r="Y34" s="12">
        <f>((Configuration!$B$2 + 1) - R34) * Configuration!A$6</f>
        <v>0</v>
      </c>
      <c r="Z34" s="12">
        <f>((Configuration!$B$2 + 1) - S34) * Configuration!B$6</f>
        <v>12</v>
      </c>
      <c r="AA34" s="12">
        <f>((Configuration!$B$2 + 1) - T34) * Configuration!C$6</f>
        <v>0</v>
      </c>
      <c r="AB34" s="12">
        <f>((Configuration!$B$2 + 1) - U34) * Configuration!D$6</f>
        <v>0</v>
      </c>
      <c r="AC34" s="12">
        <f>((Configuration!$B$2 + 1) - V34) * Configuration!E$6</f>
        <v>6</v>
      </c>
      <c r="AD34" s="12">
        <f>((Configuration!$B$2 + 1) - W34) * Configuration!F$6</f>
        <v>0</v>
      </c>
      <c r="AE34" s="12">
        <f t="shared" si="33"/>
        <v>18</v>
      </c>
    </row>
    <row r="35">
      <c r="A35" s="18" t="s">
        <v>28</v>
      </c>
      <c r="B35" s="18">
        <v>7.0</v>
      </c>
      <c r="D35" s="7" t="str">
        <f t="shared" si="22"/>
        <v>L-CPC-D</v>
      </c>
      <c r="F35" s="12">
        <f t="shared" ref="F35:K35" si="34">E11/E$13*100</f>
        <v>100.2071422</v>
      </c>
      <c r="G35" s="12">
        <f t="shared" si="34"/>
        <v>100.1003551</v>
      </c>
      <c r="H35" s="12">
        <f t="shared" si="34"/>
        <v>100.1014668</v>
      </c>
      <c r="I35" s="12">
        <f t="shared" si="34"/>
        <v>100.1041107</v>
      </c>
      <c r="J35" s="12">
        <f t="shared" si="34"/>
        <v>95.315057</v>
      </c>
      <c r="K35" s="12">
        <f t="shared" si="34"/>
        <v>73.55555556</v>
      </c>
      <c r="Q35" s="11" t="s">
        <v>25</v>
      </c>
      <c r="R35" s="12">
        <f t="shared" ref="R35:W35" si="35">(COUNTIF($Q35, "="&amp;S$2) * $Q$2) + (COUNTIF($Q35, "="&amp;S$3) * $Q$3) + (COUNTIF($Q35, "="&amp;S$4) * $Q$4) + (COUNTIF($Q35, "="&amp;S$5) * $Q$5) + (COUNTIF($Q35, "="&amp;S$6) * $Q$6) + (COUNTIF($Q35, "="&amp;S$7) * $Q$7) + (COUNTIF($Q35, "="&amp;S$8) * $Q$8) + (COUNTIF($Q35, "="&amp;S$9) * $Q$9) + (COUNTIF($Q35, "="&amp;S$10) * $Q$10) + (COUNTIF($Q35, "="&amp;S$11) * $Q$11) + (COUNTIF($Q35, "="&amp;S$12) * $Q$12) + (COUNTIF($Q35, "="&amp;S$13) * $Q$13)</f>
        <v>6</v>
      </c>
      <c r="S35" s="12">
        <f t="shared" si="35"/>
        <v>4</v>
      </c>
      <c r="T35" s="12">
        <f t="shared" si="35"/>
        <v>4</v>
      </c>
      <c r="U35" s="12">
        <f t="shared" si="35"/>
        <v>5</v>
      </c>
      <c r="V35" s="12">
        <f t="shared" si="35"/>
        <v>1</v>
      </c>
      <c r="W35" s="12">
        <f t="shared" si="35"/>
        <v>8</v>
      </c>
      <c r="Y35" s="12">
        <f>((Configuration!$B$2 + 1) - R35) * Configuration!A$6</f>
        <v>0</v>
      </c>
      <c r="Z35" s="12">
        <f>((Configuration!$B$2 + 1) - S35) * Configuration!B$6</f>
        <v>9</v>
      </c>
      <c r="AA35" s="12">
        <f>((Configuration!$B$2 + 1) - T35) * Configuration!C$6</f>
        <v>0</v>
      </c>
      <c r="AB35" s="12">
        <f>((Configuration!$B$2 + 1) - U35) * Configuration!D$6</f>
        <v>0</v>
      </c>
      <c r="AC35" s="12">
        <f>((Configuration!$B$2 + 1) - V35) * Configuration!E$6</f>
        <v>12</v>
      </c>
      <c r="AD35" s="12">
        <f>((Configuration!$B$2 + 1) - W35) * Configuration!F$6</f>
        <v>0</v>
      </c>
      <c r="AE35" s="12">
        <f t="shared" si="33"/>
        <v>21</v>
      </c>
    </row>
    <row r="36">
      <c r="A36" s="18" t="s">
        <v>27</v>
      </c>
      <c r="B36" s="18">
        <v>5.0</v>
      </c>
      <c r="D36" s="7" t="str">
        <f t="shared" si="22"/>
        <v>L-D</v>
      </c>
      <c r="F36" s="12">
        <f t="shared" ref="F36:K36" si="36">E12/E$13*100</f>
        <v>100.2323359</v>
      </c>
      <c r="G36" s="12">
        <f t="shared" si="36"/>
        <v>100.1693303</v>
      </c>
      <c r="H36" s="12">
        <f t="shared" si="36"/>
        <v>100.1429693</v>
      </c>
      <c r="I36" s="12">
        <f t="shared" si="36"/>
        <v>100.1369442</v>
      </c>
      <c r="J36" s="12">
        <f t="shared" si="36"/>
        <v>103.2523316</v>
      </c>
      <c r="K36" s="12">
        <f t="shared" si="36"/>
        <v>135.3333333</v>
      </c>
      <c r="Q36" s="11" t="s">
        <v>26</v>
      </c>
      <c r="R36" s="12">
        <f t="shared" ref="R36:W36" si="37">(COUNTIF($Q36, "="&amp;S$2) * $Q$2) + (COUNTIF($Q36, "="&amp;S$3) * $Q$3) + (COUNTIF($Q36, "="&amp;S$4) * $Q$4) + (COUNTIF($Q36, "="&amp;S$5) * $Q$5) + (COUNTIF($Q36, "="&amp;S$6) * $Q$6) + (COUNTIF($Q36, "="&amp;S$7) * $Q$7) + (COUNTIF($Q36, "="&amp;S$8) * $Q$8) + (COUNTIF($Q36, "="&amp;S$9) * $Q$9) + (COUNTIF($Q36, "="&amp;S$10) * $Q$10) + (COUNTIF($Q36, "="&amp;S$11) * $Q$11) + (COUNTIF($Q36, "="&amp;S$12) * $Q$12) + (COUNTIF($Q36, "="&amp;S$13) * $Q$13)</f>
        <v>5</v>
      </c>
      <c r="S36" s="12">
        <f t="shared" si="37"/>
        <v>3</v>
      </c>
      <c r="T36" s="12">
        <f t="shared" si="37"/>
        <v>6</v>
      </c>
      <c r="U36" s="12">
        <f t="shared" si="37"/>
        <v>6</v>
      </c>
      <c r="V36" s="12">
        <f t="shared" si="37"/>
        <v>3</v>
      </c>
      <c r="W36" s="12">
        <f t="shared" si="37"/>
        <v>10</v>
      </c>
      <c r="Y36" s="12">
        <f>((Configuration!$B$2 + 1) - R36) * Configuration!A$6</f>
        <v>0</v>
      </c>
      <c r="Z36" s="12">
        <f>((Configuration!$B$2 + 1) - S36) * Configuration!B$6</f>
        <v>10</v>
      </c>
      <c r="AA36" s="12">
        <f>((Configuration!$B$2 + 1) - T36) * Configuration!C$6</f>
        <v>0</v>
      </c>
      <c r="AB36" s="12">
        <f>((Configuration!$B$2 + 1) - U36) * Configuration!D$6</f>
        <v>0</v>
      </c>
      <c r="AC36" s="12">
        <f>((Configuration!$B$2 + 1) - V36) * Configuration!E$6</f>
        <v>10</v>
      </c>
      <c r="AD36" s="12">
        <f>((Configuration!$B$2 + 1) - W36) * Configuration!F$6</f>
        <v>0</v>
      </c>
      <c r="AE36" s="12">
        <f t="shared" si="33"/>
        <v>20</v>
      </c>
    </row>
    <row r="37">
      <c r="A37" s="18" t="s">
        <v>33</v>
      </c>
      <c r="B37" s="18">
        <v>3.0</v>
      </c>
      <c r="D37" s="7"/>
      <c r="Q37" s="11" t="s">
        <v>27</v>
      </c>
      <c r="R37" s="12">
        <f t="shared" ref="R37:W37" si="38">(COUNTIF($Q37, "="&amp;S$2) * $Q$2) + (COUNTIF($Q37, "="&amp;S$3) * $Q$3) + (COUNTIF($Q37, "="&amp;S$4) * $Q$4) + (COUNTIF($Q37, "="&amp;S$5) * $Q$5) + (COUNTIF($Q37, "="&amp;S$6) * $Q$6) + (COUNTIF($Q37, "="&amp;S$7) * $Q$7) + (COUNTIF($Q37, "="&amp;S$8) * $Q$8) + (COUNTIF($Q37, "="&amp;S$9) * $Q$9) + (COUNTIF($Q37, "="&amp;S$10) * $Q$10) + (COUNTIF($Q37, "="&amp;S$11) * $Q$11) + (COUNTIF($Q37, "="&amp;S$12) * $Q$12) + (COUNTIF($Q37, "="&amp;S$13) * $Q$13)</f>
        <v>7</v>
      </c>
      <c r="S37" s="12">
        <f t="shared" si="38"/>
        <v>9</v>
      </c>
      <c r="T37" s="12">
        <f t="shared" si="38"/>
        <v>9</v>
      </c>
      <c r="U37" s="12">
        <f t="shared" si="38"/>
        <v>9</v>
      </c>
      <c r="V37" s="12">
        <f t="shared" si="38"/>
        <v>12</v>
      </c>
      <c r="W37" s="12">
        <f t="shared" si="38"/>
        <v>9</v>
      </c>
      <c r="Y37" s="12">
        <f>((Configuration!$B$2 + 1) - R37) * Configuration!A$6</f>
        <v>0</v>
      </c>
      <c r="Z37" s="12">
        <f>((Configuration!$B$2 + 1) - S37) * Configuration!B$6</f>
        <v>4</v>
      </c>
      <c r="AA37" s="12">
        <f>((Configuration!$B$2 + 1) - T37) * Configuration!C$6</f>
        <v>0</v>
      </c>
      <c r="AB37" s="12">
        <f>((Configuration!$B$2 + 1) - U37) * Configuration!D$6</f>
        <v>0</v>
      </c>
      <c r="AC37" s="12">
        <f>((Configuration!$B$2 + 1) - V37) * Configuration!E$6</f>
        <v>1</v>
      </c>
      <c r="AD37" s="12">
        <f>((Configuration!$B$2 + 1) - W37) * Configuration!F$6</f>
        <v>0</v>
      </c>
      <c r="AE37" s="12">
        <f t="shared" si="33"/>
        <v>5</v>
      </c>
    </row>
    <row r="38">
      <c r="Q38" s="11" t="s">
        <v>28</v>
      </c>
      <c r="R38" s="12">
        <f t="shared" ref="R38:W38" si="39">(COUNTIF($Q38, "="&amp;S$2) * $Q$2) + (COUNTIF($Q38, "="&amp;S$3) * $Q$3) + (COUNTIF($Q38, "="&amp;S$4) * $Q$4) + (COUNTIF($Q38, "="&amp;S$5) * $Q$5) + (COUNTIF($Q38, "="&amp;S$6) * $Q$6) + (COUNTIF($Q38, "="&amp;S$7) * $Q$7) + (COUNTIF($Q38, "="&amp;S$8) * $Q$8) + (COUNTIF($Q38, "="&amp;S$9) * $Q$9) + (COUNTIF($Q38, "="&amp;S$10) * $Q$10) + (COUNTIF($Q38, "="&amp;S$11) * $Q$11) + (COUNTIF($Q38, "="&amp;S$12) * $Q$12) + (COUNTIF($Q38, "="&amp;S$13) * $Q$13)</f>
        <v>2</v>
      </c>
      <c r="S38" s="12">
        <f t="shared" si="39"/>
        <v>10</v>
      </c>
      <c r="T38" s="12">
        <f t="shared" si="39"/>
        <v>2</v>
      </c>
      <c r="U38" s="12">
        <f t="shared" si="39"/>
        <v>2</v>
      </c>
      <c r="V38" s="12">
        <f t="shared" si="39"/>
        <v>9</v>
      </c>
      <c r="W38" s="12">
        <f t="shared" si="39"/>
        <v>2</v>
      </c>
      <c r="Y38" s="12">
        <f>((Configuration!$B$2 + 1) - R38) * Configuration!A$6</f>
        <v>0</v>
      </c>
      <c r="Z38" s="12">
        <f>((Configuration!$B$2 + 1) - S38) * Configuration!B$6</f>
        <v>3</v>
      </c>
      <c r="AA38" s="12">
        <f>((Configuration!$B$2 + 1) - T38) * Configuration!C$6</f>
        <v>0</v>
      </c>
      <c r="AB38" s="12">
        <f>((Configuration!$B$2 + 1) - U38) * Configuration!D$6</f>
        <v>0</v>
      </c>
      <c r="AC38" s="12">
        <f>((Configuration!$B$2 + 1) - V38) * Configuration!E$6</f>
        <v>4</v>
      </c>
      <c r="AD38" s="12">
        <f>((Configuration!$B$2 + 1) - W38) * Configuration!F$6</f>
        <v>0</v>
      </c>
      <c r="AE38" s="12">
        <f t="shared" si="33"/>
        <v>7</v>
      </c>
    </row>
    <row r="39">
      <c r="Q39" s="11" t="s">
        <v>29</v>
      </c>
      <c r="R39" s="12">
        <f t="shared" ref="R39:W39" si="40">(COUNTIF($Q39, "="&amp;S$2) * $Q$2) + (COUNTIF($Q39, "="&amp;S$3) * $Q$3) + (COUNTIF($Q39, "="&amp;S$4) * $Q$4) + (COUNTIF($Q39, "="&amp;S$5) * $Q$5) + (COUNTIF($Q39, "="&amp;S$6) * $Q$6) + (COUNTIF($Q39, "="&amp;S$7) * $Q$7) + (COUNTIF($Q39, "="&amp;S$8) * $Q$8) + (COUNTIF($Q39, "="&amp;S$9) * $Q$9) + (COUNTIF($Q39, "="&amp;S$10) * $Q$10) + (COUNTIF($Q39, "="&amp;S$11) * $Q$11) + (COUNTIF($Q39, "="&amp;S$12) * $Q$12) + (COUNTIF($Q39, "="&amp;S$13) * $Q$13)</f>
        <v>8</v>
      </c>
      <c r="S39" s="12">
        <f t="shared" si="40"/>
        <v>5</v>
      </c>
      <c r="T39" s="12">
        <f t="shared" si="40"/>
        <v>8</v>
      </c>
      <c r="U39" s="12">
        <f t="shared" si="40"/>
        <v>7</v>
      </c>
      <c r="V39" s="12">
        <f t="shared" si="40"/>
        <v>5</v>
      </c>
      <c r="W39" s="12">
        <f t="shared" si="40"/>
        <v>11</v>
      </c>
      <c r="Y39" s="12">
        <f>((Configuration!$B$2 + 1) - R39) * Configuration!A$6</f>
        <v>0</v>
      </c>
      <c r="Z39" s="12">
        <f>((Configuration!$B$2 + 1) - S39) * Configuration!B$6</f>
        <v>8</v>
      </c>
      <c r="AA39" s="12">
        <f>((Configuration!$B$2 + 1) - T39) * Configuration!C$6</f>
        <v>0</v>
      </c>
      <c r="AB39" s="12">
        <f>((Configuration!$B$2 + 1) - U39) * Configuration!D$6</f>
        <v>0</v>
      </c>
      <c r="AC39" s="12">
        <f>((Configuration!$B$2 + 1) - V39) * Configuration!E$6</f>
        <v>8</v>
      </c>
      <c r="AD39" s="12">
        <f>((Configuration!$B$2 + 1) - W39) * Configuration!F$6</f>
        <v>0</v>
      </c>
      <c r="AE39" s="12">
        <f t="shared" si="33"/>
        <v>16</v>
      </c>
    </row>
    <row r="40">
      <c r="Q40" s="11" t="s">
        <v>30</v>
      </c>
      <c r="R40" s="12">
        <f t="shared" ref="R40:W40" si="41">(COUNTIF($Q40, "="&amp;S$2) * $Q$2) + (COUNTIF($Q40, "="&amp;S$3) * $Q$3) + (COUNTIF($Q40, "="&amp;S$4) * $Q$4) + (COUNTIF($Q40, "="&amp;S$5) * $Q$5) + (COUNTIF($Q40, "="&amp;S$6) * $Q$6) + (COUNTIF($Q40, "="&amp;S$7) * $Q$7) + (COUNTIF($Q40, "="&amp;S$8) * $Q$8) + (COUNTIF($Q40, "="&amp;S$9) * $Q$9) + (COUNTIF($Q40, "="&amp;S$10) * $Q$10) + (COUNTIF($Q40, "="&amp;S$11) * $Q$11) + (COUNTIF($Q40, "="&amp;S$12) * $Q$12) + (COUNTIF($Q40, "="&amp;S$13) * $Q$13)</f>
        <v>3</v>
      </c>
      <c r="S40" s="12">
        <f t="shared" si="41"/>
        <v>2</v>
      </c>
      <c r="T40" s="12">
        <f t="shared" si="41"/>
        <v>3</v>
      </c>
      <c r="U40" s="12">
        <f t="shared" si="41"/>
        <v>3</v>
      </c>
      <c r="V40" s="12">
        <f t="shared" si="41"/>
        <v>6</v>
      </c>
      <c r="W40" s="12">
        <f t="shared" si="41"/>
        <v>1</v>
      </c>
      <c r="Y40" s="12">
        <f>((Configuration!$B$2 + 1) - R40) * Configuration!A$6</f>
        <v>0</v>
      </c>
      <c r="Z40" s="12">
        <f>((Configuration!$B$2 + 1) - S40) * Configuration!B$6</f>
        <v>11</v>
      </c>
      <c r="AA40" s="12">
        <f>((Configuration!$B$2 + 1) - T40) * Configuration!C$6</f>
        <v>0</v>
      </c>
      <c r="AB40" s="12">
        <f>((Configuration!$B$2 + 1) - U40) * Configuration!D$6</f>
        <v>0</v>
      </c>
      <c r="AC40" s="12">
        <f>((Configuration!$B$2 + 1) - V40) * Configuration!E$6</f>
        <v>7</v>
      </c>
      <c r="AD40" s="12">
        <f>((Configuration!$B$2 + 1) - W40) * Configuration!F$6</f>
        <v>0</v>
      </c>
      <c r="AE40" s="12">
        <f t="shared" si="33"/>
        <v>18</v>
      </c>
    </row>
    <row r="41">
      <c r="Q41" s="11" t="s">
        <v>31</v>
      </c>
      <c r="R41" s="12">
        <f t="shared" ref="R41:W41" si="42">(COUNTIF($Q41, "="&amp;S$2) * $Q$2) + (COUNTIF($Q41, "="&amp;S$3) * $Q$3) + (COUNTIF($Q41, "="&amp;S$4) * $Q$4) + (COUNTIF($Q41, "="&amp;S$5) * $Q$5) + (COUNTIF($Q41, "="&amp;S$6) * $Q$6) + (COUNTIF($Q41, "="&amp;S$7) * $Q$7) + (COUNTIF($Q41, "="&amp;S$8) * $Q$8) + (COUNTIF($Q41, "="&amp;S$9) * $Q$9) + (COUNTIF($Q41, "="&amp;S$10) * $Q$10) + (COUNTIF($Q41, "="&amp;S$11) * $Q$11) + (COUNTIF($Q41, "="&amp;S$12) * $Q$12) + (COUNTIF($Q41, "="&amp;S$13) * $Q$13)</f>
        <v>9</v>
      </c>
      <c r="S41" s="12">
        <f t="shared" si="42"/>
        <v>6</v>
      </c>
      <c r="T41" s="12">
        <f t="shared" si="42"/>
        <v>7</v>
      </c>
      <c r="U41" s="12">
        <f t="shared" si="42"/>
        <v>8</v>
      </c>
      <c r="V41" s="12">
        <f t="shared" si="42"/>
        <v>2</v>
      </c>
      <c r="W41" s="12">
        <f t="shared" si="42"/>
        <v>6</v>
      </c>
      <c r="Y41" s="12">
        <f>((Configuration!$B$2 + 1) - R41) * Configuration!A$6</f>
        <v>0</v>
      </c>
      <c r="Z41" s="12">
        <f>((Configuration!$B$2 + 1) - S41) * Configuration!B$6</f>
        <v>7</v>
      </c>
      <c r="AA41" s="12">
        <f>((Configuration!$B$2 + 1) - T41) * Configuration!C$6</f>
        <v>0</v>
      </c>
      <c r="AB41" s="12">
        <f>((Configuration!$B$2 + 1) - U41) * Configuration!D$6</f>
        <v>0</v>
      </c>
      <c r="AC41" s="12">
        <f>((Configuration!$B$2 + 1) - V41) * Configuration!E$6</f>
        <v>11</v>
      </c>
      <c r="AD41" s="12">
        <f>((Configuration!$B$2 + 1) - W41) * Configuration!F$6</f>
        <v>0</v>
      </c>
      <c r="AE41" s="12">
        <f t="shared" si="33"/>
        <v>18</v>
      </c>
    </row>
    <row r="42">
      <c r="Q42" s="11" t="s">
        <v>32</v>
      </c>
      <c r="R42" s="12">
        <f t="shared" ref="R42:W42" si="43">(COUNTIF($Q42, "="&amp;S$2) * $Q$2) + (COUNTIF($Q42, "="&amp;S$3) * $Q$3) + (COUNTIF($Q42, "="&amp;S$4) * $Q$4) + (COUNTIF($Q42, "="&amp;S$5) * $Q$5) + (COUNTIF($Q42, "="&amp;S$6) * $Q$6) + (COUNTIF($Q42, "="&amp;S$7) * $Q$7) + (COUNTIF($Q42, "="&amp;S$8) * $Q$8) + (COUNTIF($Q42, "="&amp;S$9) * $Q$9) + (COUNTIF($Q42, "="&amp;S$10) * $Q$10) + (COUNTIF($Q42, "="&amp;S$11) * $Q$11) + (COUNTIF($Q42, "="&amp;S$12) * $Q$12) + (COUNTIF($Q42, "="&amp;S$13) * $Q$13)</f>
        <v>11</v>
      </c>
      <c r="S42" s="12">
        <f t="shared" si="43"/>
        <v>11</v>
      </c>
      <c r="T42" s="12">
        <f t="shared" si="43"/>
        <v>11</v>
      </c>
      <c r="U42" s="12">
        <f t="shared" si="43"/>
        <v>11</v>
      </c>
      <c r="V42" s="12">
        <f t="shared" si="43"/>
        <v>4</v>
      </c>
      <c r="W42" s="12">
        <f t="shared" si="43"/>
        <v>4</v>
      </c>
      <c r="Y42" s="12">
        <f>((Configuration!$B$2 + 1) - R42) * Configuration!A$6</f>
        <v>0</v>
      </c>
      <c r="Z42" s="12">
        <f>((Configuration!$B$2 + 1) - S42) * Configuration!B$6</f>
        <v>2</v>
      </c>
      <c r="AA42" s="12">
        <f>((Configuration!$B$2 + 1) - T42) * Configuration!C$6</f>
        <v>0</v>
      </c>
      <c r="AB42" s="12">
        <f>((Configuration!$B$2 + 1) - U42) * Configuration!D$6</f>
        <v>0</v>
      </c>
      <c r="AC42" s="12">
        <f>((Configuration!$B$2 + 1) - V42) * Configuration!E$6</f>
        <v>9</v>
      </c>
      <c r="AD42" s="12">
        <f>((Configuration!$B$2 + 1) - W42) * Configuration!F$6</f>
        <v>0</v>
      </c>
      <c r="AE42" s="12">
        <f t="shared" si="33"/>
        <v>11</v>
      </c>
    </row>
    <row r="43">
      <c r="Q43" s="11" t="s">
        <v>33</v>
      </c>
      <c r="R43" s="12">
        <f t="shared" ref="R43:W43" si="44">(COUNTIF($Q43, "="&amp;S$2) * $Q$2) + (COUNTIF($Q43, "="&amp;S$3) * $Q$3) + (COUNTIF($Q43, "="&amp;S$4) * $Q$4) + (COUNTIF($Q43, "="&amp;S$5) * $Q$5) + (COUNTIF($Q43, "="&amp;S$6) * $Q$6) + (COUNTIF($Q43, "="&amp;S$7) * $Q$7) + (COUNTIF($Q43, "="&amp;S$8) * $Q$8) + (COUNTIF($Q43, "="&amp;S$9) * $Q$9) + (COUNTIF($Q43, "="&amp;S$10) * $Q$10) + (COUNTIF($Q43, "="&amp;S$11) * $Q$11) + (COUNTIF($Q43, "="&amp;S$12) * $Q$12) + (COUNTIF($Q43, "="&amp;S$13) * $Q$13)</f>
        <v>12</v>
      </c>
      <c r="S43" s="12">
        <f t="shared" si="44"/>
        <v>12</v>
      </c>
      <c r="T43" s="12">
        <f t="shared" si="44"/>
        <v>12</v>
      </c>
      <c r="U43" s="12">
        <f t="shared" si="44"/>
        <v>12</v>
      </c>
      <c r="V43" s="12">
        <f t="shared" si="44"/>
        <v>11</v>
      </c>
      <c r="W43" s="12">
        <f t="shared" si="44"/>
        <v>7</v>
      </c>
      <c r="Y43" s="12">
        <f>((Configuration!$B$2 + 1) - R43) * Configuration!A$6</f>
        <v>0</v>
      </c>
      <c r="Z43" s="12">
        <f>((Configuration!$B$2 + 1) - S43) * Configuration!B$6</f>
        <v>1</v>
      </c>
      <c r="AA43" s="12">
        <f>((Configuration!$B$2 + 1) - T43) * Configuration!C$6</f>
        <v>0</v>
      </c>
      <c r="AB43" s="12">
        <f>((Configuration!$B$2 + 1) - U43) * Configuration!D$6</f>
        <v>0</v>
      </c>
      <c r="AC43" s="12">
        <f>((Configuration!$B$2 + 1) - V43) * Configuration!E$6</f>
        <v>2</v>
      </c>
      <c r="AD43" s="12">
        <f>((Configuration!$B$2 + 1) - W43) * Configuration!F$6</f>
        <v>0</v>
      </c>
      <c r="AE43" s="12">
        <f t="shared" si="33"/>
        <v>3</v>
      </c>
    </row>
    <row r="44">
      <c r="Q44" s="11" t="s">
        <v>34</v>
      </c>
      <c r="R44" s="12">
        <f t="shared" ref="R44:W44" si="45">(COUNTIF($Q44, "="&amp;S$2) * $Q$2) + (COUNTIF($Q44, "="&amp;S$3) * $Q$3) + (COUNTIF($Q44, "="&amp;S$4) * $Q$4) + (COUNTIF($Q44, "="&amp;S$5) * $Q$5) + (COUNTIF($Q44, "="&amp;S$6) * $Q$6) + (COUNTIF($Q44, "="&amp;S$7) * $Q$7) + (COUNTIF($Q44, "="&amp;S$8) * $Q$8) + (COUNTIF($Q44, "="&amp;S$9) * $Q$9) + (COUNTIF($Q44, "="&amp;S$10) * $Q$10) + (COUNTIF($Q44, "="&amp;S$11) * $Q$11) + (COUNTIF($Q44, "="&amp;S$12) * $Q$12) + (COUNTIF($Q44, "="&amp;S$13) * $Q$13)</f>
        <v>4</v>
      </c>
      <c r="S44" s="12">
        <f t="shared" si="45"/>
        <v>8</v>
      </c>
      <c r="T44" s="12">
        <f t="shared" si="45"/>
        <v>5</v>
      </c>
      <c r="U44" s="12">
        <f t="shared" si="45"/>
        <v>4</v>
      </c>
      <c r="V44" s="12">
        <f t="shared" si="45"/>
        <v>10</v>
      </c>
      <c r="W44" s="12">
        <f t="shared" si="45"/>
        <v>5</v>
      </c>
      <c r="Y44" s="12">
        <f>((Configuration!$B$2 + 1) - R44) * Configuration!A$6</f>
        <v>0</v>
      </c>
      <c r="Z44" s="12">
        <f>((Configuration!$B$2 + 1) - S44) * Configuration!B$6</f>
        <v>5</v>
      </c>
      <c r="AA44" s="12">
        <f>((Configuration!$B$2 + 1) - T44) * Configuration!C$6</f>
        <v>0</v>
      </c>
      <c r="AB44" s="12">
        <f>((Configuration!$B$2 + 1) - U44) * Configuration!D$6</f>
        <v>0</v>
      </c>
      <c r="AC44" s="12">
        <f>((Configuration!$B$2 + 1) - V44) * Configuration!E$6</f>
        <v>3</v>
      </c>
      <c r="AD44" s="12">
        <f>((Configuration!$B$2 + 1) - W44) * Configuration!F$6</f>
        <v>0</v>
      </c>
      <c r="AE44" s="12">
        <f t="shared" si="33"/>
        <v>8</v>
      </c>
    </row>
  </sheetData>
  <mergeCells count="15">
    <mergeCell ref="D30:E30"/>
    <mergeCell ref="D31:E31"/>
    <mergeCell ref="D32:E32"/>
    <mergeCell ref="D33:E33"/>
    <mergeCell ref="D34:E34"/>
    <mergeCell ref="D35:E35"/>
    <mergeCell ref="D36:E36"/>
    <mergeCell ref="D37:E37"/>
    <mergeCell ref="P1:R1"/>
    <mergeCell ref="A25:B25"/>
    <mergeCell ref="D25:E25"/>
    <mergeCell ref="D26:E26"/>
    <mergeCell ref="D27:E27"/>
    <mergeCell ref="D28:E28"/>
    <mergeCell ref="D29:E29"/>
  </mergeCells>
  <conditionalFormatting sqref="L26:L36">
    <cfRule type="colorScale" priority="1">
      <colorScale>
        <cfvo type="min"/>
        <cfvo type="formula" val="100"/>
        <cfvo type="max"/>
        <color rgb="FF57BB8A"/>
        <color rgb="FFFFFFFF"/>
        <color rgb="FFEA4335"/>
      </colorScale>
    </cfRule>
  </conditionalFormatting>
  <conditionalFormatting sqref="K26:K36">
    <cfRule type="colorScale" priority="2">
      <colorScale>
        <cfvo type="min"/>
        <cfvo type="formula" val="100"/>
        <cfvo type="max"/>
        <color rgb="FF57BB8A"/>
        <color rgb="FFFFFFFF"/>
        <color rgb="FFEA4335"/>
      </colorScale>
    </cfRule>
  </conditionalFormatting>
  <conditionalFormatting sqref="J26:J36">
    <cfRule type="colorScale" priority="3">
      <colorScale>
        <cfvo type="min"/>
        <cfvo type="formula" val="100"/>
        <cfvo type="max"/>
        <color rgb="FF57BB8A"/>
        <color rgb="FFFFFFFF"/>
        <color rgb="FFEA4335"/>
      </colorScale>
    </cfRule>
  </conditionalFormatting>
  <conditionalFormatting sqref="I26:I36">
    <cfRule type="colorScale" priority="4">
      <colorScale>
        <cfvo type="min"/>
        <cfvo type="formula" val="100"/>
        <cfvo type="max"/>
        <color rgb="FF57BB8A"/>
        <color rgb="FFFFFFFF"/>
        <color rgb="FFEA4335"/>
      </colorScale>
    </cfRule>
  </conditionalFormatting>
  <conditionalFormatting sqref="H26:H36">
    <cfRule type="colorScale" priority="5">
      <colorScale>
        <cfvo type="min"/>
        <cfvo type="formula" val="100"/>
        <cfvo type="max"/>
        <color rgb="FF57BB8A"/>
        <color rgb="FFFFFFFF"/>
        <color rgb="FFEA4335"/>
      </colorScale>
    </cfRule>
  </conditionalFormatting>
  <conditionalFormatting sqref="G26:G36">
    <cfRule type="colorScale" priority="6">
      <colorScale>
        <cfvo type="min"/>
        <cfvo type="formula" val="100"/>
        <cfvo type="max"/>
        <color rgb="FF57BB8A"/>
        <color rgb="FFFFFFFF"/>
        <color rgb="FFEA4335"/>
      </colorScale>
    </cfRule>
  </conditionalFormatting>
  <conditionalFormatting sqref="F26:F36">
    <cfRule type="colorScale" priority="7">
      <colorScale>
        <cfvo type="min"/>
        <cfvo type="formula" val="100"/>
        <cfvo type="max"/>
        <color rgb="FF57BB8A"/>
        <color rgb="FFFFFFFF"/>
        <color rgb="FFEA4335"/>
      </colorScale>
    </cfRule>
  </conditionalFormatting>
  <conditionalFormatting sqref="K2:K13">
    <cfRule type="colorScale" priority="8">
      <colorScale>
        <cfvo type="min"/>
        <cfvo type="max"/>
        <color rgb="FF57BB8A"/>
        <color rgb="FFFFFFFF"/>
      </colorScale>
    </cfRule>
  </conditionalFormatting>
  <conditionalFormatting sqref="F2:F13">
    <cfRule type="colorScale" priority="9">
      <colorScale>
        <cfvo type="min"/>
        <cfvo type="max"/>
        <color rgb="FF57BB8A"/>
        <color rgb="FFFFFFFF"/>
      </colorScale>
    </cfRule>
  </conditionalFormatting>
  <conditionalFormatting sqref="G2:G13">
    <cfRule type="colorScale" priority="10">
      <colorScale>
        <cfvo type="min"/>
        <cfvo type="max"/>
        <color rgb="FF57BB8A"/>
        <color rgb="FFFFFFFF"/>
      </colorScale>
    </cfRule>
  </conditionalFormatting>
  <conditionalFormatting sqref="H2:H13">
    <cfRule type="colorScale" priority="11">
      <colorScale>
        <cfvo type="min"/>
        <cfvo type="max"/>
        <color rgb="FF57BB8A"/>
        <color rgb="FFFFFFFF"/>
      </colorScale>
    </cfRule>
  </conditionalFormatting>
  <conditionalFormatting sqref="I2:I13">
    <cfRule type="colorScale" priority="12">
      <colorScale>
        <cfvo type="min"/>
        <cfvo type="max"/>
        <color rgb="FF57BB8A"/>
        <color rgb="FFFFFFFF"/>
      </colorScale>
    </cfRule>
  </conditionalFormatting>
  <conditionalFormatting sqref="J2:J13">
    <cfRule type="colorScale" priority="13">
      <colorScale>
        <cfvo type="min"/>
        <cfvo type="max"/>
        <color rgb="FF57BB8A"/>
        <color rgb="FFFFFFFF"/>
      </colorScale>
    </cfRule>
  </conditionalFormatting>
  <conditionalFormatting sqref="K2:K13">
    <cfRule type="colorScale" priority="14">
      <colorScale>
        <cfvo type="min"/>
        <cfvo type="max"/>
        <color rgb="FF57BB8A"/>
        <color rgb="FFFFFFFF"/>
      </colorScale>
    </cfRule>
  </conditionalFormatting>
  <conditionalFormatting sqref="E2:E13">
    <cfRule type="colorScale" priority="15">
      <colorScale>
        <cfvo type="min"/>
        <cfvo type="max"/>
        <color rgb="FF57BB8A"/>
        <color rgb="FFFFFFFF"/>
      </colorScale>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tr">
        <f t="shared" ref="A1:K1" si="1">Indirect("Sheet1!"&amp;A$14&amp;$L1)</f>
        <v>partId</v>
      </c>
      <c r="B1" s="4" t="str">
        <f t="shared" si="1"/>
        <v>metric</v>
      </c>
      <c r="C1" s="4" t="str">
        <f t="shared" si="1"/>
        <v>type</v>
      </c>
      <c r="D1" s="4" t="str">
        <f t="shared" si="1"/>
        <v>mitig</v>
      </c>
      <c r="E1" s="4" t="str">
        <f t="shared" si="1"/>
        <v>min</v>
      </c>
      <c r="F1" s="4" t="str">
        <f t="shared" si="1"/>
        <v>max</v>
      </c>
      <c r="G1" s="4" t="str">
        <f t="shared" si="1"/>
        <v>mean</v>
      </c>
      <c r="H1" s="4" t="str">
        <f t="shared" si="1"/>
        <v>median</v>
      </c>
      <c r="I1" s="4" t="str">
        <f t="shared" si="1"/>
        <v>stdev</v>
      </c>
      <c r="J1" s="4" t="str">
        <f t="shared" si="1"/>
        <v>outliers (val)</v>
      </c>
      <c r="K1" s="4" t="str">
        <f t="shared" si="1"/>
        <v>outliers (%)</v>
      </c>
      <c r="L1" s="8">
        <f>N1</f>
        <v>183</v>
      </c>
      <c r="M1" s="9" t="s">
        <v>38</v>
      </c>
      <c r="N1" s="10">
        <v>183.0</v>
      </c>
      <c r="O1" s="4"/>
      <c r="P1" s="3" t="s">
        <v>39</v>
      </c>
      <c r="S1" s="11" t="s">
        <v>13</v>
      </c>
      <c r="T1" s="11" t="s">
        <v>14</v>
      </c>
      <c r="U1" s="11" t="s">
        <v>15</v>
      </c>
      <c r="V1" s="11" t="s">
        <v>16</v>
      </c>
      <c r="W1" s="11" t="s">
        <v>17</v>
      </c>
      <c r="X1" s="11" t="s">
        <v>18</v>
      </c>
    </row>
    <row r="2">
      <c r="A2" s="4">
        <f t="shared" ref="A2:K2" si="2">Indirect("Sheet1!"&amp;A$14&amp;$L2)</f>
        <v>7</v>
      </c>
      <c r="B2" s="4" t="str">
        <f t="shared" si="2"/>
        <v>ExecTime</v>
      </c>
      <c r="C2" s="4" t="str">
        <f t="shared" si="2"/>
        <v>ALL</v>
      </c>
      <c r="D2" s="4" t="str">
        <f t="shared" si="2"/>
        <v>CP</v>
      </c>
      <c r="E2" s="4">
        <f t="shared" si="2"/>
        <v>4928378</v>
      </c>
      <c r="F2" s="4">
        <f t="shared" si="2"/>
        <v>4935352</v>
      </c>
      <c r="G2" s="4">
        <f t="shared" si="2"/>
        <v>4929607.209</v>
      </c>
      <c r="H2" s="4">
        <f t="shared" si="2"/>
        <v>4929298</v>
      </c>
      <c r="I2" s="4">
        <f t="shared" si="2"/>
        <v>968.9423558</v>
      </c>
      <c r="J2" s="4">
        <f t="shared" si="2"/>
        <v>1360</v>
      </c>
      <c r="K2" s="4">
        <f t="shared" si="2"/>
        <v>13.6</v>
      </c>
      <c r="L2" s="8">
        <f t="shared" ref="L2:L13" si="4">L1+2</f>
        <v>185</v>
      </c>
      <c r="Q2" s="4">
        <v>1.0</v>
      </c>
      <c r="S2" s="12" t="str">
        <f t="shared" ref="S2:S13" si="5">Q18</f>
        <v>CPC</v>
      </c>
      <c r="T2" s="12" t="str">
        <f t="shared" ref="T2:T13" si="6">S18</f>
        <v>L-CPC</v>
      </c>
      <c r="U2" s="12" t="str">
        <f t="shared" ref="U2:U13" si="7">U18</f>
        <v>CPC</v>
      </c>
      <c r="V2" s="12" t="str">
        <f t="shared" ref="V2:V13" si="8">W18</f>
        <v>CPC</v>
      </c>
      <c r="W2" s="12" t="str">
        <f t="shared" ref="W2:W13" si="9">Y18</f>
        <v>CPC-CP</v>
      </c>
      <c r="X2" s="12" t="str">
        <f t="shared" ref="X2:X13" si="10">AA18</f>
        <v>CPC</v>
      </c>
    </row>
    <row r="3">
      <c r="A3" s="4">
        <f t="shared" ref="A3:K3" si="3">Indirect("Sheet1!"&amp;A$14&amp;$L3)</f>
        <v>7</v>
      </c>
      <c r="B3" s="4" t="str">
        <f t="shared" si="3"/>
        <v>ExecTime</v>
      </c>
      <c r="C3" s="4" t="str">
        <f t="shared" si="3"/>
        <v>ALL</v>
      </c>
      <c r="D3" s="4" t="str">
        <f t="shared" si="3"/>
        <v>CPC</v>
      </c>
      <c r="E3" s="4">
        <f t="shared" si="3"/>
        <v>4924081</v>
      </c>
      <c r="F3" s="4">
        <f t="shared" si="3"/>
        <v>4930055</v>
      </c>
      <c r="G3" s="4">
        <f t="shared" si="3"/>
        <v>4925422.829</v>
      </c>
      <c r="H3" s="4">
        <f t="shared" si="3"/>
        <v>4925351</v>
      </c>
      <c r="I3" s="4">
        <f t="shared" si="3"/>
        <v>551.7405256</v>
      </c>
      <c r="J3" s="4">
        <f t="shared" si="3"/>
        <v>444</v>
      </c>
      <c r="K3" s="4">
        <f t="shared" si="3"/>
        <v>4.44</v>
      </c>
      <c r="L3" s="8">
        <f t="shared" si="4"/>
        <v>187</v>
      </c>
      <c r="Q3" s="4">
        <v>2.0</v>
      </c>
      <c r="S3" s="12" t="str">
        <f t="shared" si="5"/>
        <v>L</v>
      </c>
      <c r="T3" s="12" t="str">
        <f t="shared" si="6"/>
        <v>L</v>
      </c>
      <c r="U3" s="12" t="str">
        <f t="shared" si="7"/>
        <v>L-CPC</v>
      </c>
      <c r="V3" s="12" t="str">
        <f t="shared" si="8"/>
        <v>L-CPC</v>
      </c>
      <c r="W3" s="12" t="str">
        <f t="shared" si="9"/>
        <v>L-CP</v>
      </c>
      <c r="X3" s="12" t="str">
        <f t="shared" si="10"/>
        <v>CPC-CP</v>
      </c>
    </row>
    <row r="4">
      <c r="A4" s="4">
        <f t="shared" ref="A4:K4" si="11">Indirect("Sheet1!"&amp;A$14&amp;$L4)</f>
        <v>7</v>
      </c>
      <c r="B4" s="4" t="str">
        <f t="shared" si="11"/>
        <v>ExecTime</v>
      </c>
      <c r="C4" s="4" t="str">
        <f t="shared" si="11"/>
        <v>ALL</v>
      </c>
      <c r="D4" s="4" t="str">
        <f t="shared" si="11"/>
        <v>CPC-CP</v>
      </c>
      <c r="E4" s="4">
        <f t="shared" si="11"/>
        <v>4927676</v>
      </c>
      <c r="F4" s="4">
        <f t="shared" si="11"/>
        <v>4931352</v>
      </c>
      <c r="G4" s="4">
        <f t="shared" si="11"/>
        <v>4928745.047</v>
      </c>
      <c r="H4" s="4">
        <f t="shared" si="11"/>
        <v>4928703</v>
      </c>
      <c r="I4" s="4">
        <f t="shared" si="11"/>
        <v>384.3554458</v>
      </c>
      <c r="J4" s="4">
        <f t="shared" si="11"/>
        <v>511</v>
      </c>
      <c r="K4" s="4">
        <f t="shared" si="11"/>
        <v>5.11</v>
      </c>
      <c r="L4" s="13">
        <f t="shared" si="4"/>
        <v>189</v>
      </c>
      <c r="M4" s="14"/>
      <c r="Q4" s="4">
        <v>3.0</v>
      </c>
      <c r="S4" s="12" t="str">
        <f t="shared" si="5"/>
        <v>L-CPC</v>
      </c>
      <c r="T4" s="12" t="str">
        <f t="shared" si="6"/>
        <v>CPC</v>
      </c>
      <c r="U4" s="12" t="str">
        <f t="shared" si="7"/>
        <v>L</v>
      </c>
      <c r="V4" s="12" t="str">
        <f t="shared" si="8"/>
        <v>L</v>
      </c>
      <c r="W4" s="12" t="str">
        <f t="shared" si="9"/>
        <v>L-CPC</v>
      </c>
      <c r="X4" s="12" t="str">
        <f t="shared" si="10"/>
        <v>L-CPC</v>
      </c>
    </row>
    <row r="5">
      <c r="A5" s="4">
        <f t="shared" ref="A5:K5" si="12">Indirect("Sheet1!"&amp;A$14&amp;$L5)</f>
        <v>7</v>
      </c>
      <c r="B5" s="4" t="str">
        <f t="shared" si="12"/>
        <v>ExecTime</v>
      </c>
      <c r="C5" s="4" t="str">
        <f t="shared" si="12"/>
        <v>ALL</v>
      </c>
      <c r="D5" s="4" t="str">
        <f t="shared" si="12"/>
        <v>CPC-D</v>
      </c>
      <c r="E5" s="4">
        <f t="shared" si="12"/>
        <v>4928297</v>
      </c>
      <c r="F5" s="4">
        <f t="shared" si="12"/>
        <v>4933892</v>
      </c>
      <c r="G5" s="4">
        <f t="shared" si="12"/>
        <v>4929518.208</v>
      </c>
      <c r="H5" s="4">
        <f t="shared" si="12"/>
        <v>4929432</v>
      </c>
      <c r="I5" s="4">
        <f t="shared" si="12"/>
        <v>521.0526773</v>
      </c>
      <c r="J5" s="4">
        <f t="shared" si="12"/>
        <v>565</v>
      </c>
      <c r="K5" s="4">
        <f t="shared" si="12"/>
        <v>5.65</v>
      </c>
      <c r="L5" s="8">
        <f t="shared" si="4"/>
        <v>191</v>
      </c>
      <c r="Q5" s="4">
        <v>4.0</v>
      </c>
      <c r="S5" s="12" t="str">
        <f t="shared" si="5"/>
        <v>No-mitig</v>
      </c>
      <c r="T5" s="12" t="str">
        <f t="shared" si="6"/>
        <v>CPC-CP</v>
      </c>
      <c r="U5" s="12" t="str">
        <f t="shared" si="7"/>
        <v>No-mitig</v>
      </c>
      <c r="V5" s="12" t="str">
        <f t="shared" si="8"/>
        <v>No-mitig</v>
      </c>
      <c r="W5" s="12" t="str">
        <f t="shared" si="9"/>
        <v>L</v>
      </c>
      <c r="X5" s="12" t="str">
        <f t="shared" si="10"/>
        <v>L-CPC-D</v>
      </c>
    </row>
    <row r="6">
      <c r="A6" s="4">
        <f t="shared" ref="A6:K6" si="13">Indirect("Sheet1!"&amp;A$14&amp;$L6)</f>
        <v>7</v>
      </c>
      <c r="B6" s="4" t="str">
        <f t="shared" si="13"/>
        <v>ExecTime</v>
      </c>
      <c r="C6" s="4" t="str">
        <f t="shared" si="13"/>
        <v>ALL</v>
      </c>
      <c r="D6" s="4" t="str">
        <f t="shared" si="13"/>
        <v>D</v>
      </c>
      <c r="E6" s="4">
        <f t="shared" si="13"/>
        <v>4928622</v>
      </c>
      <c r="F6" s="4">
        <f t="shared" si="13"/>
        <v>4935567</v>
      </c>
      <c r="G6" s="4">
        <f t="shared" si="13"/>
        <v>4929820.015</v>
      </c>
      <c r="H6" s="4">
        <f t="shared" si="13"/>
        <v>4929649</v>
      </c>
      <c r="I6" s="4">
        <f t="shared" si="13"/>
        <v>678.081741</v>
      </c>
      <c r="J6" s="4">
        <f t="shared" si="13"/>
        <v>992</v>
      </c>
      <c r="K6" s="4">
        <f t="shared" si="13"/>
        <v>9.92</v>
      </c>
      <c r="L6" s="8">
        <f t="shared" si="4"/>
        <v>193</v>
      </c>
      <c r="Q6" s="4">
        <v>5.0</v>
      </c>
      <c r="S6" s="12" t="str">
        <f t="shared" si="5"/>
        <v>CPC-CP</v>
      </c>
      <c r="T6" s="12" t="str">
        <f t="shared" si="6"/>
        <v>L-CP</v>
      </c>
      <c r="U6" s="12" t="str">
        <f t="shared" si="7"/>
        <v>CPC-CP</v>
      </c>
      <c r="V6" s="12" t="str">
        <f t="shared" si="8"/>
        <v>CPC-CP</v>
      </c>
      <c r="W6" s="12" t="str">
        <f t="shared" si="9"/>
        <v>CPC-D</v>
      </c>
      <c r="X6" s="12" t="str">
        <f t="shared" si="10"/>
        <v>CPC-D</v>
      </c>
    </row>
    <row r="7">
      <c r="A7" s="4">
        <f t="shared" ref="A7:K7" si="14">Indirect("Sheet1!"&amp;A$14&amp;$L7)</f>
        <v>7</v>
      </c>
      <c r="B7" s="4" t="str">
        <f t="shared" si="14"/>
        <v>ExecTime</v>
      </c>
      <c r="C7" s="4" t="str">
        <f t="shared" si="14"/>
        <v>ALL</v>
      </c>
      <c r="D7" s="4" t="str">
        <f t="shared" si="14"/>
        <v>L</v>
      </c>
      <c r="E7" s="4">
        <f t="shared" si="14"/>
        <v>4924568</v>
      </c>
      <c r="F7" s="4">
        <f t="shared" si="14"/>
        <v>4929919</v>
      </c>
      <c r="G7" s="4">
        <f t="shared" si="14"/>
        <v>4925844.872</v>
      </c>
      <c r="H7" s="4">
        <f t="shared" si="14"/>
        <v>4925757</v>
      </c>
      <c r="I7" s="4">
        <f t="shared" si="14"/>
        <v>492.6351055</v>
      </c>
      <c r="J7" s="4">
        <f t="shared" si="14"/>
        <v>678</v>
      </c>
      <c r="K7" s="4">
        <f t="shared" si="14"/>
        <v>6.78</v>
      </c>
      <c r="L7" s="8">
        <f t="shared" si="4"/>
        <v>195</v>
      </c>
      <c r="Q7" s="4">
        <v>6.0</v>
      </c>
      <c r="S7" s="12" t="str">
        <f t="shared" si="5"/>
        <v>L-CPC-CP</v>
      </c>
      <c r="T7" s="12" t="str">
        <f t="shared" si="6"/>
        <v>L-CPC-CP</v>
      </c>
      <c r="U7" s="12" t="str">
        <f t="shared" si="7"/>
        <v>L-CP</v>
      </c>
      <c r="V7" s="12" t="str">
        <f t="shared" si="8"/>
        <v>L-CP</v>
      </c>
      <c r="W7" s="12" t="str">
        <f t="shared" si="9"/>
        <v>CPC</v>
      </c>
      <c r="X7" s="12" t="str">
        <f t="shared" si="10"/>
        <v>L-CP</v>
      </c>
    </row>
    <row r="8">
      <c r="A8" s="4">
        <f t="shared" ref="A8:K8" si="15">Indirect("Sheet1!"&amp;A$14&amp;$L8)</f>
        <v>7</v>
      </c>
      <c r="B8" s="4" t="str">
        <f t="shared" si="15"/>
        <v>ExecTime</v>
      </c>
      <c r="C8" s="4" t="str">
        <f t="shared" si="15"/>
        <v>ALL</v>
      </c>
      <c r="D8" s="4" t="str">
        <f t="shared" si="15"/>
        <v>L-CP</v>
      </c>
      <c r="E8" s="4">
        <f t="shared" si="15"/>
        <v>4927730</v>
      </c>
      <c r="F8" s="4">
        <f t="shared" si="15"/>
        <v>4933190</v>
      </c>
      <c r="G8" s="4">
        <f t="shared" si="15"/>
        <v>4928836.814</v>
      </c>
      <c r="H8" s="4">
        <f t="shared" si="15"/>
        <v>4928784</v>
      </c>
      <c r="I8" s="4">
        <f t="shared" si="15"/>
        <v>424.942104</v>
      </c>
      <c r="J8" s="4">
        <f t="shared" si="15"/>
        <v>600</v>
      </c>
      <c r="K8" s="4">
        <f t="shared" si="15"/>
        <v>6</v>
      </c>
      <c r="L8" s="8">
        <f t="shared" si="4"/>
        <v>197</v>
      </c>
      <c r="Q8" s="4">
        <v>7.0</v>
      </c>
      <c r="S8" s="12" t="str">
        <f t="shared" si="5"/>
        <v>L-CP</v>
      </c>
      <c r="T8" s="12" t="str">
        <f t="shared" si="6"/>
        <v>L-CPC-D</v>
      </c>
      <c r="U8" s="12" t="str">
        <f t="shared" si="7"/>
        <v>L-CPC-CP</v>
      </c>
      <c r="V8" s="12" t="str">
        <f t="shared" si="8"/>
        <v>L-CPC-CP</v>
      </c>
      <c r="W8" s="12" t="str">
        <f t="shared" si="9"/>
        <v>L-CPC-CP</v>
      </c>
      <c r="X8" s="12" t="str">
        <f t="shared" si="10"/>
        <v>L</v>
      </c>
    </row>
    <row r="9">
      <c r="A9" s="4">
        <f t="shared" ref="A9:K9" si="16">Indirect("Sheet1!"&amp;A$14&amp;$L9)</f>
        <v>7</v>
      </c>
      <c r="B9" s="4" t="str">
        <f t="shared" si="16"/>
        <v>ExecTime</v>
      </c>
      <c r="C9" s="4" t="str">
        <f t="shared" si="16"/>
        <v>ALL</v>
      </c>
      <c r="D9" s="4" t="str">
        <f t="shared" si="16"/>
        <v>L-CPC</v>
      </c>
      <c r="E9" s="4">
        <f t="shared" si="16"/>
        <v>4924622</v>
      </c>
      <c r="F9" s="4">
        <f t="shared" si="16"/>
        <v>4929649</v>
      </c>
      <c r="G9" s="4">
        <f t="shared" si="16"/>
        <v>4925810.691</v>
      </c>
      <c r="H9" s="4">
        <f t="shared" si="16"/>
        <v>4925730</v>
      </c>
      <c r="I9" s="4">
        <f t="shared" si="16"/>
        <v>490.685923</v>
      </c>
      <c r="J9" s="4">
        <f t="shared" si="16"/>
        <v>534</v>
      </c>
      <c r="K9" s="4">
        <f t="shared" si="16"/>
        <v>5.34</v>
      </c>
      <c r="L9" s="8">
        <f t="shared" si="4"/>
        <v>199</v>
      </c>
      <c r="Q9" s="4">
        <v>8.0</v>
      </c>
      <c r="S9" s="12" t="str">
        <f t="shared" si="5"/>
        <v>CPC-D</v>
      </c>
      <c r="T9" s="12" t="str">
        <f t="shared" si="6"/>
        <v>No-mitig</v>
      </c>
      <c r="U9" s="12" t="str">
        <f t="shared" si="7"/>
        <v>CPC-D</v>
      </c>
      <c r="V9" s="12" t="str">
        <f t="shared" si="8"/>
        <v>CP</v>
      </c>
      <c r="W9" s="12" t="str">
        <f t="shared" si="9"/>
        <v>L-CPC-D</v>
      </c>
      <c r="X9" s="12" t="str">
        <f t="shared" si="10"/>
        <v>D</v>
      </c>
    </row>
    <row r="10">
      <c r="A10" s="4">
        <f t="shared" ref="A10:K10" si="17">Indirect("Sheet1!"&amp;A$14&amp;$L10)</f>
        <v>7</v>
      </c>
      <c r="B10" s="4" t="str">
        <f t="shared" si="17"/>
        <v>ExecTime</v>
      </c>
      <c r="C10" s="4" t="str">
        <f t="shared" si="17"/>
        <v>ALL</v>
      </c>
      <c r="D10" s="4" t="str">
        <f t="shared" si="17"/>
        <v>L-CPC-CP</v>
      </c>
      <c r="E10" s="4">
        <f t="shared" si="17"/>
        <v>4927676</v>
      </c>
      <c r="F10" s="4">
        <f t="shared" si="17"/>
        <v>4933243</v>
      </c>
      <c r="G10" s="4">
        <f t="shared" si="17"/>
        <v>4928985.023</v>
      </c>
      <c r="H10" s="4">
        <f t="shared" si="17"/>
        <v>4928838</v>
      </c>
      <c r="I10" s="4">
        <f t="shared" si="17"/>
        <v>591.046718</v>
      </c>
      <c r="J10" s="4">
        <f t="shared" si="17"/>
        <v>1118</v>
      </c>
      <c r="K10" s="4">
        <f t="shared" si="17"/>
        <v>11.18</v>
      </c>
      <c r="L10" s="8">
        <f t="shared" si="4"/>
        <v>201</v>
      </c>
      <c r="Q10" s="4">
        <v>9.0</v>
      </c>
      <c r="S10" s="12" t="str">
        <f t="shared" si="5"/>
        <v>CP</v>
      </c>
      <c r="T10" s="12" t="str">
        <f t="shared" si="6"/>
        <v>CPC-D</v>
      </c>
      <c r="U10" s="12" t="str">
        <f t="shared" si="7"/>
        <v>CP</v>
      </c>
      <c r="V10" s="12" t="str">
        <f t="shared" si="8"/>
        <v>CPC-D</v>
      </c>
      <c r="W10" s="12" t="str">
        <f t="shared" si="9"/>
        <v>D</v>
      </c>
      <c r="X10" s="12" t="str">
        <f t="shared" si="10"/>
        <v>No-mitig</v>
      </c>
    </row>
    <row r="11">
      <c r="A11" s="4">
        <f t="shared" ref="A11:K11" si="18">Indirect("Sheet1!"&amp;A$14&amp;$L11)</f>
        <v>7</v>
      </c>
      <c r="B11" s="4" t="str">
        <f t="shared" si="18"/>
        <v>ExecTime</v>
      </c>
      <c r="C11" s="4" t="str">
        <f t="shared" si="18"/>
        <v>ALL</v>
      </c>
      <c r="D11" s="4" t="str">
        <f t="shared" si="18"/>
        <v>L-CPC-D</v>
      </c>
      <c r="E11" s="4">
        <f t="shared" si="18"/>
        <v>4929054</v>
      </c>
      <c r="F11" s="4">
        <f t="shared" si="18"/>
        <v>4933567</v>
      </c>
      <c r="G11" s="4">
        <f t="shared" si="18"/>
        <v>4930304.95</v>
      </c>
      <c r="H11" s="4">
        <f t="shared" si="18"/>
        <v>4930135</v>
      </c>
      <c r="I11" s="4">
        <f t="shared" si="18"/>
        <v>610.1912055</v>
      </c>
      <c r="J11" s="4">
        <f t="shared" si="18"/>
        <v>544</v>
      </c>
      <c r="K11" s="4">
        <f t="shared" si="18"/>
        <v>5.44</v>
      </c>
      <c r="L11" s="8">
        <f t="shared" si="4"/>
        <v>203</v>
      </c>
      <c r="Q11" s="4">
        <v>10.0</v>
      </c>
      <c r="S11" s="12" t="str">
        <f t="shared" si="5"/>
        <v>D</v>
      </c>
      <c r="T11" s="12" t="str">
        <f t="shared" si="6"/>
        <v>CP</v>
      </c>
      <c r="U11" s="12" t="str">
        <f t="shared" si="7"/>
        <v>D</v>
      </c>
      <c r="V11" s="12" t="str">
        <f t="shared" si="8"/>
        <v>D</v>
      </c>
      <c r="W11" s="12" t="str">
        <f t="shared" si="9"/>
        <v>L-D</v>
      </c>
      <c r="X11" s="12" t="str">
        <f t="shared" si="10"/>
        <v>L-CPC-CP</v>
      </c>
    </row>
    <row r="12">
      <c r="A12" s="4">
        <f t="shared" ref="A12:K12" si="19">Indirect("Sheet1!"&amp;A$14&amp;$L12)</f>
        <v>7</v>
      </c>
      <c r="B12" s="4" t="str">
        <f t="shared" si="19"/>
        <v>ExecTime</v>
      </c>
      <c r="C12" s="4" t="str">
        <f t="shared" si="19"/>
        <v>ALL</v>
      </c>
      <c r="D12" s="4" t="str">
        <f t="shared" si="19"/>
        <v>L-D</v>
      </c>
      <c r="E12" s="4">
        <f t="shared" si="19"/>
        <v>4929649</v>
      </c>
      <c r="F12" s="4">
        <f t="shared" si="19"/>
        <v>4938108</v>
      </c>
      <c r="G12" s="4">
        <f t="shared" si="19"/>
        <v>4930783.915</v>
      </c>
      <c r="H12" s="4">
        <f t="shared" si="19"/>
        <v>4930513</v>
      </c>
      <c r="I12" s="4">
        <f t="shared" si="19"/>
        <v>847.9173184</v>
      </c>
      <c r="J12" s="4">
        <f t="shared" si="19"/>
        <v>1349</v>
      </c>
      <c r="K12" s="4">
        <f t="shared" si="19"/>
        <v>13.49</v>
      </c>
      <c r="L12" s="8">
        <f t="shared" si="4"/>
        <v>205</v>
      </c>
      <c r="Q12" s="4">
        <v>11.0</v>
      </c>
      <c r="S12" s="12" t="str">
        <f t="shared" si="5"/>
        <v>L-CPC-D</v>
      </c>
      <c r="T12" s="12" t="str">
        <f t="shared" si="6"/>
        <v>D</v>
      </c>
      <c r="U12" s="12" t="str">
        <f t="shared" si="7"/>
        <v>L-CPC-D</v>
      </c>
      <c r="V12" s="12" t="str">
        <f t="shared" si="8"/>
        <v>L-CPC-D</v>
      </c>
      <c r="W12" s="12" t="str">
        <f t="shared" si="9"/>
        <v>No-mitig</v>
      </c>
      <c r="X12" s="12" t="str">
        <f t="shared" si="10"/>
        <v>L-D</v>
      </c>
    </row>
    <row r="13">
      <c r="A13" s="4">
        <f t="shared" ref="A13:K13" si="20">Indirect("Sheet1!"&amp;A$14&amp;$L13)</f>
        <v>7</v>
      </c>
      <c r="B13" s="4" t="str">
        <f t="shared" si="20"/>
        <v>ExecTime</v>
      </c>
      <c r="C13" s="4" t="str">
        <f t="shared" si="20"/>
        <v>ALL</v>
      </c>
      <c r="D13" s="4" t="str">
        <f t="shared" si="20"/>
        <v>No-mitig</v>
      </c>
      <c r="E13" s="4">
        <f t="shared" si="20"/>
        <v>4924756</v>
      </c>
      <c r="F13" s="4">
        <f t="shared" si="20"/>
        <v>4933811</v>
      </c>
      <c r="G13" s="4">
        <f t="shared" si="20"/>
        <v>4926620.075</v>
      </c>
      <c r="H13" s="4">
        <f t="shared" si="20"/>
        <v>4926405</v>
      </c>
      <c r="I13" s="4">
        <f t="shared" si="20"/>
        <v>862.8282066</v>
      </c>
      <c r="J13" s="4">
        <f t="shared" si="20"/>
        <v>1078</v>
      </c>
      <c r="K13" s="4">
        <f t="shared" si="20"/>
        <v>10.78</v>
      </c>
      <c r="L13" s="8">
        <f t="shared" si="4"/>
        <v>207</v>
      </c>
      <c r="Q13" s="4">
        <v>12.0</v>
      </c>
      <c r="S13" s="12" t="str">
        <f t="shared" si="5"/>
        <v>L-D</v>
      </c>
      <c r="T13" s="12" t="str">
        <f t="shared" si="6"/>
        <v>L-D</v>
      </c>
      <c r="U13" s="12" t="str">
        <f t="shared" si="7"/>
        <v>L-D</v>
      </c>
      <c r="V13" s="12" t="str">
        <f t="shared" si="8"/>
        <v>L-D</v>
      </c>
      <c r="W13" s="12" t="str">
        <f t="shared" si="9"/>
        <v>CP</v>
      </c>
      <c r="X13" s="12" t="str">
        <f t="shared" si="10"/>
        <v>CP</v>
      </c>
    </row>
    <row r="14">
      <c r="A14" s="15" t="s">
        <v>40</v>
      </c>
      <c r="B14" s="15" t="s">
        <v>41</v>
      </c>
      <c r="C14" s="15" t="s">
        <v>42</v>
      </c>
      <c r="D14" s="15" t="s">
        <v>27</v>
      </c>
      <c r="E14" s="15" t="s">
        <v>43</v>
      </c>
      <c r="F14" s="15" t="s">
        <v>44</v>
      </c>
      <c r="G14" s="15" t="s">
        <v>45</v>
      </c>
      <c r="H14" s="15" t="s">
        <v>46</v>
      </c>
      <c r="I14" s="15" t="s">
        <v>47</v>
      </c>
      <c r="J14" s="15" t="s">
        <v>48</v>
      </c>
      <c r="K14" s="15" t="s">
        <v>49</v>
      </c>
      <c r="L14" s="8"/>
    </row>
    <row r="16">
      <c r="A16" s="16" t="s">
        <v>50</v>
      </c>
      <c r="B16" s="16">
        <v>1.0</v>
      </c>
      <c r="C16" s="16">
        <v>2.0</v>
      </c>
      <c r="D16" s="16">
        <v>3.0</v>
      </c>
      <c r="E16" s="16">
        <v>4.0</v>
      </c>
      <c r="F16" s="16">
        <v>5.0</v>
      </c>
      <c r="G16" s="16">
        <v>6.0</v>
      </c>
      <c r="H16" s="16">
        <v>7.0</v>
      </c>
      <c r="I16" s="16">
        <v>8.0</v>
      </c>
      <c r="J16" s="16">
        <v>9.0</v>
      </c>
      <c r="K16" s="16">
        <v>10.0</v>
      </c>
      <c r="L16" s="16">
        <v>11.0</v>
      </c>
      <c r="M16" s="16">
        <v>12.0</v>
      </c>
    </row>
    <row r="17">
      <c r="A17" s="17" t="str">
        <f t="array" ref="A17:A22">TRANSPOSE(E1:J1)</f>
        <v>min</v>
      </c>
      <c r="B17" s="18" t="str">
        <f t="array" ref="B17:M17">TRANSPOSE(S2:S13)</f>
        <v>CPC</v>
      </c>
      <c r="C17" s="18" t="s">
        <v>28</v>
      </c>
      <c r="D17" s="18" t="s">
        <v>30</v>
      </c>
      <c r="E17" s="18" t="s">
        <v>34</v>
      </c>
      <c r="F17" s="18" t="s">
        <v>25</v>
      </c>
      <c r="G17" s="18" t="s">
        <v>31</v>
      </c>
      <c r="H17" s="18" t="s">
        <v>29</v>
      </c>
      <c r="I17" s="18" t="s">
        <v>26</v>
      </c>
      <c r="J17" s="18" t="s">
        <v>22</v>
      </c>
      <c r="K17" s="18" t="s">
        <v>27</v>
      </c>
      <c r="L17" s="18" t="s">
        <v>32</v>
      </c>
      <c r="M17" s="18" t="s">
        <v>33</v>
      </c>
      <c r="Q17" s="11" t="s">
        <v>13</v>
      </c>
      <c r="S17" s="11" t="s">
        <v>14</v>
      </c>
      <c r="U17" s="11" t="s">
        <v>15</v>
      </c>
      <c r="W17" s="11" t="s">
        <v>16</v>
      </c>
      <c r="Y17" s="11" t="s">
        <v>17</v>
      </c>
      <c r="AA17" s="19" t="s">
        <v>18</v>
      </c>
      <c r="AB17" s="20"/>
    </row>
    <row r="18">
      <c r="A18" s="17" t="s">
        <v>14</v>
      </c>
      <c r="B18" s="18" t="str">
        <f t="array" ref="B18:M18">TRANSPOSE(T2:T13)</f>
        <v>L-CPC</v>
      </c>
      <c r="C18" s="18" t="s">
        <v>28</v>
      </c>
      <c r="D18" s="18" t="s">
        <v>24</v>
      </c>
      <c r="E18" s="18" t="s">
        <v>25</v>
      </c>
      <c r="F18" s="18" t="s">
        <v>29</v>
      </c>
      <c r="G18" s="18" t="s">
        <v>31</v>
      </c>
      <c r="H18" s="18" t="s">
        <v>32</v>
      </c>
      <c r="I18" s="18" t="s">
        <v>34</v>
      </c>
      <c r="J18" s="18" t="s">
        <v>26</v>
      </c>
      <c r="K18" s="18" t="s">
        <v>22</v>
      </c>
      <c r="L18" s="18" t="s">
        <v>27</v>
      </c>
      <c r="M18" s="18" t="s">
        <v>33</v>
      </c>
      <c r="Q18" s="12" t="str">
        <f t="array" ref="Q18:R29">SORT(D2:E13, 2, TRUE)</f>
        <v>CPC</v>
      </c>
      <c r="R18" s="12">
        <v>4924081.0</v>
      </c>
      <c r="S18" s="12" t="str">
        <f t="array" ref="S18:T29">SORT({D2:D13, F2:F13}, 2, TRUE)</f>
        <v>L-CPC</v>
      </c>
      <c r="T18" s="12">
        <v>4929649.0</v>
      </c>
      <c r="U18" s="12" t="str">
        <f t="array" ref="U18:V29">SORT({D2:D13, G2:G13}, 2, TRUE)</f>
        <v>CPC</v>
      </c>
      <c r="V18" s="12">
        <v>4925422.82866573</v>
      </c>
      <c r="W18" s="12" t="str">
        <f t="array" ref="W18:X29">SORT({D2:D13, H2:H13}, 2, TRUE)</f>
        <v>CPC</v>
      </c>
      <c r="X18" s="12">
        <v>4925351.0</v>
      </c>
      <c r="Y18" s="12" t="str">
        <f t="array" ref="Y18:Z29">SORT({D2:D13, I2:I13}, 2, TRUE)</f>
        <v>CPC-CP</v>
      </c>
      <c r="Z18" s="12">
        <v>384.355445833716</v>
      </c>
      <c r="AA18" s="21" t="str">
        <f t="array" ref="AA18:AB29">SORT({D2:D13, J2:J13}, 2, TRUE)</f>
        <v>CPC</v>
      </c>
      <c r="AB18" s="22">
        <v>444.0</v>
      </c>
      <c r="AC18" s="23"/>
      <c r="AD18" s="23"/>
      <c r="AE18" s="23"/>
      <c r="AF18" s="23"/>
      <c r="AG18" s="23"/>
      <c r="AH18" s="23"/>
      <c r="AI18" s="23"/>
      <c r="AJ18" s="23"/>
      <c r="AK18" s="23"/>
      <c r="AL18" s="23"/>
    </row>
    <row r="19">
      <c r="A19" s="17" t="s">
        <v>15</v>
      </c>
      <c r="B19" s="18" t="str">
        <f t="array" ref="B19:M19">TRANSPOSE(U2:U13)</f>
        <v>CPC</v>
      </c>
      <c r="C19" s="18" t="s">
        <v>30</v>
      </c>
      <c r="D19" s="18" t="s">
        <v>28</v>
      </c>
      <c r="E19" s="18" t="s">
        <v>34</v>
      </c>
      <c r="F19" s="18" t="s">
        <v>25</v>
      </c>
      <c r="G19" s="18" t="s">
        <v>29</v>
      </c>
      <c r="H19" s="18" t="s">
        <v>31</v>
      </c>
      <c r="I19" s="18" t="s">
        <v>26</v>
      </c>
      <c r="J19" s="18" t="s">
        <v>22</v>
      </c>
      <c r="K19" s="18" t="s">
        <v>27</v>
      </c>
      <c r="L19" s="18" t="s">
        <v>32</v>
      </c>
      <c r="M19" s="18" t="s">
        <v>33</v>
      </c>
      <c r="Q19" s="12" t="s">
        <v>28</v>
      </c>
      <c r="R19" s="12">
        <v>4924568.0</v>
      </c>
      <c r="S19" s="12" t="s">
        <v>28</v>
      </c>
      <c r="T19" s="12">
        <v>4929919.0</v>
      </c>
      <c r="U19" s="12" t="s">
        <v>30</v>
      </c>
      <c r="V19" s="12">
        <v>4925810.69063812</v>
      </c>
      <c r="W19" s="12" t="s">
        <v>30</v>
      </c>
      <c r="X19" s="12">
        <v>4925730.0</v>
      </c>
      <c r="Y19" s="12" t="s">
        <v>29</v>
      </c>
      <c r="Z19" s="12">
        <v>424.942103993169</v>
      </c>
      <c r="AA19" s="21" t="s">
        <v>25</v>
      </c>
      <c r="AB19" s="20">
        <v>511.0</v>
      </c>
    </row>
    <row r="20">
      <c r="A20" s="17" t="s">
        <v>16</v>
      </c>
      <c r="B20" s="18" t="str">
        <f t="array" ref="B20:M20">TRANSPOSE(V2:V13)</f>
        <v>CPC</v>
      </c>
      <c r="C20" s="18" t="s">
        <v>30</v>
      </c>
      <c r="D20" s="18" t="s">
        <v>28</v>
      </c>
      <c r="E20" s="18" t="s">
        <v>34</v>
      </c>
      <c r="F20" s="18" t="s">
        <v>25</v>
      </c>
      <c r="G20" s="18" t="s">
        <v>29</v>
      </c>
      <c r="H20" s="18" t="s">
        <v>31</v>
      </c>
      <c r="I20" s="18" t="s">
        <v>22</v>
      </c>
      <c r="J20" s="18" t="s">
        <v>26</v>
      </c>
      <c r="K20" s="18" t="s">
        <v>27</v>
      </c>
      <c r="L20" s="18" t="s">
        <v>32</v>
      </c>
      <c r="M20" s="18" t="s">
        <v>33</v>
      </c>
      <c r="Q20" s="12" t="s">
        <v>30</v>
      </c>
      <c r="R20" s="12">
        <v>4924622.0</v>
      </c>
      <c r="S20" s="12" t="s">
        <v>24</v>
      </c>
      <c r="T20" s="12">
        <v>4930055.0</v>
      </c>
      <c r="U20" s="12" t="s">
        <v>28</v>
      </c>
      <c r="V20" s="12">
        <v>4925844.87177435</v>
      </c>
      <c r="W20" s="12" t="s">
        <v>28</v>
      </c>
      <c r="X20" s="12">
        <v>4925757.0</v>
      </c>
      <c r="Y20" s="12" t="s">
        <v>30</v>
      </c>
      <c r="Z20" s="12">
        <v>490.685922986267</v>
      </c>
      <c r="AA20" s="12" t="s">
        <v>30</v>
      </c>
      <c r="AB20" s="12">
        <v>534.0</v>
      </c>
    </row>
    <row r="21">
      <c r="A21" s="17" t="s">
        <v>17</v>
      </c>
      <c r="B21" s="18" t="str">
        <f t="array" ref="B21:M21">TRANSPOSE(W2:W13)</f>
        <v>CPC-CP</v>
      </c>
      <c r="C21" s="18" t="s">
        <v>29</v>
      </c>
      <c r="D21" s="18" t="s">
        <v>30</v>
      </c>
      <c r="E21" s="18" t="s">
        <v>28</v>
      </c>
      <c r="F21" s="18" t="s">
        <v>26</v>
      </c>
      <c r="G21" s="18" t="s">
        <v>24</v>
      </c>
      <c r="H21" s="18" t="s">
        <v>31</v>
      </c>
      <c r="I21" s="18" t="s">
        <v>32</v>
      </c>
      <c r="J21" s="18" t="s">
        <v>27</v>
      </c>
      <c r="K21" s="18" t="s">
        <v>33</v>
      </c>
      <c r="L21" s="18" t="s">
        <v>34</v>
      </c>
      <c r="M21" s="18" t="s">
        <v>22</v>
      </c>
      <c r="Q21" s="12" t="s">
        <v>34</v>
      </c>
      <c r="R21" s="12">
        <v>4924756.0</v>
      </c>
      <c r="S21" s="12" t="s">
        <v>25</v>
      </c>
      <c r="T21" s="12">
        <v>4931352.0</v>
      </c>
      <c r="U21" s="12" t="s">
        <v>34</v>
      </c>
      <c r="V21" s="12">
        <v>4926620.07461492</v>
      </c>
      <c r="W21" s="12" t="s">
        <v>34</v>
      </c>
      <c r="X21" s="12">
        <v>4926405.0</v>
      </c>
      <c r="Y21" s="12" t="s">
        <v>28</v>
      </c>
      <c r="Z21" s="12">
        <v>492.635105494542</v>
      </c>
      <c r="AA21" s="12" t="s">
        <v>32</v>
      </c>
      <c r="AB21" s="12">
        <v>544.0</v>
      </c>
    </row>
    <row r="22">
      <c r="A22" s="17" t="s">
        <v>18</v>
      </c>
      <c r="B22" s="18" t="str">
        <f t="array" ref="B22:M22">TRANSPOSE(X2:X13)</f>
        <v>CPC</v>
      </c>
      <c r="C22" s="18" t="s">
        <v>25</v>
      </c>
      <c r="D22" s="18" t="s">
        <v>30</v>
      </c>
      <c r="E22" s="18" t="s">
        <v>32</v>
      </c>
      <c r="F22" s="18" t="s">
        <v>26</v>
      </c>
      <c r="G22" s="18" t="s">
        <v>29</v>
      </c>
      <c r="H22" s="18" t="s">
        <v>28</v>
      </c>
      <c r="I22" s="18" t="s">
        <v>27</v>
      </c>
      <c r="J22" s="18" t="s">
        <v>34</v>
      </c>
      <c r="K22" s="18" t="s">
        <v>31</v>
      </c>
      <c r="L22" s="18" t="s">
        <v>33</v>
      </c>
      <c r="M22" s="18" t="s">
        <v>22</v>
      </c>
      <c r="Q22" s="12" t="s">
        <v>25</v>
      </c>
      <c r="R22" s="12">
        <v>4927676.0</v>
      </c>
      <c r="S22" s="12" t="s">
        <v>29</v>
      </c>
      <c r="T22" s="12">
        <v>4933190.0</v>
      </c>
      <c r="U22" s="12" t="s">
        <v>25</v>
      </c>
      <c r="V22" s="12">
        <v>4928745.04680936</v>
      </c>
      <c r="W22" s="12" t="s">
        <v>25</v>
      </c>
      <c r="X22" s="12">
        <v>4928703.0</v>
      </c>
      <c r="Y22" s="12" t="s">
        <v>26</v>
      </c>
      <c r="Z22" s="12">
        <v>521.052677298264</v>
      </c>
      <c r="AA22" s="12" t="s">
        <v>26</v>
      </c>
      <c r="AB22" s="12">
        <v>565.0</v>
      </c>
    </row>
    <row r="23">
      <c r="Q23" s="12" t="s">
        <v>31</v>
      </c>
      <c r="R23" s="12">
        <v>4927676.0</v>
      </c>
      <c r="S23" s="12" t="s">
        <v>31</v>
      </c>
      <c r="T23" s="12">
        <v>4933243.0</v>
      </c>
      <c r="U23" s="12" t="s">
        <v>29</v>
      </c>
      <c r="V23" s="12">
        <v>4928836.81426285</v>
      </c>
      <c r="W23" s="12" t="s">
        <v>29</v>
      </c>
      <c r="X23" s="12">
        <v>4928784.0</v>
      </c>
      <c r="Y23" s="12" t="s">
        <v>24</v>
      </c>
      <c r="Z23" s="12">
        <v>551.740525639062</v>
      </c>
      <c r="AA23" s="12" t="s">
        <v>29</v>
      </c>
      <c r="AB23" s="12">
        <v>600.0</v>
      </c>
    </row>
    <row r="24">
      <c r="Q24" s="12" t="s">
        <v>29</v>
      </c>
      <c r="R24" s="12">
        <v>4927730.0</v>
      </c>
      <c r="S24" s="12" t="s">
        <v>32</v>
      </c>
      <c r="T24" s="12">
        <v>4933567.0</v>
      </c>
      <c r="U24" s="12" t="s">
        <v>31</v>
      </c>
      <c r="V24" s="12">
        <v>4928985.02290458</v>
      </c>
      <c r="W24" s="12" t="s">
        <v>31</v>
      </c>
      <c r="X24" s="12">
        <v>4928838.0</v>
      </c>
      <c r="Y24" s="12" t="s">
        <v>31</v>
      </c>
      <c r="Z24" s="12">
        <v>591.046717986395</v>
      </c>
      <c r="AA24" s="12" t="s">
        <v>28</v>
      </c>
      <c r="AB24" s="12">
        <v>678.0</v>
      </c>
    </row>
    <row r="25">
      <c r="A25" s="16" t="s">
        <v>51</v>
      </c>
      <c r="D25" s="3" t="s">
        <v>52</v>
      </c>
      <c r="F25" s="3" t="s">
        <v>13</v>
      </c>
      <c r="G25" s="7" t="s">
        <v>14</v>
      </c>
      <c r="H25" s="7" t="s">
        <v>15</v>
      </c>
      <c r="I25" s="7" t="s">
        <v>16</v>
      </c>
      <c r="J25" s="7" t="s">
        <v>17</v>
      </c>
      <c r="K25" s="7" t="s">
        <v>18</v>
      </c>
      <c r="L25" s="7"/>
      <c r="Q25" s="12" t="s">
        <v>26</v>
      </c>
      <c r="R25" s="12">
        <v>4928297.0</v>
      </c>
      <c r="S25" s="12" t="s">
        <v>34</v>
      </c>
      <c r="T25" s="12">
        <v>4933811.0</v>
      </c>
      <c r="U25" s="12" t="s">
        <v>26</v>
      </c>
      <c r="V25" s="12">
        <v>4929518.20774154</v>
      </c>
      <c r="W25" s="12" t="s">
        <v>22</v>
      </c>
      <c r="X25" s="12">
        <v>4929298.0</v>
      </c>
      <c r="Y25" s="12" t="s">
        <v>32</v>
      </c>
      <c r="Z25" s="12">
        <v>610.191205476941</v>
      </c>
      <c r="AA25" s="12" t="s">
        <v>27</v>
      </c>
      <c r="AB25" s="12">
        <v>992.0</v>
      </c>
    </row>
    <row r="26">
      <c r="A26" s="18" t="str">
        <f t="array" ref="A26:B37">SORT({Q33:Q44,AE33:AE44}, 2, FALSE)</f>
        <v>L-CPC</v>
      </c>
      <c r="B26" s="18">
        <v>22.0</v>
      </c>
      <c r="D26" s="7" t="str">
        <f t="shared" ref="D26:D36" si="22">D2</f>
        <v>CP</v>
      </c>
      <c r="F26" s="12">
        <f t="shared" ref="F26:K26" si="21">E2/E$13*100</f>
        <v>100.0735468</v>
      </c>
      <c r="G26" s="12">
        <f t="shared" si="21"/>
        <v>100.0312335</v>
      </c>
      <c r="H26" s="12">
        <f t="shared" si="21"/>
        <v>100.0606325</v>
      </c>
      <c r="I26" s="12">
        <f t="shared" si="21"/>
        <v>100.0587244</v>
      </c>
      <c r="J26" s="12">
        <f t="shared" si="21"/>
        <v>112.2984099</v>
      </c>
      <c r="K26" s="12">
        <f t="shared" si="21"/>
        <v>126.1595547</v>
      </c>
      <c r="Q26" s="12" t="s">
        <v>22</v>
      </c>
      <c r="R26" s="12">
        <v>4928378.0</v>
      </c>
      <c r="S26" s="12" t="s">
        <v>26</v>
      </c>
      <c r="T26" s="12">
        <v>4933892.0</v>
      </c>
      <c r="U26" s="12" t="s">
        <v>22</v>
      </c>
      <c r="V26" s="12">
        <v>4929607.20934186</v>
      </c>
      <c r="W26" s="12" t="s">
        <v>26</v>
      </c>
      <c r="X26" s="12">
        <v>4929432.0</v>
      </c>
      <c r="Y26" s="12" t="s">
        <v>27</v>
      </c>
      <c r="Z26" s="12">
        <v>678.081740955426</v>
      </c>
      <c r="AA26" s="12" t="s">
        <v>34</v>
      </c>
      <c r="AB26" s="12">
        <v>1078.0</v>
      </c>
    </row>
    <row r="27">
      <c r="A27" s="18" t="s">
        <v>25</v>
      </c>
      <c r="B27" s="18">
        <v>21.0</v>
      </c>
      <c r="D27" s="7" t="str">
        <f t="shared" si="22"/>
        <v>CPC</v>
      </c>
      <c r="F27" s="12">
        <f t="shared" ref="F27:K27" si="23">E3/E$13*100</f>
        <v>99.98629374</v>
      </c>
      <c r="G27" s="12">
        <f t="shared" si="23"/>
        <v>99.92387224</v>
      </c>
      <c r="H27" s="12">
        <f t="shared" si="23"/>
        <v>99.97569843</v>
      </c>
      <c r="I27" s="12">
        <f t="shared" si="23"/>
        <v>99.97860509</v>
      </c>
      <c r="J27" s="12">
        <f t="shared" si="23"/>
        <v>63.94558284</v>
      </c>
      <c r="K27" s="12">
        <f t="shared" si="23"/>
        <v>41.18738404</v>
      </c>
      <c r="Q27" s="12" t="s">
        <v>27</v>
      </c>
      <c r="R27" s="12">
        <v>4928622.0</v>
      </c>
      <c r="S27" s="12" t="s">
        <v>22</v>
      </c>
      <c r="T27" s="12">
        <v>4935352.0</v>
      </c>
      <c r="U27" s="12" t="s">
        <v>27</v>
      </c>
      <c r="V27" s="12">
        <v>4929820.01540308</v>
      </c>
      <c r="W27" s="12" t="s">
        <v>27</v>
      </c>
      <c r="X27" s="12">
        <v>4929649.0</v>
      </c>
      <c r="Y27" s="12" t="s">
        <v>33</v>
      </c>
      <c r="Z27" s="12">
        <v>847.917318438072</v>
      </c>
      <c r="AA27" s="12" t="s">
        <v>31</v>
      </c>
      <c r="AB27" s="12">
        <v>1118.0</v>
      </c>
    </row>
    <row r="28">
      <c r="A28" s="18" t="s">
        <v>28</v>
      </c>
      <c r="B28" s="18">
        <v>20.0</v>
      </c>
      <c r="D28" s="7" t="str">
        <f t="shared" si="22"/>
        <v>CPC-CP</v>
      </c>
      <c r="F28" s="12">
        <f t="shared" ref="F28:K28" si="24">E4/E$13*100</f>
        <v>100.0592923</v>
      </c>
      <c r="G28" s="12">
        <f t="shared" si="24"/>
        <v>99.95016023</v>
      </c>
      <c r="H28" s="12">
        <f t="shared" si="24"/>
        <v>100.0431325</v>
      </c>
      <c r="I28" s="12">
        <f t="shared" si="24"/>
        <v>100.0466466</v>
      </c>
      <c r="J28" s="12">
        <f t="shared" si="24"/>
        <v>44.54599918</v>
      </c>
      <c r="K28" s="12">
        <f t="shared" si="24"/>
        <v>47.4025974</v>
      </c>
      <c r="Q28" s="12" t="s">
        <v>32</v>
      </c>
      <c r="R28" s="12">
        <v>4929054.0</v>
      </c>
      <c r="S28" s="12" t="s">
        <v>27</v>
      </c>
      <c r="T28" s="12">
        <v>4935567.0</v>
      </c>
      <c r="U28" s="12" t="s">
        <v>32</v>
      </c>
      <c r="V28" s="12">
        <v>4930304.95049009</v>
      </c>
      <c r="W28" s="12" t="s">
        <v>32</v>
      </c>
      <c r="X28" s="12">
        <v>4930135.0</v>
      </c>
      <c r="Y28" s="12" t="s">
        <v>34</v>
      </c>
      <c r="Z28" s="12">
        <v>862.828206648561</v>
      </c>
      <c r="AA28" s="12" t="s">
        <v>33</v>
      </c>
      <c r="AB28" s="12">
        <v>1349.0</v>
      </c>
    </row>
    <row r="29">
      <c r="A29" s="18" t="s">
        <v>29</v>
      </c>
      <c r="B29" s="18">
        <v>19.0</v>
      </c>
      <c r="D29" s="7" t="str">
        <f t="shared" si="22"/>
        <v>CPC-D</v>
      </c>
      <c r="F29" s="12">
        <f t="shared" ref="F29:K29" si="25">E5/E$13*100</f>
        <v>100.071902</v>
      </c>
      <c r="G29" s="12">
        <f t="shared" si="25"/>
        <v>100.0016417</v>
      </c>
      <c r="H29" s="12">
        <f t="shared" si="25"/>
        <v>100.058826</v>
      </c>
      <c r="I29" s="12">
        <f t="shared" si="25"/>
        <v>100.0614444</v>
      </c>
      <c r="J29" s="12">
        <f t="shared" si="25"/>
        <v>60.38892485</v>
      </c>
      <c r="K29" s="12">
        <f t="shared" si="25"/>
        <v>52.41187384</v>
      </c>
      <c r="Q29" s="12" t="s">
        <v>33</v>
      </c>
      <c r="R29" s="12">
        <v>4929649.0</v>
      </c>
      <c r="S29" s="12" t="s">
        <v>33</v>
      </c>
      <c r="T29" s="12">
        <v>4938108.0</v>
      </c>
      <c r="U29" s="12" t="s">
        <v>33</v>
      </c>
      <c r="V29" s="12">
        <v>4930783.91498299</v>
      </c>
      <c r="W29" s="12" t="s">
        <v>33</v>
      </c>
      <c r="X29" s="12">
        <v>4930513.0</v>
      </c>
      <c r="Y29" s="12" t="s">
        <v>22</v>
      </c>
      <c r="Z29" s="12">
        <v>968.942355804075</v>
      </c>
      <c r="AA29" s="12" t="s">
        <v>22</v>
      </c>
      <c r="AB29" s="12">
        <v>1360.0</v>
      </c>
    </row>
    <row r="30">
      <c r="A30" s="18" t="s">
        <v>24</v>
      </c>
      <c r="B30" s="18">
        <v>17.0</v>
      </c>
      <c r="D30" s="7" t="str">
        <f t="shared" si="22"/>
        <v>D</v>
      </c>
      <c r="F30" s="12">
        <f t="shared" ref="F30:K30" si="26">E6/E$13*100</f>
        <v>100.0785014</v>
      </c>
      <c r="G30" s="12">
        <f t="shared" si="26"/>
        <v>100.0355911</v>
      </c>
      <c r="H30" s="12">
        <f t="shared" si="26"/>
        <v>100.0649521</v>
      </c>
      <c r="I30" s="12">
        <f t="shared" si="26"/>
        <v>100.0658492</v>
      </c>
      <c r="J30" s="12">
        <f t="shared" si="26"/>
        <v>78.58826771</v>
      </c>
      <c r="K30" s="12">
        <f t="shared" si="26"/>
        <v>92.02226345</v>
      </c>
    </row>
    <row r="31">
      <c r="A31" s="18" t="s">
        <v>31</v>
      </c>
      <c r="B31" s="18">
        <v>13.0</v>
      </c>
      <c r="D31" s="7" t="str">
        <f t="shared" si="22"/>
        <v>L</v>
      </c>
      <c r="F31" s="12">
        <f t="shared" ref="F31:K31" si="27">E7/E$13*100</f>
        <v>99.99618255</v>
      </c>
      <c r="G31" s="12">
        <f t="shared" si="27"/>
        <v>99.92111575</v>
      </c>
      <c r="H31" s="12">
        <f t="shared" si="27"/>
        <v>99.98426502</v>
      </c>
      <c r="I31" s="12">
        <f t="shared" si="27"/>
        <v>99.98684639</v>
      </c>
      <c r="J31" s="12">
        <f t="shared" si="27"/>
        <v>57.0953872</v>
      </c>
      <c r="K31" s="12">
        <f t="shared" si="27"/>
        <v>62.89424861</v>
      </c>
    </row>
    <row r="32">
      <c r="A32" s="18" t="s">
        <v>26</v>
      </c>
      <c r="B32" s="18">
        <v>12.0</v>
      </c>
      <c r="D32" s="7" t="str">
        <f t="shared" si="22"/>
        <v>L-CP</v>
      </c>
      <c r="F32" s="12">
        <f t="shared" ref="F32:K32" si="28">E8/E$13*100</f>
        <v>100.0603888</v>
      </c>
      <c r="G32" s="12">
        <f t="shared" si="28"/>
        <v>99.98741338</v>
      </c>
      <c r="H32" s="12">
        <f t="shared" si="28"/>
        <v>100.0449951</v>
      </c>
      <c r="I32" s="12">
        <f t="shared" si="28"/>
        <v>100.0482908</v>
      </c>
      <c r="J32" s="12">
        <f t="shared" si="28"/>
        <v>49.2499087</v>
      </c>
      <c r="K32" s="12">
        <f t="shared" si="28"/>
        <v>55.65862709</v>
      </c>
      <c r="R32" s="11" t="s">
        <v>13</v>
      </c>
      <c r="S32" s="11" t="s">
        <v>14</v>
      </c>
      <c r="T32" s="11" t="s">
        <v>15</v>
      </c>
      <c r="U32" s="11" t="s">
        <v>16</v>
      </c>
      <c r="V32" s="11" t="s">
        <v>17</v>
      </c>
      <c r="W32" s="11" t="s">
        <v>18</v>
      </c>
      <c r="Y32" s="11" t="s">
        <v>13</v>
      </c>
      <c r="Z32" s="11" t="s">
        <v>14</v>
      </c>
      <c r="AA32" s="11" t="s">
        <v>15</v>
      </c>
      <c r="AB32" s="11" t="s">
        <v>16</v>
      </c>
      <c r="AC32" s="11" t="s">
        <v>17</v>
      </c>
      <c r="AD32" s="11" t="s">
        <v>18</v>
      </c>
      <c r="AE32" s="4" t="s">
        <v>53</v>
      </c>
    </row>
    <row r="33">
      <c r="A33" s="18" t="s">
        <v>32</v>
      </c>
      <c r="B33" s="18">
        <v>11.0</v>
      </c>
      <c r="D33" s="7" t="str">
        <f t="shared" si="22"/>
        <v>L-CPC</v>
      </c>
      <c r="F33" s="12">
        <f t="shared" ref="F33:K33" si="29">E9/E$13*100</f>
        <v>99.99727905</v>
      </c>
      <c r="G33" s="12">
        <f t="shared" si="29"/>
        <v>99.9156433</v>
      </c>
      <c r="H33" s="12">
        <f t="shared" si="29"/>
        <v>99.98357121</v>
      </c>
      <c r="I33" s="12">
        <f t="shared" si="29"/>
        <v>99.98629833</v>
      </c>
      <c r="J33" s="12">
        <f t="shared" si="29"/>
        <v>56.86948099</v>
      </c>
      <c r="K33" s="12">
        <f t="shared" si="29"/>
        <v>49.53617811</v>
      </c>
      <c r="Q33" s="11" t="s">
        <v>22</v>
      </c>
      <c r="R33" s="12">
        <f t="shared" ref="R33:W33" si="30">(COUNTIF($Q33, "="&amp;S$2) * $Q$2) + (COUNTIF($Q33, "="&amp;S$3) * $Q$3) + (COUNTIF($Q33, "="&amp;S$4) * $Q$4) + (COUNTIF($Q33, "="&amp;S$5) * $Q$5) + (COUNTIF($Q33, "="&amp;S$6) * $Q$6) + (COUNTIF($Q33, "="&amp;S$7) * $Q$7) + (COUNTIF($Q33, "="&amp;S$8) * $Q$8) + (COUNTIF($Q33, "="&amp;S$9) * $Q$9) + (COUNTIF($Q33, "="&amp;S$10) * $Q$10) + (COUNTIF($Q33, "="&amp;S$11) * $Q$11) + (COUNTIF($Q33, "="&amp;S$12) * $Q$12) + (COUNTIF($Q33, "="&amp;S$13) * $Q$13)</f>
        <v>9</v>
      </c>
      <c r="S33" s="12">
        <f t="shared" si="30"/>
        <v>10</v>
      </c>
      <c r="T33" s="12">
        <f t="shared" si="30"/>
        <v>9</v>
      </c>
      <c r="U33" s="12">
        <f t="shared" si="30"/>
        <v>8</v>
      </c>
      <c r="V33" s="12">
        <f t="shared" si="30"/>
        <v>12</v>
      </c>
      <c r="W33" s="12">
        <f t="shared" si="30"/>
        <v>12</v>
      </c>
      <c r="Y33" s="12">
        <f>((Configuration!$B$2 + 1) - R33) * Configuration!A$6</f>
        <v>0</v>
      </c>
      <c r="Z33" s="12">
        <f>((Configuration!$B$2 + 1) - S33) * Configuration!B$6</f>
        <v>3</v>
      </c>
      <c r="AA33" s="12">
        <f>((Configuration!$B$2 + 1) - T33) * Configuration!C$6</f>
        <v>0</v>
      </c>
      <c r="AB33" s="12">
        <f>((Configuration!$B$2 + 1) - U33) * Configuration!D$6</f>
        <v>0</v>
      </c>
      <c r="AC33" s="12">
        <f>((Configuration!$B$2 + 1) - V33) * Configuration!E$6</f>
        <v>1</v>
      </c>
      <c r="AD33" s="12">
        <f>((Configuration!$B$2 + 1) - W33) * Configuration!F$6</f>
        <v>0</v>
      </c>
      <c r="AE33" s="12">
        <f t="shared" ref="AE33:AE44" si="33">SUM(Y33:AD33)</f>
        <v>4</v>
      </c>
    </row>
    <row r="34">
      <c r="A34" s="18" t="s">
        <v>34</v>
      </c>
      <c r="B34" s="18">
        <v>7.0</v>
      </c>
      <c r="D34" s="7" t="str">
        <f t="shared" si="22"/>
        <v>L-CPC-CP</v>
      </c>
      <c r="F34" s="12">
        <f t="shared" ref="F34:K34" si="31">E10/E$13*100</f>
        <v>100.0592923</v>
      </c>
      <c r="G34" s="12">
        <f t="shared" si="31"/>
        <v>99.9884876</v>
      </c>
      <c r="H34" s="12">
        <f t="shared" si="31"/>
        <v>100.0480035</v>
      </c>
      <c r="I34" s="12">
        <f t="shared" si="31"/>
        <v>100.0493869</v>
      </c>
      <c r="J34" s="12">
        <f t="shared" si="31"/>
        <v>68.50108903</v>
      </c>
      <c r="K34" s="12">
        <f t="shared" si="31"/>
        <v>103.7105751</v>
      </c>
      <c r="Q34" s="11" t="s">
        <v>24</v>
      </c>
      <c r="R34" s="12">
        <f t="shared" ref="R34:W34" si="32">(COUNTIF($Q34, "="&amp;S$2) * $Q$2) + (COUNTIF($Q34, "="&amp;S$3) * $Q$3) + (COUNTIF($Q34, "="&amp;S$4) * $Q$4) + (COUNTIF($Q34, "="&amp;S$5) * $Q$5) + (COUNTIF($Q34, "="&amp;S$6) * $Q$6) + (COUNTIF($Q34, "="&amp;S$7) * $Q$7) + (COUNTIF($Q34, "="&amp;S$8) * $Q$8) + (COUNTIF($Q34, "="&amp;S$9) * $Q$9) + (COUNTIF($Q34, "="&amp;S$10) * $Q$10) + (COUNTIF($Q34, "="&amp;S$11) * $Q$11) + (COUNTIF($Q34, "="&amp;S$12) * $Q$12) + (COUNTIF($Q34, "="&amp;S$13) * $Q$13)</f>
        <v>1</v>
      </c>
      <c r="S34" s="12">
        <f t="shared" si="32"/>
        <v>3</v>
      </c>
      <c r="T34" s="12">
        <f t="shared" si="32"/>
        <v>1</v>
      </c>
      <c r="U34" s="12">
        <f t="shared" si="32"/>
        <v>1</v>
      </c>
      <c r="V34" s="12">
        <f t="shared" si="32"/>
        <v>6</v>
      </c>
      <c r="W34" s="12">
        <f t="shared" si="32"/>
        <v>1</v>
      </c>
      <c r="Y34" s="12">
        <f>((Configuration!$B$2 + 1) - R34) * Configuration!A$6</f>
        <v>0</v>
      </c>
      <c r="Z34" s="12">
        <f>((Configuration!$B$2 + 1) - S34) * Configuration!B$6</f>
        <v>10</v>
      </c>
      <c r="AA34" s="12">
        <f>((Configuration!$B$2 + 1) - T34) * Configuration!C$6</f>
        <v>0</v>
      </c>
      <c r="AB34" s="12">
        <f>((Configuration!$B$2 + 1) - U34) * Configuration!D$6</f>
        <v>0</v>
      </c>
      <c r="AC34" s="12">
        <f>((Configuration!$B$2 + 1) - V34) * Configuration!E$6</f>
        <v>7</v>
      </c>
      <c r="AD34" s="12">
        <f>((Configuration!$B$2 + 1) - W34) * Configuration!F$6</f>
        <v>0</v>
      </c>
      <c r="AE34" s="12">
        <f t="shared" si="33"/>
        <v>17</v>
      </c>
    </row>
    <row r="35">
      <c r="A35" s="18" t="s">
        <v>27</v>
      </c>
      <c r="B35" s="18">
        <v>6.0</v>
      </c>
      <c r="D35" s="7" t="str">
        <f t="shared" si="22"/>
        <v>L-CPC-D</v>
      </c>
      <c r="F35" s="12">
        <f t="shared" ref="F35:K35" si="34">E11/E$13*100</f>
        <v>100.0872734</v>
      </c>
      <c r="G35" s="12">
        <f t="shared" si="34"/>
        <v>99.99505453</v>
      </c>
      <c r="H35" s="12">
        <f t="shared" si="34"/>
        <v>100.0747952</v>
      </c>
      <c r="I35" s="12">
        <f t="shared" si="34"/>
        <v>100.0757144</v>
      </c>
      <c r="J35" s="12">
        <f t="shared" si="34"/>
        <v>70.71989543</v>
      </c>
      <c r="K35" s="12">
        <f t="shared" si="34"/>
        <v>50.46382189</v>
      </c>
      <c r="Q35" s="11" t="s">
        <v>25</v>
      </c>
      <c r="R35" s="12">
        <f t="shared" ref="R35:W35" si="35">(COUNTIF($Q35, "="&amp;S$2) * $Q$2) + (COUNTIF($Q35, "="&amp;S$3) * $Q$3) + (COUNTIF($Q35, "="&amp;S$4) * $Q$4) + (COUNTIF($Q35, "="&amp;S$5) * $Q$5) + (COUNTIF($Q35, "="&amp;S$6) * $Q$6) + (COUNTIF($Q35, "="&amp;S$7) * $Q$7) + (COUNTIF($Q35, "="&amp;S$8) * $Q$8) + (COUNTIF($Q35, "="&amp;S$9) * $Q$9) + (COUNTIF($Q35, "="&amp;S$10) * $Q$10) + (COUNTIF($Q35, "="&amp;S$11) * $Q$11) + (COUNTIF($Q35, "="&amp;S$12) * $Q$12) + (COUNTIF($Q35, "="&amp;S$13) * $Q$13)</f>
        <v>5</v>
      </c>
      <c r="S35" s="12">
        <f t="shared" si="35"/>
        <v>4</v>
      </c>
      <c r="T35" s="12">
        <f t="shared" si="35"/>
        <v>5</v>
      </c>
      <c r="U35" s="12">
        <f t="shared" si="35"/>
        <v>5</v>
      </c>
      <c r="V35" s="12">
        <f t="shared" si="35"/>
        <v>1</v>
      </c>
      <c r="W35" s="12">
        <f t="shared" si="35"/>
        <v>2</v>
      </c>
      <c r="Y35" s="12">
        <f>((Configuration!$B$2 + 1) - R35) * Configuration!A$6</f>
        <v>0</v>
      </c>
      <c r="Z35" s="12">
        <f>((Configuration!$B$2 + 1) - S35) * Configuration!B$6</f>
        <v>9</v>
      </c>
      <c r="AA35" s="12">
        <f>((Configuration!$B$2 + 1) - T35) * Configuration!C$6</f>
        <v>0</v>
      </c>
      <c r="AB35" s="12">
        <f>((Configuration!$B$2 + 1) - U35) * Configuration!D$6</f>
        <v>0</v>
      </c>
      <c r="AC35" s="12">
        <f>((Configuration!$B$2 + 1) - V35) * Configuration!E$6</f>
        <v>12</v>
      </c>
      <c r="AD35" s="12">
        <f>((Configuration!$B$2 + 1) - W35) * Configuration!F$6</f>
        <v>0</v>
      </c>
      <c r="AE35" s="12">
        <f t="shared" si="33"/>
        <v>21</v>
      </c>
    </row>
    <row r="36">
      <c r="A36" s="18" t="s">
        <v>22</v>
      </c>
      <c r="B36" s="18">
        <v>4.0</v>
      </c>
      <c r="D36" s="7" t="str">
        <f t="shared" si="22"/>
        <v>L-D</v>
      </c>
      <c r="F36" s="12">
        <f t="shared" ref="F36:K36" si="36">E12/E$13*100</f>
        <v>100.0993552</v>
      </c>
      <c r="G36" s="12">
        <f t="shared" si="36"/>
        <v>100.0870929</v>
      </c>
      <c r="H36" s="12">
        <f t="shared" si="36"/>
        <v>100.0845172</v>
      </c>
      <c r="I36" s="12">
        <f t="shared" si="36"/>
        <v>100.0833874</v>
      </c>
      <c r="J36" s="12">
        <f t="shared" si="36"/>
        <v>98.27185898</v>
      </c>
      <c r="K36" s="12">
        <f t="shared" si="36"/>
        <v>125.1391466</v>
      </c>
      <c r="Q36" s="11" t="s">
        <v>26</v>
      </c>
      <c r="R36" s="12">
        <f t="shared" ref="R36:W36" si="37">(COUNTIF($Q36, "="&amp;S$2) * $Q$2) + (COUNTIF($Q36, "="&amp;S$3) * $Q$3) + (COUNTIF($Q36, "="&amp;S$4) * $Q$4) + (COUNTIF($Q36, "="&amp;S$5) * $Q$5) + (COUNTIF($Q36, "="&amp;S$6) * $Q$6) + (COUNTIF($Q36, "="&amp;S$7) * $Q$7) + (COUNTIF($Q36, "="&amp;S$8) * $Q$8) + (COUNTIF($Q36, "="&amp;S$9) * $Q$9) + (COUNTIF($Q36, "="&amp;S$10) * $Q$10) + (COUNTIF($Q36, "="&amp;S$11) * $Q$11) + (COUNTIF($Q36, "="&amp;S$12) * $Q$12) + (COUNTIF($Q36, "="&amp;S$13) * $Q$13)</f>
        <v>8</v>
      </c>
      <c r="S36" s="12">
        <f t="shared" si="37"/>
        <v>9</v>
      </c>
      <c r="T36" s="12">
        <f t="shared" si="37"/>
        <v>8</v>
      </c>
      <c r="U36" s="12">
        <f t="shared" si="37"/>
        <v>9</v>
      </c>
      <c r="V36" s="12">
        <f t="shared" si="37"/>
        <v>5</v>
      </c>
      <c r="W36" s="12">
        <f t="shared" si="37"/>
        <v>5</v>
      </c>
      <c r="Y36" s="12">
        <f>((Configuration!$B$2 + 1) - R36) * Configuration!A$6</f>
        <v>0</v>
      </c>
      <c r="Z36" s="12">
        <f>((Configuration!$B$2 + 1) - S36) * Configuration!B$6</f>
        <v>4</v>
      </c>
      <c r="AA36" s="12">
        <f>((Configuration!$B$2 + 1) - T36) * Configuration!C$6</f>
        <v>0</v>
      </c>
      <c r="AB36" s="12">
        <f>((Configuration!$B$2 + 1) - U36) * Configuration!D$6</f>
        <v>0</v>
      </c>
      <c r="AC36" s="12">
        <f>((Configuration!$B$2 + 1) - V36) * Configuration!E$6</f>
        <v>8</v>
      </c>
      <c r="AD36" s="12">
        <f>((Configuration!$B$2 + 1) - W36) * Configuration!F$6</f>
        <v>0</v>
      </c>
      <c r="AE36" s="12">
        <f t="shared" si="33"/>
        <v>12</v>
      </c>
    </row>
    <row r="37">
      <c r="A37" s="18" t="s">
        <v>33</v>
      </c>
      <c r="B37" s="18">
        <v>4.0</v>
      </c>
      <c r="D37" s="7"/>
      <c r="Q37" s="11" t="s">
        <v>27</v>
      </c>
      <c r="R37" s="12">
        <f t="shared" ref="R37:W37" si="38">(COUNTIF($Q37, "="&amp;S$2) * $Q$2) + (COUNTIF($Q37, "="&amp;S$3) * $Q$3) + (COUNTIF($Q37, "="&amp;S$4) * $Q$4) + (COUNTIF($Q37, "="&amp;S$5) * $Q$5) + (COUNTIF($Q37, "="&amp;S$6) * $Q$6) + (COUNTIF($Q37, "="&amp;S$7) * $Q$7) + (COUNTIF($Q37, "="&amp;S$8) * $Q$8) + (COUNTIF($Q37, "="&amp;S$9) * $Q$9) + (COUNTIF($Q37, "="&amp;S$10) * $Q$10) + (COUNTIF($Q37, "="&amp;S$11) * $Q$11) + (COUNTIF($Q37, "="&amp;S$12) * $Q$12) + (COUNTIF($Q37, "="&amp;S$13) * $Q$13)</f>
        <v>10</v>
      </c>
      <c r="S37" s="12">
        <f t="shared" si="38"/>
        <v>11</v>
      </c>
      <c r="T37" s="12">
        <f t="shared" si="38"/>
        <v>10</v>
      </c>
      <c r="U37" s="12">
        <f t="shared" si="38"/>
        <v>10</v>
      </c>
      <c r="V37" s="12">
        <f t="shared" si="38"/>
        <v>9</v>
      </c>
      <c r="W37" s="12">
        <f t="shared" si="38"/>
        <v>8</v>
      </c>
      <c r="Y37" s="12">
        <f>((Configuration!$B$2 + 1) - R37) * Configuration!A$6</f>
        <v>0</v>
      </c>
      <c r="Z37" s="12">
        <f>((Configuration!$B$2 + 1) - S37) * Configuration!B$6</f>
        <v>2</v>
      </c>
      <c r="AA37" s="12">
        <f>((Configuration!$B$2 + 1) - T37) * Configuration!C$6</f>
        <v>0</v>
      </c>
      <c r="AB37" s="12">
        <f>((Configuration!$B$2 + 1) - U37) * Configuration!D$6</f>
        <v>0</v>
      </c>
      <c r="AC37" s="12">
        <f>((Configuration!$B$2 + 1) - V37) * Configuration!E$6</f>
        <v>4</v>
      </c>
      <c r="AD37" s="12">
        <f>((Configuration!$B$2 + 1) - W37) * Configuration!F$6</f>
        <v>0</v>
      </c>
      <c r="AE37" s="12">
        <f t="shared" si="33"/>
        <v>6</v>
      </c>
    </row>
    <row r="38">
      <c r="Q38" s="11" t="s">
        <v>28</v>
      </c>
      <c r="R38" s="12">
        <f t="shared" ref="R38:W38" si="39">(COUNTIF($Q38, "="&amp;S$2) * $Q$2) + (COUNTIF($Q38, "="&amp;S$3) * $Q$3) + (COUNTIF($Q38, "="&amp;S$4) * $Q$4) + (COUNTIF($Q38, "="&amp;S$5) * $Q$5) + (COUNTIF($Q38, "="&amp;S$6) * $Q$6) + (COUNTIF($Q38, "="&amp;S$7) * $Q$7) + (COUNTIF($Q38, "="&amp;S$8) * $Q$8) + (COUNTIF($Q38, "="&amp;S$9) * $Q$9) + (COUNTIF($Q38, "="&amp;S$10) * $Q$10) + (COUNTIF($Q38, "="&amp;S$11) * $Q$11) + (COUNTIF($Q38, "="&amp;S$12) * $Q$12) + (COUNTIF($Q38, "="&amp;S$13) * $Q$13)</f>
        <v>2</v>
      </c>
      <c r="S38" s="12">
        <f t="shared" si="39"/>
        <v>2</v>
      </c>
      <c r="T38" s="12">
        <f t="shared" si="39"/>
        <v>3</v>
      </c>
      <c r="U38" s="12">
        <f t="shared" si="39"/>
        <v>3</v>
      </c>
      <c r="V38" s="12">
        <f t="shared" si="39"/>
        <v>4</v>
      </c>
      <c r="W38" s="12">
        <f t="shared" si="39"/>
        <v>7</v>
      </c>
      <c r="Y38" s="12">
        <f>((Configuration!$B$2 + 1) - R38) * Configuration!A$6</f>
        <v>0</v>
      </c>
      <c r="Z38" s="12">
        <f>((Configuration!$B$2 + 1) - S38) * Configuration!B$6</f>
        <v>11</v>
      </c>
      <c r="AA38" s="12">
        <f>((Configuration!$B$2 + 1) - T38) * Configuration!C$6</f>
        <v>0</v>
      </c>
      <c r="AB38" s="12">
        <f>((Configuration!$B$2 + 1) - U38) * Configuration!D$6</f>
        <v>0</v>
      </c>
      <c r="AC38" s="12">
        <f>((Configuration!$B$2 + 1) - V38) * Configuration!E$6</f>
        <v>9</v>
      </c>
      <c r="AD38" s="12">
        <f>((Configuration!$B$2 + 1) - W38) * Configuration!F$6</f>
        <v>0</v>
      </c>
      <c r="AE38" s="12">
        <f t="shared" si="33"/>
        <v>20</v>
      </c>
    </row>
    <row r="39">
      <c r="Q39" s="11" t="s">
        <v>29</v>
      </c>
      <c r="R39" s="12">
        <f t="shared" ref="R39:W39" si="40">(COUNTIF($Q39, "="&amp;S$2) * $Q$2) + (COUNTIF($Q39, "="&amp;S$3) * $Q$3) + (COUNTIF($Q39, "="&amp;S$4) * $Q$4) + (COUNTIF($Q39, "="&amp;S$5) * $Q$5) + (COUNTIF($Q39, "="&amp;S$6) * $Q$6) + (COUNTIF($Q39, "="&amp;S$7) * $Q$7) + (COUNTIF($Q39, "="&amp;S$8) * $Q$8) + (COUNTIF($Q39, "="&amp;S$9) * $Q$9) + (COUNTIF($Q39, "="&amp;S$10) * $Q$10) + (COUNTIF($Q39, "="&amp;S$11) * $Q$11) + (COUNTIF($Q39, "="&amp;S$12) * $Q$12) + (COUNTIF($Q39, "="&amp;S$13) * $Q$13)</f>
        <v>7</v>
      </c>
      <c r="S39" s="12">
        <f t="shared" si="40"/>
        <v>5</v>
      </c>
      <c r="T39" s="12">
        <f t="shared" si="40"/>
        <v>6</v>
      </c>
      <c r="U39" s="12">
        <f t="shared" si="40"/>
        <v>6</v>
      </c>
      <c r="V39" s="12">
        <f t="shared" si="40"/>
        <v>2</v>
      </c>
      <c r="W39" s="12">
        <f t="shared" si="40"/>
        <v>6</v>
      </c>
      <c r="Y39" s="12">
        <f>((Configuration!$B$2 + 1) - R39) * Configuration!A$6</f>
        <v>0</v>
      </c>
      <c r="Z39" s="12">
        <f>((Configuration!$B$2 + 1) - S39) * Configuration!B$6</f>
        <v>8</v>
      </c>
      <c r="AA39" s="12">
        <f>((Configuration!$B$2 + 1) - T39) * Configuration!C$6</f>
        <v>0</v>
      </c>
      <c r="AB39" s="12">
        <f>((Configuration!$B$2 + 1) - U39) * Configuration!D$6</f>
        <v>0</v>
      </c>
      <c r="AC39" s="12">
        <f>((Configuration!$B$2 + 1) - V39) * Configuration!E$6</f>
        <v>11</v>
      </c>
      <c r="AD39" s="12">
        <f>((Configuration!$B$2 + 1) - W39) * Configuration!F$6</f>
        <v>0</v>
      </c>
      <c r="AE39" s="12">
        <f t="shared" si="33"/>
        <v>19</v>
      </c>
    </row>
    <row r="40">
      <c r="Q40" s="11" t="s">
        <v>30</v>
      </c>
      <c r="R40" s="12">
        <f t="shared" ref="R40:W40" si="41">(COUNTIF($Q40, "="&amp;S$2) * $Q$2) + (COUNTIF($Q40, "="&amp;S$3) * $Q$3) + (COUNTIF($Q40, "="&amp;S$4) * $Q$4) + (COUNTIF($Q40, "="&amp;S$5) * $Q$5) + (COUNTIF($Q40, "="&amp;S$6) * $Q$6) + (COUNTIF($Q40, "="&amp;S$7) * $Q$7) + (COUNTIF($Q40, "="&amp;S$8) * $Q$8) + (COUNTIF($Q40, "="&amp;S$9) * $Q$9) + (COUNTIF($Q40, "="&amp;S$10) * $Q$10) + (COUNTIF($Q40, "="&amp;S$11) * $Q$11) + (COUNTIF($Q40, "="&amp;S$12) * $Q$12) + (COUNTIF($Q40, "="&amp;S$13) * $Q$13)</f>
        <v>3</v>
      </c>
      <c r="S40" s="12">
        <f t="shared" si="41"/>
        <v>1</v>
      </c>
      <c r="T40" s="12">
        <f t="shared" si="41"/>
        <v>2</v>
      </c>
      <c r="U40" s="12">
        <f t="shared" si="41"/>
        <v>2</v>
      </c>
      <c r="V40" s="12">
        <f t="shared" si="41"/>
        <v>3</v>
      </c>
      <c r="W40" s="12">
        <f t="shared" si="41"/>
        <v>3</v>
      </c>
      <c r="Y40" s="12">
        <f>((Configuration!$B$2 + 1) - R40) * Configuration!A$6</f>
        <v>0</v>
      </c>
      <c r="Z40" s="12">
        <f>((Configuration!$B$2 + 1) - S40) * Configuration!B$6</f>
        <v>12</v>
      </c>
      <c r="AA40" s="12">
        <f>((Configuration!$B$2 + 1) - T40) * Configuration!C$6</f>
        <v>0</v>
      </c>
      <c r="AB40" s="12">
        <f>((Configuration!$B$2 + 1) - U40) * Configuration!D$6</f>
        <v>0</v>
      </c>
      <c r="AC40" s="12">
        <f>((Configuration!$B$2 + 1) - V40) * Configuration!E$6</f>
        <v>10</v>
      </c>
      <c r="AD40" s="12">
        <f>((Configuration!$B$2 + 1) - W40) * Configuration!F$6</f>
        <v>0</v>
      </c>
      <c r="AE40" s="12">
        <f t="shared" si="33"/>
        <v>22</v>
      </c>
    </row>
    <row r="41">
      <c r="Q41" s="11" t="s">
        <v>31</v>
      </c>
      <c r="R41" s="12">
        <f t="shared" ref="R41:W41" si="42">(COUNTIF($Q41, "="&amp;S$2) * $Q$2) + (COUNTIF($Q41, "="&amp;S$3) * $Q$3) + (COUNTIF($Q41, "="&amp;S$4) * $Q$4) + (COUNTIF($Q41, "="&amp;S$5) * $Q$5) + (COUNTIF($Q41, "="&amp;S$6) * $Q$6) + (COUNTIF($Q41, "="&amp;S$7) * $Q$7) + (COUNTIF($Q41, "="&amp;S$8) * $Q$8) + (COUNTIF($Q41, "="&amp;S$9) * $Q$9) + (COUNTIF($Q41, "="&amp;S$10) * $Q$10) + (COUNTIF($Q41, "="&amp;S$11) * $Q$11) + (COUNTIF($Q41, "="&amp;S$12) * $Q$12) + (COUNTIF($Q41, "="&amp;S$13) * $Q$13)</f>
        <v>6</v>
      </c>
      <c r="S41" s="12">
        <f t="shared" si="42"/>
        <v>6</v>
      </c>
      <c r="T41" s="12">
        <f t="shared" si="42"/>
        <v>7</v>
      </c>
      <c r="U41" s="12">
        <f t="shared" si="42"/>
        <v>7</v>
      </c>
      <c r="V41" s="12">
        <f t="shared" si="42"/>
        <v>7</v>
      </c>
      <c r="W41" s="12">
        <f t="shared" si="42"/>
        <v>10</v>
      </c>
      <c r="Y41" s="12">
        <f>((Configuration!$B$2 + 1) - R41) * Configuration!A$6</f>
        <v>0</v>
      </c>
      <c r="Z41" s="12">
        <f>((Configuration!$B$2 + 1) - S41) * Configuration!B$6</f>
        <v>7</v>
      </c>
      <c r="AA41" s="12">
        <f>((Configuration!$B$2 + 1) - T41) * Configuration!C$6</f>
        <v>0</v>
      </c>
      <c r="AB41" s="12">
        <f>((Configuration!$B$2 + 1) - U41) * Configuration!D$6</f>
        <v>0</v>
      </c>
      <c r="AC41" s="12">
        <f>((Configuration!$B$2 + 1) - V41) * Configuration!E$6</f>
        <v>6</v>
      </c>
      <c r="AD41" s="12">
        <f>((Configuration!$B$2 + 1) - W41) * Configuration!F$6</f>
        <v>0</v>
      </c>
      <c r="AE41" s="12">
        <f t="shared" si="33"/>
        <v>13</v>
      </c>
    </row>
    <row r="42">
      <c r="Q42" s="11" t="s">
        <v>32</v>
      </c>
      <c r="R42" s="12">
        <f t="shared" ref="R42:W42" si="43">(COUNTIF($Q42, "="&amp;S$2) * $Q$2) + (COUNTIF($Q42, "="&amp;S$3) * $Q$3) + (COUNTIF($Q42, "="&amp;S$4) * $Q$4) + (COUNTIF($Q42, "="&amp;S$5) * $Q$5) + (COUNTIF($Q42, "="&amp;S$6) * $Q$6) + (COUNTIF($Q42, "="&amp;S$7) * $Q$7) + (COUNTIF($Q42, "="&amp;S$8) * $Q$8) + (COUNTIF($Q42, "="&amp;S$9) * $Q$9) + (COUNTIF($Q42, "="&amp;S$10) * $Q$10) + (COUNTIF($Q42, "="&amp;S$11) * $Q$11) + (COUNTIF($Q42, "="&amp;S$12) * $Q$12) + (COUNTIF($Q42, "="&amp;S$13) * $Q$13)</f>
        <v>11</v>
      </c>
      <c r="S42" s="12">
        <f t="shared" si="43"/>
        <v>7</v>
      </c>
      <c r="T42" s="12">
        <f t="shared" si="43"/>
        <v>11</v>
      </c>
      <c r="U42" s="12">
        <f t="shared" si="43"/>
        <v>11</v>
      </c>
      <c r="V42" s="12">
        <f t="shared" si="43"/>
        <v>8</v>
      </c>
      <c r="W42" s="12">
        <f t="shared" si="43"/>
        <v>4</v>
      </c>
      <c r="Y42" s="12">
        <f>((Configuration!$B$2 + 1) - R42) * Configuration!A$6</f>
        <v>0</v>
      </c>
      <c r="Z42" s="12">
        <f>((Configuration!$B$2 + 1) - S42) * Configuration!B$6</f>
        <v>6</v>
      </c>
      <c r="AA42" s="12">
        <f>((Configuration!$B$2 + 1) - T42) * Configuration!C$6</f>
        <v>0</v>
      </c>
      <c r="AB42" s="12">
        <f>((Configuration!$B$2 + 1) - U42) * Configuration!D$6</f>
        <v>0</v>
      </c>
      <c r="AC42" s="12">
        <f>((Configuration!$B$2 + 1) - V42) * Configuration!E$6</f>
        <v>5</v>
      </c>
      <c r="AD42" s="12">
        <f>((Configuration!$B$2 + 1) - W42) * Configuration!F$6</f>
        <v>0</v>
      </c>
      <c r="AE42" s="12">
        <f t="shared" si="33"/>
        <v>11</v>
      </c>
    </row>
    <row r="43">
      <c r="Q43" s="11" t="s">
        <v>33</v>
      </c>
      <c r="R43" s="12">
        <f t="shared" ref="R43:W43" si="44">(COUNTIF($Q43, "="&amp;S$2) * $Q$2) + (COUNTIF($Q43, "="&amp;S$3) * $Q$3) + (COUNTIF($Q43, "="&amp;S$4) * $Q$4) + (COUNTIF($Q43, "="&amp;S$5) * $Q$5) + (COUNTIF($Q43, "="&amp;S$6) * $Q$6) + (COUNTIF($Q43, "="&amp;S$7) * $Q$7) + (COUNTIF($Q43, "="&amp;S$8) * $Q$8) + (COUNTIF($Q43, "="&amp;S$9) * $Q$9) + (COUNTIF($Q43, "="&amp;S$10) * $Q$10) + (COUNTIF($Q43, "="&amp;S$11) * $Q$11) + (COUNTIF($Q43, "="&amp;S$12) * $Q$12) + (COUNTIF($Q43, "="&amp;S$13) * $Q$13)</f>
        <v>12</v>
      </c>
      <c r="S43" s="12">
        <f t="shared" si="44"/>
        <v>12</v>
      </c>
      <c r="T43" s="12">
        <f t="shared" si="44"/>
        <v>12</v>
      </c>
      <c r="U43" s="12">
        <f t="shared" si="44"/>
        <v>12</v>
      </c>
      <c r="V43" s="12">
        <f t="shared" si="44"/>
        <v>10</v>
      </c>
      <c r="W43" s="12">
        <f t="shared" si="44"/>
        <v>11</v>
      </c>
      <c r="Y43" s="12">
        <f>((Configuration!$B$2 + 1) - R43) * Configuration!A$6</f>
        <v>0</v>
      </c>
      <c r="Z43" s="12">
        <f>((Configuration!$B$2 + 1) - S43) * Configuration!B$6</f>
        <v>1</v>
      </c>
      <c r="AA43" s="12">
        <f>((Configuration!$B$2 + 1) - T43) * Configuration!C$6</f>
        <v>0</v>
      </c>
      <c r="AB43" s="12">
        <f>((Configuration!$B$2 + 1) - U43) * Configuration!D$6</f>
        <v>0</v>
      </c>
      <c r="AC43" s="12">
        <f>((Configuration!$B$2 + 1) - V43) * Configuration!E$6</f>
        <v>3</v>
      </c>
      <c r="AD43" s="12">
        <f>((Configuration!$B$2 + 1) - W43) * Configuration!F$6</f>
        <v>0</v>
      </c>
      <c r="AE43" s="12">
        <f t="shared" si="33"/>
        <v>4</v>
      </c>
    </row>
    <row r="44">
      <c r="Q44" s="11" t="s">
        <v>34</v>
      </c>
      <c r="R44" s="12">
        <f t="shared" ref="R44:W44" si="45">(COUNTIF($Q44, "="&amp;S$2) * $Q$2) + (COUNTIF($Q44, "="&amp;S$3) * $Q$3) + (COUNTIF($Q44, "="&amp;S$4) * $Q$4) + (COUNTIF($Q44, "="&amp;S$5) * $Q$5) + (COUNTIF($Q44, "="&amp;S$6) * $Q$6) + (COUNTIF($Q44, "="&amp;S$7) * $Q$7) + (COUNTIF($Q44, "="&amp;S$8) * $Q$8) + (COUNTIF($Q44, "="&amp;S$9) * $Q$9) + (COUNTIF($Q44, "="&amp;S$10) * $Q$10) + (COUNTIF($Q44, "="&amp;S$11) * $Q$11) + (COUNTIF($Q44, "="&amp;S$12) * $Q$12) + (COUNTIF($Q44, "="&amp;S$13) * $Q$13)</f>
        <v>4</v>
      </c>
      <c r="S44" s="12">
        <f t="shared" si="45"/>
        <v>8</v>
      </c>
      <c r="T44" s="12">
        <f t="shared" si="45"/>
        <v>4</v>
      </c>
      <c r="U44" s="12">
        <f t="shared" si="45"/>
        <v>4</v>
      </c>
      <c r="V44" s="12">
        <f t="shared" si="45"/>
        <v>11</v>
      </c>
      <c r="W44" s="12">
        <f t="shared" si="45"/>
        <v>9</v>
      </c>
      <c r="Y44" s="12">
        <f>((Configuration!$B$2 + 1) - R44) * Configuration!A$6</f>
        <v>0</v>
      </c>
      <c r="Z44" s="12">
        <f>((Configuration!$B$2 + 1) - S44) * Configuration!B$6</f>
        <v>5</v>
      </c>
      <c r="AA44" s="12">
        <f>((Configuration!$B$2 + 1) - T44) * Configuration!C$6</f>
        <v>0</v>
      </c>
      <c r="AB44" s="12">
        <f>((Configuration!$B$2 + 1) - U44) * Configuration!D$6</f>
        <v>0</v>
      </c>
      <c r="AC44" s="12">
        <f>((Configuration!$B$2 + 1) - V44) * Configuration!E$6</f>
        <v>2</v>
      </c>
      <c r="AD44" s="12">
        <f>((Configuration!$B$2 + 1) - W44) * Configuration!F$6</f>
        <v>0</v>
      </c>
      <c r="AE44" s="12">
        <f t="shared" si="33"/>
        <v>7</v>
      </c>
    </row>
  </sheetData>
  <mergeCells count="15">
    <mergeCell ref="D30:E30"/>
    <mergeCell ref="D31:E31"/>
    <mergeCell ref="D32:E32"/>
    <mergeCell ref="D33:E33"/>
    <mergeCell ref="D34:E34"/>
    <mergeCell ref="D35:E35"/>
    <mergeCell ref="D36:E36"/>
    <mergeCell ref="D37:E37"/>
    <mergeCell ref="P1:R1"/>
    <mergeCell ref="A25:B25"/>
    <mergeCell ref="D25:E25"/>
    <mergeCell ref="D26:E26"/>
    <mergeCell ref="D27:E27"/>
    <mergeCell ref="D28:E28"/>
    <mergeCell ref="D29:E29"/>
  </mergeCells>
  <conditionalFormatting sqref="L26:L36">
    <cfRule type="colorScale" priority="1">
      <colorScale>
        <cfvo type="min"/>
        <cfvo type="formula" val="100"/>
        <cfvo type="max"/>
        <color rgb="FF57BB8A"/>
        <color rgb="FFFFFFFF"/>
        <color rgb="FFEA4335"/>
      </colorScale>
    </cfRule>
  </conditionalFormatting>
  <conditionalFormatting sqref="K26:K36">
    <cfRule type="colorScale" priority="2">
      <colorScale>
        <cfvo type="min"/>
        <cfvo type="formula" val="100"/>
        <cfvo type="max"/>
        <color rgb="FF57BB8A"/>
        <color rgb="FFFFFFFF"/>
        <color rgb="FFEA4335"/>
      </colorScale>
    </cfRule>
  </conditionalFormatting>
  <conditionalFormatting sqref="J26:J36">
    <cfRule type="colorScale" priority="3">
      <colorScale>
        <cfvo type="min"/>
        <cfvo type="formula" val="100"/>
        <cfvo type="max"/>
        <color rgb="FF57BB8A"/>
        <color rgb="FFFFFFFF"/>
        <color rgb="FFEA4335"/>
      </colorScale>
    </cfRule>
  </conditionalFormatting>
  <conditionalFormatting sqref="I26:I36">
    <cfRule type="colorScale" priority="4">
      <colorScale>
        <cfvo type="min"/>
        <cfvo type="formula" val="100"/>
        <cfvo type="max"/>
        <color rgb="FF57BB8A"/>
        <color rgb="FFFFFFFF"/>
        <color rgb="FFEA4335"/>
      </colorScale>
    </cfRule>
  </conditionalFormatting>
  <conditionalFormatting sqref="H26:H36">
    <cfRule type="colorScale" priority="5">
      <colorScale>
        <cfvo type="min"/>
        <cfvo type="formula" val="100"/>
        <cfvo type="max"/>
        <color rgb="FF57BB8A"/>
        <color rgb="FFFFFFFF"/>
        <color rgb="FFEA4335"/>
      </colorScale>
    </cfRule>
  </conditionalFormatting>
  <conditionalFormatting sqref="G26:G36">
    <cfRule type="colorScale" priority="6">
      <colorScale>
        <cfvo type="min"/>
        <cfvo type="formula" val="100"/>
        <cfvo type="max"/>
        <color rgb="FF57BB8A"/>
        <color rgb="FFFFFFFF"/>
        <color rgb="FFEA4335"/>
      </colorScale>
    </cfRule>
  </conditionalFormatting>
  <conditionalFormatting sqref="F26:F36">
    <cfRule type="colorScale" priority="7">
      <colorScale>
        <cfvo type="min"/>
        <cfvo type="formula" val="100"/>
        <cfvo type="max"/>
        <color rgb="FF57BB8A"/>
        <color rgb="FFFFFFFF"/>
        <color rgb="FFEA4335"/>
      </colorScale>
    </cfRule>
  </conditionalFormatting>
  <conditionalFormatting sqref="K2:K13">
    <cfRule type="colorScale" priority="8">
      <colorScale>
        <cfvo type="min"/>
        <cfvo type="max"/>
        <color rgb="FF57BB8A"/>
        <color rgb="FFFFFFFF"/>
      </colorScale>
    </cfRule>
  </conditionalFormatting>
  <conditionalFormatting sqref="F2:F13">
    <cfRule type="colorScale" priority="9">
      <colorScale>
        <cfvo type="min"/>
        <cfvo type="max"/>
        <color rgb="FF57BB8A"/>
        <color rgb="FFFFFFFF"/>
      </colorScale>
    </cfRule>
  </conditionalFormatting>
  <conditionalFormatting sqref="G2:G13">
    <cfRule type="colorScale" priority="10">
      <colorScale>
        <cfvo type="min"/>
        <cfvo type="max"/>
        <color rgb="FF57BB8A"/>
        <color rgb="FFFFFFFF"/>
      </colorScale>
    </cfRule>
  </conditionalFormatting>
  <conditionalFormatting sqref="H2:H13">
    <cfRule type="colorScale" priority="11">
      <colorScale>
        <cfvo type="min"/>
        <cfvo type="max"/>
        <color rgb="FF57BB8A"/>
        <color rgb="FFFFFFFF"/>
      </colorScale>
    </cfRule>
  </conditionalFormatting>
  <conditionalFormatting sqref="I2:I13">
    <cfRule type="colorScale" priority="12">
      <colorScale>
        <cfvo type="min"/>
        <cfvo type="max"/>
        <color rgb="FF57BB8A"/>
        <color rgb="FFFFFFFF"/>
      </colorScale>
    </cfRule>
  </conditionalFormatting>
  <conditionalFormatting sqref="J2:J13">
    <cfRule type="colorScale" priority="13">
      <colorScale>
        <cfvo type="min"/>
        <cfvo type="max"/>
        <color rgb="FF57BB8A"/>
        <color rgb="FFFFFFFF"/>
      </colorScale>
    </cfRule>
  </conditionalFormatting>
  <conditionalFormatting sqref="K2:K13">
    <cfRule type="colorScale" priority="14">
      <colorScale>
        <cfvo type="min"/>
        <cfvo type="max"/>
        <color rgb="FF57BB8A"/>
        <color rgb="FFFFFFFF"/>
      </colorScale>
    </cfRule>
  </conditionalFormatting>
  <conditionalFormatting sqref="E2:E13">
    <cfRule type="colorScale" priority="15">
      <colorScale>
        <cfvo type="min"/>
        <cfvo type="max"/>
        <color rgb="FF57BB8A"/>
        <color rgb="FFFFFFFF"/>
      </colorScale>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tr">
        <f t="shared" ref="A1:K1" si="1">Indirect("Sheet1!"&amp;A$14&amp;$L1)</f>
        <v>partId</v>
      </c>
      <c r="B1" s="4" t="str">
        <f t="shared" si="1"/>
        <v>metric</v>
      </c>
      <c r="C1" s="4" t="str">
        <f t="shared" si="1"/>
        <v>type</v>
      </c>
      <c r="D1" s="4" t="str">
        <f t="shared" si="1"/>
        <v>mitig</v>
      </c>
      <c r="E1" s="4" t="str">
        <f t="shared" si="1"/>
        <v>min</v>
      </c>
      <c r="F1" s="4" t="str">
        <f t="shared" si="1"/>
        <v>max</v>
      </c>
      <c r="G1" s="4" t="str">
        <f t="shared" si="1"/>
        <v>mean</v>
      </c>
      <c r="H1" s="4" t="str">
        <f t="shared" si="1"/>
        <v>median</v>
      </c>
      <c r="I1" s="4" t="str">
        <f t="shared" si="1"/>
        <v>stdev</v>
      </c>
      <c r="J1" s="4" t="str">
        <f t="shared" si="1"/>
        <v>outliers (val)</v>
      </c>
      <c r="K1" s="4" t="str">
        <f t="shared" si="1"/>
        <v>outliers (%)</v>
      </c>
      <c r="L1" s="8">
        <f>N1</f>
        <v>209</v>
      </c>
      <c r="M1" s="9" t="s">
        <v>38</v>
      </c>
      <c r="N1" s="10">
        <v>209.0</v>
      </c>
      <c r="O1" s="4"/>
      <c r="P1" s="3" t="s">
        <v>39</v>
      </c>
      <c r="S1" s="11" t="s">
        <v>13</v>
      </c>
      <c r="T1" s="11" t="s">
        <v>14</v>
      </c>
      <c r="U1" s="11" t="s">
        <v>15</v>
      </c>
      <c r="V1" s="11" t="s">
        <v>16</v>
      </c>
      <c r="W1" s="11" t="s">
        <v>17</v>
      </c>
      <c r="X1" s="11" t="s">
        <v>18</v>
      </c>
    </row>
    <row r="2">
      <c r="A2" s="4">
        <f t="shared" ref="A2:K2" si="2">Indirect("Sheet1!"&amp;A$14&amp;$L2)</f>
        <v>8</v>
      </c>
      <c r="B2" s="4" t="str">
        <f t="shared" si="2"/>
        <v>ExecTime</v>
      </c>
      <c r="C2" s="4" t="str">
        <f t="shared" si="2"/>
        <v>ALL</v>
      </c>
      <c r="D2" s="4" t="str">
        <f t="shared" si="2"/>
        <v>CP</v>
      </c>
      <c r="E2" s="4">
        <f t="shared" si="2"/>
        <v>4329459</v>
      </c>
      <c r="F2" s="4">
        <f t="shared" si="2"/>
        <v>4336838</v>
      </c>
      <c r="G2" s="4">
        <f t="shared" si="2"/>
        <v>4330406.253</v>
      </c>
      <c r="H2" s="4">
        <f t="shared" si="2"/>
        <v>4330190</v>
      </c>
      <c r="I2" s="4">
        <f t="shared" si="2"/>
        <v>683.6094492</v>
      </c>
      <c r="J2" s="4">
        <f t="shared" si="2"/>
        <v>905</v>
      </c>
      <c r="K2" s="4">
        <f t="shared" si="2"/>
        <v>9.05</v>
      </c>
      <c r="L2" s="8">
        <f t="shared" ref="L2:L13" si="4">L1+2</f>
        <v>211</v>
      </c>
      <c r="Q2" s="4">
        <v>1.0</v>
      </c>
      <c r="S2" s="12" t="str">
        <f t="shared" ref="S2:S13" si="5">Q18</f>
        <v>CPC</v>
      </c>
      <c r="T2" s="12" t="str">
        <f t="shared" ref="T2:T13" si="6">S18</f>
        <v>CPC-CP</v>
      </c>
      <c r="U2" s="12" t="str">
        <f t="shared" ref="U2:U13" si="7">U18</f>
        <v>CPC-CP</v>
      </c>
      <c r="V2" s="12" t="str">
        <f t="shared" ref="V2:V13" si="8">W18</f>
        <v>CPC-CP</v>
      </c>
      <c r="W2" s="12" t="str">
        <f t="shared" ref="W2:W13" si="9">Y18</f>
        <v>CPC-CP</v>
      </c>
      <c r="X2" s="12" t="str">
        <f t="shared" ref="X2:X13" si="10">AA18</f>
        <v>L-CPC-D</v>
      </c>
    </row>
    <row r="3">
      <c r="A3" s="4">
        <f t="shared" ref="A3:K3" si="3">Indirect("Sheet1!"&amp;A$14&amp;$L3)</f>
        <v>8</v>
      </c>
      <c r="B3" s="4" t="str">
        <f t="shared" si="3"/>
        <v>ExecTime</v>
      </c>
      <c r="C3" s="4" t="str">
        <f t="shared" si="3"/>
        <v>ALL</v>
      </c>
      <c r="D3" s="4" t="str">
        <f t="shared" si="3"/>
        <v>CPC</v>
      </c>
      <c r="E3" s="4">
        <f t="shared" si="3"/>
        <v>4326838</v>
      </c>
      <c r="F3" s="4">
        <f t="shared" si="3"/>
        <v>4334865</v>
      </c>
      <c r="G3" s="4">
        <f t="shared" si="3"/>
        <v>4330924.06</v>
      </c>
      <c r="H3" s="4">
        <f t="shared" si="3"/>
        <v>4330973</v>
      </c>
      <c r="I3" s="4">
        <f t="shared" si="3"/>
        <v>1045.45745</v>
      </c>
      <c r="J3" s="4">
        <f t="shared" si="3"/>
        <v>110</v>
      </c>
      <c r="K3" s="4">
        <f t="shared" si="3"/>
        <v>1.1</v>
      </c>
      <c r="L3" s="8">
        <f t="shared" si="4"/>
        <v>213</v>
      </c>
      <c r="Q3" s="4">
        <v>2.0</v>
      </c>
      <c r="S3" s="12" t="str">
        <f t="shared" si="5"/>
        <v>L-CPC</v>
      </c>
      <c r="T3" s="12" t="str">
        <f t="shared" si="6"/>
        <v>L-CP</v>
      </c>
      <c r="U3" s="12" t="str">
        <f t="shared" si="7"/>
        <v>L-CPC-CP</v>
      </c>
      <c r="V3" s="12" t="str">
        <f t="shared" si="8"/>
        <v>L-CP</v>
      </c>
      <c r="W3" s="12" t="str">
        <f t="shared" si="9"/>
        <v>L-CPC-CP</v>
      </c>
      <c r="X3" s="12" t="str">
        <f t="shared" si="10"/>
        <v>CPC-D</v>
      </c>
    </row>
    <row r="4">
      <c r="A4" s="4">
        <f t="shared" ref="A4:K4" si="11">Indirect("Sheet1!"&amp;A$14&amp;$L4)</f>
        <v>8</v>
      </c>
      <c r="B4" s="4" t="str">
        <f t="shared" si="11"/>
        <v>ExecTime</v>
      </c>
      <c r="C4" s="4" t="str">
        <f t="shared" si="11"/>
        <v>ALL</v>
      </c>
      <c r="D4" s="4" t="str">
        <f t="shared" si="11"/>
        <v>CPC-CP</v>
      </c>
      <c r="E4" s="4">
        <f t="shared" si="11"/>
        <v>4327405</v>
      </c>
      <c r="F4" s="4">
        <f t="shared" si="11"/>
        <v>4329784</v>
      </c>
      <c r="G4" s="4">
        <f t="shared" si="11"/>
        <v>4328057.288</v>
      </c>
      <c r="H4" s="4">
        <f t="shared" si="11"/>
        <v>4328027</v>
      </c>
      <c r="I4" s="4">
        <f t="shared" si="11"/>
        <v>252.5424401</v>
      </c>
      <c r="J4" s="4">
        <f t="shared" si="11"/>
        <v>249</v>
      </c>
      <c r="K4" s="4">
        <f t="shared" si="11"/>
        <v>2.49</v>
      </c>
      <c r="L4" s="13">
        <f t="shared" si="4"/>
        <v>215</v>
      </c>
      <c r="M4" s="14"/>
      <c r="Q4" s="4">
        <v>3.0</v>
      </c>
      <c r="S4" s="12" t="str">
        <f t="shared" si="5"/>
        <v>L</v>
      </c>
      <c r="T4" s="12" t="str">
        <f t="shared" si="6"/>
        <v>L-CPC-CP</v>
      </c>
      <c r="U4" s="12" t="str">
        <f t="shared" si="7"/>
        <v>L-CP</v>
      </c>
      <c r="V4" s="12" t="str">
        <f t="shared" si="8"/>
        <v>L-CPC-CP</v>
      </c>
      <c r="W4" s="12" t="str">
        <f t="shared" si="9"/>
        <v>L-CP</v>
      </c>
      <c r="X4" s="12" t="str">
        <f t="shared" si="10"/>
        <v>No-mitig</v>
      </c>
    </row>
    <row r="5">
      <c r="A5" s="4">
        <f t="shared" ref="A5:K5" si="12">Indirect("Sheet1!"&amp;A$14&amp;$L5)</f>
        <v>8</v>
      </c>
      <c r="B5" s="4" t="str">
        <f t="shared" si="12"/>
        <v>ExecTime</v>
      </c>
      <c r="C5" s="4" t="str">
        <f t="shared" si="12"/>
        <v>ALL</v>
      </c>
      <c r="D5" s="4" t="str">
        <f t="shared" si="12"/>
        <v>CPC-D</v>
      </c>
      <c r="E5" s="4">
        <f t="shared" si="12"/>
        <v>4330324</v>
      </c>
      <c r="F5" s="4">
        <f t="shared" si="12"/>
        <v>4333676</v>
      </c>
      <c r="G5" s="4">
        <f t="shared" si="12"/>
        <v>4331403.612</v>
      </c>
      <c r="H5" s="4">
        <f t="shared" si="12"/>
        <v>4331270</v>
      </c>
      <c r="I5" s="4">
        <f t="shared" si="12"/>
        <v>496.3290641</v>
      </c>
      <c r="J5" s="4">
        <f t="shared" si="12"/>
        <v>35</v>
      </c>
      <c r="K5" s="4">
        <f t="shared" si="12"/>
        <v>0.35</v>
      </c>
      <c r="L5" s="8">
        <f t="shared" si="4"/>
        <v>217</v>
      </c>
      <c r="Q5" s="4">
        <v>4.0</v>
      </c>
      <c r="S5" s="12" t="str">
        <f t="shared" si="5"/>
        <v>CPC-CP</v>
      </c>
      <c r="T5" s="12" t="str">
        <f t="shared" si="6"/>
        <v>CPC-D</v>
      </c>
      <c r="U5" s="12" t="str">
        <f t="shared" si="7"/>
        <v>CP</v>
      </c>
      <c r="V5" s="12" t="str">
        <f t="shared" si="8"/>
        <v>CP</v>
      </c>
      <c r="W5" s="12" t="str">
        <f t="shared" si="9"/>
        <v>CPC-D</v>
      </c>
      <c r="X5" s="12" t="str">
        <f t="shared" si="10"/>
        <v>CPC</v>
      </c>
    </row>
    <row r="6">
      <c r="A6" s="4">
        <f t="shared" ref="A6:K6" si="13">Indirect("Sheet1!"&amp;A$14&amp;$L6)</f>
        <v>8</v>
      </c>
      <c r="B6" s="4" t="str">
        <f t="shared" si="13"/>
        <v>ExecTime</v>
      </c>
      <c r="C6" s="4" t="str">
        <f t="shared" si="13"/>
        <v>ALL</v>
      </c>
      <c r="D6" s="4" t="str">
        <f t="shared" si="13"/>
        <v>D</v>
      </c>
      <c r="E6" s="4">
        <f t="shared" si="13"/>
        <v>4333162</v>
      </c>
      <c r="F6" s="4">
        <f t="shared" si="13"/>
        <v>4340486</v>
      </c>
      <c r="G6" s="4">
        <f t="shared" si="13"/>
        <v>4335119.937</v>
      </c>
      <c r="H6" s="4">
        <f t="shared" si="13"/>
        <v>4334972</v>
      </c>
      <c r="I6" s="4">
        <f t="shared" si="13"/>
        <v>991.0521275</v>
      </c>
      <c r="J6" s="4">
        <f t="shared" si="13"/>
        <v>162</v>
      </c>
      <c r="K6" s="4">
        <f t="shared" si="13"/>
        <v>1.62</v>
      </c>
      <c r="L6" s="8">
        <f t="shared" si="4"/>
        <v>219</v>
      </c>
      <c r="Q6" s="4">
        <v>5.0</v>
      </c>
      <c r="S6" s="12" t="str">
        <f t="shared" si="5"/>
        <v>L-CP</v>
      </c>
      <c r="T6" s="12" t="str">
        <f t="shared" si="6"/>
        <v>CPC</v>
      </c>
      <c r="U6" s="12" t="str">
        <f t="shared" si="7"/>
        <v>CPC</v>
      </c>
      <c r="V6" s="12" t="str">
        <f t="shared" si="8"/>
        <v>CPC</v>
      </c>
      <c r="W6" s="12" t="str">
        <f t="shared" si="9"/>
        <v>L-CPC-D</v>
      </c>
      <c r="X6" s="12" t="str">
        <f t="shared" si="10"/>
        <v>L-CPC</v>
      </c>
    </row>
    <row r="7">
      <c r="A7" s="4">
        <f t="shared" ref="A7:K7" si="14">Indirect("Sheet1!"&amp;A$14&amp;$L7)</f>
        <v>8</v>
      </c>
      <c r="B7" s="4" t="str">
        <f t="shared" si="14"/>
        <v>ExecTime</v>
      </c>
      <c r="C7" s="4" t="str">
        <f t="shared" si="14"/>
        <v>ALL</v>
      </c>
      <c r="D7" s="4" t="str">
        <f t="shared" si="14"/>
        <v>L</v>
      </c>
      <c r="E7" s="4">
        <f t="shared" si="14"/>
        <v>4327027</v>
      </c>
      <c r="F7" s="4">
        <f t="shared" si="14"/>
        <v>4335244</v>
      </c>
      <c r="G7" s="4">
        <f t="shared" si="14"/>
        <v>4331172.28</v>
      </c>
      <c r="H7" s="4">
        <f t="shared" si="14"/>
        <v>4331190</v>
      </c>
      <c r="I7" s="4">
        <f t="shared" si="14"/>
        <v>978.4120648</v>
      </c>
      <c r="J7" s="4">
        <f t="shared" si="14"/>
        <v>189</v>
      </c>
      <c r="K7" s="4">
        <f t="shared" si="14"/>
        <v>1.89</v>
      </c>
      <c r="L7" s="8">
        <f t="shared" si="4"/>
        <v>221</v>
      </c>
      <c r="Q7" s="4">
        <v>6.0</v>
      </c>
      <c r="S7" s="12" t="str">
        <f t="shared" si="5"/>
        <v>L-CPC-CP</v>
      </c>
      <c r="T7" s="12" t="str">
        <f t="shared" si="6"/>
        <v>L</v>
      </c>
      <c r="U7" s="12" t="str">
        <f t="shared" si="7"/>
        <v>L</v>
      </c>
      <c r="V7" s="12" t="str">
        <f t="shared" si="8"/>
        <v>L</v>
      </c>
      <c r="W7" s="12" t="str">
        <f t="shared" si="9"/>
        <v>CP</v>
      </c>
      <c r="X7" s="12" t="str">
        <f t="shared" si="10"/>
        <v>D</v>
      </c>
    </row>
    <row r="8">
      <c r="A8" s="4">
        <f t="shared" ref="A8:K8" si="15">Indirect("Sheet1!"&amp;A$14&amp;$L8)</f>
        <v>8</v>
      </c>
      <c r="B8" s="4" t="str">
        <f t="shared" si="15"/>
        <v>ExecTime</v>
      </c>
      <c r="C8" s="4" t="str">
        <f t="shared" si="15"/>
        <v>ALL</v>
      </c>
      <c r="D8" s="4" t="str">
        <f t="shared" si="15"/>
        <v>L-CP</v>
      </c>
      <c r="E8" s="4">
        <f t="shared" si="15"/>
        <v>4327540</v>
      </c>
      <c r="F8" s="4">
        <f t="shared" si="15"/>
        <v>4329946</v>
      </c>
      <c r="G8" s="4">
        <f t="shared" si="15"/>
        <v>4328159.471</v>
      </c>
      <c r="H8" s="4">
        <f t="shared" si="15"/>
        <v>4328108</v>
      </c>
      <c r="I8" s="4">
        <f t="shared" si="15"/>
        <v>279.9882132</v>
      </c>
      <c r="J8" s="4">
        <f t="shared" si="15"/>
        <v>379</v>
      </c>
      <c r="K8" s="4">
        <f t="shared" si="15"/>
        <v>3.79</v>
      </c>
      <c r="L8" s="8">
        <f t="shared" si="4"/>
        <v>223</v>
      </c>
      <c r="Q8" s="4">
        <v>7.0</v>
      </c>
      <c r="S8" s="12" t="str">
        <f t="shared" si="5"/>
        <v>No-mitig</v>
      </c>
      <c r="T8" s="12" t="str">
        <f t="shared" si="6"/>
        <v>L-CPC</v>
      </c>
      <c r="U8" s="12" t="str">
        <f t="shared" si="7"/>
        <v>L-CPC</v>
      </c>
      <c r="V8" s="12" t="str">
        <f t="shared" si="8"/>
        <v>CPC-D</v>
      </c>
      <c r="W8" s="12" t="str">
        <f t="shared" si="9"/>
        <v>L-CPC</v>
      </c>
      <c r="X8" s="12" t="str">
        <f t="shared" si="10"/>
        <v>L-D</v>
      </c>
    </row>
    <row r="9">
      <c r="A9" s="4">
        <f t="shared" ref="A9:K9" si="16">Indirect("Sheet1!"&amp;A$14&amp;$L9)</f>
        <v>8</v>
      </c>
      <c r="B9" s="4" t="str">
        <f t="shared" si="16"/>
        <v>ExecTime</v>
      </c>
      <c r="C9" s="4" t="str">
        <f t="shared" si="16"/>
        <v>ALL</v>
      </c>
      <c r="D9" s="4" t="str">
        <f t="shared" si="16"/>
        <v>L-CPC</v>
      </c>
      <c r="E9" s="4">
        <f t="shared" si="16"/>
        <v>4326973</v>
      </c>
      <c r="F9" s="4">
        <f t="shared" si="16"/>
        <v>4335271</v>
      </c>
      <c r="G9" s="4">
        <f t="shared" si="16"/>
        <v>4331376.686</v>
      </c>
      <c r="H9" s="4">
        <f t="shared" si="16"/>
        <v>4331378</v>
      </c>
      <c r="I9" s="4">
        <f t="shared" si="16"/>
        <v>924.2500854</v>
      </c>
      <c r="J9" s="4">
        <f t="shared" si="16"/>
        <v>154</v>
      </c>
      <c r="K9" s="4">
        <f t="shared" si="16"/>
        <v>1.54</v>
      </c>
      <c r="L9" s="8">
        <f t="shared" si="4"/>
        <v>225</v>
      </c>
      <c r="Q9" s="4">
        <v>8.0</v>
      </c>
      <c r="S9" s="12" t="str">
        <f t="shared" si="5"/>
        <v>CP</v>
      </c>
      <c r="T9" s="12" t="str">
        <f t="shared" si="6"/>
        <v>L-CPC-D</v>
      </c>
      <c r="U9" s="12" t="str">
        <f t="shared" si="7"/>
        <v>CPC-D</v>
      </c>
      <c r="V9" s="12" t="str">
        <f t="shared" si="8"/>
        <v>L-CPC</v>
      </c>
      <c r="W9" s="12" t="str">
        <f t="shared" si="9"/>
        <v>L-D</v>
      </c>
      <c r="X9" s="12" t="str">
        <f t="shared" si="10"/>
        <v>L</v>
      </c>
    </row>
    <row r="10">
      <c r="A10" s="4">
        <f t="shared" ref="A10:K10" si="17">Indirect("Sheet1!"&amp;A$14&amp;$L10)</f>
        <v>8</v>
      </c>
      <c r="B10" s="4" t="str">
        <f t="shared" si="17"/>
        <v>ExecTime</v>
      </c>
      <c r="C10" s="4" t="str">
        <f t="shared" si="17"/>
        <v>ALL</v>
      </c>
      <c r="D10" s="4" t="str">
        <f t="shared" si="17"/>
        <v>L-CPC-CP</v>
      </c>
      <c r="E10" s="4">
        <f t="shared" si="17"/>
        <v>4327567</v>
      </c>
      <c r="F10" s="4">
        <f t="shared" si="17"/>
        <v>4330838</v>
      </c>
      <c r="G10" s="4">
        <f t="shared" si="17"/>
        <v>4328137.973</v>
      </c>
      <c r="H10" s="4">
        <f t="shared" si="17"/>
        <v>4328108</v>
      </c>
      <c r="I10" s="4">
        <f t="shared" si="17"/>
        <v>261.3264179</v>
      </c>
      <c r="J10" s="4">
        <f t="shared" si="17"/>
        <v>265</v>
      </c>
      <c r="K10" s="4">
        <f t="shared" si="17"/>
        <v>2.65</v>
      </c>
      <c r="L10" s="8">
        <f t="shared" si="4"/>
        <v>227</v>
      </c>
      <c r="Q10" s="4">
        <v>9.0</v>
      </c>
      <c r="S10" s="12" t="str">
        <f t="shared" si="5"/>
        <v>CPC-D</v>
      </c>
      <c r="T10" s="12" t="str">
        <f t="shared" si="6"/>
        <v>CP</v>
      </c>
      <c r="U10" s="12" t="str">
        <f t="shared" si="7"/>
        <v>L-CPC-D</v>
      </c>
      <c r="V10" s="12" t="str">
        <f t="shared" si="8"/>
        <v>L-CPC-D</v>
      </c>
      <c r="W10" s="12" t="str">
        <f t="shared" si="9"/>
        <v>L</v>
      </c>
      <c r="X10" s="12" t="str">
        <f t="shared" si="10"/>
        <v>CPC-CP</v>
      </c>
    </row>
    <row r="11">
      <c r="A11" s="4">
        <f t="shared" ref="A11:K11" si="18">Indirect("Sheet1!"&amp;A$14&amp;$L11)</f>
        <v>8</v>
      </c>
      <c r="B11" s="4" t="str">
        <f t="shared" si="18"/>
        <v>ExecTime</v>
      </c>
      <c r="C11" s="4" t="str">
        <f t="shared" si="18"/>
        <v>ALL</v>
      </c>
      <c r="D11" s="4" t="str">
        <f t="shared" si="18"/>
        <v>L-CPC-D</v>
      </c>
      <c r="E11" s="4">
        <f t="shared" si="18"/>
        <v>4331162</v>
      </c>
      <c r="F11" s="4">
        <f t="shared" si="18"/>
        <v>4335298</v>
      </c>
      <c r="G11" s="4">
        <f t="shared" si="18"/>
        <v>4332438.415</v>
      </c>
      <c r="H11" s="4">
        <f t="shared" si="18"/>
        <v>4332324</v>
      </c>
      <c r="I11" s="4">
        <f t="shared" si="18"/>
        <v>628.2932192</v>
      </c>
      <c r="J11" s="4">
        <f t="shared" si="18"/>
        <v>20</v>
      </c>
      <c r="K11" s="4">
        <f t="shared" si="18"/>
        <v>0.2</v>
      </c>
      <c r="L11" s="8">
        <f t="shared" si="4"/>
        <v>229</v>
      </c>
      <c r="Q11" s="4">
        <v>10.0</v>
      </c>
      <c r="S11" s="12" t="str">
        <f t="shared" si="5"/>
        <v>L-CPC-D</v>
      </c>
      <c r="T11" s="12" t="str">
        <f t="shared" si="6"/>
        <v>D</v>
      </c>
      <c r="U11" s="12" t="str">
        <f t="shared" si="7"/>
        <v>D</v>
      </c>
      <c r="V11" s="12" t="str">
        <f t="shared" si="8"/>
        <v>D</v>
      </c>
      <c r="W11" s="12" t="str">
        <f t="shared" si="9"/>
        <v>D</v>
      </c>
      <c r="X11" s="12" t="str">
        <f t="shared" si="10"/>
        <v>L-CPC-CP</v>
      </c>
    </row>
    <row r="12">
      <c r="A12" s="4">
        <f t="shared" ref="A12:K12" si="19">Indirect("Sheet1!"&amp;A$14&amp;$L12)</f>
        <v>8</v>
      </c>
      <c r="B12" s="4" t="str">
        <f t="shared" si="19"/>
        <v>ExecTime</v>
      </c>
      <c r="C12" s="4" t="str">
        <f t="shared" si="19"/>
        <v>ALL</v>
      </c>
      <c r="D12" s="4" t="str">
        <f t="shared" si="19"/>
        <v>L-D</v>
      </c>
      <c r="E12" s="4">
        <f t="shared" si="19"/>
        <v>4334027</v>
      </c>
      <c r="F12" s="4">
        <f t="shared" si="19"/>
        <v>4344892</v>
      </c>
      <c r="G12" s="4">
        <f t="shared" si="19"/>
        <v>4336361.665</v>
      </c>
      <c r="H12" s="4">
        <f t="shared" si="19"/>
        <v>4336216</v>
      </c>
      <c r="I12" s="4">
        <f t="shared" si="19"/>
        <v>970.0772114</v>
      </c>
      <c r="J12" s="4">
        <f t="shared" si="19"/>
        <v>165</v>
      </c>
      <c r="K12" s="4">
        <f t="shared" si="19"/>
        <v>1.65</v>
      </c>
      <c r="L12" s="8">
        <f t="shared" si="4"/>
        <v>231</v>
      </c>
      <c r="Q12" s="4">
        <v>11.0</v>
      </c>
      <c r="S12" s="12" t="str">
        <f t="shared" si="5"/>
        <v>D</v>
      </c>
      <c r="T12" s="12" t="str">
        <f t="shared" si="6"/>
        <v>No-mitig</v>
      </c>
      <c r="U12" s="12" t="str">
        <f t="shared" si="7"/>
        <v>No-mitig</v>
      </c>
      <c r="V12" s="12" t="str">
        <f t="shared" si="8"/>
        <v>No-mitig</v>
      </c>
      <c r="W12" s="12" t="str">
        <f t="shared" si="9"/>
        <v>CPC</v>
      </c>
      <c r="X12" s="12" t="str">
        <f t="shared" si="10"/>
        <v>L-CP</v>
      </c>
    </row>
    <row r="13">
      <c r="A13" s="4">
        <f t="shared" ref="A13:K13" si="20">Indirect("Sheet1!"&amp;A$14&amp;$L13)</f>
        <v>8</v>
      </c>
      <c r="B13" s="4" t="str">
        <f t="shared" si="20"/>
        <v>ExecTime</v>
      </c>
      <c r="C13" s="4" t="str">
        <f t="shared" si="20"/>
        <v>ALL</v>
      </c>
      <c r="D13" s="4" t="str">
        <f t="shared" si="20"/>
        <v>No-mitig</v>
      </c>
      <c r="E13" s="4">
        <f t="shared" si="20"/>
        <v>4329054</v>
      </c>
      <c r="F13" s="4">
        <f t="shared" si="20"/>
        <v>4343108</v>
      </c>
      <c r="G13" s="4">
        <f t="shared" si="20"/>
        <v>4335498.921</v>
      </c>
      <c r="H13" s="4">
        <f t="shared" si="20"/>
        <v>4335405</v>
      </c>
      <c r="I13" s="4">
        <f t="shared" si="20"/>
        <v>1601.601274</v>
      </c>
      <c r="J13" s="4">
        <f t="shared" si="20"/>
        <v>83</v>
      </c>
      <c r="K13" s="4">
        <f t="shared" si="20"/>
        <v>0.83</v>
      </c>
      <c r="L13" s="8">
        <f t="shared" si="4"/>
        <v>233</v>
      </c>
      <c r="Q13" s="4">
        <v>12.0</v>
      </c>
      <c r="S13" s="12" t="str">
        <f t="shared" si="5"/>
        <v>L-D</v>
      </c>
      <c r="T13" s="12" t="str">
        <f t="shared" si="6"/>
        <v>L-D</v>
      </c>
      <c r="U13" s="12" t="str">
        <f t="shared" si="7"/>
        <v>L-D</v>
      </c>
      <c r="V13" s="12" t="str">
        <f t="shared" si="8"/>
        <v>L-D</v>
      </c>
      <c r="W13" s="12" t="str">
        <f t="shared" si="9"/>
        <v>No-mitig</v>
      </c>
      <c r="X13" s="12" t="str">
        <f t="shared" si="10"/>
        <v>CP</v>
      </c>
    </row>
    <row r="14">
      <c r="A14" s="15" t="s">
        <v>40</v>
      </c>
      <c r="B14" s="15" t="s">
        <v>41</v>
      </c>
      <c r="C14" s="15" t="s">
        <v>42</v>
      </c>
      <c r="D14" s="15" t="s">
        <v>27</v>
      </c>
      <c r="E14" s="15" t="s">
        <v>43</v>
      </c>
      <c r="F14" s="15" t="s">
        <v>44</v>
      </c>
      <c r="G14" s="15" t="s">
        <v>45</v>
      </c>
      <c r="H14" s="15" t="s">
        <v>46</v>
      </c>
      <c r="I14" s="15" t="s">
        <v>47</v>
      </c>
      <c r="J14" s="15" t="s">
        <v>48</v>
      </c>
      <c r="K14" s="15" t="s">
        <v>49</v>
      </c>
      <c r="L14" s="8"/>
    </row>
    <row r="16">
      <c r="A16" s="16" t="s">
        <v>50</v>
      </c>
      <c r="B16" s="16">
        <v>1.0</v>
      </c>
      <c r="C16" s="16">
        <v>2.0</v>
      </c>
      <c r="D16" s="16">
        <v>3.0</v>
      </c>
      <c r="E16" s="16">
        <v>4.0</v>
      </c>
      <c r="F16" s="16">
        <v>5.0</v>
      </c>
      <c r="G16" s="16">
        <v>6.0</v>
      </c>
      <c r="H16" s="16">
        <v>7.0</v>
      </c>
      <c r="I16" s="16">
        <v>8.0</v>
      </c>
      <c r="J16" s="16">
        <v>9.0</v>
      </c>
      <c r="K16" s="16">
        <v>10.0</v>
      </c>
      <c r="L16" s="16">
        <v>11.0</v>
      </c>
      <c r="M16" s="16">
        <v>12.0</v>
      </c>
    </row>
    <row r="17">
      <c r="A17" s="17" t="str">
        <f t="array" ref="A17:A22">TRANSPOSE(E1:J1)</f>
        <v>min</v>
      </c>
      <c r="B17" s="18" t="str">
        <f t="array" ref="B17:M17">TRANSPOSE(S2:S13)</f>
        <v>CPC</v>
      </c>
      <c r="C17" s="18" t="s">
        <v>30</v>
      </c>
      <c r="D17" s="18" t="s">
        <v>28</v>
      </c>
      <c r="E17" s="18" t="s">
        <v>25</v>
      </c>
      <c r="F17" s="18" t="s">
        <v>29</v>
      </c>
      <c r="G17" s="18" t="s">
        <v>31</v>
      </c>
      <c r="H17" s="18" t="s">
        <v>34</v>
      </c>
      <c r="I17" s="18" t="s">
        <v>22</v>
      </c>
      <c r="J17" s="18" t="s">
        <v>26</v>
      </c>
      <c r="K17" s="18" t="s">
        <v>32</v>
      </c>
      <c r="L17" s="18" t="s">
        <v>27</v>
      </c>
      <c r="M17" s="18" t="s">
        <v>33</v>
      </c>
      <c r="Q17" s="11" t="s">
        <v>13</v>
      </c>
      <c r="S17" s="11" t="s">
        <v>14</v>
      </c>
      <c r="U17" s="11" t="s">
        <v>15</v>
      </c>
      <c r="W17" s="11" t="s">
        <v>16</v>
      </c>
      <c r="Y17" s="11" t="s">
        <v>17</v>
      </c>
      <c r="AA17" s="19" t="s">
        <v>18</v>
      </c>
      <c r="AB17" s="20"/>
    </row>
    <row r="18">
      <c r="A18" s="17" t="s">
        <v>14</v>
      </c>
      <c r="B18" s="18" t="str">
        <f t="array" ref="B18:M18">TRANSPOSE(T2:T13)</f>
        <v>CPC-CP</v>
      </c>
      <c r="C18" s="18" t="s">
        <v>29</v>
      </c>
      <c r="D18" s="18" t="s">
        <v>31</v>
      </c>
      <c r="E18" s="18" t="s">
        <v>26</v>
      </c>
      <c r="F18" s="18" t="s">
        <v>24</v>
      </c>
      <c r="G18" s="18" t="s">
        <v>28</v>
      </c>
      <c r="H18" s="18" t="s">
        <v>30</v>
      </c>
      <c r="I18" s="18" t="s">
        <v>32</v>
      </c>
      <c r="J18" s="18" t="s">
        <v>22</v>
      </c>
      <c r="K18" s="18" t="s">
        <v>27</v>
      </c>
      <c r="L18" s="18" t="s">
        <v>34</v>
      </c>
      <c r="M18" s="18" t="s">
        <v>33</v>
      </c>
      <c r="Q18" s="12" t="str">
        <f t="array" ref="Q18:R29">SORT(D2:E13, 2, TRUE)</f>
        <v>CPC</v>
      </c>
      <c r="R18" s="12">
        <v>4326838.0</v>
      </c>
      <c r="S18" s="12" t="str">
        <f t="array" ref="S18:T29">SORT({D2:D13, F2:F13}, 2, TRUE)</f>
        <v>CPC-CP</v>
      </c>
      <c r="T18" s="12">
        <v>4329784.0</v>
      </c>
      <c r="U18" s="12" t="str">
        <f t="array" ref="U18:V29">SORT({D2:D13, G2:G13}, 2, TRUE)</f>
        <v>CPC-CP</v>
      </c>
      <c r="V18" s="12">
        <v>4328057.28825765</v>
      </c>
      <c r="W18" s="12" t="str">
        <f t="array" ref="W18:X29">SORT({D2:D13, H2:H13}, 2, TRUE)</f>
        <v>CPC-CP</v>
      </c>
      <c r="X18" s="12">
        <v>4328027.0</v>
      </c>
      <c r="Y18" s="12" t="str">
        <f t="array" ref="Y18:Z29">SORT({D2:D13, I2:I13}, 2, TRUE)</f>
        <v>CPC-CP</v>
      </c>
      <c r="Z18" s="12">
        <v>252.542440055753</v>
      </c>
      <c r="AA18" s="21" t="str">
        <f t="array" ref="AA18:AB29">SORT({D2:D13, J2:J13}, 2, TRUE)</f>
        <v>L-CPC-D</v>
      </c>
      <c r="AB18" s="22">
        <v>20.0</v>
      </c>
      <c r="AC18" s="23"/>
      <c r="AD18" s="23"/>
      <c r="AE18" s="23"/>
      <c r="AF18" s="23"/>
      <c r="AG18" s="23"/>
      <c r="AH18" s="23"/>
      <c r="AI18" s="23"/>
      <c r="AJ18" s="23"/>
      <c r="AK18" s="23"/>
      <c r="AL18" s="23"/>
    </row>
    <row r="19">
      <c r="A19" s="17" t="s">
        <v>15</v>
      </c>
      <c r="B19" s="18" t="str">
        <f t="array" ref="B19:M19">TRANSPOSE(U2:U13)</f>
        <v>CPC-CP</v>
      </c>
      <c r="C19" s="18" t="s">
        <v>31</v>
      </c>
      <c r="D19" s="18" t="s">
        <v>29</v>
      </c>
      <c r="E19" s="18" t="s">
        <v>22</v>
      </c>
      <c r="F19" s="18" t="s">
        <v>24</v>
      </c>
      <c r="G19" s="18" t="s">
        <v>28</v>
      </c>
      <c r="H19" s="18" t="s">
        <v>30</v>
      </c>
      <c r="I19" s="18" t="s">
        <v>26</v>
      </c>
      <c r="J19" s="18" t="s">
        <v>32</v>
      </c>
      <c r="K19" s="18" t="s">
        <v>27</v>
      </c>
      <c r="L19" s="18" t="s">
        <v>34</v>
      </c>
      <c r="M19" s="18" t="s">
        <v>33</v>
      </c>
      <c r="Q19" s="12" t="s">
        <v>30</v>
      </c>
      <c r="R19" s="12">
        <v>4326973.0</v>
      </c>
      <c r="S19" s="12" t="s">
        <v>29</v>
      </c>
      <c r="T19" s="12">
        <v>4329946.0</v>
      </c>
      <c r="U19" s="12" t="s">
        <v>31</v>
      </c>
      <c r="V19" s="12">
        <v>4328137.97279455</v>
      </c>
      <c r="W19" s="12" t="s">
        <v>29</v>
      </c>
      <c r="X19" s="12">
        <v>4328108.0</v>
      </c>
      <c r="Y19" s="12" t="s">
        <v>31</v>
      </c>
      <c r="Z19" s="12">
        <v>261.326417931956</v>
      </c>
      <c r="AA19" s="21" t="s">
        <v>26</v>
      </c>
      <c r="AB19" s="20">
        <v>35.0</v>
      </c>
    </row>
    <row r="20">
      <c r="A20" s="17" t="s">
        <v>16</v>
      </c>
      <c r="B20" s="18" t="str">
        <f t="array" ref="B20:M20">TRANSPOSE(V2:V13)</f>
        <v>CPC-CP</v>
      </c>
      <c r="C20" s="18" t="s">
        <v>29</v>
      </c>
      <c r="D20" s="18" t="s">
        <v>31</v>
      </c>
      <c r="E20" s="18" t="s">
        <v>22</v>
      </c>
      <c r="F20" s="18" t="s">
        <v>24</v>
      </c>
      <c r="G20" s="18" t="s">
        <v>28</v>
      </c>
      <c r="H20" s="18" t="s">
        <v>26</v>
      </c>
      <c r="I20" s="18" t="s">
        <v>30</v>
      </c>
      <c r="J20" s="18" t="s">
        <v>32</v>
      </c>
      <c r="K20" s="18" t="s">
        <v>27</v>
      </c>
      <c r="L20" s="18" t="s">
        <v>34</v>
      </c>
      <c r="M20" s="18" t="s">
        <v>33</v>
      </c>
      <c r="Q20" s="12" t="s">
        <v>28</v>
      </c>
      <c r="R20" s="12">
        <v>4327027.0</v>
      </c>
      <c r="S20" s="12" t="s">
        <v>31</v>
      </c>
      <c r="T20" s="12">
        <v>4330838.0</v>
      </c>
      <c r="U20" s="12" t="s">
        <v>29</v>
      </c>
      <c r="V20" s="12">
        <v>4328159.47059411</v>
      </c>
      <c r="W20" s="12" t="s">
        <v>31</v>
      </c>
      <c r="X20" s="12">
        <v>4328108.0</v>
      </c>
      <c r="Y20" s="12" t="s">
        <v>29</v>
      </c>
      <c r="Z20" s="12">
        <v>279.988213154268</v>
      </c>
      <c r="AA20" s="12" t="s">
        <v>34</v>
      </c>
      <c r="AB20" s="12">
        <v>83.0</v>
      </c>
    </row>
    <row r="21">
      <c r="A21" s="17" t="s">
        <v>17</v>
      </c>
      <c r="B21" s="18" t="str">
        <f t="array" ref="B21:M21">TRANSPOSE(W2:W13)</f>
        <v>CPC-CP</v>
      </c>
      <c r="C21" s="18" t="s">
        <v>31</v>
      </c>
      <c r="D21" s="18" t="s">
        <v>29</v>
      </c>
      <c r="E21" s="18" t="s">
        <v>26</v>
      </c>
      <c r="F21" s="18" t="s">
        <v>32</v>
      </c>
      <c r="G21" s="18" t="s">
        <v>22</v>
      </c>
      <c r="H21" s="18" t="s">
        <v>30</v>
      </c>
      <c r="I21" s="18" t="s">
        <v>33</v>
      </c>
      <c r="J21" s="18" t="s">
        <v>28</v>
      </c>
      <c r="K21" s="18" t="s">
        <v>27</v>
      </c>
      <c r="L21" s="18" t="s">
        <v>24</v>
      </c>
      <c r="M21" s="18" t="s">
        <v>34</v>
      </c>
      <c r="Q21" s="12" t="s">
        <v>25</v>
      </c>
      <c r="R21" s="12">
        <v>4327405.0</v>
      </c>
      <c r="S21" s="12" t="s">
        <v>26</v>
      </c>
      <c r="T21" s="12">
        <v>4333676.0</v>
      </c>
      <c r="U21" s="12" t="s">
        <v>22</v>
      </c>
      <c r="V21" s="12">
        <v>4330406.25295059</v>
      </c>
      <c r="W21" s="12" t="s">
        <v>22</v>
      </c>
      <c r="X21" s="12">
        <v>4330190.0</v>
      </c>
      <c r="Y21" s="12" t="s">
        <v>26</v>
      </c>
      <c r="Z21" s="12">
        <v>496.32906406183</v>
      </c>
      <c r="AA21" s="12" t="s">
        <v>24</v>
      </c>
      <c r="AB21" s="12">
        <v>110.0</v>
      </c>
    </row>
    <row r="22">
      <c r="A22" s="17" t="s">
        <v>18</v>
      </c>
      <c r="B22" s="18" t="str">
        <f t="array" ref="B22:M22">TRANSPOSE(X2:X13)</f>
        <v>L-CPC-D</v>
      </c>
      <c r="C22" s="18" t="s">
        <v>26</v>
      </c>
      <c r="D22" s="18" t="s">
        <v>34</v>
      </c>
      <c r="E22" s="18" t="s">
        <v>24</v>
      </c>
      <c r="F22" s="18" t="s">
        <v>30</v>
      </c>
      <c r="G22" s="18" t="s">
        <v>27</v>
      </c>
      <c r="H22" s="18" t="s">
        <v>33</v>
      </c>
      <c r="I22" s="18" t="s">
        <v>28</v>
      </c>
      <c r="J22" s="18" t="s">
        <v>25</v>
      </c>
      <c r="K22" s="18" t="s">
        <v>31</v>
      </c>
      <c r="L22" s="18" t="s">
        <v>29</v>
      </c>
      <c r="M22" s="18" t="s">
        <v>22</v>
      </c>
      <c r="Q22" s="12" t="s">
        <v>29</v>
      </c>
      <c r="R22" s="12">
        <v>4327540.0</v>
      </c>
      <c r="S22" s="12" t="s">
        <v>24</v>
      </c>
      <c r="T22" s="12">
        <v>4334865.0</v>
      </c>
      <c r="U22" s="12" t="s">
        <v>24</v>
      </c>
      <c r="V22" s="12">
        <v>4330924.05961192</v>
      </c>
      <c r="W22" s="12" t="s">
        <v>24</v>
      </c>
      <c r="X22" s="12">
        <v>4330973.0</v>
      </c>
      <c r="Y22" s="12" t="s">
        <v>32</v>
      </c>
      <c r="Z22" s="12">
        <v>628.293219207615</v>
      </c>
      <c r="AA22" s="12" t="s">
        <v>30</v>
      </c>
      <c r="AB22" s="12">
        <v>154.0</v>
      </c>
    </row>
    <row r="23">
      <c r="Q23" s="12" t="s">
        <v>31</v>
      </c>
      <c r="R23" s="12">
        <v>4327567.0</v>
      </c>
      <c r="S23" s="12" t="s">
        <v>28</v>
      </c>
      <c r="T23" s="12">
        <v>4335244.0</v>
      </c>
      <c r="U23" s="12" t="s">
        <v>28</v>
      </c>
      <c r="V23" s="12">
        <v>4331172.28045609</v>
      </c>
      <c r="W23" s="12" t="s">
        <v>28</v>
      </c>
      <c r="X23" s="12">
        <v>4331190.0</v>
      </c>
      <c r="Y23" s="12" t="s">
        <v>22</v>
      </c>
      <c r="Z23" s="12">
        <v>683.609449241578</v>
      </c>
      <c r="AA23" s="12" t="s">
        <v>27</v>
      </c>
      <c r="AB23" s="12">
        <v>162.0</v>
      </c>
    </row>
    <row r="24">
      <c r="Q24" s="12" t="s">
        <v>34</v>
      </c>
      <c r="R24" s="12">
        <v>4329054.0</v>
      </c>
      <c r="S24" s="12" t="s">
        <v>30</v>
      </c>
      <c r="T24" s="12">
        <v>4335271.0</v>
      </c>
      <c r="U24" s="12" t="s">
        <v>30</v>
      </c>
      <c r="V24" s="12">
        <v>4331376.68633726</v>
      </c>
      <c r="W24" s="12" t="s">
        <v>26</v>
      </c>
      <c r="X24" s="12">
        <v>4331270.0</v>
      </c>
      <c r="Y24" s="12" t="s">
        <v>30</v>
      </c>
      <c r="Z24" s="12">
        <v>924.250085367201</v>
      </c>
      <c r="AA24" s="12" t="s">
        <v>33</v>
      </c>
      <c r="AB24" s="12">
        <v>165.0</v>
      </c>
    </row>
    <row r="25">
      <c r="A25" s="16" t="s">
        <v>51</v>
      </c>
      <c r="D25" s="3" t="s">
        <v>52</v>
      </c>
      <c r="F25" s="3" t="s">
        <v>13</v>
      </c>
      <c r="G25" s="7" t="s">
        <v>14</v>
      </c>
      <c r="H25" s="7" t="s">
        <v>15</v>
      </c>
      <c r="I25" s="7" t="s">
        <v>16</v>
      </c>
      <c r="J25" s="7" t="s">
        <v>17</v>
      </c>
      <c r="K25" s="7" t="s">
        <v>18</v>
      </c>
      <c r="L25" s="7"/>
      <c r="Q25" s="12" t="s">
        <v>22</v>
      </c>
      <c r="R25" s="12">
        <v>4329459.0</v>
      </c>
      <c r="S25" s="12" t="s">
        <v>32</v>
      </c>
      <c r="T25" s="12">
        <v>4335298.0</v>
      </c>
      <c r="U25" s="12" t="s">
        <v>26</v>
      </c>
      <c r="V25" s="12">
        <v>4331403.61172234</v>
      </c>
      <c r="W25" s="12" t="s">
        <v>30</v>
      </c>
      <c r="X25" s="12">
        <v>4331378.0</v>
      </c>
      <c r="Y25" s="12" t="s">
        <v>33</v>
      </c>
      <c r="Z25" s="12">
        <v>970.077211355914</v>
      </c>
      <c r="AA25" s="12" t="s">
        <v>28</v>
      </c>
      <c r="AB25" s="12">
        <v>189.0</v>
      </c>
    </row>
    <row r="26">
      <c r="A26" s="18" t="str">
        <f t="array" ref="A26:B37">SORT({Q33:Q44,AE33:AE44}, 2, FALSE)</f>
        <v>CPC-CP</v>
      </c>
      <c r="B26" s="18">
        <v>24.0</v>
      </c>
      <c r="D26" s="7" t="str">
        <f t="shared" ref="D26:D36" si="22">D2</f>
        <v>CP</v>
      </c>
      <c r="F26" s="12">
        <f t="shared" ref="F26:K26" si="21">E2/E$13*100</f>
        <v>100.0093554</v>
      </c>
      <c r="G26" s="12">
        <f t="shared" si="21"/>
        <v>99.85563334</v>
      </c>
      <c r="H26" s="12">
        <f t="shared" si="21"/>
        <v>99.88253559</v>
      </c>
      <c r="I26" s="12">
        <f t="shared" si="21"/>
        <v>99.87971135</v>
      </c>
      <c r="J26" s="12">
        <f t="shared" si="21"/>
        <v>42.68287371</v>
      </c>
      <c r="K26" s="12">
        <f t="shared" si="21"/>
        <v>1090.361446</v>
      </c>
      <c r="Q26" s="12" t="s">
        <v>26</v>
      </c>
      <c r="R26" s="12">
        <v>4330324.0</v>
      </c>
      <c r="S26" s="12" t="s">
        <v>22</v>
      </c>
      <c r="T26" s="12">
        <v>4336838.0</v>
      </c>
      <c r="U26" s="12" t="s">
        <v>32</v>
      </c>
      <c r="V26" s="12">
        <v>4332438.41538307</v>
      </c>
      <c r="W26" s="12" t="s">
        <v>32</v>
      </c>
      <c r="X26" s="12">
        <v>4332324.0</v>
      </c>
      <c r="Y26" s="12" t="s">
        <v>28</v>
      </c>
      <c r="Z26" s="12">
        <v>978.412064832833</v>
      </c>
      <c r="AA26" s="12" t="s">
        <v>25</v>
      </c>
      <c r="AB26" s="12">
        <v>249.0</v>
      </c>
    </row>
    <row r="27">
      <c r="A27" s="18" t="s">
        <v>29</v>
      </c>
      <c r="B27" s="18">
        <v>21.0</v>
      </c>
      <c r="D27" s="7" t="str">
        <f t="shared" si="22"/>
        <v>CPC</v>
      </c>
      <c r="F27" s="12">
        <f t="shared" ref="F27:K27" si="23">E3/E$13*100</f>
        <v>99.94881099</v>
      </c>
      <c r="G27" s="12">
        <f t="shared" si="23"/>
        <v>99.81020504</v>
      </c>
      <c r="H27" s="12">
        <f t="shared" si="23"/>
        <v>99.894479</v>
      </c>
      <c r="I27" s="12">
        <f t="shared" si="23"/>
        <v>99.89777195</v>
      </c>
      <c r="J27" s="12">
        <f t="shared" si="23"/>
        <v>65.27576287</v>
      </c>
      <c r="K27" s="12">
        <f t="shared" si="23"/>
        <v>132.5301205</v>
      </c>
      <c r="Q27" s="12" t="s">
        <v>32</v>
      </c>
      <c r="R27" s="12">
        <v>4331162.0</v>
      </c>
      <c r="S27" s="12" t="s">
        <v>27</v>
      </c>
      <c r="T27" s="12">
        <v>4340486.0</v>
      </c>
      <c r="U27" s="12" t="s">
        <v>27</v>
      </c>
      <c r="V27" s="12">
        <v>4335119.93678735</v>
      </c>
      <c r="W27" s="12" t="s">
        <v>27</v>
      </c>
      <c r="X27" s="12">
        <v>4334972.0</v>
      </c>
      <c r="Y27" s="12" t="s">
        <v>27</v>
      </c>
      <c r="Z27" s="12">
        <v>991.052127539604</v>
      </c>
      <c r="AA27" s="12" t="s">
        <v>31</v>
      </c>
      <c r="AB27" s="12">
        <v>265.0</v>
      </c>
    </row>
    <row r="28">
      <c r="A28" s="18" t="s">
        <v>31</v>
      </c>
      <c r="B28" s="18">
        <v>21.0</v>
      </c>
      <c r="D28" s="7" t="str">
        <f t="shared" si="22"/>
        <v>CPC-CP</v>
      </c>
      <c r="F28" s="12">
        <f t="shared" ref="F28:K28" si="24">E4/E$13*100</f>
        <v>99.96190854</v>
      </c>
      <c r="G28" s="12">
        <f t="shared" si="24"/>
        <v>99.69321509</v>
      </c>
      <c r="H28" s="12">
        <f t="shared" si="24"/>
        <v>99.82835579</v>
      </c>
      <c r="I28" s="12">
        <f t="shared" si="24"/>
        <v>99.82981982</v>
      </c>
      <c r="J28" s="12">
        <f t="shared" si="24"/>
        <v>15.76812182</v>
      </c>
      <c r="K28" s="12">
        <f t="shared" si="24"/>
        <v>300</v>
      </c>
      <c r="Q28" s="12" t="s">
        <v>27</v>
      </c>
      <c r="R28" s="12">
        <v>4333162.0</v>
      </c>
      <c r="S28" s="12" t="s">
        <v>34</v>
      </c>
      <c r="T28" s="12">
        <v>4343108.0</v>
      </c>
      <c r="U28" s="12" t="s">
        <v>34</v>
      </c>
      <c r="V28" s="12">
        <v>4335498.92128425</v>
      </c>
      <c r="W28" s="12" t="s">
        <v>34</v>
      </c>
      <c r="X28" s="12">
        <v>4335405.0</v>
      </c>
      <c r="Y28" s="12" t="s">
        <v>24</v>
      </c>
      <c r="Z28" s="12">
        <v>1045.4574499379</v>
      </c>
      <c r="AA28" s="12" t="s">
        <v>29</v>
      </c>
      <c r="AB28" s="12">
        <v>379.0</v>
      </c>
    </row>
    <row r="29">
      <c r="A29" s="18" t="s">
        <v>26</v>
      </c>
      <c r="B29" s="18">
        <v>18.0</v>
      </c>
      <c r="D29" s="7" t="str">
        <f t="shared" si="22"/>
        <v>CPC-D</v>
      </c>
      <c r="F29" s="12">
        <f t="shared" ref="F29:K29" si="25">E5/E$13*100</f>
        <v>100.0293367</v>
      </c>
      <c r="G29" s="12">
        <f t="shared" si="25"/>
        <v>99.78282833</v>
      </c>
      <c r="H29" s="12">
        <f t="shared" si="25"/>
        <v>99.90554006</v>
      </c>
      <c r="I29" s="12">
        <f t="shared" si="25"/>
        <v>99.90462252</v>
      </c>
      <c r="J29" s="12">
        <f t="shared" si="25"/>
        <v>30.98955227</v>
      </c>
      <c r="K29" s="12">
        <f t="shared" si="25"/>
        <v>42.1686747</v>
      </c>
      <c r="Q29" s="12" t="s">
        <v>33</v>
      </c>
      <c r="R29" s="12">
        <v>4334027.0</v>
      </c>
      <c r="S29" s="12" t="s">
        <v>33</v>
      </c>
      <c r="T29" s="12">
        <v>4344892.0</v>
      </c>
      <c r="U29" s="12" t="s">
        <v>33</v>
      </c>
      <c r="V29" s="12">
        <v>4336361.66523304</v>
      </c>
      <c r="W29" s="12" t="s">
        <v>33</v>
      </c>
      <c r="X29" s="12">
        <v>4336216.0</v>
      </c>
      <c r="Y29" s="12" t="s">
        <v>34</v>
      </c>
      <c r="Z29" s="12">
        <v>1601.6012743178</v>
      </c>
      <c r="AA29" s="12" t="s">
        <v>22</v>
      </c>
      <c r="AB29" s="12">
        <v>905.0</v>
      </c>
    </row>
    <row r="30">
      <c r="A30" s="18" t="s">
        <v>32</v>
      </c>
      <c r="B30" s="18">
        <v>13.0</v>
      </c>
      <c r="D30" s="7" t="str">
        <f t="shared" si="22"/>
        <v>D</v>
      </c>
      <c r="F30" s="12">
        <f t="shared" ref="F30:K30" si="26">E6/E$13*100</f>
        <v>100.0948937</v>
      </c>
      <c r="G30" s="12">
        <f t="shared" si="26"/>
        <v>99.93962849</v>
      </c>
      <c r="H30" s="12">
        <f t="shared" si="26"/>
        <v>99.99125857</v>
      </c>
      <c r="I30" s="12">
        <f t="shared" si="26"/>
        <v>99.99001247</v>
      </c>
      <c r="J30" s="12">
        <f t="shared" si="26"/>
        <v>61.87882986</v>
      </c>
      <c r="K30" s="12">
        <f t="shared" si="26"/>
        <v>195.1807229</v>
      </c>
    </row>
    <row r="31">
      <c r="A31" s="18" t="s">
        <v>30</v>
      </c>
      <c r="B31" s="18">
        <v>12.0</v>
      </c>
      <c r="D31" s="7" t="str">
        <f t="shared" si="22"/>
        <v>L</v>
      </c>
      <c r="F31" s="12">
        <f t="shared" ref="F31:K31" si="27">E7/E$13*100</f>
        <v>99.95317684</v>
      </c>
      <c r="G31" s="12">
        <f t="shared" si="27"/>
        <v>99.81893151</v>
      </c>
      <c r="H31" s="12">
        <f t="shared" si="27"/>
        <v>99.90020432</v>
      </c>
      <c r="I31" s="12">
        <f t="shared" si="27"/>
        <v>99.90277725</v>
      </c>
      <c r="J31" s="12">
        <f t="shared" si="27"/>
        <v>61.08961578</v>
      </c>
      <c r="K31" s="12">
        <f t="shared" si="27"/>
        <v>227.7108434</v>
      </c>
    </row>
    <row r="32">
      <c r="A32" s="18" t="s">
        <v>22</v>
      </c>
      <c r="B32" s="18">
        <v>11.0</v>
      </c>
      <c r="D32" s="7" t="str">
        <f t="shared" si="22"/>
        <v>L-CP</v>
      </c>
      <c r="F32" s="12">
        <f t="shared" ref="F32:K32" si="28">E8/E$13*100</f>
        <v>99.965027</v>
      </c>
      <c r="G32" s="12">
        <f t="shared" si="28"/>
        <v>99.69694514</v>
      </c>
      <c r="H32" s="12">
        <f t="shared" si="28"/>
        <v>99.83071266</v>
      </c>
      <c r="I32" s="12">
        <f t="shared" si="28"/>
        <v>99.83168816</v>
      </c>
      <c r="J32" s="12">
        <f t="shared" si="28"/>
        <v>17.48176763</v>
      </c>
      <c r="K32" s="12">
        <f t="shared" si="28"/>
        <v>456.626506</v>
      </c>
      <c r="R32" s="11" t="s">
        <v>13</v>
      </c>
      <c r="S32" s="11" t="s">
        <v>14</v>
      </c>
      <c r="T32" s="11" t="s">
        <v>15</v>
      </c>
      <c r="U32" s="11" t="s">
        <v>16</v>
      </c>
      <c r="V32" s="11" t="s">
        <v>17</v>
      </c>
      <c r="W32" s="11" t="s">
        <v>18</v>
      </c>
      <c r="Y32" s="11" t="s">
        <v>13</v>
      </c>
      <c r="Z32" s="11" t="s">
        <v>14</v>
      </c>
      <c r="AA32" s="11" t="s">
        <v>15</v>
      </c>
      <c r="AB32" s="11" t="s">
        <v>16</v>
      </c>
      <c r="AC32" s="11" t="s">
        <v>17</v>
      </c>
      <c r="AD32" s="11" t="s">
        <v>18</v>
      </c>
      <c r="AE32" s="4" t="s">
        <v>53</v>
      </c>
    </row>
    <row r="33">
      <c r="A33" s="18" t="s">
        <v>28</v>
      </c>
      <c r="B33" s="18">
        <v>11.0</v>
      </c>
      <c r="D33" s="7" t="str">
        <f t="shared" si="22"/>
        <v>L-CPC</v>
      </c>
      <c r="F33" s="12">
        <f t="shared" ref="F33:K33" si="29">E9/E$13*100</f>
        <v>99.95192945</v>
      </c>
      <c r="G33" s="12">
        <f t="shared" si="29"/>
        <v>99.81955319</v>
      </c>
      <c r="H33" s="12">
        <f t="shared" si="29"/>
        <v>99.90491902</v>
      </c>
      <c r="I33" s="12">
        <f t="shared" si="29"/>
        <v>99.90711364</v>
      </c>
      <c r="J33" s="12">
        <f t="shared" si="29"/>
        <v>57.7078765</v>
      </c>
      <c r="K33" s="12">
        <f t="shared" si="29"/>
        <v>185.5421687</v>
      </c>
      <c r="Q33" s="11" t="s">
        <v>22</v>
      </c>
      <c r="R33" s="12">
        <f t="shared" ref="R33:W33" si="30">(COUNTIF($Q33, "="&amp;S$2) * $Q$2) + (COUNTIF($Q33, "="&amp;S$3) * $Q$3) + (COUNTIF($Q33, "="&amp;S$4) * $Q$4) + (COUNTIF($Q33, "="&amp;S$5) * $Q$5) + (COUNTIF($Q33, "="&amp;S$6) * $Q$6) + (COUNTIF($Q33, "="&amp;S$7) * $Q$7) + (COUNTIF($Q33, "="&amp;S$8) * $Q$8) + (COUNTIF($Q33, "="&amp;S$9) * $Q$9) + (COUNTIF($Q33, "="&amp;S$10) * $Q$10) + (COUNTIF($Q33, "="&amp;S$11) * $Q$11) + (COUNTIF($Q33, "="&amp;S$12) * $Q$12) + (COUNTIF($Q33, "="&amp;S$13) * $Q$13)</f>
        <v>8</v>
      </c>
      <c r="S33" s="12">
        <f t="shared" si="30"/>
        <v>9</v>
      </c>
      <c r="T33" s="12">
        <f t="shared" si="30"/>
        <v>4</v>
      </c>
      <c r="U33" s="12">
        <f t="shared" si="30"/>
        <v>4</v>
      </c>
      <c r="V33" s="12">
        <f t="shared" si="30"/>
        <v>6</v>
      </c>
      <c r="W33" s="12">
        <f t="shared" si="30"/>
        <v>12</v>
      </c>
      <c r="Y33" s="12">
        <f>((Configuration!$B$2 + 1) - R33) * Configuration!A$6</f>
        <v>0</v>
      </c>
      <c r="Z33" s="12">
        <f>((Configuration!$B$2 + 1) - S33) * Configuration!B$6</f>
        <v>4</v>
      </c>
      <c r="AA33" s="12">
        <f>((Configuration!$B$2 + 1) - T33) * Configuration!C$6</f>
        <v>0</v>
      </c>
      <c r="AB33" s="12">
        <f>((Configuration!$B$2 + 1) - U33) * Configuration!D$6</f>
        <v>0</v>
      </c>
      <c r="AC33" s="12">
        <f>((Configuration!$B$2 + 1) - V33) * Configuration!E$6</f>
        <v>7</v>
      </c>
      <c r="AD33" s="12">
        <f>((Configuration!$B$2 + 1) - W33) * Configuration!F$6</f>
        <v>0</v>
      </c>
      <c r="AE33" s="12">
        <f t="shared" ref="AE33:AE44" si="33">SUM(Y33:AD33)</f>
        <v>11</v>
      </c>
    </row>
    <row r="34">
      <c r="A34" s="18" t="s">
        <v>24</v>
      </c>
      <c r="B34" s="18">
        <v>10.0</v>
      </c>
      <c r="D34" s="7" t="str">
        <f t="shared" si="22"/>
        <v>L-CPC-CP</v>
      </c>
      <c r="F34" s="12">
        <f t="shared" ref="F34:K34" si="31">E10/E$13*100</f>
        <v>99.96565069</v>
      </c>
      <c r="G34" s="12">
        <f t="shared" si="31"/>
        <v>99.71748342</v>
      </c>
      <c r="H34" s="12">
        <f t="shared" si="31"/>
        <v>99.83021681</v>
      </c>
      <c r="I34" s="12">
        <f t="shared" si="31"/>
        <v>99.83168816</v>
      </c>
      <c r="J34" s="12">
        <f t="shared" si="31"/>
        <v>16.31657155</v>
      </c>
      <c r="K34" s="12">
        <f t="shared" si="31"/>
        <v>319.2771084</v>
      </c>
      <c r="Q34" s="11" t="s">
        <v>24</v>
      </c>
      <c r="R34" s="12">
        <f t="shared" ref="R34:W34" si="32">(COUNTIF($Q34, "="&amp;S$2) * $Q$2) + (COUNTIF($Q34, "="&amp;S$3) * $Q$3) + (COUNTIF($Q34, "="&amp;S$4) * $Q$4) + (COUNTIF($Q34, "="&amp;S$5) * $Q$5) + (COUNTIF($Q34, "="&amp;S$6) * $Q$6) + (COUNTIF($Q34, "="&amp;S$7) * $Q$7) + (COUNTIF($Q34, "="&amp;S$8) * $Q$8) + (COUNTIF($Q34, "="&amp;S$9) * $Q$9) + (COUNTIF($Q34, "="&amp;S$10) * $Q$10) + (COUNTIF($Q34, "="&amp;S$11) * $Q$11) + (COUNTIF($Q34, "="&amp;S$12) * $Q$12) + (COUNTIF($Q34, "="&amp;S$13) * $Q$13)</f>
        <v>1</v>
      </c>
      <c r="S34" s="12">
        <f t="shared" si="32"/>
        <v>5</v>
      </c>
      <c r="T34" s="12">
        <f t="shared" si="32"/>
        <v>5</v>
      </c>
      <c r="U34" s="12">
        <f t="shared" si="32"/>
        <v>5</v>
      </c>
      <c r="V34" s="12">
        <f t="shared" si="32"/>
        <v>11</v>
      </c>
      <c r="W34" s="12">
        <f t="shared" si="32"/>
        <v>4</v>
      </c>
      <c r="Y34" s="12">
        <f>((Configuration!$B$2 + 1) - R34) * Configuration!A$6</f>
        <v>0</v>
      </c>
      <c r="Z34" s="12">
        <f>((Configuration!$B$2 + 1) - S34) * Configuration!B$6</f>
        <v>8</v>
      </c>
      <c r="AA34" s="12">
        <f>((Configuration!$B$2 + 1) - T34) * Configuration!C$6</f>
        <v>0</v>
      </c>
      <c r="AB34" s="12">
        <f>((Configuration!$B$2 + 1) - U34) * Configuration!D$6</f>
        <v>0</v>
      </c>
      <c r="AC34" s="12">
        <f>((Configuration!$B$2 + 1) - V34) * Configuration!E$6</f>
        <v>2</v>
      </c>
      <c r="AD34" s="12">
        <f>((Configuration!$B$2 + 1) - W34) * Configuration!F$6</f>
        <v>0</v>
      </c>
      <c r="AE34" s="12">
        <f t="shared" si="33"/>
        <v>10</v>
      </c>
    </row>
    <row r="35">
      <c r="A35" s="18" t="s">
        <v>27</v>
      </c>
      <c r="B35" s="18">
        <v>6.0</v>
      </c>
      <c r="D35" s="7" t="str">
        <f t="shared" si="22"/>
        <v>L-CPC-D</v>
      </c>
      <c r="F35" s="12">
        <f t="shared" ref="F35:K35" si="34">E11/E$13*100</f>
        <v>100.0486942</v>
      </c>
      <c r="G35" s="12">
        <f t="shared" si="34"/>
        <v>99.82017486</v>
      </c>
      <c r="H35" s="12">
        <f t="shared" si="34"/>
        <v>99.92940822</v>
      </c>
      <c r="I35" s="12">
        <f t="shared" si="34"/>
        <v>99.92893398</v>
      </c>
      <c r="J35" s="12">
        <f t="shared" si="34"/>
        <v>39.22906589</v>
      </c>
      <c r="K35" s="12">
        <f t="shared" si="34"/>
        <v>24.09638554</v>
      </c>
      <c r="Q35" s="11" t="s">
        <v>25</v>
      </c>
      <c r="R35" s="12">
        <f t="shared" ref="R35:W35" si="35">(COUNTIF($Q35, "="&amp;S$2) * $Q$2) + (COUNTIF($Q35, "="&amp;S$3) * $Q$3) + (COUNTIF($Q35, "="&amp;S$4) * $Q$4) + (COUNTIF($Q35, "="&amp;S$5) * $Q$5) + (COUNTIF($Q35, "="&amp;S$6) * $Q$6) + (COUNTIF($Q35, "="&amp;S$7) * $Q$7) + (COUNTIF($Q35, "="&amp;S$8) * $Q$8) + (COUNTIF($Q35, "="&amp;S$9) * $Q$9) + (COUNTIF($Q35, "="&amp;S$10) * $Q$10) + (COUNTIF($Q35, "="&amp;S$11) * $Q$11) + (COUNTIF($Q35, "="&amp;S$12) * $Q$12) + (COUNTIF($Q35, "="&amp;S$13) * $Q$13)</f>
        <v>4</v>
      </c>
      <c r="S35" s="12">
        <f t="shared" si="35"/>
        <v>1</v>
      </c>
      <c r="T35" s="12">
        <f t="shared" si="35"/>
        <v>1</v>
      </c>
      <c r="U35" s="12">
        <f t="shared" si="35"/>
        <v>1</v>
      </c>
      <c r="V35" s="12">
        <f t="shared" si="35"/>
        <v>1</v>
      </c>
      <c r="W35" s="12">
        <f t="shared" si="35"/>
        <v>9</v>
      </c>
      <c r="Y35" s="12">
        <f>((Configuration!$B$2 + 1) - R35) * Configuration!A$6</f>
        <v>0</v>
      </c>
      <c r="Z35" s="12">
        <f>((Configuration!$B$2 + 1) - S35) * Configuration!B$6</f>
        <v>12</v>
      </c>
      <c r="AA35" s="12">
        <f>((Configuration!$B$2 + 1) - T35) * Configuration!C$6</f>
        <v>0</v>
      </c>
      <c r="AB35" s="12">
        <f>((Configuration!$B$2 + 1) - U35) * Configuration!D$6</f>
        <v>0</v>
      </c>
      <c r="AC35" s="12">
        <f>((Configuration!$B$2 + 1) - V35) * Configuration!E$6</f>
        <v>12</v>
      </c>
      <c r="AD35" s="12">
        <f>((Configuration!$B$2 + 1) - W35) * Configuration!F$6</f>
        <v>0</v>
      </c>
      <c r="AE35" s="12">
        <f t="shared" si="33"/>
        <v>24</v>
      </c>
    </row>
    <row r="36">
      <c r="A36" s="18" t="s">
        <v>33</v>
      </c>
      <c r="B36" s="18">
        <v>6.0</v>
      </c>
      <c r="D36" s="7" t="str">
        <f t="shared" si="22"/>
        <v>L-D</v>
      </c>
      <c r="F36" s="12">
        <f t="shared" ref="F36:K36" si="36">E12/E$13*100</f>
        <v>100.114875</v>
      </c>
      <c r="G36" s="12">
        <f t="shared" si="36"/>
        <v>100.0410766</v>
      </c>
      <c r="H36" s="12">
        <f t="shared" si="36"/>
        <v>100.0198995</v>
      </c>
      <c r="I36" s="12">
        <f t="shared" si="36"/>
        <v>100.0187064</v>
      </c>
      <c r="J36" s="12">
        <f t="shared" si="36"/>
        <v>60.56920826</v>
      </c>
      <c r="K36" s="12">
        <f t="shared" si="36"/>
        <v>198.7951807</v>
      </c>
      <c r="Q36" s="11" t="s">
        <v>26</v>
      </c>
      <c r="R36" s="12">
        <f t="shared" ref="R36:W36" si="37">(COUNTIF($Q36, "="&amp;S$2) * $Q$2) + (COUNTIF($Q36, "="&amp;S$3) * $Q$3) + (COUNTIF($Q36, "="&amp;S$4) * $Q$4) + (COUNTIF($Q36, "="&amp;S$5) * $Q$5) + (COUNTIF($Q36, "="&amp;S$6) * $Q$6) + (COUNTIF($Q36, "="&amp;S$7) * $Q$7) + (COUNTIF($Q36, "="&amp;S$8) * $Q$8) + (COUNTIF($Q36, "="&amp;S$9) * $Q$9) + (COUNTIF($Q36, "="&amp;S$10) * $Q$10) + (COUNTIF($Q36, "="&amp;S$11) * $Q$11) + (COUNTIF($Q36, "="&amp;S$12) * $Q$12) + (COUNTIF($Q36, "="&amp;S$13) * $Q$13)</f>
        <v>9</v>
      </c>
      <c r="S36" s="12">
        <f t="shared" si="37"/>
        <v>4</v>
      </c>
      <c r="T36" s="12">
        <f t="shared" si="37"/>
        <v>8</v>
      </c>
      <c r="U36" s="12">
        <f t="shared" si="37"/>
        <v>7</v>
      </c>
      <c r="V36" s="12">
        <f t="shared" si="37"/>
        <v>4</v>
      </c>
      <c r="W36" s="12">
        <f t="shared" si="37"/>
        <v>2</v>
      </c>
      <c r="Y36" s="12">
        <f>((Configuration!$B$2 + 1) - R36) * Configuration!A$6</f>
        <v>0</v>
      </c>
      <c r="Z36" s="12">
        <f>((Configuration!$B$2 + 1) - S36) * Configuration!B$6</f>
        <v>9</v>
      </c>
      <c r="AA36" s="12">
        <f>((Configuration!$B$2 + 1) - T36) * Configuration!C$6</f>
        <v>0</v>
      </c>
      <c r="AB36" s="12">
        <f>((Configuration!$B$2 + 1) - U36) * Configuration!D$6</f>
        <v>0</v>
      </c>
      <c r="AC36" s="12">
        <f>((Configuration!$B$2 + 1) - V36) * Configuration!E$6</f>
        <v>9</v>
      </c>
      <c r="AD36" s="12">
        <f>((Configuration!$B$2 + 1) - W36) * Configuration!F$6</f>
        <v>0</v>
      </c>
      <c r="AE36" s="12">
        <f t="shared" si="33"/>
        <v>18</v>
      </c>
    </row>
    <row r="37">
      <c r="A37" s="18" t="s">
        <v>34</v>
      </c>
      <c r="B37" s="18">
        <v>3.0</v>
      </c>
      <c r="D37" s="7"/>
      <c r="Q37" s="11" t="s">
        <v>27</v>
      </c>
      <c r="R37" s="12">
        <f t="shared" ref="R37:W37" si="38">(COUNTIF($Q37, "="&amp;S$2) * $Q$2) + (COUNTIF($Q37, "="&amp;S$3) * $Q$3) + (COUNTIF($Q37, "="&amp;S$4) * $Q$4) + (COUNTIF($Q37, "="&amp;S$5) * $Q$5) + (COUNTIF($Q37, "="&amp;S$6) * $Q$6) + (COUNTIF($Q37, "="&amp;S$7) * $Q$7) + (COUNTIF($Q37, "="&amp;S$8) * $Q$8) + (COUNTIF($Q37, "="&amp;S$9) * $Q$9) + (COUNTIF($Q37, "="&amp;S$10) * $Q$10) + (COUNTIF($Q37, "="&amp;S$11) * $Q$11) + (COUNTIF($Q37, "="&amp;S$12) * $Q$12) + (COUNTIF($Q37, "="&amp;S$13) * $Q$13)</f>
        <v>11</v>
      </c>
      <c r="S37" s="12">
        <f t="shared" si="38"/>
        <v>10</v>
      </c>
      <c r="T37" s="12">
        <f t="shared" si="38"/>
        <v>10</v>
      </c>
      <c r="U37" s="12">
        <f t="shared" si="38"/>
        <v>10</v>
      </c>
      <c r="V37" s="12">
        <f t="shared" si="38"/>
        <v>10</v>
      </c>
      <c r="W37" s="12">
        <f t="shared" si="38"/>
        <v>6</v>
      </c>
      <c r="Y37" s="12">
        <f>((Configuration!$B$2 + 1) - R37) * Configuration!A$6</f>
        <v>0</v>
      </c>
      <c r="Z37" s="12">
        <f>((Configuration!$B$2 + 1) - S37) * Configuration!B$6</f>
        <v>3</v>
      </c>
      <c r="AA37" s="12">
        <f>((Configuration!$B$2 + 1) - T37) * Configuration!C$6</f>
        <v>0</v>
      </c>
      <c r="AB37" s="12">
        <f>((Configuration!$B$2 + 1) - U37) * Configuration!D$6</f>
        <v>0</v>
      </c>
      <c r="AC37" s="12">
        <f>((Configuration!$B$2 + 1) - V37) * Configuration!E$6</f>
        <v>3</v>
      </c>
      <c r="AD37" s="12">
        <f>((Configuration!$B$2 + 1) - W37) * Configuration!F$6</f>
        <v>0</v>
      </c>
      <c r="AE37" s="12">
        <f t="shared" si="33"/>
        <v>6</v>
      </c>
    </row>
    <row r="38">
      <c r="Q38" s="11" t="s">
        <v>28</v>
      </c>
      <c r="R38" s="12">
        <f t="shared" ref="R38:W38" si="39">(COUNTIF($Q38, "="&amp;S$2) * $Q$2) + (COUNTIF($Q38, "="&amp;S$3) * $Q$3) + (COUNTIF($Q38, "="&amp;S$4) * $Q$4) + (COUNTIF($Q38, "="&amp;S$5) * $Q$5) + (COUNTIF($Q38, "="&amp;S$6) * $Q$6) + (COUNTIF($Q38, "="&amp;S$7) * $Q$7) + (COUNTIF($Q38, "="&amp;S$8) * $Q$8) + (COUNTIF($Q38, "="&amp;S$9) * $Q$9) + (COUNTIF($Q38, "="&amp;S$10) * $Q$10) + (COUNTIF($Q38, "="&amp;S$11) * $Q$11) + (COUNTIF($Q38, "="&amp;S$12) * $Q$12) + (COUNTIF($Q38, "="&amp;S$13) * $Q$13)</f>
        <v>3</v>
      </c>
      <c r="S38" s="12">
        <f t="shared" si="39"/>
        <v>6</v>
      </c>
      <c r="T38" s="12">
        <f t="shared" si="39"/>
        <v>6</v>
      </c>
      <c r="U38" s="12">
        <f t="shared" si="39"/>
        <v>6</v>
      </c>
      <c r="V38" s="12">
        <f t="shared" si="39"/>
        <v>9</v>
      </c>
      <c r="W38" s="12">
        <f t="shared" si="39"/>
        <v>8</v>
      </c>
      <c r="Y38" s="12">
        <f>((Configuration!$B$2 + 1) - R38) * Configuration!A$6</f>
        <v>0</v>
      </c>
      <c r="Z38" s="12">
        <f>((Configuration!$B$2 + 1) - S38) * Configuration!B$6</f>
        <v>7</v>
      </c>
      <c r="AA38" s="12">
        <f>((Configuration!$B$2 + 1) - T38) * Configuration!C$6</f>
        <v>0</v>
      </c>
      <c r="AB38" s="12">
        <f>((Configuration!$B$2 + 1) - U38) * Configuration!D$6</f>
        <v>0</v>
      </c>
      <c r="AC38" s="12">
        <f>((Configuration!$B$2 + 1) - V38) * Configuration!E$6</f>
        <v>4</v>
      </c>
      <c r="AD38" s="12">
        <f>((Configuration!$B$2 + 1) - W38) * Configuration!F$6</f>
        <v>0</v>
      </c>
      <c r="AE38" s="12">
        <f t="shared" si="33"/>
        <v>11</v>
      </c>
    </row>
    <row r="39">
      <c r="Q39" s="11" t="s">
        <v>29</v>
      </c>
      <c r="R39" s="12">
        <f t="shared" ref="R39:W39" si="40">(COUNTIF($Q39, "="&amp;S$2) * $Q$2) + (COUNTIF($Q39, "="&amp;S$3) * $Q$3) + (COUNTIF($Q39, "="&amp;S$4) * $Q$4) + (COUNTIF($Q39, "="&amp;S$5) * $Q$5) + (COUNTIF($Q39, "="&amp;S$6) * $Q$6) + (COUNTIF($Q39, "="&amp;S$7) * $Q$7) + (COUNTIF($Q39, "="&amp;S$8) * $Q$8) + (COUNTIF($Q39, "="&amp;S$9) * $Q$9) + (COUNTIF($Q39, "="&amp;S$10) * $Q$10) + (COUNTIF($Q39, "="&amp;S$11) * $Q$11) + (COUNTIF($Q39, "="&amp;S$12) * $Q$12) + (COUNTIF($Q39, "="&amp;S$13) * $Q$13)</f>
        <v>5</v>
      </c>
      <c r="S39" s="12">
        <f t="shared" si="40"/>
        <v>2</v>
      </c>
      <c r="T39" s="12">
        <f t="shared" si="40"/>
        <v>3</v>
      </c>
      <c r="U39" s="12">
        <f t="shared" si="40"/>
        <v>2</v>
      </c>
      <c r="V39" s="12">
        <f t="shared" si="40"/>
        <v>3</v>
      </c>
      <c r="W39" s="12">
        <f t="shared" si="40"/>
        <v>11</v>
      </c>
      <c r="Y39" s="12">
        <f>((Configuration!$B$2 + 1) - R39) * Configuration!A$6</f>
        <v>0</v>
      </c>
      <c r="Z39" s="12">
        <f>((Configuration!$B$2 + 1) - S39) * Configuration!B$6</f>
        <v>11</v>
      </c>
      <c r="AA39" s="12">
        <f>((Configuration!$B$2 + 1) - T39) * Configuration!C$6</f>
        <v>0</v>
      </c>
      <c r="AB39" s="12">
        <f>((Configuration!$B$2 + 1) - U39) * Configuration!D$6</f>
        <v>0</v>
      </c>
      <c r="AC39" s="12">
        <f>((Configuration!$B$2 + 1) - V39) * Configuration!E$6</f>
        <v>10</v>
      </c>
      <c r="AD39" s="12">
        <f>((Configuration!$B$2 + 1) - W39) * Configuration!F$6</f>
        <v>0</v>
      </c>
      <c r="AE39" s="12">
        <f t="shared" si="33"/>
        <v>21</v>
      </c>
    </row>
    <row r="40">
      <c r="Q40" s="11" t="s">
        <v>30</v>
      </c>
      <c r="R40" s="12">
        <f t="shared" ref="R40:W40" si="41">(COUNTIF($Q40, "="&amp;S$2) * $Q$2) + (COUNTIF($Q40, "="&amp;S$3) * $Q$3) + (COUNTIF($Q40, "="&amp;S$4) * $Q$4) + (COUNTIF($Q40, "="&amp;S$5) * $Q$5) + (COUNTIF($Q40, "="&amp;S$6) * $Q$6) + (COUNTIF($Q40, "="&amp;S$7) * $Q$7) + (COUNTIF($Q40, "="&amp;S$8) * $Q$8) + (COUNTIF($Q40, "="&amp;S$9) * $Q$9) + (COUNTIF($Q40, "="&amp;S$10) * $Q$10) + (COUNTIF($Q40, "="&amp;S$11) * $Q$11) + (COUNTIF($Q40, "="&amp;S$12) * $Q$12) + (COUNTIF($Q40, "="&amp;S$13) * $Q$13)</f>
        <v>2</v>
      </c>
      <c r="S40" s="12">
        <f t="shared" si="41"/>
        <v>7</v>
      </c>
      <c r="T40" s="12">
        <f t="shared" si="41"/>
        <v>7</v>
      </c>
      <c r="U40" s="12">
        <f t="shared" si="41"/>
        <v>8</v>
      </c>
      <c r="V40" s="12">
        <f t="shared" si="41"/>
        <v>7</v>
      </c>
      <c r="W40" s="12">
        <f t="shared" si="41"/>
        <v>5</v>
      </c>
      <c r="Y40" s="12">
        <f>((Configuration!$B$2 + 1) - R40) * Configuration!A$6</f>
        <v>0</v>
      </c>
      <c r="Z40" s="12">
        <f>((Configuration!$B$2 + 1) - S40) * Configuration!B$6</f>
        <v>6</v>
      </c>
      <c r="AA40" s="12">
        <f>((Configuration!$B$2 + 1) - T40) * Configuration!C$6</f>
        <v>0</v>
      </c>
      <c r="AB40" s="12">
        <f>((Configuration!$B$2 + 1) - U40) * Configuration!D$6</f>
        <v>0</v>
      </c>
      <c r="AC40" s="12">
        <f>((Configuration!$B$2 + 1) - V40) * Configuration!E$6</f>
        <v>6</v>
      </c>
      <c r="AD40" s="12">
        <f>((Configuration!$B$2 + 1) - W40) * Configuration!F$6</f>
        <v>0</v>
      </c>
      <c r="AE40" s="12">
        <f t="shared" si="33"/>
        <v>12</v>
      </c>
    </row>
    <row r="41">
      <c r="Q41" s="11" t="s">
        <v>31</v>
      </c>
      <c r="R41" s="12">
        <f t="shared" ref="R41:W41" si="42">(COUNTIF($Q41, "="&amp;S$2) * $Q$2) + (COUNTIF($Q41, "="&amp;S$3) * $Q$3) + (COUNTIF($Q41, "="&amp;S$4) * $Q$4) + (COUNTIF($Q41, "="&amp;S$5) * $Q$5) + (COUNTIF($Q41, "="&amp;S$6) * $Q$6) + (COUNTIF($Q41, "="&amp;S$7) * $Q$7) + (COUNTIF($Q41, "="&amp;S$8) * $Q$8) + (COUNTIF($Q41, "="&amp;S$9) * $Q$9) + (COUNTIF($Q41, "="&amp;S$10) * $Q$10) + (COUNTIF($Q41, "="&amp;S$11) * $Q$11) + (COUNTIF($Q41, "="&amp;S$12) * $Q$12) + (COUNTIF($Q41, "="&amp;S$13) * $Q$13)</f>
        <v>6</v>
      </c>
      <c r="S41" s="12">
        <f t="shared" si="42"/>
        <v>3</v>
      </c>
      <c r="T41" s="12">
        <f t="shared" si="42"/>
        <v>2</v>
      </c>
      <c r="U41" s="12">
        <f t="shared" si="42"/>
        <v>3</v>
      </c>
      <c r="V41" s="12">
        <f t="shared" si="42"/>
        <v>2</v>
      </c>
      <c r="W41" s="12">
        <f t="shared" si="42"/>
        <v>10</v>
      </c>
      <c r="Y41" s="12">
        <f>((Configuration!$B$2 + 1) - R41) * Configuration!A$6</f>
        <v>0</v>
      </c>
      <c r="Z41" s="12">
        <f>((Configuration!$B$2 + 1) - S41) * Configuration!B$6</f>
        <v>10</v>
      </c>
      <c r="AA41" s="12">
        <f>((Configuration!$B$2 + 1) - T41) * Configuration!C$6</f>
        <v>0</v>
      </c>
      <c r="AB41" s="12">
        <f>((Configuration!$B$2 + 1) - U41) * Configuration!D$6</f>
        <v>0</v>
      </c>
      <c r="AC41" s="12">
        <f>((Configuration!$B$2 + 1) - V41) * Configuration!E$6</f>
        <v>11</v>
      </c>
      <c r="AD41" s="12">
        <f>((Configuration!$B$2 + 1) - W41) * Configuration!F$6</f>
        <v>0</v>
      </c>
      <c r="AE41" s="12">
        <f t="shared" si="33"/>
        <v>21</v>
      </c>
    </row>
    <row r="42">
      <c r="Q42" s="11" t="s">
        <v>32</v>
      </c>
      <c r="R42" s="12">
        <f t="shared" ref="R42:W42" si="43">(COUNTIF($Q42, "="&amp;S$2) * $Q$2) + (COUNTIF($Q42, "="&amp;S$3) * $Q$3) + (COUNTIF($Q42, "="&amp;S$4) * $Q$4) + (COUNTIF($Q42, "="&amp;S$5) * $Q$5) + (COUNTIF($Q42, "="&amp;S$6) * $Q$6) + (COUNTIF($Q42, "="&amp;S$7) * $Q$7) + (COUNTIF($Q42, "="&amp;S$8) * $Q$8) + (COUNTIF($Q42, "="&amp;S$9) * $Q$9) + (COUNTIF($Q42, "="&amp;S$10) * $Q$10) + (COUNTIF($Q42, "="&amp;S$11) * $Q$11) + (COUNTIF($Q42, "="&amp;S$12) * $Q$12) + (COUNTIF($Q42, "="&amp;S$13) * $Q$13)</f>
        <v>10</v>
      </c>
      <c r="S42" s="12">
        <f t="shared" si="43"/>
        <v>8</v>
      </c>
      <c r="T42" s="12">
        <f t="shared" si="43"/>
        <v>9</v>
      </c>
      <c r="U42" s="12">
        <f t="shared" si="43"/>
        <v>9</v>
      </c>
      <c r="V42" s="12">
        <f t="shared" si="43"/>
        <v>5</v>
      </c>
      <c r="W42" s="12">
        <f t="shared" si="43"/>
        <v>1</v>
      </c>
      <c r="Y42" s="12">
        <f>((Configuration!$B$2 + 1) - R42) * Configuration!A$6</f>
        <v>0</v>
      </c>
      <c r="Z42" s="12">
        <f>((Configuration!$B$2 + 1) - S42) * Configuration!B$6</f>
        <v>5</v>
      </c>
      <c r="AA42" s="12">
        <f>((Configuration!$B$2 + 1) - T42) * Configuration!C$6</f>
        <v>0</v>
      </c>
      <c r="AB42" s="12">
        <f>((Configuration!$B$2 + 1) - U42) * Configuration!D$6</f>
        <v>0</v>
      </c>
      <c r="AC42" s="12">
        <f>((Configuration!$B$2 + 1) - V42) * Configuration!E$6</f>
        <v>8</v>
      </c>
      <c r="AD42" s="12">
        <f>((Configuration!$B$2 + 1) - W42) * Configuration!F$6</f>
        <v>0</v>
      </c>
      <c r="AE42" s="12">
        <f t="shared" si="33"/>
        <v>13</v>
      </c>
    </row>
    <row r="43">
      <c r="Q43" s="11" t="s">
        <v>33</v>
      </c>
      <c r="R43" s="12">
        <f t="shared" ref="R43:W43" si="44">(COUNTIF($Q43, "="&amp;S$2) * $Q$2) + (COUNTIF($Q43, "="&amp;S$3) * $Q$3) + (COUNTIF($Q43, "="&amp;S$4) * $Q$4) + (COUNTIF($Q43, "="&amp;S$5) * $Q$5) + (COUNTIF($Q43, "="&amp;S$6) * $Q$6) + (COUNTIF($Q43, "="&amp;S$7) * $Q$7) + (COUNTIF($Q43, "="&amp;S$8) * $Q$8) + (COUNTIF($Q43, "="&amp;S$9) * $Q$9) + (COUNTIF($Q43, "="&amp;S$10) * $Q$10) + (COUNTIF($Q43, "="&amp;S$11) * $Q$11) + (COUNTIF($Q43, "="&amp;S$12) * $Q$12) + (COUNTIF($Q43, "="&amp;S$13) * $Q$13)</f>
        <v>12</v>
      </c>
      <c r="S43" s="12">
        <f t="shared" si="44"/>
        <v>12</v>
      </c>
      <c r="T43" s="12">
        <f t="shared" si="44"/>
        <v>12</v>
      </c>
      <c r="U43" s="12">
        <f t="shared" si="44"/>
        <v>12</v>
      </c>
      <c r="V43" s="12">
        <f t="shared" si="44"/>
        <v>8</v>
      </c>
      <c r="W43" s="12">
        <f t="shared" si="44"/>
        <v>7</v>
      </c>
      <c r="Y43" s="12">
        <f>((Configuration!$B$2 + 1) - R43) * Configuration!A$6</f>
        <v>0</v>
      </c>
      <c r="Z43" s="12">
        <f>((Configuration!$B$2 + 1) - S43) * Configuration!B$6</f>
        <v>1</v>
      </c>
      <c r="AA43" s="12">
        <f>((Configuration!$B$2 + 1) - T43) * Configuration!C$6</f>
        <v>0</v>
      </c>
      <c r="AB43" s="12">
        <f>((Configuration!$B$2 + 1) - U43) * Configuration!D$6</f>
        <v>0</v>
      </c>
      <c r="AC43" s="12">
        <f>((Configuration!$B$2 + 1) - V43) * Configuration!E$6</f>
        <v>5</v>
      </c>
      <c r="AD43" s="12">
        <f>((Configuration!$B$2 + 1) - W43) * Configuration!F$6</f>
        <v>0</v>
      </c>
      <c r="AE43" s="12">
        <f t="shared" si="33"/>
        <v>6</v>
      </c>
    </row>
    <row r="44">
      <c r="Q44" s="11" t="s">
        <v>34</v>
      </c>
      <c r="R44" s="12">
        <f t="shared" ref="R44:W44" si="45">(COUNTIF($Q44, "="&amp;S$2) * $Q$2) + (COUNTIF($Q44, "="&amp;S$3) * $Q$3) + (COUNTIF($Q44, "="&amp;S$4) * $Q$4) + (COUNTIF($Q44, "="&amp;S$5) * $Q$5) + (COUNTIF($Q44, "="&amp;S$6) * $Q$6) + (COUNTIF($Q44, "="&amp;S$7) * $Q$7) + (COUNTIF($Q44, "="&amp;S$8) * $Q$8) + (COUNTIF($Q44, "="&amp;S$9) * $Q$9) + (COUNTIF($Q44, "="&amp;S$10) * $Q$10) + (COUNTIF($Q44, "="&amp;S$11) * $Q$11) + (COUNTIF($Q44, "="&amp;S$12) * $Q$12) + (COUNTIF($Q44, "="&amp;S$13) * $Q$13)</f>
        <v>7</v>
      </c>
      <c r="S44" s="12">
        <f t="shared" si="45"/>
        <v>11</v>
      </c>
      <c r="T44" s="12">
        <f t="shared" si="45"/>
        <v>11</v>
      </c>
      <c r="U44" s="12">
        <f t="shared" si="45"/>
        <v>11</v>
      </c>
      <c r="V44" s="12">
        <f t="shared" si="45"/>
        <v>12</v>
      </c>
      <c r="W44" s="12">
        <f t="shared" si="45"/>
        <v>3</v>
      </c>
      <c r="Y44" s="12">
        <f>((Configuration!$B$2 + 1) - R44) * Configuration!A$6</f>
        <v>0</v>
      </c>
      <c r="Z44" s="12">
        <f>((Configuration!$B$2 + 1) - S44) * Configuration!B$6</f>
        <v>2</v>
      </c>
      <c r="AA44" s="12">
        <f>((Configuration!$B$2 + 1) - T44) * Configuration!C$6</f>
        <v>0</v>
      </c>
      <c r="AB44" s="12">
        <f>((Configuration!$B$2 + 1) - U44) * Configuration!D$6</f>
        <v>0</v>
      </c>
      <c r="AC44" s="12">
        <f>((Configuration!$B$2 + 1) - V44) * Configuration!E$6</f>
        <v>1</v>
      </c>
      <c r="AD44" s="12">
        <f>((Configuration!$B$2 + 1) - W44) * Configuration!F$6</f>
        <v>0</v>
      </c>
      <c r="AE44" s="12">
        <f t="shared" si="33"/>
        <v>3</v>
      </c>
    </row>
  </sheetData>
  <mergeCells count="15">
    <mergeCell ref="D30:E30"/>
    <mergeCell ref="D31:E31"/>
    <mergeCell ref="D32:E32"/>
    <mergeCell ref="D33:E33"/>
    <mergeCell ref="D34:E34"/>
    <mergeCell ref="D35:E35"/>
    <mergeCell ref="D36:E36"/>
    <mergeCell ref="D37:E37"/>
    <mergeCell ref="P1:R1"/>
    <mergeCell ref="A25:B25"/>
    <mergeCell ref="D25:E25"/>
    <mergeCell ref="D26:E26"/>
    <mergeCell ref="D27:E27"/>
    <mergeCell ref="D28:E28"/>
    <mergeCell ref="D29:E29"/>
  </mergeCells>
  <conditionalFormatting sqref="L26:L36">
    <cfRule type="colorScale" priority="1">
      <colorScale>
        <cfvo type="min"/>
        <cfvo type="formula" val="100"/>
        <cfvo type="max"/>
        <color rgb="FF57BB8A"/>
        <color rgb="FFFFFFFF"/>
        <color rgb="FFEA4335"/>
      </colorScale>
    </cfRule>
  </conditionalFormatting>
  <conditionalFormatting sqref="K26:K36">
    <cfRule type="colorScale" priority="2">
      <colorScale>
        <cfvo type="min"/>
        <cfvo type="formula" val="100"/>
        <cfvo type="max"/>
        <color rgb="FF57BB8A"/>
        <color rgb="FFFFFFFF"/>
        <color rgb="FFEA4335"/>
      </colorScale>
    </cfRule>
  </conditionalFormatting>
  <conditionalFormatting sqref="J26:J36">
    <cfRule type="colorScale" priority="3">
      <colorScale>
        <cfvo type="min"/>
        <cfvo type="formula" val="100"/>
        <cfvo type="max"/>
        <color rgb="FF57BB8A"/>
        <color rgb="FFFFFFFF"/>
        <color rgb="FFEA4335"/>
      </colorScale>
    </cfRule>
  </conditionalFormatting>
  <conditionalFormatting sqref="I26:I36">
    <cfRule type="colorScale" priority="4">
      <colorScale>
        <cfvo type="min"/>
        <cfvo type="formula" val="100"/>
        <cfvo type="max"/>
        <color rgb="FF57BB8A"/>
        <color rgb="FFFFFFFF"/>
        <color rgb="FFEA4335"/>
      </colorScale>
    </cfRule>
  </conditionalFormatting>
  <conditionalFormatting sqref="H26:H36">
    <cfRule type="colorScale" priority="5">
      <colorScale>
        <cfvo type="min"/>
        <cfvo type="formula" val="100"/>
        <cfvo type="max"/>
        <color rgb="FF57BB8A"/>
        <color rgb="FFFFFFFF"/>
        <color rgb="FFEA4335"/>
      </colorScale>
    </cfRule>
  </conditionalFormatting>
  <conditionalFormatting sqref="G26:G36">
    <cfRule type="colorScale" priority="6">
      <colorScale>
        <cfvo type="min"/>
        <cfvo type="formula" val="100"/>
        <cfvo type="max"/>
        <color rgb="FF57BB8A"/>
        <color rgb="FFFFFFFF"/>
        <color rgb="FFEA4335"/>
      </colorScale>
    </cfRule>
  </conditionalFormatting>
  <conditionalFormatting sqref="F26:F36">
    <cfRule type="colorScale" priority="7">
      <colorScale>
        <cfvo type="min"/>
        <cfvo type="formula" val="100"/>
        <cfvo type="max"/>
        <color rgb="FF57BB8A"/>
        <color rgb="FFFFFFFF"/>
        <color rgb="FFEA4335"/>
      </colorScale>
    </cfRule>
  </conditionalFormatting>
  <conditionalFormatting sqref="K2:K13">
    <cfRule type="colorScale" priority="8">
      <colorScale>
        <cfvo type="min"/>
        <cfvo type="max"/>
        <color rgb="FF57BB8A"/>
        <color rgb="FFFFFFFF"/>
      </colorScale>
    </cfRule>
  </conditionalFormatting>
  <conditionalFormatting sqref="F2:F13">
    <cfRule type="colorScale" priority="9">
      <colorScale>
        <cfvo type="min"/>
        <cfvo type="max"/>
        <color rgb="FF57BB8A"/>
        <color rgb="FFFFFFFF"/>
      </colorScale>
    </cfRule>
  </conditionalFormatting>
  <conditionalFormatting sqref="G2:G13">
    <cfRule type="colorScale" priority="10">
      <colorScale>
        <cfvo type="min"/>
        <cfvo type="max"/>
        <color rgb="FF57BB8A"/>
        <color rgb="FFFFFFFF"/>
      </colorScale>
    </cfRule>
  </conditionalFormatting>
  <conditionalFormatting sqref="H2:H13">
    <cfRule type="colorScale" priority="11">
      <colorScale>
        <cfvo type="min"/>
        <cfvo type="max"/>
        <color rgb="FF57BB8A"/>
        <color rgb="FFFFFFFF"/>
      </colorScale>
    </cfRule>
  </conditionalFormatting>
  <conditionalFormatting sqref="I2:I13">
    <cfRule type="colorScale" priority="12">
      <colorScale>
        <cfvo type="min"/>
        <cfvo type="max"/>
        <color rgb="FF57BB8A"/>
        <color rgb="FFFFFFFF"/>
      </colorScale>
    </cfRule>
  </conditionalFormatting>
  <conditionalFormatting sqref="J2:J13">
    <cfRule type="colorScale" priority="13">
      <colorScale>
        <cfvo type="min"/>
        <cfvo type="max"/>
        <color rgb="FF57BB8A"/>
        <color rgb="FFFFFFFF"/>
      </colorScale>
    </cfRule>
  </conditionalFormatting>
  <conditionalFormatting sqref="K2:K13">
    <cfRule type="colorScale" priority="14">
      <colorScale>
        <cfvo type="min"/>
        <cfvo type="max"/>
        <color rgb="FF57BB8A"/>
        <color rgb="FFFFFFFF"/>
      </colorScale>
    </cfRule>
  </conditionalFormatting>
  <conditionalFormatting sqref="E2:E13">
    <cfRule type="colorScale" priority="15">
      <colorScale>
        <cfvo type="min"/>
        <cfvo type="max"/>
        <color rgb="FF57BB8A"/>
        <color rgb="FFFFFFFF"/>
      </colorScale>
    </cfRule>
  </conditionalFormatting>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tr">
        <f t="shared" ref="A1:K1" si="1">Indirect("Sheet1!"&amp;A$14&amp;$L1)</f>
        <v>partId</v>
      </c>
      <c r="B1" s="4" t="str">
        <f t="shared" si="1"/>
        <v>metric</v>
      </c>
      <c r="C1" s="4" t="str">
        <f t="shared" si="1"/>
        <v>type</v>
      </c>
      <c r="D1" s="4" t="str">
        <f t="shared" si="1"/>
        <v>mitig</v>
      </c>
      <c r="E1" s="4" t="str">
        <f t="shared" si="1"/>
        <v>min</v>
      </c>
      <c r="F1" s="4" t="str">
        <f t="shared" si="1"/>
        <v>max</v>
      </c>
      <c r="G1" s="4" t="str">
        <f t="shared" si="1"/>
        <v>mean</v>
      </c>
      <c r="H1" s="4" t="str">
        <f t="shared" si="1"/>
        <v>median</v>
      </c>
      <c r="I1" s="4" t="str">
        <f t="shared" si="1"/>
        <v>stdev</v>
      </c>
      <c r="J1" s="4" t="str">
        <f t="shared" si="1"/>
        <v>outliers (val)</v>
      </c>
      <c r="K1" s="4" t="str">
        <f t="shared" si="1"/>
        <v>outliers (%)</v>
      </c>
      <c r="L1" s="8">
        <f>N1</f>
        <v>235</v>
      </c>
      <c r="M1" s="9" t="s">
        <v>38</v>
      </c>
      <c r="N1" s="10">
        <v>235.0</v>
      </c>
      <c r="O1" s="4"/>
      <c r="P1" s="3" t="s">
        <v>39</v>
      </c>
      <c r="S1" s="11" t="s">
        <v>13</v>
      </c>
      <c r="T1" s="11" t="s">
        <v>14</v>
      </c>
      <c r="U1" s="11" t="s">
        <v>15</v>
      </c>
      <c r="V1" s="11" t="s">
        <v>16</v>
      </c>
      <c r="W1" s="11" t="s">
        <v>17</v>
      </c>
      <c r="X1" s="11" t="s">
        <v>18</v>
      </c>
    </row>
    <row r="2">
      <c r="A2" s="4">
        <f t="shared" ref="A2:K2" si="2">Indirect("Sheet1!"&amp;A$14&amp;$L2)</f>
        <v>9</v>
      </c>
      <c r="B2" s="4" t="str">
        <f t="shared" si="2"/>
        <v>ExecTime</v>
      </c>
      <c r="C2" s="4" t="str">
        <f t="shared" si="2"/>
        <v>ALL</v>
      </c>
      <c r="D2" s="4" t="str">
        <f t="shared" si="2"/>
        <v>CP</v>
      </c>
      <c r="E2" s="4">
        <f t="shared" si="2"/>
        <v>6502621</v>
      </c>
      <c r="F2" s="4">
        <f t="shared" si="2"/>
        <v>6519054</v>
      </c>
      <c r="G2" s="4">
        <f t="shared" si="2"/>
        <v>6509233.015</v>
      </c>
      <c r="H2" s="4">
        <f t="shared" si="2"/>
        <v>6509000</v>
      </c>
      <c r="I2" s="4">
        <f t="shared" si="2"/>
        <v>1978.575973</v>
      </c>
      <c r="J2" s="4">
        <f t="shared" si="2"/>
        <v>181</v>
      </c>
      <c r="K2" s="4">
        <f t="shared" si="2"/>
        <v>1.81</v>
      </c>
      <c r="L2" s="8">
        <f t="shared" ref="L2:L13" si="4">L1+2</f>
        <v>237</v>
      </c>
      <c r="Q2" s="4">
        <v>1.0</v>
      </c>
      <c r="S2" s="12" t="str">
        <f t="shared" ref="S2:S13" si="5">Q18</f>
        <v>CPC</v>
      </c>
      <c r="T2" s="12" t="str">
        <f t="shared" ref="T2:T13" si="6">S18</f>
        <v>CPC</v>
      </c>
      <c r="U2" s="12" t="str">
        <f t="shared" ref="U2:U13" si="7">U18</f>
        <v>CPC</v>
      </c>
      <c r="V2" s="12" t="str">
        <f t="shared" ref="V2:V13" si="8">W18</f>
        <v>CPC</v>
      </c>
      <c r="W2" s="12" t="str">
        <f t="shared" ref="W2:W13" si="9">Y18</f>
        <v>CPC-CP</v>
      </c>
      <c r="X2" s="12" t="str">
        <f t="shared" ref="X2:X13" si="10">AA18</f>
        <v>L-D</v>
      </c>
    </row>
    <row r="3">
      <c r="A3" s="4">
        <f t="shared" ref="A3:K3" si="3">Indirect("Sheet1!"&amp;A$14&amp;$L3)</f>
        <v>9</v>
      </c>
      <c r="B3" s="4" t="str">
        <f t="shared" si="3"/>
        <v>ExecTime</v>
      </c>
      <c r="C3" s="4" t="str">
        <f t="shared" si="3"/>
        <v>ALL</v>
      </c>
      <c r="D3" s="4" t="str">
        <f t="shared" si="3"/>
        <v>CPC</v>
      </c>
      <c r="E3" s="4">
        <f t="shared" si="3"/>
        <v>6457784</v>
      </c>
      <c r="F3" s="4">
        <f t="shared" si="3"/>
        <v>6470406</v>
      </c>
      <c r="G3" s="4">
        <f t="shared" si="3"/>
        <v>6462638.563</v>
      </c>
      <c r="H3" s="4">
        <f t="shared" si="3"/>
        <v>6462486</v>
      </c>
      <c r="I3" s="4">
        <f t="shared" si="3"/>
        <v>1789.673036</v>
      </c>
      <c r="J3" s="4">
        <f t="shared" si="3"/>
        <v>78</v>
      </c>
      <c r="K3" s="4">
        <f t="shared" si="3"/>
        <v>0.78</v>
      </c>
      <c r="L3" s="8">
        <f t="shared" si="4"/>
        <v>239</v>
      </c>
      <c r="Q3" s="4">
        <v>2.0</v>
      </c>
      <c r="S3" s="12" t="str">
        <f t="shared" si="5"/>
        <v>No-mitig</v>
      </c>
      <c r="T3" s="12" t="str">
        <f t="shared" si="6"/>
        <v>L-CPC</v>
      </c>
      <c r="U3" s="12" t="str">
        <f t="shared" si="7"/>
        <v>L</v>
      </c>
      <c r="V3" s="12" t="str">
        <f t="shared" si="8"/>
        <v>L-CPC</v>
      </c>
      <c r="W3" s="12" t="str">
        <f t="shared" si="9"/>
        <v>L-CPC-CP</v>
      </c>
      <c r="X3" s="12" t="str">
        <f t="shared" si="10"/>
        <v>L-CPC-D</v>
      </c>
    </row>
    <row r="4">
      <c r="A4" s="4">
        <f t="shared" ref="A4:K4" si="11">Indirect("Sheet1!"&amp;A$14&amp;$L4)</f>
        <v>9</v>
      </c>
      <c r="B4" s="4" t="str">
        <f t="shared" si="11"/>
        <v>ExecTime</v>
      </c>
      <c r="C4" s="4" t="str">
        <f t="shared" si="11"/>
        <v>ALL</v>
      </c>
      <c r="D4" s="4" t="str">
        <f t="shared" si="11"/>
        <v>CPC-CP</v>
      </c>
      <c r="E4" s="4">
        <f t="shared" si="11"/>
        <v>6497189</v>
      </c>
      <c r="F4" s="4">
        <f t="shared" si="11"/>
        <v>6506676</v>
      </c>
      <c r="G4" s="4">
        <f t="shared" si="11"/>
        <v>6500071.575</v>
      </c>
      <c r="H4" s="4">
        <f t="shared" si="11"/>
        <v>6500000</v>
      </c>
      <c r="I4" s="4">
        <f t="shared" si="11"/>
        <v>1077.108349</v>
      </c>
      <c r="J4" s="4">
        <f t="shared" si="11"/>
        <v>124</v>
      </c>
      <c r="K4" s="4">
        <f t="shared" si="11"/>
        <v>1.24</v>
      </c>
      <c r="L4" s="13">
        <f t="shared" si="4"/>
        <v>241</v>
      </c>
      <c r="M4" s="14"/>
      <c r="Q4" s="4">
        <v>3.0</v>
      </c>
      <c r="S4" s="12" t="str">
        <f t="shared" si="5"/>
        <v>L</v>
      </c>
      <c r="T4" s="12" t="str">
        <f t="shared" si="6"/>
        <v>L</v>
      </c>
      <c r="U4" s="12" t="str">
        <f t="shared" si="7"/>
        <v>L-CPC</v>
      </c>
      <c r="V4" s="12" t="str">
        <f t="shared" si="8"/>
        <v>L</v>
      </c>
      <c r="W4" s="12" t="str">
        <f t="shared" si="9"/>
        <v>CPC</v>
      </c>
      <c r="X4" s="12" t="str">
        <f t="shared" si="10"/>
        <v>L</v>
      </c>
    </row>
    <row r="5">
      <c r="A5" s="4">
        <f t="shared" ref="A5:K5" si="12">Indirect("Sheet1!"&amp;A$14&amp;$L5)</f>
        <v>9</v>
      </c>
      <c r="B5" s="4" t="str">
        <f t="shared" si="12"/>
        <v>ExecTime</v>
      </c>
      <c r="C5" s="4" t="str">
        <f t="shared" si="12"/>
        <v>ALL</v>
      </c>
      <c r="D5" s="4" t="str">
        <f t="shared" si="12"/>
        <v>CPC-D</v>
      </c>
      <c r="E5" s="4">
        <f t="shared" si="12"/>
        <v>6507594</v>
      </c>
      <c r="F5" s="4">
        <f t="shared" si="12"/>
        <v>6527648</v>
      </c>
      <c r="G5" s="4">
        <f t="shared" si="12"/>
        <v>6513204.966</v>
      </c>
      <c r="H5" s="4">
        <f t="shared" si="12"/>
        <v>6513162</v>
      </c>
      <c r="I5" s="4">
        <f t="shared" si="12"/>
        <v>2127.773361</v>
      </c>
      <c r="J5" s="4">
        <f t="shared" si="12"/>
        <v>88</v>
      </c>
      <c r="K5" s="4">
        <f t="shared" si="12"/>
        <v>0.88</v>
      </c>
      <c r="L5" s="8">
        <f t="shared" si="4"/>
        <v>243</v>
      </c>
      <c r="Q5" s="4">
        <v>4.0</v>
      </c>
      <c r="S5" s="12" t="str">
        <f t="shared" si="5"/>
        <v>L-CPC</v>
      </c>
      <c r="T5" s="12" t="str">
        <f t="shared" si="6"/>
        <v>No-mitig</v>
      </c>
      <c r="U5" s="12" t="str">
        <f t="shared" si="7"/>
        <v>No-mitig</v>
      </c>
      <c r="V5" s="12" t="str">
        <f t="shared" si="8"/>
        <v>No-mitig</v>
      </c>
      <c r="W5" s="12" t="str">
        <f t="shared" si="9"/>
        <v>CP</v>
      </c>
      <c r="X5" s="12" t="str">
        <f t="shared" si="10"/>
        <v>L-CP</v>
      </c>
    </row>
    <row r="6">
      <c r="A6" s="4">
        <f t="shared" ref="A6:K6" si="13">Indirect("Sheet1!"&amp;A$14&amp;$L6)</f>
        <v>9</v>
      </c>
      <c r="B6" s="4" t="str">
        <f t="shared" si="13"/>
        <v>ExecTime</v>
      </c>
      <c r="C6" s="4" t="str">
        <f t="shared" si="13"/>
        <v>ALL</v>
      </c>
      <c r="D6" s="4" t="str">
        <f t="shared" si="13"/>
        <v>D</v>
      </c>
      <c r="E6" s="4">
        <f t="shared" si="13"/>
        <v>6509189</v>
      </c>
      <c r="F6" s="4">
        <f t="shared" si="13"/>
        <v>6535162</v>
      </c>
      <c r="G6" s="4">
        <f t="shared" si="13"/>
        <v>6519180.554</v>
      </c>
      <c r="H6" s="4">
        <f t="shared" si="13"/>
        <v>6519027</v>
      </c>
      <c r="I6" s="4">
        <f t="shared" si="13"/>
        <v>2721.770525</v>
      </c>
      <c r="J6" s="4">
        <f t="shared" si="13"/>
        <v>290</v>
      </c>
      <c r="K6" s="4">
        <f t="shared" si="13"/>
        <v>2.9</v>
      </c>
      <c r="L6" s="8">
        <f t="shared" si="4"/>
        <v>245</v>
      </c>
      <c r="Q6" s="4">
        <v>5.0</v>
      </c>
      <c r="S6" s="12" t="str">
        <f t="shared" si="5"/>
        <v>CPC-CP</v>
      </c>
      <c r="T6" s="12" t="str">
        <f t="shared" si="6"/>
        <v>CPC-CP</v>
      </c>
      <c r="U6" s="12" t="str">
        <f t="shared" si="7"/>
        <v>CPC-CP</v>
      </c>
      <c r="V6" s="12" t="str">
        <f t="shared" si="8"/>
        <v>CPC-CP</v>
      </c>
      <c r="W6" s="12" t="str">
        <f t="shared" si="9"/>
        <v>L-CP</v>
      </c>
      <c r="X6" s="12" t="str">
        <f t="shared" si="10"/>
        <v>L-CPC-CP</v>
      </c>
    </row>
    <row r="7">
      <c r="A7" s="4">
        <f t="shared" ref="A7:K7" si="14">Indirect("Sheet1!"&amp;A$14&amp;$L7)</f>
        <v>9</v>
      </c>
      <c r="B7" s="4" t="str">
        <f t="shared" si="14"/>
        <v>ExecTime</v>
      </c>
      <c r="C7" s="4" t="str">
        <f t="shared" si="14"/>
        <v>ALL</v>
      </c>
      <c r="D7" s="4" t="str">
        <f t="shared" si="14"/>
        <v>L</v>
      </c>
      <c r="E7" s="4">
        <f t="shared" si="14"/>
        <v>6459541</v>
      </c>
      <c r="F7" s="4">
        <f t="shared" si="14"/>
        <v>6478081</v>
      </c>
      <c r="G7" s="4">
        <f t="shared" si="14"/>
        <v>6467496.696</v>
      </c>
      <c r="H7" s="4">
        <f t="shared" si="14"/>
        <v>6467540</v>
      </c>
      <c r="I7" s="4">
        <f t="shared" si="14"/>
        <v>2323.861497</v>
      </c>
      <c r="J7" s="4">
        <f t="shared" si="14"/>
        <v>44</v>
      </c>
      <c r="K7" s="4">
        <f t="shared" si="14"/>
        <v>0.44</v>
      </c>
      <c r="L7" s="8">
        <f t="shared" si="4"/>
        <v>247</v>
      </c>
      <c r="Q7" s="4">
        <v>6.0</v>
      </c>
      <c r="S7" s="12" t="str">
        <f t="shared" si="5"/>
        <v>CP</v>
      </c>
      <c r="T7" s="12" t="str">
        <f t="shared" si="6"/>
        <v>L-CPC-CP</v>
      </c>
      <c r="U7" s="12" t="str">
        <f t="shared" si="7"/>
        <v>L-CPC-CP</v>
      </c>
      <c r="V7" s="12" t="str">
        <f t="shared" si="8"/>
        <v>L-CPC-CP</v>
      </c>
      <c r="W7" s="12" t="str">
        <f t="shared" si="9"/>
        <v>CPC-D</v>
      </c>
      <c r="X7" s="12" t="str">
        <f t="shared" si="10"/>
        <v>CPC</v>
      </c>
    </row>
    <row r="8">
      <c r="A8" s="4">
        <f t="shared" ref="A8:K8" si="15">Indirect("Sheet1!"&amp;A$14&amp;$L8)</f>
        <v>9</v>
      </c>
      <c r="B8" s="4" t="str">
        <f t="shared" si="15"/>
        <v>ExecTime</v>
      </c>
      <c r="C8" s="4" t="str">
        <f t="shared" si="15"/>
        <v>ALL</v>
      </c>
      <c r="D8" s="4" t="str">
        <f t="shared" si="15"/>
        <v>L-CP</v>
      </c>
      <c r="E8" s="4">
        <f t="shared" si="15"/>
        <v>6503946</v>
      </c>
      <c r="F8" s="4">
        <f t="shared" si="15"/>
        <v>6515973</v>
      </c>
      <c r="G8" s="4">
        <f t="shared" si="15"/>
        <v>6508591.835</v>
      </c>
      <c r="H8" s="4">
        <f t="shared" si="15"/>
        <v>6508324</v>
      </c>
      <c r="I8" s="4">
        <f t="shared" si="15"/>
        <v>2025.23816</v>
      </c>
      <c r="J8" s="4">
        <f t="shared" si="15"/>
        <v>55</v>
      </c>
      <c r="K8" s="4">
        <f t="shared" si="15"/>
        <v>0.55</v>
      </c>
      <c r="L8" s="8">
        <f t="shared" si="4"/>
        <v>249</v>
      </c>
      <c r="Q8" s="4">
        <v>7.0</v>
      </c>
      <c r="S8" s="12" t="str">
        <f t="shared" si="5"/>
        <v>L-CPC-CP</v>
      </c>
      <c r="T8" s="12" t="str">
        <f t="shared" si="6"/>
        <v>L-CP</v>
      </c>
      <c r="U8" s="12" t="str">
        <f t="shared" si="7"/>
        <v>L-CP</v>
      </c>
      <c r="V8" s="12" t="str">
        <f t="shared" si="8"/>
        <v>L-CP</v>
      </c>
      <c r="W8" s="12" t="str">
        <f t="shared" si="9"/>
        <v>L</v>
      </c>
      <c r="X8" s="12" t="str">
        <f t="shared" si="10"/>
        <v>CPC-D</v>
      </c>
    </row>
    <row r="9">
      <c r="A9" s="4">
        <f t="shared" ref="A9:K9" si="16">Indirect("Sheet1!"&amp;A$14&amp;$L9)</f>
        <v>9</v>
      </c>
      <c r="B9" s="4" t="str">
        <f t="shared" si="16"/>
        <v>ExecTime</v>
      </c>
      <c r="C9" s="4" t="str">
        <f t="shared" si="16"/>
        <v>ALL</v>
      </c>
      <c r="D9" s="4" t="str">
        <f t="shared" si="16"/>
        <v>L-CPC</v>
      </c>
      <c r="E9" s="4">
        <f t="shared" si="16"/>
        <v>6459811</v>
      </c>
      <c r="F9" s="4">
        <f t="shared" si="16"/>
        <v>6477054</v>
      </c>
      <c r="G9" s="4">
        <f t="shared" si="16"/>
        <v>6467560.733</v>
      </c>
      <c r="H9" s="4">
        <f t="shared" si="16"/>
        <v>6467378</v>
      </c>
      <c r="I9" s="4">
        <f t="shared" si="16"/>
        <v>2465.225773</v>
      </c>
      <c r="J9" s="4">
        <f t="shared" si="16"/>
        <v>155</v>
      </c>
      <c r="K9" s="4">
        <f t="shared" si="16"/>
        <v>1.55</v>
      </c>
      <c r="L9" s="8">
        <f t="shared" si="4"/>
        <v>251</v>
      </c>
      <c r="Q9" s="4">
        <v>8.0</v>
      </c>
      <c r="S9" s="12" t="str">
        <f t="shared" si="5"/>
        <v>L-CP</v>
      </c>
      <c r="T9" s="12" t="str">
        <f t="shared" si="6"/>
        <v>CP</v>
      </c>
      <c r="U9" s="12" t="str">
        <f t="shared" si="7"/>
        <v>CP</v>
      </c>
      <c r="V9" s="12" t="str">
        <f t="shared" si="8"/>
        <v>CP</v>
      </c>
      <c r="W9" s="12" t="str">
        <f t="shared" si="9"/>
        <v>L-CPC</v>
      </c>
      <c r="X9" s="12" t="str">
        <f t="shared" si="10"/>
        <v>No-mitig</v>
      </c>
    </row>
    <row r="10">
      <c r="A10" s="4">
        <f t="shared" ref="A10:K10" si="17">Indirect("Sheet1!"&amp;A$14&amp;$L10)</f>
        <v>9</v>
      </c>
      <c r="B10" s="4" t="str">
        <f t="shared" si="17"/>
        <v>ExecTime</v>
      </c>
      <c r="C10" s="4" t="str">
        <f t="shared" si="17"/>
        <v>ALL</v>
      </c>
      <c r="D10" s="4" t="str">
        <f t="shared" si="17"/>
        <v>L-CPC-CP</v>
      </c>
      <c r="E10" s="4">
        <f t="shared" si="17"/>
        <v>6503676</v>
      </c>
      <c r="F10" s="4">
        <f t="shared" si="17"/>
        <v>6515567</v>
      </c>
      <c r="G10" s="4">
        <f t="shared" si="17"/>
        <v>6508031.046</v>
      </c>
      <c r="H10" s="4">
        <f t="shared" si="17"/>
        <v>6507946</v>
      </c>
      <c r="I10" s="4">
        <f t="shared" si="17"/>
        <v>1724.608883</v>
      </c>
      <c r="J10" s="4">
        <f t="shared" si="17"/>
        <v>62</v>
      </c>
      <c r="K10" s="4">
        <f t="shared" si="17"/>
        <v>0.62</v>
      </c>
      <c r="L10" s="8">
        <f t="shared" si="4"/>
        <v>253</v>
      </c>
      <c r="Q10" s="4">
        <v>9.0</v>
      </c>
      <c r="S10" s="12" t="str">
        <f t="shared" si="5"/>
        <v>CPC-D</v>
      </c>
      <c r="T10" s="12" t="str">
        <f t="shared" si="6"/>
        <v>CPC-D</v>
      </c>
      <c r="U10" s="12" t="str">
        <f t="shared" si="7"/>
        <v>CPC-D</v>
      </c>
      <c r="V10" s="12" t="str">
        <f t="shared" si="8"/>
        <v>CPC-D</v>
      </c>
      <c r="W10" s="12" t="str">
        <f t="shared" si="9"/>
        <v>No-mitig</v>
      </c>
      <c r="X10" s="12" t="str">
        <f t="shared" si="10"/>
        <v>CPC-CP</v>
      </c>
    </row>
    <row r="11">
      <c r="A11" s="4">
        <f t="shared" ref="A11:K11" si="18">Indirect("Sheet1!"&amp;A$14&amp;$L11)</f>
        <v>9</v>
      </c>
      <c r="B11" s="4" t="str">
        <f t="shared" si="18"/>
        <v>ExecTime</v>
      </c>
      <c r="C11" s="4" t="str">
        <f t="shared" si="18"/>
        <v>ALL</v>
      </c>
      <c r="D11" s="4" t="str">
        <f t="shared" si="18"/>
        <v>L-CPC-D</v>
      </c>
      <c r="E11" s="4">
        <f t="shared" si="18"/>
        <v>6517027</v>
      </c>
      <c r="F11" s="4">
        <f t="shared" si="18"/>
        <v>6535594</v>
      </c>
      <c r="G11" s="4">
        <f t="shared" si="18"/>
        <v>6526067.19</v>
      </c>
      <c r="H11" s="4">
        <f t="shared" si="18"/>
        <v>6525919</v>
      </c>
      <c r="I11" s="4">
        <f t="shared" si="18"/>
        <v>2757.192176</v>
      </c>
      <c r="J11" s="4">
        <f t="shared" si="18"/>
        <v>26</v>
      </c>
      <c r="K11" s="4">
        <f t="shared" si="18"/>
        <v>0.26</v>
      </c>
      <c r="L11" s="8">
        <f t="shared" si="4"/>
        <v>255</v>
      </c>
      <c r="Q11" s="4">
        <v>10.0</v>
      </c>
      <c r="S11" s="12" t="str">
        <f t="shared" si="5"/>
        <v>D</v>
      </c>
      <c r="T11" s="12" t="str">
        <f t="shared" si="6"/>
        <v>D</v>
      </c>
      <c r="U11" s="12" t="str">
        <f t="shared" si="7"/>
        <v>D</v>
      </c>
      <c r="V11" s="12" t="str">
        <f t="shared" si="8"/>
        <v>D</v>
      </c>
      <c r="W11" s="12" t="str">
        <f t="shared" si="9"/>
        <v>D</v>
      </c>
      <c r="X11" s="12" t="str">
        <f t="shared" si="10"/>
        <v>L-CPC</v>
      </c>
    </row>
    <row r="12">
      <c r="A12" s="4">
        <f t="shared" ref="A12:K12" si="19">Indirect("Sheet1!"&amp;A$14&amp;$L12)</f>
        <v>9</v>
      </c>
      <c r="B12" s="4" t="str">
        <f t="shared" si="19"/>
        <v>ExecTime</v>
      </c>
      <c r="C12" s="4" t="str">
        <f t="shared" si="19"/>
        <v>ALL</v>
      </c>
      <c r="D12" s="4" t="str">
        <f t="shared" si="19"/>
        <v>L-D</v>
      </c>
      <c r="E12" s="4">
        <f t="shared" si="19"/>
        <v>6518514</v>
      </c>
      <c r="F12" s="4">
        <f t="shared" si="19"/>
        <v>6545297</v>
      </c>
      <c r="G12" s="4">
        <f t="shared" si="19"/>
        <v>6533110.133</v>
      </c>
      <c r="H12" s="4">
        <f t="shared" si="19"/>
        <v>6532702.5</v>
      </c>
      <c r="I12" s="4">
        <f t="shared" si="19"/>
        <v>3755.401907</v>
      </c>
      <c r="J12" s="4">
        <f t="shared" si="19"/>
        <v>5</v>
      </c>
      <c r="K12" s="4">
        <f t="shared" si="19"/>
        <v>0.05</v>
      </c>
      <c r="L12" s="8">
        <f t="shared" si="4"/>
        <v>257</v>
      </c>
      <c r="Q12" s="4">
        <v>11.0</v>
      </c>
      <c r="S12" s="12" t="str">
        <f t="shared" si="5"/>
        <v>L-CPC-D</v>
      </c>
      <c r="T12" s="12" t="str">
        <f t="shared" si="6"/>
        <v>L-CPC-D</v>
      </c>
      <c r="U12" s="12" t="str">
        <f t="shared" si="7"/>
        <v>L-CPC-D</v>
      </c>
      <c r="V12" s="12" t="str">
        <f t="shared" si="8"/>
        <v>L-CPC-D</v>
      </c>
      <c r="W12" s="12" t="str">
        <f t="shared" si="9"/>
        <v>L-CPC-D</v>
      </c>
      <c r="X12" s="12" t="str">
        <f t="shared" si="10"/>
        <v>CP</v>
      </c>
    </row>
    <row r="13">
      <c r="A13" s="4">
        <f t="shared" ref="A13:K13" si="20">Indirect("Sheet1!"&amp;A$14&amp;$L13)</f>
        <v>9</v>
      </c>
      <c r="B13" s="4" t="str">
        <f t="shared" si="20"/>
        <v>ExecTime</v>
      </c>
      <c r="C13" s="4" t="str">
        <f t="shared" si="20"/>
        <v>ALL</v>
      </c>
      <c r="D13" s="4" t="str">
        <f t="shared" si="20"/>
        <v>No-mitig</v>
      </c>
      <c r="E13" s="4">
        <f t="shared" si="20"/>
        <v>6459514</v>
      </c>
      <c r="F13" s="4">
        <f t="shared" si="20"/>
        <v>6482325</v>
      </c>
      <c r="G13" s="4">
        <f t="shared" si="20"/>
        <v>6469561.373</v>
      </c>
      <c r="H13" s="4">
        <f t="shared" si="20"/>
        <v>6469649</v>
      </c>
      <c r="I13" s="4">
        <f t="shared" si="20"/>
        <v>2648.073844</v>
      </c>
      <c r="J13" s="4">
        <f t="shared" si="20"/>
        <v>116</v>
      </c>
      <c r="K13" s="4">
        <f t="shared" si="20"/>
        <v>1.16</v>
      </c>
      <c r="L13" s="8">
        <f t="shared" si="4"/>
        <v>259</v>
      </c>
      <c r="Q13" s="4">
        <v>12.0</v>
      </c>
      <c r="S13" s="12" t="str">
        <f t="shared" si="5"/>
        <v>L-D</v>
      </c>
      <c r="T13" s="12" t="str">
        <f t="shared" si="6"/>
        <v>L-D</v>
      </c>
      <c r="U13" s="12" t="str">
        <f t="shared" si="7"/>
        <v>L-D</v>
      </c>
      <c r="V13" s="12" t="str">
        <f t="shared" si="8"/>
        <v>L-D</v>
      </c>
      <c r="W13" s="12" t="str">
        <f t="shared" si="9"/>
        <v>L-D</v>
      </c>
      <c r="X13" s="12" t="str">
        <f t="shared" si="10"/>
        <v>D</v>
      </c>
    </row>
    <row r="14">
      <c r="A14" s="15" t="s">
        <v>40</v>
      </c>
      <c r="B14" s="15" t="s">
        <v>41</v>
      </c>
      <c r="C14" s="15" t="s">
        <v>42</v>
      </c>
      <c r="D14" s="15" t="s">
        <v>27</v>
      </c>
      <c r="E14" s="15" t="s">
        <v>43</v>
      </c>
      <c r="F14" s="15" t="s">
        <v>44</v>
      </c>
      <c r="G14" s="15" t="s">
        <v>45</v>
      </c>
      <c r="H14" s="15" t="s">
        <v>46</v>
      </c>
      <c r="I14" s="15" t="s">
        <v>47</v>
      </c>
      <c r="J14" s="15" t="s">
        <v>48</v>
      </c>
      <c r="K14" s="15" t="s">
        <v>49</v>
      </c>
      <c r="L14" s="8"/>
    </row>
    <row r="16">
      <c r="A16" s="16" t="s">
        <v>50</v>
      </c>
      <c r="B16" s="16">
        <v>1.0</v>
      </c>
      <c r="C16" s="16">
        <v>2.0</v>
      </c>
      <c r="D16" s="16">
        <v>3.0</v>
      </c>
      <c r="E16" s="16">
        <v>4.0</v>
      </c>
      <c r="F16" s="16">
        <v>5.0</v>
      </c>
      <c r="G16" s="16">
        <v>6.0</v>
      </c>
      <c r="H16" s="16">
        <v>7.0</v>
      </c>
      <c r="I16" s="16">
        <v>8.0</v>
      </c>
      <c r="J16" s="16">
        <v>9.0</v>
      </c>
      <c r="K16" s="16">
        <v>10.0</v>
      </c>
      <c r="L16" s="16">
        <v>11.0</v>
      </c>
      <c r="M16" s="16">
        <v>12.0</v>
      </c>
    </row>
    <row r="17">
      <c r="A17" s="17" t="str">
        <f t="array" ref="A17:A22">TRANSPOSE(E1:J1)</f>
        <v>min</v>
      </c>
      <c r="B17" s="18" t="str">
        <f t="array" ref="B17:M17">TRANSPOSE(S2:S13)</f>
        <v>CPC</v>
      </c>
      <c r="C17" s="18" t="s">
        <v>34</v>
      </c>
      <c r="D17" s="18" t="s">
        <v>28</v>
      </c>
      <c r="E17" s="18" t="s">
        <v>30</v>
      </c>
      <c r="F17" s="18" t="s">
        <v>25</v>
      </c>
      <c r="G17" s="18" t="s">
        <v>22</v>
      </c>
      <c r="H17" s="18" t="s">
        <v>31</v>
      </c>
      <c r="I17" s="18" t="s">
        <v>29</v>
      </c>
      <c r="J17" s="18" t="s">
        <v>26</v>
      </c>
      <c r="K17" s="18" t="s">
        <v>27</v>
      </c>
      <c r="L17" s="18" t="s">
        <v>32</v>
      </c>
      <c r="M17" s="18" t="s">
        <v>33</v>
      </c>
      <c r="Q17" s="11" t="s">
        <v>13</v>
      </c>
      <c r="S17" s="11" t="s">
        <v>14</v>
      </c>
      <c r="U17" s="11" t="s">
        <v>15</v>
      </c>
      <c r="W17" s="11" t="s">
        <v>16</v>
      </c>
      <c r="Y17" s="11" t="s">
        <v>17</v>
      </c>
      <c r="AA17" s="19" t="s">
        <v>18</v>
      </c>
      <c r="AB17" s="20"/>
    </row>
    <row r="18">
      <c r="A18" s="17" t="s">
        <v>14</v>
      </c>
      <c r="B18" s="18" t="str">
        <f t="array" ref="B18:M18">TRANSPOSE(T2:T13)</f>
        <v>CPC</v>
      </c>
      <c r="C18" s="18" t="s">
        <v>30</v>
      </c>
      <c r="D18" s="18" t="s">
        <v>28</v>
      </c>
      <c r="E18" s="18" t="s">
        <v>34</v>
      </c>
      <c r="F18" s="18" t="s">
        <v>25</v>
      </c>
      <c r="G18" s="18" t="s">
        <v>31</v>
      </c>
      <c r="H18" s="18" t="s">
        <v>29</v>
      </c>
      <c r="I18" s="18" t="s">
        <v>22</v>
      </c>
      <c r="J18" s="18" t="s">
        <v>26</v>
      </c>
      <c r="K18" s="18" t="s">
        <v>27</v>
      </c>
      <c r="L18" s="18" t="s">
        <v>32</v>
      </c>
      <c r="M18" s="18" t="s">
        <v>33</v>
      </c>
      <c r="Q18" s="12" t="str">
        <f t="array" ref="Q18:R29">SORT(D2:E13, 2, TRUE)</f>
        <v>CPC</v>
      </c>
      <c r="R18" s="12">
        <v>6457784.0</v>
      </c>
      <c r="S18" s="12" t="str">
        <f t="array" ref="S18:T29">SORT({D2:D13, F2:F13}, 2, TRUE)</f>
        <v>CPC</v>
      </c>
      <c r="T18" s="12">
        <v>6470406.0</v>
      </c>
      <c r="U18" s="12" t="str">
        <f t="array" ref="U18:V29">SORT({D2:D13, G2:G13}, 2, TRUE)</f>
        <v>CPC</v>
      </c>
      <c r="V18" s="12">
        <v>6462638.56271254</v>
      </c>
      <c r="W18" s="12" t="str">
        <f t="array" ref="W18:X29">SORT({D2:D13, H2:H13}, 2, TRUE)</f>
        <v>CPC</v>
      </c>
      <c r="X18" s="12">
        <v>6462486.0</v>
      </c>
      <c r="Y18" s="12" t="str">
        <f t="array" ref="Y18:Z29">SORT({D2:D13, I2:I13}, 2, TRUE)</f>
        <v>CPC-CP</v>
      </c>
      <c r="Z18" s="12">
        <v>1077.10834932361</v>
      </c>
      <c r="AA18" s="21" t="str">
        <f t="array" ref="AA18:AB29">SORT({D2:D13, J2:J13}, 2, TRUE)</f>
        <v>L-D</v>
      </c>
      <c r="AB18" s="22">
        <v>5.0</v>
      </c>
      <c r="AC18" s="23"/>
      <c r="AD18" s="23"/>
      <c r="AE18" s="23"/>
      <c r="AF18" s="23"/>
      <c r="AG18" s="23"/>
      <c r="AH18" s="23"/>
      <c r="AI18" s="23"/>
      <c r="AJ18" s="23"/>
      <c r="AK18" s="23"/>
      <c r="AL18" s="23"/>
    </row>
    <row r="19">
      <c r="A19" s="17" t="s">
        <v>15</v>
      </c>
      <c r="B19" s="18" t="str">
        <f t="array" ref="B19:M19">TRANSPOSE(U2:U13)</f>
        <v>CPC</v>
      </c>
      <c r="C19" s="18" t="s">
        <v>28</v>
      </c>
      <c r="D19" s="18" t="s">
        <v>30</v>
      </c>
      <c r="E19" s="18" t="s">
        <v>34</v>
      </c>
      <c r="F19" s="18" t="s">
        <v>25</v>
      </c>
      <c r="G19" s="18" t="s">
        <v>31</v>
      </c>
      <c r="H19" s="18" t="s">
        <v>29</v>
      </c>
      <c r="I19" s="18" t="s">
        <v>22</v>
      </c>
      <c r="J19" s="18" t="s">
        <v>26</v>
      </c>
      <c r="K19" s="18" t="s">
        <v>27</v>
      </c>
      <c r="L19" s="18" t="s">
        <v>32</v>
      </c>
      <c r="M19" s="18" t="s">
        <v>33</v>
      </c>
      <c r="Q19" s="12" t="s">
        <v>34</v>
      </c>
      <c r="R19" s="12">
        <v>6459514.0</v>
      </c>
      <c r="S19" s="12" t="s">
        <v>30</v>
      </c>
      <c r="T19" s="12">
        <v>6477054.0</v>
      </c>
      <c r="U19" s="12" t="s">
        <v>28</v>
      </c>
      <c r="V19" s="12">
        <v>6467496.69613922</v>
      </c>
      <c r="W19" s="12" t="s">
        <v>30</v>
      </c>
      <c r="X19" s="12">
        <v>6467378.0</v>
      </c>
      <c r="Y19" s="12" t="s">
        <v>31</v>
      </c>
      <c r="Z19" s="12">
        <v>1724.60888280796</v>
      </c>
      <c r="AA19" s="21" t="s">
        <v>32</v>
      </c>
      <c r="AB19" s="20">
        <v>26.0</v>
      </c>
    </row>
    <row r="20">
      <c r="A20" s="17" t="s">
        <v>16</v>
      </c>
      <c r="B20" s="18" t="str">
        <f t="array" ref="B20:M20">TRANSPOSE(V2:V13)</f>
        <v>CPC</v>
      </c>
      <c r="C20" s="18" t="s">
        <v>30</v>
      </c>
      <c r="D20" s="18" t="s">
        <v>28</v>
      </c>
      <c r="E20" s="18" t="s">
        <v>34</v>
      </c>
      <c r="F20" s="18" t="s">
        <v>25</v>
      </c>
      <c r="G20" s="18" t="s">
        <v>31</v>
      </c>
      <c r="H20" s="18" t="s">
        <v>29</v>
      </c>
      <c r="I20" s="18" t="s">
        <v>22</v>
      </c>
      <c r="J20" s="18" t="s">
        <v>26</v>
      </c>
      <c r="K20" s="18" t="s">
        <v>27</v>
      </c>
      <c r="L20" s="18" t="s">
        <v>32</v>
      </c>
      <c r="M20" s="18" t="s">
        <v>33</v>
      </c>
      <c r="Q20" s="12" t="s">
        <v>28</v>
      </c>
      <c r="R20" s="12">
        <v>6459541.0</v>
      </c>
      <c r="S20" s="12" t="s">
        <v>28</v>
      </c>
      <c r="T20" s="12">
        <v>6478081.0</v>
      </c>
      <c r="U20" s="12" t="s">
        <v>30</v>
      </c>
      <c r="V20" s="12">
        <v>6467560.73324665</v>
      </c>
      <c r="W20" s="12" t="s">
        <v>28</v>
      </c>
      <c r="X20" s="12">
        <v>6467540.0</v>
      </c>
      <c r="Y20" s="12" t="s">
        <v>24</v>
      </c>
      <c r="Z20" s="12">
        <v>1789.67303575012</v>
      </c>
      <c r="AA20" s="12" t="s">
        <v>28</v>
      </c>
      <c r="AB20" s="12">
        <v>44.0</v>
      </c>
    </row>
    <row r="21">
      <c r="A21" s="17" t="s">
        <v>17</v>
      </c>
      <c r="B21" s="18" t="str">
        <f t="array" ref="B21:M21">TRANSPOSE(W2:W13)</f>
        <v>CPC-CP</v>
      </c>
      <c r="C21" s="18" t="s">
        <v>31</v>
      </c>
      <c r="D21" s="18" t="s">
        <v>24</v>
      </c>
      <c r="E21" s="18" t="s">
        <v>22</v>
      </c>
      <c r="F21" s="18" t="s">
        <v>29</v>
      </c>
      <c r="G21" s="18" t="s">
        <v>26</v>
      </c>
      <c r="H21" s="18" t="s">
        <v>28</v>
      </c>
      <c r="I21" s="18" t="s">
        <v>30</v>
      </c>
      <c r="J21" s="18" t="s">
        <v>34</v>
      </c>
      <c r="K21" s="18" t="s">
        <v>27</v>
      </c>
      <c r="L21" s="18" t="s">
        <v>32</v>
      </c>
      <c r="M21" s="18" t="s">
        <v>33</v>
      </c>
      <c r="Q21" s="12" t="s">
        <v>30</v>
      </c>
      <c r="R21" s="12">
        <v>6459811.0</v>
      </c>
      <c r="S21" s="12" t="s">
        <v>34</v>
      </c>
      <c r="T21" s="12">
        <v>6482325.0</v>
      </c>
      <c r="U21" s="12" t="s">
        <v>34</v>
      </c>
      <c r="V21" s="12">
        <v>6469561.37317463</v>
      </c>
      <c r="W21" s="12" t="s">
        <v>34</v>
      </c>
      <c r="X21" s="12">
        <v>6469649.0</v>
      </c>
      <c r="Y21" s="12" t="s">
        <v>22</v>
      </c>
      <c r="Z21" s="12">
        <v>1978.5759725966</v>
      </c>
      <c r="AA21" s="12" t="s">
        <v>29</v>
      </c>
      <c r="AB21" s="12">
        <v>55.0</v>
      </c>
    </row>
    <row r="22">
      <c r="A22" s="17" t="s">
        <v>18</v>
      </c>
      <c r="B22" s="18" t="str">
        <f t="array" ref="B22:M22">TRANSPOSE(X2:X13)</f>
        <v>L-D</v>
      </c>
      <c r="C22" s="18" t="s">
        <v>32</v>
      </c>
      <c r="D22" s="18" t="s">
        <v>28</v>
      </c>
      <c r="E22" s="18" t="s">
        <v>29</v>
      </c>
      <c r="F22" s="18" t="s">
        <v>31</v>
      </c>
      <c r="G22" s="18" t="s">
        <v>24</v>
      </c>
      <c r="H22" s="18" t="s">
        <v>26</v>
      </c>
      <c r="I22" s="18" t="s">
        <v>34</v>
      </c>
      <c r="J22" s="18" t="s">
        <v>25</v>
      </c>
      <c r="K22" s="18" t="s">
        <v>30</v>
      </c>
      <c r="L22" s="18" t="s">
        <v>22</v>
      </c>
      <c r="M22" s="18" t="s">
        <v>27</v>
      </c>
      <c r="Q22" s="12" t="s">
        <v>25</v>
      </c>
      <c r="R22" s="12">
        <v>6497189.0</v>
      </c>
      <c r="S22" s="12" t="s">
        <v>25</v>
      </c>
      <c r="T22" s="12">
        <v>6506676.0</v>
      </c>
      <c r="U22" s="12" t="s">
        <v>25</v>
      </c>
      <c r="V22" s="12">
        <v>6500071.57541508</v>
      </c>
      <c r="W22" s="12" t="s">
        <v>25</v>
      </c>
      <c r="X22" s="12">
        <v>6500000.0</v>
      </c>
      <c r="Y22" s="12" t="s">
        <v>29</v>
      </c>
      <c r="Z22" s="12">
        <v>2025.23816016367</v>
      </c>
      <c r="AA22" s="12" t="s">
        <v>31</v>
      </c>
      <c r="AB22" s="12">
        <v>62.0</v>
      </c>
    </row>
    <row r="23">
      <c r="Q23" s="12" t="s">
        <v>22</v>
      </c>
      <c r="R23" s="12">
        <v>6502621.0</v>
      </c>
      <c r="S23" s="12" t="s">
        <v>31</v>
      </c>
      <c r="T23" s="12">
        <v>6515567.0</v>
      </c>
      <c r="U23" s="12" t="s">
        <v>31</v>
      </c>
      <c r="V23" s="12">
        <v>6508031.04560912</v>
      </c>
      <c r="W23" s="12" t="s">
        <v>31</v>
      </c>
      <c r="X23" s="12">
        <v>6507946.0</v>
      </c>
      <c r="Y23" s="12" t="s">
        <v>26</v>
      </c>
      <c r="Z23" s="12">
        <v>2127.77336123797</v>
      </c>
      <c r="AA23" s="12" t="s">
        <v>24</v>
      </c>
      <c r="AB23" s="12">
        <v>78.0</v>
      </c>
    </row>
    <row r="24">
      <c r="Q24" s="12" t="s">
        <v>31</v>
      </c>
      <c r="R24" s="12">
        <v>6503676.0</v>
      </c>
      <c r="S24" s="12" t="s">
        <v>29</v>
      </c>
      <c r="T24" s="12">
        <v>6515973.0</v>
      </c>
      <c r="U24" s="12" t="s">
        <v>29</v>
      </c>
      <c r="V24" s="12">
        <v>6508591.83536707</v>
      </c>
      <c r="W24" s="12" t="s">
        <v>29</v>
      </c>
      <c r="X24" s="12">
        <v>6508324.0</v>
      </c>
      <c r="Y24" s="12" t="s">
        <v>28</v>
      </c>
      <c r="Z24" s="12">
        <v>2323.8614966397</v>
      </c>
      <c r="AA24" s="12" t="s">
        <v>26</v>
      </c>
      <c r="AB24" s="12">
        <v>88.0</v>
      </c>
    </row>
    <row r="25">
      <c r="A25" s="16" t="s">
        <v>51</v>
      </c>
      <c r="D25" s="3" t="s">
        <v>52</v>
      </c>
      <c r="F25" s="3" t="s">
        <v>13</v>
      </c>
      <c r="G25" s="7" t="s">
        <v>14</v>
      </c>
      <c r="H25" s="7" t="s">
        <v>15</v>
      </c>
      <c r="I25" s="7" t="s">
        <v>16</v>
      </c>
      <c r="J25" s="7" t="s">
        <v>17</v>
      </c>
      <c r="K25" s="7" t="s">
        <v>18</v>
      </c>
      <c r="L25" s="7"/>
      <c r="Q25" s="12" t="s">
        <v>29</v>
      </c>
      <c r="R25" s="12">
        <v>6503946.0</v>
      </c>
      <c r="S25" s="12" t="s">
        <v>22</v>
      </c>
      <c r="T25" s="12">
        <v>6519054.0</v>
      </c>
      <c r="U25" s="12" t="s">
        <v>22</v>
      </c>
      <c r="V25" s="12">
        <v>6509233.01510302</v>
      </c>
      <c r="W25" s="12" t="s">
        <v>22</v>
      </c>
      <c r="X25" s="12">
        <v>6509000.0</v>
      </c>
      <c r="Y25" s="12" t="s">
        <v>30</v>
      </c>
      <c r="Z25" s="12">
        <v>2465.22577258032</v>
      </c>
      <c r="AA25" s="12" t="s">
        <v>34</v>
      </c>
      <c r="AB25" s="12">
        <v>116.0</v>
      </c>
    </row>
    <row r="26">
      <c r="A26" s="18" t="str">
        <f t="array" ref="A26:B37">SORT({Q33:Q44,AE33:AE44}, 2, FALSE)</f>
        <v>CPC</v>
      </c>
      <c r="B26" s="18">
        <v>22.0</v>
      </c>
      <c r="D26" s="7" t="str">
        <f t="shared" ref="D26:D36" si="22">D2</f>
        <v>CP</v>
      </c>
      <c r="F26" s="12">
        <f t="shared" ref="F26:K26" si="21">E2/E$13*100</f>
        <v>100.6673412</v>
      </c>
      <c r="G26" s="12">
        <f t="shared" si="21"/>
        <v>100.5666023</v>
      </c>
      <c r="H26" s="12">
        <f t="shared" si="21"/>
        <v>100.6132045</v>
      </c>
      <c r="I26" s="12">
        <f t="shared" si="21"/>
        <v>100.6082401</v>
      </c>
      <c r="J26" s="12">
        <f t="shared" si="21"/>
        <v>74.71755281</v>
      </c>
      <c r="K26" s="12">
        <f t="shared" si="21"/>
        <v>156.0344828</v>
      </c>
      <c r="Q26" s="12" t="s">
        <v>26</v>
      </c>
      <c r="R26" s="12">
        <v>6507594.0</v>
      </c>
      <c r="S26" s="12" t="s">
        <v>26</v>
      </c>
      <c r="T26" s="12">
        <v>6527648.0</v>
      </c>
      <c r="U26" s="12" t="s">
        <v>26</v>
      </c>
      <c r="V26" s="12">
        <v>6513204.96609321</v>
      </c>
      <c r="W26" s="12" t="s">
        <v>26</v>
      </c>
      <c r="X26" s="12">
        <v>6513162.0</v>
      </c>
      <c r="Y26" s="12" t="s">
        <v>34</v>
      </c>
      <c r="Z26" s="12">
        <v>2648.07384375761</v>
      </c>
      <c r="AA26" s="12" t="s">
        <v>25</v>
      </c>
      <c r="AB26" s="12">
        <v>124.0</v>
      </c>
    </row>
    <row r="27">
      <c r="A27" s="18" t="s">
        <v>25</v>
      </c>
      <c r="B27" s="18">
        <v>20.0</v>
      </c>
      <c r="D27" s="7" t="str">
        <f t="shared" si="22"/>
        <v>CPC</v>
      </c>
      <c r="F27" s="12">
        <f t="shared" ref="F27:K27" si="23">E3/E$13*100</f>
        <v>99.9732178</v>
      </c>
      <c r="G27" s="12">
        <f t="shared" si="23"/>
        <v>99.81613079</v>
      </c>
      <c r="H27" s="12">
        <f t="shared" si="23"/>
        <v>99.89299413</v>
      </c>
      <c r="I27" s="12">
        <f t="shared" si="23"/>
        <v>99.88928302</v>
      </c>
      <c r="J27" s="12">
        <f t="shared" si="23"/>
        <v>67.58395503</v>
      </c>
      <c r="K27" s="12">
        <f t="shared" si="23"/>
        <v>67.24137931</v>
      </c>
      <c r="Q27" s="12" t="s">
        <v>27</v>
      </c>
      <c r="R27" s="12">
        <v>6509189.0</v>
      </c>
      <c r="S27" s="12" t="s">
        <v>27</v>
      </c>
      <c r="T27" s="12">
        <v>6535162.0</v>
      </c>
      <c r="U27" s="12" t="s">
        <v>27</v>
      </c>
      <c r="V27" s="12">
        <v>6519180.55441088</v>
      </c>
      <c r="W27" s="12" t="s">
        <v>27</v>
      </c>
      <c r="X27" s="12">
        <v>6519027.0</v>
      </c>
      <c r="Y27" s="12" t="s">
        <v>27</v>
      </c>
      <c r="Z27" s="12">
        <v>2721.77052460829</v>
      </c>
      <c r="AA27" s="12" t="s">
        <v>30</v>
      </c>
      <c r="AB27" s="12">
        <v>155.0</v>
      </c>
    </row>
    <row r="28">
      <c r="A28" s="18" t="s">
        <v>31</v>
      </c>
      <c r="B28" s="18">
        <v>18.0</v>
      </c>
      <c r="D28" s="7" t="str">
        <f t="shared" si="22"/>
        <v>CPC-CP</v>
      </c>
      <c r="F28" s="12">
        <f t="shared" ref="F28:K28" si="24">E4/E$13*100</f>
        <v>100.5832482</v>
      </c>
      <c r="G28" s="12">
        <f t="shared" si="24"/>
        <v>100.3756523</v>
      </c>
      <c r="H28" s="12">
        <f t="shared" si="24"/>
        <v>100.4715961</v>
      </c>
      <c r="I28" s="12">
        <f t="shared" si="24"/>
        <v>100.469129</v>
      </c>
      <c r="J28" s="12">
        <f t="shared" si="24"/>
        <v>40.67516289</v>
      </c>
      <c r="K28" s="12">
        <f t="shared" si="24"/>
        <v>106.8965517</v>
      </c>
      <c r="Q28" s="12" t="s">
        <v>32</v>
      </c>
      <c r="R28" s="12">
        <v>6517027.0</v>
      </c>
      <c r="S28" s="12" t="s">
        <v>32</v>
      </c>
      <c r="T28" s="12">
        <v>6535594.0</v>
      </c>
      <c r="U28" s="12" t="s">
        <v>32</v>
      </c>
      <c r="V28" s="12">
        <v>6526067.19043808</v>
      </c>
      <c r="W28" s="12" t="s">
        <v>32</v>
      </c>
      <c r="X28" s="12">
        <v>6525919.0</v>
      </c>
      <c r="Y28" s="12" t="s">
        <v>32</v>
      </c>
      <c r="Z28" s="12">
        <v>2757.19217602768</v>
      </c>
      <c r="AA28" s="12" t="s">
        <v>22</v>
      </c>
      <c r="AB28" s="12">
        <v>181.0</v>
      </c>
    </row>
    <row r="29">
      <c r="A29" s="18" t="s">
        <v>28</v>
      </c>
      <c r="B29" s="18">
        <v>16.0</v>
      </c>
      <c r="D29" s="7" t="str">
        <f t="shared" si="22"/>
        <v>CPC-D</v>
      </c>
      <c r="F29" s="12">
        <f t="shared" ref="F29:K29" si="25">E5/E$13*100</f>
        <v>100.7443284</v>
      </c>
      <c r="G29" s="12">
        <f t="shared" si="25"/>
        <v>100.6991781</v>
      </c>
      <c r="H29" s="12">
        <f t="shared" si="25"/>
        <v>100.6745989</v>
      </c>
      <c r="I29" s="12">
        <f t="shared" si="25"/>
        <v>100.6725713</v>
      </c>
      <c r="J29" s="12">
        <f t="shared" si="25"/>
        <v>80.35173816</v>
      </c>
      <c r="K29" s="12">
        <f t="shared" si="25"/>
        <v>75.86206897</v>
      </c>
      <c r="Q29" s="12" t="s">
        <v>33</v>
      </c>
      <c r="R29" s="12">
        <v>6518514.0</v>
      </c>
      <c r="S29" s="12" t="s">
        <v>33</v>
      </c>
      <c r="T29" s="12">
        <v>6545297.0</v>
      </c>
      <c r="U29" s="12" t="s">
        <v>33</v>
      </c>
      <c r="V29" s="12">
        <v>6533110.13262652</v>
      </c>
      <c r="W29" s="12" t="s">
        <v>33</v>
      </c>
      <c r="X29" s="12">
        <v>6532702.5</v>
      </c>
      <c r="Y29" s="12" t="s">
        <v>33</v>
      </c>
      <c r="Z29" s="12">
        <v>3755.40190656847</v>
      </c>
      <c r="AA29" s="12" t="s">
        <v>27</v>
      </c>
      <c r="AB29" s="12">
        <v>290.0</v>
      </c>
    </row>
    <row r="30">
      <c r="A30" s="18" t="s">
        <v>30</v>
      </c>
      <c r="B30" s="18">
        <v>16.0</v>
      </c>
      <c r="D30" s="7" t="str">
        <f t="shared" si="22"/>
        <v>D</v>
      </c>
      <c r="F30" s="12">
        <f t="shared" ref="F30:K30" si="26">E6/E$13*100</f>
        <v>100.7690207</v>
      </c>
      <c r="G30" s="12">
        <f t="shared" si="26"/>
        <v>100.8150933</v>
      </c>
      <c r="H30" s="12">
        <f t="shared" si="26"/>
        <v>100.7669636</v>
      </c>
      <c r="I30" s="12">
        <f t="shared" si="26"/>
        <v>100.7632253</v>
      </c>
      <c r="J30" s="12">
        <f t="shared" si="26"/>
        <v>102.7830297</v>
      </c>
      <c r="K30" s="12">
        <f t="shared" si="26"/>
        <v>250</v>
      </c>
    </row>
    <row r="31">
      <c r="A31" s="18" t="s">
        <v>22</v>
      </c>
      <c r="B31" s="18">
        <v>14.0</v>
      </c>
      <c r="D31" s="7" t="str">
        <f t="shared" si="22"/>
        <v>L</v>
      </c>
      <c r="F31" s="12">
        <f t="shared" ref="F31:K31" si="27">E7/E$13*100</f>
        <v>100.000418</v>
      </c>
      <c r="G31" s="12">
        <f t="shared" si="27"/>
        <v>99.93452966</v>
      </c>
      <c r="H31" s="12">
        <f t="shared" si="27"/>
        <v>99.96808629</v>
      </c>
      <c r="I31" s="12">
        <f t="shared" si="27"/>
        <v>99.96740163</v>
      </c>
      <c r="J31" s="12">
        <f t="shared" si="27"/>
        <v>87.75667273</v>
      </c>
      <c r="K31" s="12">
        <f t="shared" si="27"/>
        <v>37.93103448</v>
      </c>
    </row>
    <row r="32">
      <c r="A32" s="18" t="s">
        <v>29</v>
      </c>
      <c r="B32" s="18">
        <v>14.0</v>
      </c>
      <c r="D32" s="7" t="str">
        <f t="shared" si="22"/>
        <v>L-CP</v>
      </c>
      <c r="F32" s="12">
        <f t="shared" ref="F32:K32" si="28">E8/E$13*100</f>
        <v>100.6878536</v>
      </c>
      <c r="G32" s="12">
        <f t="shared" si="28"/>
        <v>100.519073</v>
      </c>
      <c r="H32" s="12">
        <f t="shared" si="28"/>
        <v>100.6032938</v>
      </c>
      <c r="I32" s="12">
        <f t="shared" si="28"/>
        <v>100.5977913</v>
      </c>
      <c r="J32" s="12">
        <f t="shared" si="28"/>
        <v>76.47967087</v>
      </c>
      <c r="K32" s="12">
        <f t="shared" si="28"/>
        <v>47.4137931</v>
      </c>
      <c r="R32" s="11" t="s">
        <v>13</v>
      </c>
      <c r="S32" s="11" t="s">
        <v>14</v>
      </c>
      <c r="T32" s="11" t="s">
        <v>15</v>
      </c>
      <c r="U32" s="11" t="s">
        <v>16</v>
      </c>
      <c r="V32" s="11" t="s">
        <v>17</v>
      </c>
      <c r="W32" s="11" t="s">
        <v>18</v>
      </c>
      <c r="Y32" s="11" t="s">
        <v>13</v>
      </c>
      <c r="Z32" s="11" t="s">
        <v>14</v>
      </c>
      <c r="AA32" s="11" t="s">
        <v>15</v>
      </c>
      <c r="AB32" s="11" t="s">
        <v>16</v>
      </c>
      <c r="AC32" s="11" t="s">
        <v>17</v>
      </c>
      <c r="AD32" s="11" t="s">
        <v>18</v>
      </c>
      <c r="AE32" s="4" t="s">
        <v>53</v>
      </c>
    </row>
    <row r="33">
      <c r="A33" s="18" t="s">
        <v>34</v>
      </c>
      <c r="B33" s="18">
        <v>13.0</v>
      </c>
      <c r="D33" s="7" t="str">
        <f t="shared" si="22"/>
        <v>L-CPC</v>
      </c>
      <c r="F33" s="12">
        <f t="shared" ref="F33:K33" si="29">E9/E$13*100</f>
        <v>100.0045979</v>
      </c>
      <c r="G33" s="12">
        <f t="shared" si="29"/>
        <v>99.91868658</v>
      </c>
      <c r="H33" s="12">
        <f t="shared" si="29"/>
        <v>99.96907611</v>
      </c>
      <c r="I33" s="12">
        <f t="shared" si="29"/>
        <v>99.96489763</v>
      </c>
      <c r="J33" s="12">
        <f t="shared" si="29"/>
        <v>93.09505392</v>
      </c>
      <c r="K33" s="12">
        <f t="shared" si="29"/>
        <v>133.6206897</v>
      </c>
      <c r="Q33" s="11" t="s">
        <v>22</v>
      </c>
      <c r="R33" s="12">
        <f t="shared" ref="R33:W33" si="30">(COUNTIF($Q33, "="&amp;S$2) * $Q$2) + (COUNTIF($Q33, "="&amp;S$3) * $Q$3) + (COUNTIF($Q33, "="&amp;S$4) * $Q$4) + (COUNTIF($Q33, "="&amp;S$5) * $Q$5) + (COUNTIF($Q33, "="&amp;S$6) * $Q$6) + (COUNTIF($Q33, "="&amp;S$7) * $Q$7) + (COUNTIF($Q33, "="&amp;S$8) * $Q$8) + (COUNTIF($Q33, "="&amp;S$9) * $Q$9) + (COUNTIF($Q33, "="&amp;S$10) * $Q$10) + (COUNTIF($Q33, "="&amp;S$11) * $Q$11) + (COUNTIF($Q33, "="&amp;S$12) * $Q$12) + (COUNTIF($Q33, "="&amp;S$13) * $Q$13)</f>
        <v>6</v>
      </c>
      <c r="S33" s="12">
        <f t="shared" si="30"/>
        <v>8</v>
      </c>
      <c r="T33" s="12">
        <f t="shared" si="30"/>
        <v>8</v>
      </c>
      <c r="U33" s="12">
        <f t="shared" si="30"/>
        <v>8</v>
      </c>
      <c r="V33" s="12">
        <f t="shared" si="30"/>
        <v>4</v>
      </c>
      <c r="W33" s="12">
        <f t="shared" si="30"/>
        <v>11</v>
      </c>
      <c r="Y33" s="12">
        <f>((Configuration!$B$2 + 1) - R33) * Configuration!A$6</f>
        <v>0</v>
      </c>
      <c r="Z33" s="12">
        <f>((Configuration!$B$2 + 1) - S33) * Configuration!B$6</f>
        <v>5</v>
      </c>
      <c r="AA33" s="12">
        <f>((Configuration!$B$2 + 1) - T33) * Configuration!C$6</f>
        <v>0</v>
      </c>
      <c r="AB33" s="12">
        <f>((Configuration!$B$2 + 1) - U33) * Configuration!D$6</f>
        <v>0</v>
      </c>
      <c r="AC33" s="12">
        <f>((Configuration!$B$2 + 1) - V33) * Configuration!E$6</f>
        <v>9</v>
      </c>
      <c r="AD33" s="12">
        <f>((Configuration!$B$2 + 1) - W33) * Configuration!F$6</f>
        <v>0</v>
      </c>
      <c r="AE33" s="12">
        <f t="shared" ref="AE33:AE44" si="33">SUM(Y33:AD33)</f>
        <v>14</v>
      </c>
    </row>
    <row r="34">
      <c r="A34" s="18" t="s">
        <v>26</v>
      </c>
      <c r="B34" s="18">
        <v>11.0</v>
      </c>
      <c r="D34" s="7" t="str">
        <f t="shared" si="22"/>
        <v>L-CPC-CP</v>
      </c>
      <c r="F34" s="12">
        <f t="shared" ref="F34:K34" si="31">E10/E$13*100</f>
        <v>100.6836737</v>
      </c>
      <c r="G34" s="12">
        <f t="shared" si="31"/>
        <v>100.5128098</v>
      </c>
      <c r="H34" s="12">
        <f t="shared" si="31"/>
        <v>100.5946257</v>
      </c>
      <c r="I34" s="12">
        <f t="shared" si="31"/>
        <v>100.5919487</v>
      </c>
      <c r="J34" s="12">
        <f t="shared" si="31"/>
        <v>65.12691808</v>
      </c>
      <c r="K34" s="12">
        <f t="shared" si="31"/>
        <v>53.44827586</v>
      </c>
      <c r="Q34" s="11" t="s">
        <v>24</v>
      </c>
      <c r="R34" s="12">
        <f t="shared" ref="R34:W34" si="32">(COUNTIF($Q34, "="&amp;S$2) * $Q$2) + (COUNTIF($Q34, "="&amp;S$3) * $Q$3) + (COUNTIF($Q34, "="&amp;S$4) * $Q$4) + (COUNTIF($Q34, "="&amp;S$5) * $Q$5) + (COUNTIF($Q34, "="&amp;S$6) * $Q$6) + (COUNTIF($Q34, "="&amp;S$7) * $Q$7) + (COUNTIF($Q34, "="&amp;S$8) * $Q$8) + (COUNTIF($Q34, "="&amp;S$9) * $Q$9) + (COUNTIF($Q34, "="&amp;S$10) * $Q$10) + (COUNTIF($Q34, "="&amp;S$11) * $Q$11) + (COUNTIF($Q34, "="&amp;S$12) * $Q$12) + (COUNTIF($Q34, "="&amp;S$13) * $Q$13)</f>
        <v>1</v>
      </c>
      <c r="S34" s="12">
        <f t="shared" si="32"/>
        <v>1</v>
      </c>
      <c r="T34" s="12">
        <f t="shared" si="32"/>
        <v>1</v>
      </c>
      <c r="U34" s="12">
        <f t="shared" si="32"/>
        <v>1</v>
      </c>
      <c r="V34" s="12">
        <f t="shared" si="32"/>
        <v>3</v>
      </c>
      <c r="W34" s="12">
        <f t="shared" si="32"/>
        <v>6</v>
      </c>
      <c r="Y34" s="12">
        <f>((Configuration!$B$2 + 1) - R34) * Configuration!A$6</f>
        <v>0</v>
      </c>
      <c r="Z34" s="12">
        <f>((Configuration!$B$2 + 1) - S34) * Configuration!B$6</f>
        <v>12</v>
      </c>
      <c r="AA34" s="12">
        <f>((Configuration!$B$2 + 1) - T34) * Configuration!C$6</f>
        <v>0</v>
      </c>
      <c r="AB34" s="12">
        <f>((Configuration!$B$2 + 1) - U34) * Configuration!D$6</f>
        <v>0</v>
      </c>
      <c r="AC34" s="12">
        <f>((Configuration!$B$2 + 1) - V34) * Configuration!E$6</f>
        <v>10</v>
      </c>
      <c r="AD34" s="12">
        <f>((Configuration!$B$2 + 1) - W34) * Configuration!F$6</f>
        <v>0</v>
      </c>
      <c r="AE34" s="12">
        <f t="shared" si="33"/>
        <v>22</v>
      </c>
    </row>
    <row r="35">
      <c r="A35" s="18" t="s">
        <v>27</v>
      </c>
      <c r="B35" s="18">
        <v>6.0</v>
      </c>
      <c r="D35" s="7" t="str">
        <f t="shared" si="22"/>
        <v>L-CPC-D</v>
      </c>
      <c r="F35" s="12">
        <f t="shared" ref="F35:K35" si="34">E11/E$13*100</f>
        <v>100.8903611</v>
      </c>
      <c r="G35" s="12">
        <f t="shared" si="34"/>
        <v>100.8217576</v>
      </c>
      <c r="H35" s="12">
        <f t="shared" si="34"/>
        <v>100.8734103</v>
      </c>
      <c r="I35" s="12">
        <f t="shared" si="34"/>
        <v>100.8697535</v>
      </c>
      <c r="J35" s="12">
        <f t="shared" si="34"/>
        <v>104.120668</v>
      </c>
      <c r="K35" s="12">
        <f t="shared" si="34"/>
        <v>22.4137931</v>
      </c>
      <c r="Q35" s="11" t="s">
        <v>25</v>
      </c>
      <c r="R35" s="12">
        <f t="shared" ref="R35:W35" si="35">(COUNTIF($Q35, "="&amp;S$2) * $Q$2) + (COUNTIF($Q35, "="&amp;S$3) * $Q$3) + (COUNTIF($Q35, "="&amp;S$4) * $Q$4) + (COUNTIF($Q35, "="&amp;S$5) * $Q$5) + (COUNTIF($Q35, "="&amp;S$6) * $Q$6) + (COUNTIF($Q35, "="&amp;S$7) * $Q$7) + (COUNTIF($Q35, "="&amp;S$8) * $Q$8) + (COUNTIF($Q35, "="&amp;S$9) * $Q$9) + (COUNTIF($Q35, "="&amp;S$10) * $Q$10) + (COUNTIF($Q35, "="&amp;S$11) * $Q$11) + (COUNTIF($Q35, "="&amp;S$12) * $Q$12) + (COUNTIF($Q35, "="&amp;S$13) * $Q$13)</f>
        <v>5</v>
      </c>
      <c r="S35" s="12">
        <f t="shared" si="35"/>
        <v>5</v>
      </c>
      <c r="T35" s="12">
        <f t="shared" si="35"/>
        <v>5</v>
      </c>
      <c r="U35" s="12">
        <f t="shared" si="35"/>
        <v>5</v>
      </c>
      <c r="V35" s="12">
        <f t="shared" si="35"/>
        <v>1</v>
      </c>
      <c r="W35" s="12">
        <f t="shared" si="35"/>
        <v>9</v>
      </c>
      <c r="Y35" s="12">
        <f>((Configuration!$B$2 + 1) - R35) * Configuration!A$6</f>
        <v>0</v>
      </c>
      <c r="Z35" s="12">
        <f>((Configuration!$B$2 + 1) - S35) * Configuration!B$6</f>
        <v>8</v>
      </c>
      <c r="AA35" s="12">
        <f>((Configuration!$B$2 + 1) - T35) * Configuration!C$6</f>
        <v>0</v>
      </c>
      <c r="AB35" s="12">
        <f>((Configuration!$B$2 + 1) - U35) * Configuration!D$6</f>
        <v>0</v>
      </c>
      <c r="AC35" s="12">
        <f>((Configuration!$B$2 + 1) - V35) * Configuration!E$6</f>
        <v>12</v>
      </c>
      <c r="AD35" s="12">
        <f>((Configuration!$B$2 + 1) - W35) * Configuration!F$6</f>
        <v>0</v>
      </c>
      <c r="AE35" s="12">
        <f t="shared" si="33"/>
        <v>20</v>
      </c>
    </row>
    <row r="36">
      <c r="A36" s="18" t="s">
        <v>32</v>
      </c>
      <c r="B36" s="18">
        <v>4.0</v>
      </c>
      <c r="D36" s="7" t="str">
        <f t="shared" si="22"/>
        <v>L-D</v>
      </c>
      <c r="F36" s="12">
        <f t="shared" ref="F36:K36" si="36">E12/E$13*100</f>
        <v>100.9133814</v>
      </c>
      <c r="G36" s="12">
        <f t="shared" si="36"/>
        <v>100.9714416</v>
      </c>
      <c r="H36" s="12">
        <f t="shared" si="36"/>
        <v>100.9822731</v>
      </c>
      <c r="I36" s="12">
        <f t="shared" si="36"/>
        <v>100.9746047</v>
      </c>
      <c r="J36" s="12">
        <f t="shared" si="36"/>
        <v>141.8163589</v>
      </c>
      <c r="K36" s="12">
        <f t="shared" si="36"/>
        <v>4.310344828</v>
      </c>
      <c r="Q36" s="11" t="s">
        <v>26</v>
      </c>
      <c r="R36" s="12">
        <f t="shared" ref="R36:W36" si="37">(COUNTIF($Q36, "="&amp;S$2) * $Q$2) + (COUNTIF($Q36, "="&amp;S$3) * $Q$3) + (COUNTIF($Q36, "="&amp;S$4) * $Q$4) + (COUNTIF($Q36, "="&amp;S$5) * $Q$5) + (COUNTIF($Q36, "="&amp;S$6) * $Q$6) + (COUNTIF($Q36, "="&amp;S$7) * $Q$7) + (COUNTIF($Q36, "="&amp;S$8) * $Q$8) + (COUNTIF($Q36, "="&amp;S$9) * $Q$9) + (COUNTIF($Q36, "="&amp;S$10) * $Q$10) + (COUNTIF($Q36, "="&amp;S$11) * $Q$11) + (COUNTIF($Q36, "="&amp;S$12) * $Q$12) + (COUNTIF($Q36, "="&amp;S$13) * $Q$13)</f>
        <v>9</v>
      </c>
      <c r="S36" s="12">
        <f t="shared" si="37"/>
        <v>9</v>
      </c>
      <c r="T36" s="12">
        <f t="shared" si="37"/>
        <v>9</v>
      </c>
      <c r="U36" s="12">
        <f t="shared" si="37"/>
        <v>9</v>
      </c>
      <c r="V36" s="12">
        <f t="shared" si="37"/>
        <v>6</v>
      </c>
      <c r="W36" s="12">
        <f t="shared" si="37"/>
        <v>7</v>
      </c>
      <c r="Y36" s="12">
        <f>((Configuration!$B$2 + 1) - R36) * Configuration!A$6</f>
        <v>0</v>
      </c>
      <c r="Z36" s="12">
        <f>((Configuration!$B$2 + 1) - S36) * Configuration!B$6</f>
        <v>4</v>
      </c>
      <c r="AA36" s="12">
        <f>((Configuration!$B$2 + 1) - T36) * Configuration!C$6</f>
        <v>0</v>
      </c>
      <c r="AB36" s="12">
        <f>((Configuration!$B$2 + 1) - U36) * Configuration!D$6</f>
        <v>0</v>
      </c>
      <c r="AC36" s="12">
        <f>((Configuration!$B$2 + 1) - V36) * Configuration!E$6</f>
        <v>7</v>
      </c>
      <c r="AD36" s="12">
        <f>((Configuration!$B$2 + 1) - W36) * Configuration!F$6</f>
        <v>0</v>
      </c>
      <c r="AE36" s="12">
        <f t="shared" si="33"/>
        <v>11</v>
      </c>
    </row>
    <row r="37">
      <c r="A37" s="18" t="s">
        <v>33</v>
      </c>
      <c r="B37" s="18">
        <v>2.0</v>
      </c>
      <c r="D37" s="7"/>
      <c r="Q37" s="11" t="s">
        <v>27</v>
      </c>
      <c r="R37" s="12">
        <f t="shared" ref="R37:W37" si="38">(COUNTIF($Q37, "="&amp;S$2) * $Q$2) + (COUNTIF($Q37, "="&amp;S$3) * $Q$3) + (COUNTIF($Q37, "="&amp;S$4) * $Q$4) + (COUNTIF($Q37, "="&amp;S$5) * $Q$5) + (COUNTIF($Q37, "="&amp;S$6) * $Q$6) + (COUNTIF($Q37, "="&amp;S$7) * $Q$7) + (COUNTIF($Q37, "="&amp;S$8) * $Q$8) + (COUNTIF($Q37, "="&amp;S$9) * $Q$9) + (COUNTIF($Q37, "="&amp;S$10) * $Q$10) + (COUNTIF($Q37, "="&amp;S$11) * $Q$11) + (COUNTIF($Q37, "="&amp;S$12) * $Q$12) + (COUNTIF($Q37, "="&amp;S$13) * $Q$13)</f>
        <v>10</v>
      </c>
      <c r="S37" s="12">
        <f t="shared" si="38"/>
        <v>10</v>
      </c>
      <c r="T37" s="12">
        <f t="shared" si="38"/>
        <v>10</v>
      </c>
      <c r="U37" s="12">
        <f t="shared" si="38"/>
        <v>10</v>
      </c>
      <c r="V37" s="12">
        <f t="shared" si="38"/>
        <v>10</v>
      </c>
      <c r="W37" s="12">
        <f t="shared" si="38"/>
        <v>12</v>
      </c>
      <c r="Y37" s="12">
        <f>((Configuration!$B$2 + 1) - R37) * Configuration!A$6</f>
        <v>0</v>
      </c>
      <c r="Z37" s="12">
        <f>((Configuration!$B$2 + 1) - S37) * Configuration!B$6</f>
        <v>3</v>
      </c>
      <c r="AA37" s="12">
        <f>((Configuration!$B$2 + 1) - T37) * Configuration!C$6</f>
        <v>0</v>
      </c>
      <c r="AB37" s="12">
        <f>((Configuration!$B$2 + 1) - U37) * Configuration!D$6</f>
        <v>0</v>
      </c>
      <c r="AC37" s="12">
        <f>((Configuration!$B$2 + 1) - V37) * Configuration!E$6</f>
        <v>3</v>
      </c>
      <c r="AD37" s="12">
        <f>((Configuration!$B$2 + 1) - W37) * Configuration!F$6</f>
        <v>0</v>
      </c>
      <c r="AE37" s="12">
        <f t="shared" si="33"/>
        <v>6</v>
      </c>
    </row>
    <row r="38">
      <c r="Q38" s="11" t="s">
        <v>28</v>
      </c>
      <c r="R38" s="12">
        <f t="shared" ref="R38:W38" si="39">(COUNTIF($Q38, "="&amp;S$2) * $Q$2) + (COUNTIF($Q38, "="&amp;S$3) * $Q$3) + (COUNTIF($Q38, "="&amp;S$4) * $Q$4) + (COUNTIF($Q38, "="&amp;S$5) * $Q$5) + (COUNTIF($Q38, "="&amp;S$6) * $Q$6) + (COUNTIF($Q38, "="&amp;S$7) * $Q$7) + (COUNTIF($Q38, "="&amp;S$8) * $Q$8) + (COUNTIF($Q38, "="&amp;S$9) * $Q$9) + (COUNTIF($Q38, "="&amp;S$10) * $Q$10) + (COUNTIF($Q38, "="&amp;S$11) * $Q$11) + (COUNTIF($Q38, "="&amp;S$12) * $Q$12) + (COUNTIF($Q38, "="&amp;S$13) * $Q$13)</f>
        <v>3</v>
      </c>
      <c r="S38" s="12">
        <f t="shared" si="39"/>
        <v>3</v>
      </c>
      <c r="T38" s="12">
        <f t="shared" si="39"/>
        <v>2</v>
      </c>
      <c r="U38" s="12">
        <f t="shared" si="39"/>
        <v>3</v>
      </c>
      <c r="V38" s="12">
        <f t="shared" si="39"/>
        <v>7</v>
      </c>
      <c r="W38" s="12">
        <f t="shared" si="39"/>
        <v>3</v>
      </c>
      <c r="Y38" s="12">
        <f>((Configuration!$B$2 + 1) - R38) * Configuration!A$6</f>
        <v>0</v>
      </c>
      <c r="Z38" s="12">
        <f>((Configuration!$B$2 + 1) - S38) * Configuration!B$6</f>
        <v>10</v>
      </c>
      <c r="AA38" s="12">
        <f>((Configuration!$B$2 + 1) - T38) * Configuration!C$6</f>
        <v>0</v>
      </c>
      <c r="AB38" s="12">
        <f>((Configuration!$B$2 + 1) - U38) * Configuration!D$6</f>
        <v>0</v>
      </c>
      <c r="AC38" s="12">
        <f>((Configuration!$B$2 + 1) - V38) * Configuration!E$6</f>
        <v>6</v>
      </c>
      <c r="AD38" s="12">
        <f>((Configuration!$B$2 + 1) - W38) * Configuration!F$6</f>
        <v>0</v>
      </c>
      <c r="AE38" s="12">
        <f t="shared" si="33"/>
        <v>16</v>
      </c>
    </row>
    <row r="39">
      <c r="Q39" s="11" t="s">
        <v>29</v>
      </c>
      <c r="R39" s="12">
        <f t="shared" ref="R39:W39" si="40">(COUNTIF($Q39, "="&amp;S$2) * $Q$2) + (COUNTIF($Q39, "="&amp;S$3) * $Q$3) + (COUNTIF($Q39, "="&amp;S$4) * $Q$4) + (COUNTIF($Q39, "="&amp;S$5) * $Q$5) + (COUNTIF($Q39, "="&amp;S$6) * $Q$6) + (COUNTIF($Q39, "="&amp;S$7) * $Q$7) + (COUNTIF($Q39, "="&amp;S$8) * $Q$8) + (COUNTIF($Q39, "="&amp;S$9) * $Q$9) + (COUNTIF($Q39, "="&amp;S$10) * $Q$10) + (COUNTIF($Q39, "="&amp;S$11) * $Q$11) + (COUNTIF($Q39, "="&amp;S$12) * $Q$12) + (COUNTIF($Q39, "="&amp;S$13) * $Q$13)</f>
        <v>8</v>
      </c>
      <c r="S39" s="12">
        <f t="shared" si="40"/>
        <v>7</v>
      </c>
      <c r="T39" s="12">
        <f t="shared" si="40"/>
        <v>7</v>
      </c>
      <c r="U39" s="12">
        <f t="shared" si="40"/>
        <v>7</v>
      </c>
      <c r="V39" s="12">
        <f t="shared" si="40"/>
        <v>5</v>
      </c>
      <c r="W39" s="12">
        <f t="shared" si="40"/>
        <v>4</v>
      </c>
      <c r="Y39" s="12">
        <f>((Configuration!$B$2 + 1) - R39) * Configuration!A$6</f>
        <v>0</v>
      </c>
      <c r="Z39" s="12">
        <f>((Configuration!$B$2 + 1) - S39) * Configuration!B$6</f>
        <v>6</v>
      </c>
      <c r="AA39" s="12">
        <f>((Configuration!$B$2 + 1) - T39) * Configuration!C$6</f>
        <v>0</v>
      </c>
      <c r="AB39" s="12">
        <f>((Configuration!$B$2 + 1) - U39) * Configuration!D$6</f>
        <v>0</v>
      </c>
      <c r="AC39" s="12">
        <f>((Configuration!$B$2 + 1) - V39) * Configuration!E$6</f>
        <v>8</v>
      </c>
      <c r="AD39" s="12">
        <f>((Configuration!$B$2 + 1) - W39) * Configuration!F$6</f>
        <v>0</v>
      </c>
      <c r="AE39" s="12">
        <f t="shared" si="33"/>
        <v>14</v>
      </c>
    </row>
    <row r="40">
      <c r="Q40" s="11" t="s">
        <v>30</v>
      </c>
      <c r="R40" s="12">
        <f t="shared" ref="R40:W40" si="41">(COUNTIF($Q40, "="&amp;S$2) * $Q$2) + (COUNTIF($Q40, "="&amp;S$3) * $Q$3) + (COUNTIF($Q40, "="&amp;S$4) * $Q$4) + (COUNTIF($Q40, "="&amp;S$5) * $Q$5) + (COUNTIF($Q40, "="&amp;S$6) * $Q$6) + (COUNTIF($Q40, "="&amp;S$7) * $Q$7) + (COUNTIF($Q40, "="&amp;S$8) * $Q$8) + (COUNTIF($Q40, "="&amp;S$9) * $Q$9) + (COUNTIF($Q40, "="&amp;S$10) * $Q$10) + (COUNTIF($Q40, "="&amp;S$11) * $Q$11) + (COUNTIF($Q40, "="&amp;S$12) * $Q$12) + (COUNTIF($Q40, "="&amp;S$13) * $Q$13)</f>
        <v>4</v>
      </c>
      <c r="S40" s="12">
        <f t="shared" si="41"/>
        <v>2</v>
      </c>
      <c r="T40" s="12">
        <f t="shared" si="41"/>
        <v>3</v>
      </c>
      <c r="U40" s="12">
        <f t="shared" si="41"/>
        <v>2</v>
      </c>
      <c r="V40" s="12">
        <f t="shared" si="41"/>
        <v>8</v>
      </c>
      <c r="W40" s="12">
        <f t="shared" si="41"/>
        <v>10</v>
      </c>
      <c r="Y40" s="12">
        <f>((Configuration!$B$2 + 1) - R40) * Configuration!A$6</f>
        <v>0</v>
      </c>
      <c r="Z40" s="12">
        <f>((Configuration!$B$2 + 1) - S40) * Configuration!B$6</f>
        <v>11</v>
      </c>
      <c r="AA40" s="12">
        <f>((Configuration!$B$2 + 1) - T40) * Configuration!C$6</f>
        <v>0</v>
      </c>
      <c r="AB40" s="12">
        <f>((Configuration!$B$2 + 1) - U40) * Configuration!D$6</f>
        <v>0</v>
      </c>
      <c r="AC40" s="12">
        <f>((Configuration!$B$2 + 1) - V40) * Configuration!E$6</f>
        <v>5</v>
      </c>
      <c r="AD40" s="12">
        <f>((Configuration!$B$2 + 1) - W40) * Configuration!F$6</f>
        <v>0</v>
      </c>
      <c r="AE40" s="12">
        <f t="shared" si="33"/>
        <v>16</v>
      </c>
    </row>
    <row r="41">
      <c r="Q41" s="11" t="s">
        <v>31</v>
      </c>
      <c r="R41" s="12">
        <f t="shared" ref="R41:W41" si="42">(COUNTIF($Q41, "="&amp;S$2) * $Q$2) + (COUNTIF($Q41, "="&amp;S$3) * $Q$3) + (COUNTIF($Q41, "="&amp;S$4) * $Q$4) + (COUNTIF($Q41, "="&amp;S$5) * $Q$5) + (COUNTIF($Q41, "="&amp;S$6) * $Q$6) + (COUNTIF($Q41, "="&amp;S$7) * $Q$7) + (COUNTIF($Q41, "="&amp;S$8) * $Q$8) + (COUNTIF($Q41, "="&amp;S$9) * $Q$9) + (COUNTIF($Q41, "="&amp;S$10) * $Q$10) + (COUNTIF($Q41, "="&amp;S$11) * $Q$11) + (COUNTIF($Q41, "="&amp;S$12) * $Q$12) + (COUNTIF($Q41, "="&amp;S$13) * $Q$13)</f>
        <v>7</v>
      </c>
      <c r="S41" s="12">
        <f t="shared" si="42"/>
        <v>6</v>
      </c>
      <c r="T41" s="12">
        <f t="shared" si="42"/>
        <v>6</v>
      </c>
      <c r="U41" s="12">
        <f t="shared" si="42"/>
        <v>6</v>
      </c>
      <c r="V41" s="12">
        <f t="shared" si="42"/>
        <v>2</v>
      </c>
      <c r="W41" s="12">
        <f t="shared" si="42"/>
        <v>5</v>
      </c>
      <c r="Y41" s="12">
        <f>((Configuration!$B$2 + 1) - R41) * Configuration!A$6</f>
        <v>0</v>
      </c>
      <c r="Z41" s="12">
        <f>((Configuration!$B$2 + 1) - S41) * Configuration!B$6</f>
        <v>7</v>
      </c>
      <c r="AA41" s="12">
        <f>((Configuration!$B$2 + 1) - T41) * Configuration!C$6</f>
        <v>0</v>
      </c>
      <c r="AB41" s="12">
        <f>((Configuration!$B$2 + 1) - U41) * Configuration!D$6</f>
        <v>0</v>
      </c>
      <c r="AC41" s="12">
        <f>((Configuration!$B$2 + 1) - V41) * Configuration!E$6</f>
        <v>11</v>
      </c>
      <c r="AD41" s="12">
        <f>((Configuration!$B$2 + 1) - W41) * Configuration!F$6</f>
        <v>0</v>
      </c>
      <c r="AE41" s="12">
        <f t="shared" si="33"/>
        <v>18</v>
      </c>
    </row>
    <row r="42">
      <c r="Q42" s="11" t="s">
        <v>32</v>
      </c>
      <c r="R42" s="12">
        <f t="shared" ref="R42:W42" si="43">(COUNTIF($Q42, "="&amp;S$2) * $Q$2) + (COUNTIF($Q42, "="&amp;S$3) * $Q$3) + (COUNTIF($Q42, "="&amp;S$4) * $Q$4) + (COUNTIF($Q42, "="&amp;S$5) * $Q$5) + (COUNTIF($Q42, "="&amp;S$6) * $Q$6) + (COUNTIF($Q42, "="&amp;S$7) * $Q$7) + (COUNTIF($Q42, "="&amp;S$8) * $Q$8) + (COUNTIF($Q42, "="&amp;S$9) * $Q$9) + (COUNTIF($Q42, "="&amp;S$10) * $Q$10) + (COUNTIF($Q42, "="&amp;S$11) * $Q$11) + (COUNTIF($Q42, "="&amp;S$12) * $Q$12) + (COUNTIF($Q42, "="&amp;S$13) * $Q$13)</f>
        <v>11</v>
      </c>
      <c r="S42" s="12">
        <f t="shared" si="43"/>
        <v>11</v>
      </c>
      <c r="T42" s="12">
        <f t="shared" si="43"/>
        <v>11</v>
      </c>
      <c r="U42" s="12">
        <f t="shared" si="43"/>
        <v>11</v>
      </c>
      <c r="V42" s="12">
        <f t="shared" si="43"/>
        <v>11</v>
      </c>
      <c r="W42" s="12">
        <f t="shared" si="43"/>
        <v>2</v>
      </c>
      <c r="Y42" s="12">
        <f>((Configuration!$B$2 + 1) - R42) * Configuration!A$6</f>
        <v>0</v>
      </c>
      <c r="Z42" s="12">
        <f>((Configuration!$B$2 + 1) - S42) * Configuration!B$6</f>
        <v>2</v>
      </c>
      <c r="AA42" s="12">
        <f>((Configuration!$B$2 + 1) - T42) * Configuration!C$6</f>
        <v>0</v>
      </c>
      <c r="AB42" s="12">
        <f>((Configuration!$B$2 + 1) - U42) * Configuration!D$6</f>
        <v>0</v>
      </c>
      <c r="AC42" s="12">
        <f>((Configuration!$B$2 + 1) - V42) * Configuration!E$6</f>
        <v>2</v>
      </c>
      <c r="AD42" s="12">
        <f>((Configuration!$B$2 + 1) - W42) * Configuration!F$6</f>
        <v>0</v>
      </c>
      <c r="AE42" s="12">
        <f t="shared" si="33"/>
        <v>4</v>
      </c>
    </row>
    <row r="43">
      <c r="Q43" s="11" t="s">
        <v>33</v>
      </c>
      <c r="R43" s="12">
        <f t="shared" ref="R43:W43" si="44">(COUNTIF($Q43, "="&amp;S$2) * $Q$2) + (COUNTIF($Q43, "="&amp;S$3) * $Q$3) + (COUNTIF($Q43, "="&amp;S$4) * $Q$4) + (COUNTIF($Q43, "="&amp;S$5) * $Q$5) + (COUNTIF($Q43, "="&amp;S$6) * $Q$6) + (COUNTIF($Q43, "="&amp;S$7) * $Q$7) + (COUNTIF($Q43, "="&amp;S$8) * $Q$8) + (COUNTIF($Q43, "="&amp;S$9) * $Q$9) + (COUNTIF($Q43, "="&amp;S$10) * $Q$10) + (COUNTIF($Q43, "="&amp;S$11) * $Q$11) + (COUNTIF($Q43, "="&amp;S$12) * $Q$12) + (COUNTIF($Q43, "="&amp;S$13) * $Q$13)</f>
        <v>12</v>
      </c>
      <c r="S43" s="12">
        <f t="shared" si="44"/>
        <v>12</v>
      </c>
      <c r="T43" s="12">
        <f t="shared" si="44"/>
        <v>12</v>
      </c>
      <c r="U43" s="12">
        <f t="shared" si="44"/>
        <v>12</v>
      </c>
      <c r="V43" s="12">
        <f t="shared" si="44"/>
        <v>12</v>
      </c>
      <c r="W43" s="12">
        <f t="shared" si="44"/>
        <v>1</v>
      </c>
      <c r="Y43" s="12">
        <f>((Configuration!$B$2 + 1) - R43) * Configuration!A$6</f>
        <v>0</v>
      </c>
      <c r="Z43" s="12">
        <f>((Configuration!$B$2 + 1) - S43) * Configuration!B$6</f>
        <v>1</v>
      </c>
      <c r="AA43" s="12">
        <f>((Configuration!$B$2 + 1) - T43) * Configuration!C$6</f>
        <v>0</v>
      </c>
      <c r="AB43" s="12">
        <f>((Configuration!$B$2 + 1) - U43) * Configuration!D$6</f>
        <v>0</v>
      </c>
      <c r="AC43" s="12">
        <f>((Configuration!$B$2 + 1) - V43) * Configuration!E$6</f>
        <v>1</v>
      </c>
      <c r="AD43" s="12">
        <f>((Configuration!$B$2 + 1) - W43) * Configuration!F$6</f>
        <v>0</v>
      </c>
      <c r="AE43" s="12">
        <f t="shared" si="33"/>
        <v>2</v>
      </c>
    </row>
    <row r="44">
      <c r="Q44" s="11" t="s">
        <v>34</v>
      </c>
      <c r="R44" s="12">
        <f t="shared" ref="R44:W44" si="45">(COUNTIF($Q44, "="&amp;S$2) * $Q$2) + (COUNTIF($Q44, "="&amp;S$3) * $Q$3) + (COUNTIF($Q44, "="&amp;S$4) * $Q$4) + (COUNTIF($Q44, "="&amp;S$5) * $Q$5) + (COUNTIF($Q44, "="&amp;S$6) * $Q$6) + (COUNTIF($Q44, "="&amp;S$7) * $Q$7) + (COUNTIF($Q44, "="&amp;S$8) * $Q$8) + (COUNTIF($Q44, "="&amp;S$9) * $Q$9) + (COUNTIF($Q44, "="&amp;S$10) * $Q$10) + (COUNTIF($Q44, "="&amp;S$11) * $Q$11) + (COUNTIF($Q44, "="&amp;S$12) * $Q$12) + (COUNTIF($Q44, "="&amp;S$13) * $Q$13)</f>
        <v>2</v>
      </c>
      <c r="S44" s="12">
        <f t="shared" si="45"/>
        <v>4</v>
      </c>
      <c r="T44" s="12">
        <f t="shared" si="45"/>
        <v>4</v>
      </c>
      <c r="U44" s="12">
        <f t="shared" si="45"/>
        <v>4</v>
      </c>
      <c r="V44" s="12">
        <f t="shared" si="45"/>
        <v>9</v>
      </c>
      <c r="W44" s="12">
        <f t="shared" si="45"/>
        <v>8</v>
      </c>
      <c r="Y44" s="12">
        <f>((Configuration!$B$2 + 1) - R44) * Configuration!A$6</f>
        <v>0</v>
      </c>
      <c r="Z44" s="12">
        <f>((Configuration!$B$2 + 1) - S44) * Configuration!B$6</f>
        <v>9</v>
      </c>
      <c r="AA44" s="12">
        <f>((Configuration!$B$2 + 1) - T44) * Configuration!C$6</f>
        <v>0</v>
      </c>
      <c r="AB44" s="12">
        <f>((Configuration!$B$2 + 1) - U44) * Configuration!D$6</f>
        <v>0</v>
      </c>
      <c r="AC44" s="12">
        <f>((Configuration!$B$2 + 1) - V44) * Configuration!E$6</f>
        <v>4</v>
      </c>
      <c r="AD44" s="12">
        <f>((Configuration!$B$2 + 1) - W44) * Configuration!F$6</f>
        <v>0</v>
      </c>
      <c r="AE44" s="12">
        <f t="shared" si="33"/>
        <v>13</v>
      </c>
    </row>
  </sheetData>
  <mergeCells count="15">
    <mergeCell ref="D30:E30"/>
    <mergeCell ref="D31:E31"/>
    <mergeCell ref="D32:E32"/>
    <mergeCell ref="D33:E33"/>
    <mergeCell ref="D34:E34"/>
    <mergeCell ref="D35:E35"/>
    <mergeCell ref="D36:E36"/>
    <mergeCell ref="D37:E37"/>
    <mergeCell ref="P1:R1"/>
    <mergeCell ref="A25:B25"/>
    <mergeCell ref="D25:E25"/>
    <mergeCell ref="D26:E26"/>
    <mergeCell ref="D27:E27"/>
    <mergeCell ref="D28:E28"/>
    <mergeCell ref="D29:E29"/>
  </mergeCells>
  <conditionalFormatting sqref="L26:L36">
    <cfRule type="colorScale" priority="1">
      <colorScale>
        <cfvo type="min"/>
        <cfvo type="formula" val="100"/>
        <cfvo type="max"/>
        <color rgb="FF57BB8A"/>
        <color rgb="FFFFFFFF"/>
        <color rgb="FFEA4335"/>
      </colorScale>
    </cfRule>
  </conditionalFormatting>
  <conditionalFormatting sqref="K26:K36">
    <cfRule type="colorScale" priority="2">
      <colorScale>
        <cfvo type="min"/>
        <cfvo type="formula" val="100"/>
        <cfvo type="max"/>
        <color rgb="FF57BB8A"/>
        <color rgb="FFFFFFFF"/>
        <color rgb="FFEA4335"/>
      </colorScale>
    </cfRule>
  </conditionalFormatting>
  <conditionalFormatting sqref="J26:J36">
    <cfRule type="colorScale" priority="3">
      <colorScale>
        <cfvo type="min"/>
        <cfvo type="formula" val="100"/>
        <cfvo type="max"/>
        <color rgb="FF57BB8A"/>
        <color rgb="FFFFFFFF"/>
        <color rgb="FFEA4335"/>
      </colorScale>
    </cfRule>
  </conditionalFormatting>
  <conditionalFormatting sqref="I26:I36">
    <cfRule type="colorScale" priority="4">
      <colorScale>
        <cfvo type="min"/>
        <cfvo type="formula" val="100"/>
        <cfvo type="max"/>
        <color rgb="FF57BB8A"/>
        <color rgb="FFFFFFFF"/>
        <color rgb="FFEA4335"/>
      </colorScale>
    </cfRule>
  </conditionalFormatting>
  <conditionalFormatting sqref="H26:H36">
    <cfRule type="colorScale" priority="5">
      <colorScale>
        <cfvo type="min"/>
        <cfvo type="formula" val="100"/>
        <cfvo type="max"/>
        <color rgb="FF57BB8A"/>
        <color rgb="FFFFFFFF"/>
        <color rgb="FFEA4335"/>
      </colorScale>
    </cfRule>
  </conditionalFormatting>
  <conditionalFormatting sqref="G26:G36">
    <cfRule type="colorScale" priority="6">
      <colorScale>
        <cfvo type="min"/>
        <cfvo type="formula" val="100"/>
        <cfvo type="max"/>
        <color rgb="FF57BB8A"/>
        <color rgb="FFFFFFFF"/>
        <color rgb="FFEA4335"/>
      </colorScale>
    </cfRule>
  </conditionalFormatting>
  <conditionalFormatting sqref="F26:F36">
    <cfRule type="colorScale" priority="7">
      <colorScale>
        <cfvo type="min"/>
        <cfvo type="formula" val="100"/>
        <cfvo type="max"/>
        <color rgb="FF57BB8A"/>
        <color rgb="FFFFFFFF"/>
        <color rgb="FFEA4335"/>
      </colorScale>
    </cfRule>
  </conditionalFormatting>
  <conditionalFormatting sqref="K2:K13">
    <cfRule type="colorScale" priority="8">
      <colorScale>
        <cfvo type="min"/>
        <cfvo type="max"/>
        <color rgb="FF57BB8A"/>
        <color rgb="FFFFFFFF"/>
      </colorScale>
    </cfRule>
  </conditionalFormatting>
  <conditionalFormatting sqref="F2:F13">
    <cfRule type="colorScale" priority="9">
      <colorScale>
        <cfvo type="min"/>
        <cfvo type="max"/>
        <color rgb="FF57BB8A"/>
        <color rgb="FFFFFFFF"/>
      </colorScale>
    </cfRule>
  </conditionalFormatting>
  <conditionalFormatting sqref="G2:G13">
    <cfRule type="colorScale" priority="10">
      <colorScale>
        <cfvo type="min"/>
        <cfvo type="max"/>
        <color rgb="FF57BB8A"/>
        <color rgb="FFFFFFFF"/>
      </colorScale>
    </cfRule>
  </conditionalFormatting>
  <conditionalFormatting sqref="H2:H13">
    <cfRule type="colorScale" priority="11">
      <colorScale>
        <cfvo type="min"/>
        <cfvo type="max"/>
        <color rgb="FF57BB8A"/>
        <color rgb="FFFFFFFF"/>
      </colorScale>
    </cfRule>
  </conditionalFormatting>
  <conditionalFormatting sqref="I2:I13">
    <cfRule type="colorScale" priority="12">
      <colorScale>
        <cfvo type="min"/>
        <cfvo type="max"/>
        <color rgb="FF57BB8A"/>
        <color rgb="FFFFFFFF"/>
      </colorScale>
    </cfRule>
  </conditionalFormatting>
  <conditionalFormatting sqref="J2:J13">
    <cfRule type="colorScale" priority="13">
      <colorScale>
        <cfvo type="min"/>
        <cfvo type="max"/>
        <color rgb="FF57BB8A"/>
        <color rgb="FFFFFFFF"/>
      </colorScale>
    </cfRule>
  </conditionalFormatting>
  <conditionalFormatting sqref="K2:K13">
    <cfRule type="colorScale" priority="14">
      <colorScale>
        <cfvo type="min"/>
        <cfvo type="max"/>
        <color rgb="FF57BB8A"/>
        <color rgb="FFFFFFFF"/>
      </colorScale>
    </cfRule>
  </conditionalFormatting>
  <conditionalFormatting sqref="E2:E13">
    <cfRule type="colorScale" priority="15">
      <colorScale>
        <cfvo type="min"/>
        <cfvo type="max"/>
        <color rgb="FF57BB8A"/>
        <color rgb="FFFFFFFF"/>
      </colorScale>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54</v>
      </c>
      <c r="P1" s="3" t="s">
        <v>55</v>
      </c>
    </row>
    <row r="2">
      <c r="A2" s="3"/>
      <c r="B2" s="3"/>
      <c r="C2" s="3"/>
      <c r="D2" s="7"/>
      <c r="E2" s="7"/>
      <c r="F2" s="7"/>
      <c r="G2" s="7"/>
      <c r="H2" s="7"/>
    </row>
    <row r="3">
      <c r="A3" s="3" t="s">
        <v>52</v>
      </c>
      <c r="C3" s="3" t="s">
        <v>13</v>
      </c>
      <c r="D3" s="7" t="s">
        <v>14</v>
      </c>
      <c r="E3" s="7" t="s">
        <v>15</v>
      </c>
      <c r="F3" s="7" t="s">
        <v>16</v>
      </c>
      <c r="G3" s="7" t="s">
        <v>17</v>
      </c>
      <c r="H3" s="7" t="s">
        <v>18</v>
      </c>
      <c r="P3" s="12" t="str">
        <f t="shared" ref="P3:P13" si="1">A4</f>
        <v>CP</v>
      </c>
      <c r="Q3" s="12">
        <f>AVERAGE('P0'!AE33, 'P1'!AE33, 'P2'!AE33, 'P3'!AE33,'P4'!AE33,'P5'!AE33,'P6'!AE33,'P7'!AE33,'P8'!AE33,'P9'!AE33)</f>
        <v>12.3</v>
      </c>
    </row>
    <row r="4">
      <c r="A4" s="7" t="s">
        <v>22</v>
      </c>
      <c r="C4" s="12">
        <f>AVERAGE('P0'!F26,'P1'!F26,'P2'!F26,'P3'!F26,'P4'!F26,'P5'!F26,'P6'!F26,'P7'!F26,'P8'!F26,'P9'!F26)</f>
        <v>100.8422317</v>
      </c>
      <c r="D4" s="12">
        <f>AVERAGE('P0'!G26,'P1'!G26,'P2'!G26,'P3'!G26,'P4'!G26,'P5'!G26,'P6'!G26,'P7'!G26,'P8'!G26,'P9'!G26)</f>
        <v>100.5778756</v>
      </c>
      <c r="E4" s="12">
        <f>AVERAGE('P0'!H26,'P1'!H26,'P2'!H26,'P3'!H26,'P4'!H26,'P5'!H26,'P6'!H26,'P7'!H26,'P8'!H26,'P9'!H26)</f>
        <v>100.7472094</v>
      </c>
      <c r="F4" s="12">
        <f>AVERAGE('P0'!I26,'P1'!I26,'P2'!I26,'P3'!I26,'P4'!I26,'P5'!I26,'P6'!I26,'P7'!I26,'P8'!I26,'P9'!I26)</f>
        <v>100.7434486</v>
      </c>
      <c r="G4" s="12">
        <f>AVERAGE('P0'!J26,'P1'!J26,'P2'!J26,'P3'!J26,'P4'!J26,'P5'!J26,'P6'!J26,'P7'!J26,'P8'!J26,'P9'!J26)</f>
        <v>80.15460112</v>
      </c>
      <c r="H4" s="12">
        <f>AVERAGE('P0'!K26,'P1'!K26,'P2'!K26,'P3'!K26,'P4'!K26,'P5'!K26,'P6'!K26,'P7'!K26,'P8'!K26,'P9'!K26)</f>
        <v>294.3097123</v>
      </c>
      <c r="P4" s="12" t="str">
        <f t="shared" si="1"/>
        <v>CPC</v>
      </c>
      <c r="Q4" s="12">
        <f>AVERAGE('P0'!AE34, 'P1'!AE34, 'P2'!AE34, 'P3'!AE34,'P4'!AE34,'P5'!AE34,'P6'!AE34,'P7'!AE34,'P8'!AE34,'P9'!AE34)</f>
        <v>16.8</v>
      </c>
    </row>
    <row r="5">
      <c r="A5" s="7" t="s">
        <v>24</v>
      </c>
      <c r="C5" s="12">
        <f>AVERAGE('P0'!F27,'P1'!F27,'P2'!F27,'P3'!F27,'P4'!F27,'P5'!F27,'P6'!F27,'P7'!F27,'P8'!F27,'P9'!F27)</f>
        <v>99.94251746</v>
      </c>
      <c r="D5" s="12">
        <f>AVERAGE('P0'!G27,'P1'!G27,'P2'!G27,'P3'!G27,'P4'!G27,'P5'!G27,'P6'!G27,'P7'!G27,'P8'!G27,'P9'!G27)</f>
        <v>99.83629971</v>
      </c>
      <c r="E5" s="12">
        <f>AVERAGE('P0'!H27,'P1'!H27,'P2'!H27,'P3'!H27,'P4'!H27,'P5'!H27,'P6'!H27,'P7'!H27,'P8'!H27,'P9'!H27)</f>
        <v>99.89794661</v>
      </c>
      <c r="F5" s="12">
        <f>AVERAGE('P0'!I27,'P1'!I27,'P2'!I27,'P3'!I27,'P4'!I27,'P5'!I27,'P6'!I27,'P7'!I27,'P8'!I27,'P9'!I27)</f>
        <v>99.8840275</v>
      </c>
      <c r="G5" s="12">
        <f>AVERAGE('P0'!J27,'P1'!J27,'P2'!J27,'P3'!J27,'P4'!J27,'P5'!J27,'P6'!J27,'P7'!J27,'P8'!J27,'P9'!J27)</f>
        <v>85.46630221</v>
      </c>
      <c r="H5" s="12">
        <f>AVERAGE('P0'!K27,'P1'!K27,'P2'!K27,'P3'!K27,'P4'!K27,'P5'!K27,'P6'!K27,'P7'!K27,'P8'!K27,'P9'!K27)</f>
        <v>338.0479677</v>
      </c>
      <c r="P5" s="12" t="str">
        <f t="shared" si="1"/>
        <v>CPC-CP</v>
      </c>
      <c r="Q5" s="12">
        <f>AVERAGE('P0'!AE35, 'P1'!AE35, 'P2'!AE35, 'P3'!AE35,'P4'!AE35,'P5'!AE35,'P6'!AE35,'P7'!AE35,'P8'!AE35,'P9'!AE35)</f>
        <v>19.5</v>
      </c>
    </row>
    <row r="6">
      <c r="A6" s="7" t="s">
        <v>25</v>
      </c>
      <c r="C6" s="12">
        <f>AVERAGE('P0'!F28,'P1'!F28,'P2'!F28,'P3'!F28,'P4'!F28,'P5'!F28,'P6'!F28,'P7'!F28,'P8'!F28,'P9'!F28)</f>
        <v>100.8562193</v>
      </c>
      <c r="D6" s="12">
        <f>AVERAGE('P0'!G28,'P1'!G28,'P2'!G28,'P3'!G28,'P4'!G28,'P5'!G28,'P6'!G28,'P7'!G28,'P8'!G28,'P9'!G28)</f>
        <v>100.4661849</v>
      </c>
      <c r="E6" s="12">
        <f>AVERAGE('P0'!H28,'P1'!H28,'P2'!H28,'P3'!H28,'P4'!H28,'P5'!H28,'P6'!H28,'P7'!H28,'P8'!H28,'P9'!H28)</f>
        <v>100.6893199</v>
      </c>
      <c r="F6" s="12">
        <f>AVERAGE('P0'!I28,'P1'!I28,'P2'!I28,'P3'!I28,'P4'!I28,'P5'!I28,'P6'!I28,'P7'!I28,'P8'!I28,'P9'!I28)</f>
        <v>100.6748241</v>
      </c>
      <c r="G6" s="12">
        <f>AVERAGE('P0'!J28,'P1'!J28,'P2'!J28,'P3'!J28,'P4'!J28,'P5'!J28,'P6'!J28,'P7'!J28,'P8'!J28,'P9'!J28)</f>
        <v>61.85663606</v>
      </c>
      <c r="H6" s="12">
        <f>AVERAGE('P0'!K28,'P1'!K28,'P2'!K28,'P3'!K28,'P4'!K28,'P5'!K28,'P6'!K28,'P7'!K28,'P8'!K28,'P9'!K28)</f>
        <v>175.6123894</v>
      </c>
      <c r="P6" s="12" t="str">
        <f t="shared" si="1"/>
        <v>CPC-D</v>
      </c>
      <c r="Q6" s="12">
        <f>AVERAGE('P0'!AE36, 'P1'!AE36, 'P2'!AE36, 'P3'!AE36,'P4'!AE36,'P5'!AE36,'P6'!AE36,'P7'!AE36,'P8'!AE36,'P9'!AE36)</f>
        <v>14.2</v>
      </c>
    </row>
    <row r="7">
      <c r="A7" s="7" t="s">
        <v>26</v>
      </c>
      <c r="C7" s="12">
        <f>AVERAGE('P0'!F29,'P1'!F29,'P2'!F29,'P3'!F29,'P4'!F29,'P5'!F29,'P6'!F29,'P7'!F29,'P8'!F29,'P9'!F29)</f>
        <v>102.0051476</v>
      </c>
      <c r="D7" s="12">
        <f>AVERAGE('P0'!G29,'P1'!G29,'P2'!G29,'P3'!G29,'P4'!G29,'P5'!G29,'P6'!G29,'P7'!G29,'P8'!G29,'P9'!G29)</f>
        <v>101.8011446</v>
      </c>
      <c r="E7" s="12">
        <f>AVERAGE('P0'!H29,'P1'!H29,'P2'!H29,'P3'!H29,'P4'!H29,'P5'!H29,'P6'!H29,'P7'!H29,'P8'!H29,'P9'!H29)</f>
        <v>101.924949</v>
      </c>
      <c r="F7" s="12">
        <f>AVERAGE('P0'!I29,'P1'!I29,'P2'!I29,'P3'!I29,'P4'!I29,'P5'!I29,'P6'!I29,'P7'!I29,'P8'!I29,'P9'!I29)</f>
        <v>101.9086169</v>
      </c>
      <c r="G7" s="12">
        <f>AVERAGE('P0'!J29,'P1'!J29,'P2'!J29,'P3'!J29,'P4'!J29,'P5'!J29,'P6'!J29,'P7'!J29,'P8'!J29,'P9'!J29)</f>
        <v>75.17102671</v>
      </c>
      <c r="H7" s="12">
        <f>AVERAGE('P0'!K29,'P1'!K29,'P2'!K29,'P3'!K29,'P4'!K29,'P5'!K29,'P6'!K29,'P7'!K29,'P8'!K29,'P9'!K29)</f>
        <v>350.3749171</v>
      </c>
      <c r="P7" s="12" t="str">
        <f t="shared" si="1"/>
        <v>D</v>
      </c>
      <c r="Q7" s="12">
        <f>AVERAGE('P0'!AE37, 'P1'!AE37, 'P2'!AE37, 'P3'!AE37,'P4'!AE37,'P5'!AE37,'P6'!AE37,'P7'!AE37,'P8'!AE37,'P9'!AE37)</f>
        <v>8.1</v>
      </c>
    </row>
    <row r="8">
      <c r="A8" s="7" t="s">
        <v>27</v>
      </c>
      <c r="C8" s="12">
        <f>AVERAGE('P0'!F30,'P1'!F30,'P2'!F30,'P3'!F30,'P4'!F30,'P5'!F30,'P6'!F30,'P7'!F30,'P8'!F30,'P9'!F30)</f>
        <v>102.0368351</v>
      </c>
      <c r="D8" s="12">
        <f>AVERAGE('P0'!G30,'P1'!G30,'P2'!G30,'P3'!G30,'P4'!G30,'P5'!G30,'P6'!G30,'P7'!G30,'P8'!G30,'P9'!G30)</f>
        <v>101.9746856</v>
      </c>
      <c r="E8" s="12">
        <f>AVERAGE('P0'!H30,'P1'!H30,'P2'!H30,'P3'!H30,'P4'!H30,'P5'!H30,'P6'!H30,'P7'!H30,'P8'!H30,'P9'!H30)</f>
        <v>102.0266859</v>
      </c>
      <c r="F8" s="12">
        <f>AVERAGE('P0'!I30,'P1'!I30,'P2'!I30,'P3'!I30,'P4'!I30,'P5'!I30,'P6'!I30,'P7'!I30,'P8'!I30,'P9'!I30)</f>
        <v>102.0129235</v>
      </c>
      <c r="G8" s="12">
        <f>AVERAGE('P0'!J30,'P1'!J30,'P2'!J30,'P3'!J30,'P4'!J30,'P5'!J30,'P6'!J30,'P7'!J30,'P8'!J30,'P9'!J30)</f>
        <v>95.18240962</v>
      </c>
      <c r="H8" s="12">
        <f>AVERAGE('P0'!K30,'P1'!K30,'P2'!K30,'P3'!K30,'P4'!K30,'P5'!K30,'P6'!K30,'P7'!K30,'P8'!K30,'P9'!K30)</f>
        <v>443.3928907</v>
      </c>
      <c r="P8" s="12" t="str">
        <f t="shared" si="1"/>
        <v>L</v>
      </c>
      <c r="Q8" s="12">
        <f>AVERAGE('P0'!AE38, 'P1'!AE38, 'P2'!AE38, 'P3'!AE38,'P4'!AE38,'P5'!AE38,'P6'!AE38,'P7'!AE38,'P8'!AE38,'P9'!AE38)</f>
        <v>13.9</v>
      </c>
    </row>
    <row r="9">
      <c r="A9" s="7" t="s">
        <v>28</v>
      </c>
      <c r="C9" s="12">
        <f>AVERAGE('P0'!F31,'P1'!F31,'P2'!F31,'P3'!F31,'P4'!F31,'P5'!F31,'P6'!F31,'P7'!F31,'P8'!F31,'P9'!F31)</f>
        <v>100.1989607</v>
      </c>
      <c r="D9" s="12">
        <f>AVERAGE('P0'!G31,'P1'!G31,'P2'!G31,'P3'!G31,'P4'!G31,'P5'!G31,'P6'!G31,'P7'!G31,'P8'!G31,'P9'!G31)</f>
        <v>100.2096921</v>
      </c>
      <c r="E9" s="12">
        <f>AVERAGE('P0'!H31,'P1'!H31,'P2'!H31,'P3'!H31,'P4'!H31,'P5'!H31,'P6'!H31,'P7'!H31,'P8'!H31,'P9'!H31)</f>
        <v>100.1079578</v>
      </c>
      <c r="F9" s="12">
        <f>AVERAGE('P0'!I31,'P1'!I31,'P2'!I31,'P3'!I31,'P4'!I31,'P5'!I31,'P6'!I31,'P7'!I31,'P8'!I31,'P9'!I31)</f>
        <v>100.0668338</v>
      </c>
      <c r="G9" s="12">
        <f>AVERAGE('P0'!J31,'P1'!J31,'P2'!J31,'P3'!J31,'P4'!J31,'P5'!J31,'P6'!J31,'P7'!J31,'P8'!J31,'P9'!J31)</f>
        <v>101.2454638</v>
      </c>
      <c r="H9" s="12">
        <f>AVERAGE('P0'!K31,'P1'!K31,'P2'!K31,'P3'!K31,'P4'!K31,'P5'!K31,'P6'!K31,'P7'!K31,'P8'!K31,'P9'!K31)</f>
        <v>407.0766084</v>
      </c>
      <c r="P9" s="12" t="str">
        <f t="shared" si="1"/>
        <v>L-CP</v>
      </c>
      <c r="Q9" s="12">
        <f>AVERAGE('P0'!AE39, 'P1'!AE39, 'P2'!AE39, 'P3'!AE39,'P4'!AE39,'P5'!AE39,'P6'!AE39,'P7'!AE39,'P8'!AE39,'P9'!AE39)</f>
        <v>16.3</v>
      </c>
    </row>
    <row r="10">
      <c r="A10" s="7" t="s">
        <v>29</v>
      </c>
      <c r="C10" s="12">
        <f>AVERAGE('P0'!F32,'P1'!F32,'P2'!F32,'P3'!F32,'P4'!F32,'P5'!F32,'P6'!F32,'P7'!F32,'P8'!F32,'P9'!F32)</f>
        <v>101.0951558</v>
      </c>
      <c r="D10" s="12">
        <f>AVERAGE('P0'!G32,'P1'!G32,'P2'!G32,'P3'!G32,'P4'!G32,'P5'!G32,'P6'!G32,'P7'!G32,'P8'!G32,'P9'!G32)</f>
        <v>100.8553213</v>
      </c>
      <c r="E10" s="12">
        <f>AVERAGE('P0'!H32,'P1'!H32,'P2'!H32,'P3'!H32,'P4'!H32,'P5'!H32,'P6'!H32,'P7'!H32,'P8'!H32,'P9'!H32)</f>
        <v>100.934904</v>
      </c>
      <c r="F10" s="12">
        <f>AVERAGE('P0'!I32,'P1'!I32,'P2'!I32,'P3'!I32,'P4'!I32,'P5'!I32,'P6'!I32,'P7'!I32,'P8'!I32,'P9'!I32)</f>
        <v>100.8987024</v>
      </c>
      <c r="G10" s="12">
        <f>AVERAGE('P0'!J32,'P1'!J32,'P2'!J32,'P3'!J32,'P4'!J32,'P5'!J32,'P6'!J32,'P7'!J32,'P8'!J32,'P9'!J32)</f>
        <v>79.29164291</v>
      </c>
      <c r="H10" s="12">
        <f>AVERAGE('P0'!K32,'P1'!K32,'P2'!K32,'P3'!K32,'P4'!K32,'P5'!K32,'P6'!K32,'P7'!K32,'P8'!K32,'P9'!K32)</f>
        <v>442.4605885</v>
      </c>
      <c r="P10" s="12" t="str">
        <f t="shared" si="1"/>
        <v>L-CPC</v>
      </c>
      <c r="Q10" s="12">
        <f>AVERAGE('P0'!AE40, 'P1'!AE40, 'P2'!AE40, 'P3'!AE40,'P4'!AE40,'P5'!AE40,'P6'!AE40,'P7'!AE40,'P8'!AE40,'P9'!AE40)</f>
        <v>15.4</v>
      </c>
    </row>
    <row r="11">
      <c r="A11" s="7" t="s">
        <v>30</v>
      </c>
      <c r="C11" s="12">
        <f>AVERAGE('P0'!F33,'P1'!F33,'P2'!F33,'P3'!F33,'P4'!F33,'P5'!F33,'P6'!F33,'P7'!F33,'P8'!F33,'P9'!F33)</f>
        <v>100.1997612</v>
      </c>
      <c r="D11" s="12">
        <f>AVERAGE('P0'!G33,'P1'!G33,'P2'!G33,'P3'!G33,'P4'!G33,'P5'!G33,'P6'!G33,'P7'!G33,'P8'!G33,'P9'!G33)</f>
        <v>100.1895831</v>
      </c>
      <c r="E11" s="12">
        <f>AVERAGE('P0'!H33,'P1'!H33,'P2'!H33,'P3'!H33,'P4'!H33,'P5'!H33,'P6'!H33,'P7'!H33,'P8'!H33,'P9'!H33)</f>
        <v>100.1106369</v>
      </c>
      <c r="F11" s="12">
        <f>AVERAGE('P0'!I33,'P1'!I33,'P2'!I33,'P3'!I33,'P4'!I33,'P5'!I33,'P6'!I33,'P7'!I33,'P8'!I33,'P9'!I33)</f>
        <v>100.0667129</v>
      </c>
      <c r="G11" s="12">
        <f>AVERAGE('P0'!J33,'P1'!J33,'P2'!J33,'P3'!J33,'P4'!J33,'P5'!J33,'P6'!J33,'P7'!J33,'P8'!J33,'P9'!J33)</f>
        <v>101.5493628</v>
      </c>
      <c r="H11" s="12">
        <f>AVERAGE('P0'!K33,'P1'!K33,'P2'!K33,'P3'!K33,'P4'!K33,'P5'!K33,'P6'!K33,'P7'!K33,'P8'!K33,'P9'!K33)</f>
        <v>396.5199055</v>
      </c>
      <c r="P11" s="12" t="str">
        <f t="shared" si="1"/>
        <v>L-CPC-CP</v>
      </c>
      <c r="Q11" s="12">
        <f>AVERAGE('P0'!AE41, 'P1'!AE41, 'P2'!AE41, 'P3'!AE41,'P4'!AE41,'P5'!AE41,'P6'!AE41,'P7'!AE41,'P8'!AE41,'P9'!AE41)</f>
        <v>14.1</v>
      </c>
    </row>
    <row r="12">
      <c r="A12" s="7" t="s">
        <v>31</v>
      </c>
      <c r="C12" s="12">
        <f>AVERAGE('P0'!F34,'P1'!F34,'P2'!F34,'P3'!F34,'P4'!F34,'P5'!F34,'P6'!F34,'P7'!F34,'P8'!F34,'P9'!F34)</f>
        <v>101.0967419</v>
      </c>
      <c r="D12" s="12">
        <f>AVERAGE('P0'!G34,'P1'!G34,'P2'!G34,'P3'!G34,'P4'!G34,'P5'!G34,'P6'!G34,'P7'!G34,'P8'!G34,'P9'!G34)</f>
        <v>100.9509249</v>
      </c>
      <c r="E12" s="12">
        <f>AVERAGE('P0'!H34,'P1'!H34,'P2'!H34,'P3'!H34,'P4'!H34,'P5'!H34,'P6'!H34,'P7'!H34,'P8'!H34,'P9'!H34)</f>
        <v>100.9755511</v>
      </c>
      <c r="F12" s="12">
        <f>AVERAGE('P0'!I34,'P1'!I34,'P2'!I34,'P3'!I34,'P4'!I34,'P5'!I34,'P6'!I34,'P7'!I34,'P8'!I34,'P9'!I34)</f>
        <v>100.9422233</v>
      </c>
      <c r="G12" s="12">
        <f>AVERAGE('P0'!J34,'P1'!J34,'P2'!J34,'P3'!J34,'P4'!J34,'P5'!J34,'P6'!J34,'P7'!J34,'P8'!J34,'P9'!J34)</f>
        <v>92.51179047</v>
      </c>
      <c r="H12" s="12">
        <f>AVERAGE('P0'!K34,'P1'!K34,'P2'!K34,'P3'!K34,'P4'!K34,'P5'!K34,'P6'!K34,'P7'!K34,'P8'!K34,'P9'!K34)</f>
        <v>434.6763197</v>
      </c>
      <c r="P12" s="12" t="str">
        <f t="shared" si="1"/>
        <v>L-CPC-D</v>
      </c>
      <c r="Q12" s="12">
        <f>AVERAGE('P0'!AE42, 'P1'!AE42, 'P2'!AE42, 'P3'!AE42,'P4'!AE42,'P5'!AE42,'P6'!AE42,'P7'!AE42,'P8'!AE42,'P9'!AE42)</f>
        <v>8.8</v>
      </c>
    </row>
    <row r="13">
      <c r="A13" s="7" t="s">
        <v>32</v>
      </c>
      <c r="C13" s="12">
        <f>AVERAGE('P0'!F35,'P1'!F35,'P2'!F35,'P3'!F35,'P4'!F35,'P5'!F35,'P6'!F35,'P7'!F35,'P8'!F35,'P9'!F35)</f>
        <v>107.3761355</v>
      </c>
      <c r="D13" s="12">
        <f>AVERAGE('P0'!G35,'P1'!G35,'P2'!G35,'P3'!G35,'P4'!G35,'P5'!G35,'P6'!G35,'P7'!G35,'P8'!G35,'P9'!G35)</f>
        <v>107.2548931</v>
      </c>
      <c r="E13" s="12">
        <f>AVERAGE('P0'!H35,'P1'!H35,'P2'!H35,'P3'!H35,'P4'!H35,'P5'!H35,'P6'!H35,'P7'!H35,'P8'!H35,'P9'!H35)</f>
        <v>107.332075</v>
      </c>
      <c r="F13" s="12">
        <f>AVERAGE('P0'!I35,'P1'!I35,'P2'!I35,'P3'!I35,'P4'!I35,'P5'!I35,'P6'!I35,'P7'!I35,'P8'!I35,'P9'!I35)</f>
        <v>107.2923108</v>
      </c>
      <c r="G13" s="12">
        <f>AVERAGE('P0'!J35,'P1'!J35,'P2'!J35,'P3'!J35,'P4'!J35,'P5'!J35,'P6'!J35,'P7'!J35,'P8'!J35,'P9'!J35)</f>
        <v>96.9215585</v>
      </c>
      <c r="H13" s="12">
        <f>AVERAGE('P0'!K35,'P1'!K35,'P2'!K35,'P3'!K35,'P4'!K35,'P5'!K35,'P6'!K35,'P7'!K35,'P8'!K35,'P9'!K35)</f>
        <v>329.7227663</v>
      </c>
      <c r="P13" s="12" t="str">
        <f t="shared" si="1"/>
        <v>L-D</v>
      </c>
      <c r="Q13" s="12">
        <f>AVERAGE('P0'!AE43, 'P1'!AE43, 'P2'!AE43, 'P3'!AE43,'P4'!AE43,'P5'!AE43,'P6'!AE43,'P7'!AE43,'P8'!AE43,'P9'!AE43)</f>
        <v>4.6</v>
      </c>
    </row>
    <row r="14">
      <c r="A14" s="7" t="s">
        <v>33</v>
      </c>
      <c r="C14" s="12">
        <f>AVERAGE('P0'!F36,'P1'!F36,'P2'!F36,'P3'!F36,'P4'!F36,'P5'!F36,'P6'!F36,'P7'!F36,'P8'!F36,'P9'!F36)</f>
        <v>107.4376298</v>
      </c>
      <c r="D14" s="12">
        <f>AVERAGE('P0'!G36,'P1'!G36,'P2'!G36,'P3'!G36,'P4'!G36,'P5'!G36,'P6'!G36,'P7'!G36,'P8'!G36,'P9'!G36)</f>
        <v>107.5388276</v>
      </c>
      <c r="E14" s="12">
        <f>AVERAGE('P0'!H36,'P1'!H36,'P2'!H36,'P3'!H36,'P4'!H36,'P5'!H36,'P6'!H36,'P7'!H36,'P8'!H36,'P9'!H36)</f>
        <v>107.4727458</v>
      </c>
      <c r="F14" s="12">
        <f>AVERAGE('P0'!I36,'P1'!I36,'P2'!I36,'P3'!I36,'P4'!I36,'P5'!I36,'P6'!I36,'P7'!I36,'P8'!I36,'P9'!I36)</f>
        <v>107.4261401</v>
      </c>
      <c r="G14" s="12">
        <f>AVERAGE('P0'!J36,'P1'!J36,'P2'!J36,'P3'!J36,'P4'!J36,'P5'!J36,'P6'!J36,'P7'!J36,'P8'!J36,'P9'!J36)</f>
        <v>116.8546989</v>
      </c>
      <c r="H14" s="12">
        <f>AVERAGE('P0'!K36,'P1'!K36,'P2'!K36,'P3'!K36,'P4'!K36,'P5'!K36,'P6'!K36,'P7'!K36,'P8'!K36,'P9'!K36)</f>
        <v>391.8621752</v>
      </c>
      <c r="Q14" s="3" t="s">
        <v>13</v>
      </c>
      <c r="S14" s="7" t="s">
        <v>14</v>
      </c>
      <c r="U14" s="7" t="s">
        <v>15</v>
      </c>
      <c r="W14" s="7" t="s">
        <v>16</v>
      </c>
      <c r="Y14" s="7" t="s">
        <v>17</v>
      </c>
      <c r="Z14" s="7"/>
      <c r="AA14" s="7" t="s">
        <v>18</v>
      </c>
    </row>
    <row r="15">
      <c r="P15" s="12" t="str">
        <f t="array" ref="P15:Q25">SORT({A4:A14,C4:C14}, 2, TRUE)</f>
        <v>CPC</v>
      </c>
      <c r="Q15" s="12">
        <v>99.94251745887755</v>
      </c>
      <c r="R15" s="12" t="str">
        <f t="array" ref="R15:S25">SORT({A4:A14,D4:D14}, 2, TRUE)</f>
        <v>CPC</v>
      </c>
      <c r="S15" s="12">
        <v>99.8362997086515</v>
      </c>
      <c r="T15" s="12" t="str">
        <f t="array" ref="T15:U25">SORT({A4:A14,E4:E14}, 2, TRUE)</f>
        <v>CPC</v>
      </c>
      <c r="U15" s="12">
        <v>99.89794660842186</v>
      </c>
      <c r="V15" s="12" t="str">
        <f t="array" ref="V15:W25">SORT({A4:A14,F4:F14}, 2, TRUE)</f>
        <v>CPC</v>
      </c>
      <c r="W15" s="12">
        <v>99.88402750413806</v>
      </c>
      <c r="X15" s="12" t="str">
        <f t="array" ref="X15:Y25">SORT({A4:A14,G4:G14}, 2, TRUE)</f>
        <v>CPC-CP</v>
      </c>
      <c r="Y15" s="12">
        <v>61.85663605636912</v>
      </c>
      <c r="Z15" s="12" t="str">
        <f t="array" ref="Z15:AA25">SORT({A4:A14,H4:H14}, 2, TRUE)</f>
        <v>CPC-CP</v>
      </c>
      <c r="AA15" s="12">
        <v>175.6123893631985</v>
      </c>
    </row>
    <row r="16">
      <c r="P16" s="12" t="s">
        <v>28</v>
      </c>
      <c r="Q16" s="12">
        <v>100.1989606556834</v>
      </c>
      <c r="R16" s="12" t="s">
        <v>30</v>
      </c>
      <c r="S16" s="12">
        <v>100.1895830702085</v>
      </c>
      <c r="T16" s="12" t="s">
        <v>28</v>
      </c>
      <c r="U16" s="12">
        <v>100.10795779112274</v>
      </c>
      <c r="V16" s="12" t="s">
        <v>30</v>
      </c>
      <c r="W16" s="12">
        <v>100.06671290207468</v>
      </c>
      <c r="X16" s="12" t="s">
        <v>26</v>
      </c>
      <c r="Y16" s="12">
        <v>75.17102671372388</v>
      </c>
      <c r="Z16" s="12" t="s">
        <v>22</v>
      </c>
      <c r="AA16" s="12">
        <v>294.30971231694696</v>
      </c>
    </row>
    <row r="17">
      <c r="A17" s="24" t="s">
        <v>56</v>
      </c>
      <c r="P17" s="12" t="s">
        <v>30</v>
      </c>
      <c r="Q17" s="12">
        <v>100.19976116434454</v>
      </c>
      <c r="R17" s="12" t="s">
        <v>28</v>
      </c>
      <c r="S17" s="12">
        <v>100.20969209593805</v>
      </c>
      <c r="T17" s="12" t="s">
        <v>30</v>
      </c>
      <c r="U17" s="12">
        <v>100.11063693316552</v>
      </c>
      <c r="V17" s="12" t="s">
        <v>28</v>
      </c>
      <c r="W17" s="12">
        <v>100.06683378626416</v>
      </c>
      <c r="X17" s="12" t="s">
        <v>29</v>
      </c>
      <c r="Y17" s="12">
        <v>79.29164291347959</v>
      </c>
      <c r="Z17" s="12" t="s">
        <v>32</v>
      </c>
      <c r="AA17" s="12">
        <v>329.72276634056277</v>
      </c>
    </row>
    <row r="18">
      <c r="A18" s="25" t="str">
        <f t="array" ref="A18:B28">SORT(P3:Q13, 2, FALSE)</f>
        <v>CPC-CP</v>
      </c>
      <c r="B18" s="12">
        <v>19.5</v>
      </c>
      <c r="P18" s="12" t="s">
        <v>22</v>
      </c>
      <c r="Q18" s="12">
        <v>100.84223174362495</v>
      </c>
      <c r="R18" s="12" t="s">
        <v>25</v>
      </c>
      <c r="S18" s="12">
        <v>100.46618493202595</v>
      </c>
      <c r="T18" s="12" t="s">
        <v>25</v>
      </c>
      <c r="U18" s="12">
        <v>100.68931988243817</v>
      </c>
      <c r="V18" s="12" t="s">
        <v>25</v>
      </c>
      <c r="W18" s="12">
        <v>100.6748240688647</v>
      </c>
      <c r="X18" s="12" t="s">
        <v>22</v>
      </c>
      <c r="Y18" s="12">
        <v>80.15460111500991</v>
      </c>
      <c r="Z18" s="12" t="s">
        <v>24</v>
      </c>
      <c r="AA18" s="12">
        <v>338.047967656452</v>
      </c>
    </row>
    <row r="19">
      <c r="A19" s="25" t="s">
        <v>24</v>
      </c>
      <c r="B19" s="12">
        <v>16.8</v>
      </c>
      <c r="P19" s="12" t="s">
        <v>25</v>
      </c>
      <c r="Q19" s="12">
        <v>100.85621934726353</v>
      </c>
      <c r="R19" s="12" t="s">
        <v>22</v>
      </c>
      <c r="S19" s="12">
        <v>100.5778756308948</v>
      </c>
      <c r="T19" s="12" t="s">
        <v>22</v>
      </c>
      <c r="U19" s="12">
        <v>100.74720937833982</v>
      </c>
      <c r="V19" s="12" t="s">
        <v>22</v>
      </c>
      <c r="W19" s="12">
        <v>100.74344856274527</v>
      </c>
      <c r="X19" s="12" t="s">
        <v>24</v>
      </c>
      <c r="Y19" s="12">
        <v>85.46630220776264</v>
      </c>
      <c r="Z19" s="12" t="s">
        <v>26</v>
      </c>
      <c r="AA19" s="12">
        <v>350.374917113045</v>
      </c>
    </row>
    <row r="20">
      <c r="A20" s="25" t="s">
        <v>29</v>
      </c>
      <c r="B20" s="12">
        <v>16.3</v>
      </c>
      <c r="P20" s="12" t="s">
        <v>29</v>
      </c>
      <c r="Q20" s="12">
        <v>101.09515579031518</v>
      </c>
      <c r="R20" s="12" t="s">
        <v>29</v>
      </c>
      <c r="S20" s="12">
        <v>100.85532131879128</v>
      </c>
      <c r="T20" s="12" t="s">
        <v>29</v>
      </c>
      <c r="U20" s="12">
        <v>100.93490404358253</v>
      </c>
      <c r="V20" s="12" t="s">
        <v>29</v>
      </c>
      <c r="W20" s="12">
        <v>100.89870238324602</v>
      </c>
      <c r="X20" s="12" t="s">
        <v>31</v>
      </c>
      <c r="Y20" s="12">
        <v>92.51179046824134</v>
      </c>
      <c r="Z20" s="12" t="s">
        <v>33</v>
      </c>
      <c r="AA20" s="12">
        <v>391.8621752222274</v>
      </c>
    </row>
    <row r="21">
      <c r="A21" s="25" t="s">
        <v>30</v>
      </c>
      <c r="B21" s="12">
        <v>15.4</v>
      </c>
      <c r="P21" s="12" t="s">
        <v>31</v>
      </c>
      <c r="Q21" s="12">
        <v>101.09674188586033</v>
      </c>
      <c r="R21" s="12" t="s">
        <v>31</v>
      </c>
      <c r="S21" s="12">
        <v>100.95092491042499</v>
      </c>
      <c r="T21" s="12" t="s">
        <v>31</v>
      </c>
      <c r="U21" s="12">
        <v>100.97555110752756</v>
      </c>
      <c r="V21" s="12" t="s">
        <v>31</v>
      </c>
      <c r="W21" s="12">
        <v>100.94222332884176</v>
      </c>
      <c r="X21" s="12" t="s">
        <v>27</v>
      </c>
      <c r="Y21" s="12">
        <v>95.18240962215675</v>
      </c>
      <c r="Z21" s="12" t="s">
        <v>30</v>
      </c>
      <c r="AA21" s="12">
        <v>396.51990551553314</v>
      </c>
    </row>
    <row r="22">
      <c r="A22" s="25" t="s">
        <v>26</v>
      </c>
      <c r="B22" s="12">
        <v>14.2</v>
      </c>
      <c r="P22" s="12" t="s">
        <v>26</v>
      </c>
      <c r="Q22" s="12">
        <v>102.00514756129921</v>
      </c>
      <c r="R22" s="12" t="s">
        <v>26</v>
      </c>
      <c r="S22" s="12">
        <v>101.80114464924412</v>
      </c>
      <c r="T22" s="12" t="s">
        <v>26</v>
      </c>
      <c r="U22" s="12">
        <v>101.9249489882082</v>
      </c>
      <c r="V22" s="12" t="s">
        <v>26</v>
      </c>
      <c r="W22" s="12">
        <v>101.9086169054816</v>
      </c>
      <c r="X22" s="12" t="s">
        <v>32</v>
      </c>
      <c r="Y22" s="12">
        <v>96.92155849655258</v>
      </c>
      <c r="Z22" s="12" t="s">
        <v>28</v>
      </c>
      <c r="AA22" s="12">
        <v>407.07660837274045</v>
      </c>
    </row>
    <row r="23">
      <c r="A23" s="25" t="s">
        <v>31</v>
      </c>
      <c r="B23" s="12">
        <v>14.1</v>
      </c>
      <c r="P23" s="12" t="s">
        <v>27</v>
      </c>
      <c r="Q23" s="12">
        <v>102.03683513778795</v>
      </c>
      <c r="R23" s="12" t="s">
        <v>27</v>
      </c>
      <c r="S23" s="12">
        <v>101.97468558285019</v>
      </c>
      <c r="T23" s="12" t="s">
        <v>27</v>
      </c>
      <c r="U23" s="12">
        <v>102.02668586223677</v>
      </c>
      <c r="V23" s="12" t="s">
        <v>27</v>
      </c>
      <c r="W23" s="12">
        <v>102.0129234994368</v>
      </c>
      <c r="X23" s="12" t="s">
        <v>28</v>
      </c>
      <c r="Y23" s="12">
        <v>101.24546380893452</v>
      </c>
      <c r="Z23" s="12" t="s">
        <v>31</v>
      </c>
      <c r="AA23" s="12">
        <v>434.6763196811973</v>
      </c>
    </row>
    <row r="24">
      <c r="A24" s="25" t="s">
        <v>28</v>
      </c>
      <c r="B24" s="12">
        <v>13.9</v>
      </c>
      <c r="P24" s="12" t="s">
        <v>32</v>
      </c>
      <c r="Q24" s="12">
        <v>107.37613546624318</v>
      </c>
      <c r="R24" s="12" t="s">
        <v>32</v>
      </c>
      <c r="S24" s="12">
        <v>107.25489308366971</v>
      </c>
      <c r="T24" s="12" t="s">
        <v>32</v>
      </c>
      <c r="U24" s="12">
        <v>107.33207501996696</v>
      </c>
      <c r="V24" s="12" t="s">
        <v>32</v>
      </c>
      <c r="W24" s="12">
        <v>107.29231081739309</v>
      </c>
      <c r="X24" s="12" t="s">
        <v>30</v>
      </c>
      <c r="Y24" s="12">
        <v>101.54936280341306</v>
      </c>
      <c r="Z24" s="12" t="s">
        <v>29</v>
      </c>
      <c r="AA24" s="12">
        <v>442.46058850273374</v>
      </c>
    </row>
    <row r="25">
      <c r="A25" s="25" t="s">
        <v>22</v>
      </c>
      <c r="B25" s="12">
        <v>12.3</v>
      </c>
      <c r="P25" s="12" t="s">
        <v>33</v>
      </c>
      <c r="Q25" s="12">
        <v>107.43762979808614</v>
      </c>
      <c r="R25" s="12" t="s">
        <v>33</v>
      </c>
      <c r="S25" s="12">
        <v>107.53882764371424</v>
      </c>
      <c r="T25" s="12" t="s">
        <v>33</v>
      </c>
      <c r="U25" s="12">
        <v>107.47274577971639</v>
      </c>
      <c r="V25" s="12" t="s">
        <v>33</v>
      </c>
      <c r="W25" s="12">
        <v>107.42614008084998</v>
      </c>
      <c r="X25" s="12" t="s">
        <v>33</v>
      </c>
      <c r="Y25" s="12">
        <v>116.85469885212804</v>
      </c>
      <c r="Z25" s="12" t="s">
        <v>27</v>
      </c>
      <c r="AA25" s="12">
        <v>443.39289068940843</v>
      </c>
    </row>
    <row r="26">
      <c r="A26" s="25" t="s">
        <v>32</v>
      </c>
      <c r="B26" s="12">
        <v>8.8</v>
      </c>
    </row>
    <row r="27">
      <c r="A27" s="25" t="s">
        <v>27</v>
      </c>
      <c r="B27" s="12">
        <v>8.1</v>
      </c>
    </row>
    <row r="28">
      <c r="A28" s="25" t="s">
        <v>33</v>
      </c>
      <c r="B28" s="12">
        <v>4.6</v>
      </c>
    </row>
    <row r="31">
      <c r="A31" s="24" t="s">
        <v>57</v>
      </c>
    </row>
    <row r="33">
      <c r="A33" s="3" t="s">
        <v>13</v>
      </c>
      <c r="B33" s="7" t="s">
        <v>14</v>
      </c>
      <c r="C33" s="7" t="s">
        <v>15</v>
      </c>
      <c r="D33" s="7" t="s">
        <v>16</v>
      </c>
      <c r="E33" s="7" t="s">
        <v>17</v>
      </c>
      <c r="F33" s="7" t="s">
        <v>18</v>
      </c>
    </row>
    <row r="34">
      <c r="A34" s="12" t="str">
        <f t="shared" ref="A34:A44" si="2">P15</f>
        <v>CPC</v>
      </c>
      <c r="B34" s="12" t="str">
        <f t="shared" ref="B34:B44" si="3">R15</f>
        <v>CPC</v>
      </c>
      <c r="C34" s="12" t="str">
        <f t="shared" ref="C34:C44" si="4">T15</f>
        <v>CPC</v>
      </c>
      <c r="D34" s="12" t="str">
        <f t="shared" ref="D34:D44" si="5">V15</f>
        <v>CPC</v>
      </c>
      <c r="E34" s="12" t="str">
        <f t="shared" ref="E34:E44" si="6">X15</f>
        <v>CPC-CP</v>
      </c>
      <c r="F34" s="12" t="str">
        <f t="shared" ref="F34:F44" si="7">Z15</f>
        <v>CPC-CP</v>
      </c>
    </row>
    <row r="35">
      <c r="A35" s="12" t="str">
        <f t="shared" si="2"/>
        <v>L</v>
      </c>
      <c r="B35" s="12" t="str">
        <f t="shared" si="3"/>
        <v>L-CPC</v>
      </c>
      <c r="C35" s="12" t="str">
        <f t="shared" si="4"/>
        <v>L</v>
      </c>
      <c r="D35" s="12" t="str">
        <f t="shared" si="5"/>
        <v>L-CPC</v>
      </c>
      <c r="E35" s="12" t="str">
        <f t="shared" si="6"/>
        <v>CPC-D</v>
      </c>
      <c r="F35" s="12" t="str">
        <f t="shared" si="7"/>
        <v>CP</v>
      </c>
    </row>
    <row r="36">
      <c r="A36" s="12" t="str">
        <f t="shared" si="2"/>
        <v>L-CPC</v>
      </c>
      <c r="B36" s="12" t="str">
        <f t="shared" si="3"/>
        <v>L</v>
      </c>
      <c r="C36" s="12" t="str">
        <f t="shared" si="4"/>
        <v>L-CPC</v>
      </c>
      <c r="D36" s="12" t="str">
        <f t="shared" si="5"/>
        <v>L</v>
      </c>
      <c r="E36" s="12" t="str">
        <f t="shared" si="6"/>
        <v>L-CP</v>
      </c>
      <c r="F36" s="12" t="str">
        <f t="shared" si="7"/>
        <v>L-CPC-D</v>
      </c>
    </row>
    <row r="37">
      <c r="A37" s="12" t="str">
        <f t="shared" si="2"/>
        <v>CP</v>
      </c>
      <c r="B37" s="12" t="str">
        <f t="shared" si="3"/>
        <v>CPC-CP</v>
      </c>
      <c r="C37" s="12" t="str">
        <f t="shared" si="4"/>
        <v>CPC-CP</v>
      </c>
      <c r="D37" s="12" t="str">
        <f t="shared" si="5"/>
        <v>CPC-CP</v>
      </c>
      <c r="E37" s="12" t="str">
        <f t="shared" si="6"/>
        <v>CP</v>
      </c>
      <c r="F37" s="12" t="str">
        <f t="shared" si="7"/>
        <v>CPC</v>
      </c>
    </row>
    <row r="38">
      <c r="A38" s="12" t="str">
        <f t="shared" si="2"/>
        <v>CPC-CP</v>
      </c>
      <c r="B38" s="12" t="str">
        <f t="shared" si="3"/>
        <v>CP</v>
      </c>
      <c r="C38" s="12" t="str">
        <f t="shared" si="4"/>
        <v>CP</v>
      </c>
      <c r="D38" s="12" t="str">
        <f t="shared" si="5"/>
        <v>CP</v>
      </c>
      <c r="E38" s="12" t="str">
        <f t="shared" si="6"/>
        <v>CPC</v>
      </c>
      <c r="F38" s="12" t="str">
        <f t="shared" si="7"/>
        <v>CPC-D</v>
      </c>
    </row>
    <row r="39">
      <c r="A39" s="12" t="str">
        <f t="shared" si="2"/>
        <v>L-CP</v>
      </c>
      <c r="B39" s="12" t="str">
        <f t="shared" si="3"/>
        <v>L-CP</v>
      </c>
      <c r="C39" s="12" t="str">
        <f t="shared" si="4"/>
        <v>L-CP</v>
      </c>
      <c r="D39" s="12" t="str">
        <f t="shared" si="5"/>
        <v>L-CP</v>
      </c>
      <c r="E39" s="12" t="str">
        <f t="shared" si="6"/>
        <v>L-CPC-CP</v>
      </c>
      <c r="F39" s="12" t="str">
        <f t="shared" si="7"/>
        <v>L-D</v>
      </c>
    </row>
    <row r="40">
      <c r="A40" s="12" t="str">
        <f t="shared" si="2"/>
        <v>L-CPC-CP</v>
      </c>
      <c r="B40" s="12" t="str">
        <f t="shared" si="3"/>
        <v>L-CPC-CP</v>
      </c>
      <c r="C40" s="12" t="str">
        <f t="shared" si="4"/>
        <v>L-CPC-CP</v>
      </c>
      <c r="D40" s="12" t="str">
        <f t="shared" si="5"/>
        <v>L-CPC-CP</v>
      </c>
      <c r="E40" s="12" t="str">
        <f t="shared" si="6"/>
        <v>D</v>
      </c>
      <c r="F40" s="12" t="str">
        <f t="shared" si="7"/>
        <v>L-CPC</v>
      </c>
    </row>
    <row r="41">
      <c r="A41" s="12" t="str">
        <f t="shared" si="2"/>
        <v>CPC-D</v>
      </c>
      <c r="B41" s="12" t="str">
        <f t="shared" si="3"/>
        <v>CPC-D</v>
      </c>
      <c r="C41" s="12" t="str">
        <f t="shared" si="4"/>
        <v>CPC-D</v>
      </c>
      <c r="D41" s="12" t="str">
        <f t="shared" si="5"/>
        <v>CPC-D</v>
      </c>
      <c r="E41" s="12" t="str">
        <f t="shared" si="6"/>
        <v>L-CPC-D</v>
      </c>
      <c r="F41" s="12" t="str">
        <f t="shared" si="7"/>
        <v>L</v>
      </c>
    </row>
    <row r="42">
      <c r="A42" s="12" t="str">
        <f t="shared" si="2"/>
        <v>D</v>
      </c>
      <c r="B42" s="12" t="str">
        <f t="shared" si="3"/>
        <v>D</v>
      </c>
      <c r="C42" s="12" t="str">
        <f t="shared" si="4"/>
        <v>D</v>
      </c>
      <c r="D42" s="12" t="str">
        <f t="shared" si="5"/>
        <v>D</v>
      </c>
      <c r="E42" s="12" t="str">
        <f t="shared" si="6"/>
        <v>L</v>
      </c>
      <c r="F42" s="12" t="str">
        <f t="shared" si="7"/>
        <v>L-CPC-CP</v>
      </c>
    </row>
    <row r="43">
      <c r="A43" s="12" t="str">
        <f t="shared" si="2"/>
        <v>L-CPC-D</v>
      </c>
      <c r="B43" s="12" t="str">
        <f t="shared" si="3"/>
        <v>L-CPC-D</v>
      </c>
      <c r="C43" s="12" t="str">
        <f t="shared" si="4"/>
        <v>L-CPC-D</v>
      </c>
      <c r="D43" s="12" t="str">
        <f t="shared" si="5"/>
        <v>L-CPC-D</v>
      </c>
      <c r="E43" s="12" t="str">
        <f t="shared" si="6"/>
        <v>L-CPC</v>
      </c>
      <c r="F43" s="12" t="str">
        <f t="shared" si="7"/>
        <v>L-CP</v>
      </c>
    </row>
    <row r="44">
      <c r="A44" s="12" t="str">
        <f t="shared" si="2"/>
        <v>L-D</v>
      </c>
      <c r="B44" s="12" t="str">
        <f t="shared" si="3"/>
        <v>L-D</v>
      </c>
      <c r="C44" s="12" t="str">
        <f t="shared" si="4"/>
        <v>L-D</v>
      </c>
      <c r="D44" s="12" t="str">
        <f t="shared" si="5"/>
        <v>L-D</v>
      </c>
      <c r="E44" s="12" t="str">
        <f t="shared" si="6"/>
        <v>L-D</v>
      </c>
      <c r="F44" s="12" t="str">
        <f t="shared" si="7"/>
        <v>D</v>
      </c>
    </row>
  </sheetData>
  <mergeCells count="16">
    <mergeCell ref="A1:H1"/>
    <mergeCell ref="P1:T1"/>
    <mergeCell ref="A3:B3"/>
    <mergeCell ref="A4:B4"/>
    <mergeCell ref="A5:B5"/>
    <mergeCell ref="A6:B6"/>
    <mergeCell ref="A7:B7"/>
    <mergeCell ref="A17:H17"/>
    <mergeCell ref="A31:H31"/>
    <mergeCell ref="A8:B8"/>
    <mergeCell ref="A9:B9"/>
    <mergeCell ref="A10:B10"/>
    <mergeCell ref="A11:B11"/>
    <mergeCell ref="A12:B12"/>
    <mergeCell ref="A13:B13"/>
    <mergeCell ref="A14:B14"/>
  </mergeCells>
  <conditionalFormatting sqref="H4:H14">
    <cfRule type="colorScale" priority="1">
      <colorScale>
        <cfvo type="min"/>
        <cfvo type="formula" val="100"/>
        <cfvo type="max"/>
        <color rgb="FF57BB8A"/>
        <color rgb="FFFFFFFF"/>
        <color rgb="FFEA4335"/>
      </colorScale>
    </cfRule>
  </conditionalFormatting>
  <conditionalFormatting sqref="G4:G14">
    <cfRule type="colorScale" priority="2">
      <colorScale>
        <cfvo type="min"/>
        <cfvo type="formula" val="100"/>
        <cfvo type="max"/>
        <color rgb="FF57BB8A"/>
        <color rgb="FFFFFFFF"/>
        <color rgb="FFEA4335"/>
      </colorScale>
    </cfRule>
  </conditionalFormatting>
  <conditionalFormatting sqref="F4:F14">
    <cfRule type="colorScale" priority="3">
      <colorScale>
        <cfvo type="min"/>
        <cfvo type="formula" val="100"/>
        <cfvo type="max"/>
        <color rgb="FF57BB8A"/>
        <color rgb="FFFFFFFF"/>
        <color rgb="FFEA4335"/>
      </colorScale>
    </cfRule>
  </conditionalFormatting>
  <conditionalFormatting sqref="E4:E14">
    <cfRule type="colorScale" priority="4">
      <colorScale>
        <cfvo type="min"/>
        <cfvo type="formula" val="100"/>
        <cfvo type="max"/>
        <color rgb="FF57BB8A"/>
        <color rgb="FFFFFFFF"/>
        <color rgb="FFEA4335"/>
      </colorScale>
    </cfRule>
  </conditionalFormatting>
  <conditionalFormatting sqref="D4:D14">
    <cfRule type="colorScale" priority="5">
      <colorScale>
        <cfvo type="min"/>
        <cfvo type="formula" val="100"/>
        <cfvo type="max"/>
        <color rgb="FF57BB8A"/>
        <color rgb="FFFFFFFF"/>
        <color rgb="FFEA4335"/>
      </colorScale>
    </cfRule>
  </conditionalFormatting>
  <conditionalFormatting sqref="C4:C14">
    <cfRule type="colorScale" priority="6">
      <colorScale>
        <cfvo type="min"/>
        <cfvo type="formula" val="100"/>
        <cfvo type="max"/>
        <color rgb="FF57BB8A"/>
        <color rgb="FFFFFFFF"/>
        <color rgb="FFEA4335"/>
      </colorScale>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9</v>
      </c>
      <c r="B1" s="4" t="s">
        <v>12</v>
      </c>
      <c r="C1" s="4" t="s">
        <v>13</v>
      </c>
      <c r="D1" s="4" t="s">
        <v>14</v>
      </c>
      <c r="E1" s="4" t="s">
        <v>15</v>
      </c>
      <c r="F1" s="4" t="s">
        <v>16</v>
      </c>
      <c r="G1" s="4" t="s">
        <v>17</v>
      </c>
      <c r="H1" s="4" t="s">
        <v>18</v>
      </c>
    </row>
    <row r="2">
      <c r="A2" s="4">
        <v>0.0</v>
      </c>
      <c r="B2" s="4" t="s">
        <v>58</v>
      </c>
      <c r="C2" s="4">
        <v>4008703.0</v>
      </c>
      <c r="D2" s="4">
        <v>4027081.0</v>
      </c>
      <c r="E2" s="4">
        <v>4011934.00070014</v>
      </c>
      <c r="F2" s="4">
        <v>4011811.0</v>
      </c>
      <c r="G2" s="4">
        <v>1188.06302375556</v>
      </c>
      <c r="H2" s="4">
        <v>295.0</v>
      </c>
    </row>
    <row r="3">
      <c r="A3" s="4">
        <v>0.0</v>
      </c>
      <c r="B3" s="4" t="s">
        <v>59</v>
      </c>
      <c r="C3" s="4">
        <v>4012081.0</v>
      </c>
      <c r="D3" s="4">
        <v>4032541.0</v>
      </c>
      <c r="E3" s="4">
        <v>4016189.14632926</v>
      </c>
      <c r="F3" s="4">
        <v>4016189.0</v>
      </c>
      <c r="G3" s="4">
        <v>1238.22539528552</v>
      </c>
      <c r="H3" s="4">
        <v>68.0</v>
      </c>
    </row>
    <row r="4">
      <c r="A4" s="4">
        <v>1.0</v>
      </c>
      <c r="B4" s="4" t="s">
        <v>58</v>
      </c>
      <c r="C4" s="4">
        <v>4020082.0</v>
      </c>
      <c r="D4" s="4">
        <v>4063432.0</v>
      </c>
      <c r="E4" s="4">
        <v>4031152.80006001</v>
      </c>
      <c r="F4" s="4">
        <v>4030730.0</v>
      </c>
      <c r="G4" s="4">
        <v>4492.57536047464</v>
      </c>
      <c r="H4" s="4">
        <v>319.0</v>
      </c>
    </row>
    <row r="5">
      <c r="A5" s="4">
        <v>1.0</v>
      </c>
      <c r="B5" s="4" t="s">
        <v>59</v>
      </c>
      <c r="C5" s="4">
        <v>4031432.0</v>
      </c>
      <c r="D5" s="4">
        <v>4073270.0</v>
      </c>
      <c r="E5" s="4">
        <v>4040312.87477495</v>
      </c>
      <c r="F5" s="4">
        <v>4039946.0</v>
      </c>
      <c r="G5" s="4">
        <v>3891.32716006267</v>
      </c>
      <c r="H5" s="4">
        <v>312.0</v>
      </c>
    </row>
    <row r="6">
      <c r="A6" s="4">
        <v>2.0</v>
      </c>
      <c r="B6" s="4" t="s">
        <v>58</v>
      </c>
      <c r="C6" s="4">
        <v>3610297.0</v>
      </c>
      <c r="D6" s="4">
        <v>3656216.0</v>
      </c>
      <c r="E6" s="4">
        <v>3613514.39927985</v>
      </c>
      <c r="F6" s="4">
        <v>3611514.0</v>
      </c>
      <c r="G6" s="4">
        <v>8982.28986555068</v>
      </c>
      <c r="H6" s="4">
        <v>802.0</v>
      </c>
    </row>
    <row r="7">
      <c r="A7" s="4">
        <v>2.0</v>
      </c>
      <c r="B7" s="4" t="s">
        <v>59</v>
      </c>
      <c r="C7" s="4">
        <v>3611460.0</v>
      </c>
      <c r="D7" s="4">
        <v>3658406.0</v>
      </c>
      <c r="E7" s="4">
        <v>3615498.95159031</v>
      </c>
      <c r="F7" s="4">
        <v>3612838.0</v>
      </c>
      <c r="G7" s="4">
        <v>10308.3851821212</v>
      </c>
      <c r="H7" s="4">
        <v>875.0</v>
      </c>
    </row>
    <row r="8">
      <c r="A8" s="4">
        <v>3.0</v>
      </c>
      <c r="B8" s="4" t="s">
        <v>58</v>
      </c>
      <c r="C8" s="4">
        <v>3656568.0</v>
      </c>
      <c r="D8" s="4">
        <v>3660622.0</v>
      </c>
      <c r="E8" s="4">
        <v>3657125.30456091</v>
      </c>
      <c r="F8" s="4">
        <v>3657108.0</v>
      </c>
      <c r="G8" s="4">
        <v>267.054591062362</v>
      </c>
      <c r="H8" s="4">
        <v>115.0</v>
      </c>
    </row>
    <row r="9">
      <c r="A9" s="4">
        <v>3.0</v>
      </c>
      <c r="B9" s="4" t="s">
        <v>59</v>
      </c>
      <c r="C9" s="4">
        <v>3656946.0</v>
      </c>
      <c r="D9" s="4">
        <v>3662351.0</v>
      </c>
      <c r="E9" s="4">
        <v>3658266.56071214</v>
      </c>
      <c r="F9" s="4">
        <v>3658243.0</v>
      </c>
      <c r="G9" s="4">
        <v>358.968858896213</v>
      </c>
      <c r="H9" s="4">
        <v>206.0</v>
      </c>
    </row>
    <row r="10">
      <c r="A10" s="4">
        <v>4.0</v>
      </c>
      <c r="B10" s="4" t="s">
        <v>58</v>
      </c>
      <c r="C10" s="4">
        <v>6427703.0</v>
      </c>
      <c r="D10" s="4">
        <v>6456027.0</v>
      </c>
      <c r="E10" s="4">
        <v>6432645.71974394</v>
      </c>
      <c r="F10" s="4">
        <v>6432082.0</v>
      </c>
      <c r="G10" s="4">
        <v>2787.02430969335</v>
      </c>
      <c r="H10" s="4">
        <v>785.0</v>
      </c>
    </row>
    <row r="11">
      <c r="A11" s="4">
        <v>4.0</v>
      </c>
      <c r="B11" s="4" t="s">
        <v>59</v>
      </c>
      <c r="C11" s="4">
        <v>6431189.0</v>
      </c>
      <c r="D11" s="4">
        <v>6444270.0</v>
      </c>
      <c r="E11" s="4">
        <v>6436170.29075815</v>
      </c>
      <c r="F11" s="4">
        <v>6435756.0</v>
      </c>
      <c r="G11" s="4">
        <v>2073.97400417885</v>
      </c>
      <c r="H11" s="4">
        <v>28.0</v>
      </c>
    </row>
    <row r="12">
      <c r="A12" s="4">
        <v>5.0</v>
      </c>
      <c r="B12" s="4" t="s">
        <v>58</v>
      </c>
      <c r="C12" s="4">
        <v>4531135.0</v>
      </c>
      <c r="D12" s="4">
        <v>4593487.0</v>
      </c>
      <c r="E12" s="4">
        <v>4538840.93578715</v>
      </c>
      <c r="F12" s="4">
        <v>4537757.0</v>
      </c>
      <c r="G12" s="4">
        <v>6420.59927932053</v>
      </c>
      <c r="H12" s="4">
        <v>790.0</v>
      </c>
    </row>
    <row r="13">
      <c r="A13" s="4">
        <v>5.0</v>
      </c>
      <c r="B13" s="4" t="s">
        <v>59</v>
      </c>
      <c r="C13" s="4">
        <v>4531297.0</v>
      </c>
      <c r="D13" s="4">
        <v>4570919.0</v>
      </c>
      <c r="E13" s="4">
        <v>4540542.23944789</v>
      </c>
      <c r="F13" s="4">
        <v>4539892.0</v>
      </c>
      <c r="G13" s="4">
        <v>4178.71027511503</v>
      </c>
      <c r="H13" s="4">
        <v>178.0</v>
      </c>
    </row>
    <row r="14">
      <c r="A14" s="4">
        <v>6.0</v>
      </c>
      <c r="B14" s="4" t="s">
        <v>58</v>
      </c>
      <c r="C14" s="4">
        <v>3856487.0</v>
      </c>
      <c r="D14" s="4">
        <v>3946297.0</v>
      </c>
      <c r="E14" s="4">
        <v>3858377.51730346</v>
      </c>
      <c r="F14" s="4">
        <v>3857919.0</v>
      </c>
      <c r="G14" s="4">
        <v>5552.84193159734</v>
      </c>
      <c r="H14" s="4">
        <v>348.0</v>
      </c>
    </row>
    <row r="15">
      <c r="A15" s="4">
        <v>6.0</v>
      </c>
      <c r="B15" s="4" t="s">
        <v>59</v>
      </c>
      <c r="C15" s="4">
        <v>3856703.0</v>
      </c>
      <c r="D15" s="4">
        <v>3945270.0</v>
      </c>
      <c r="E15" s="4">
        <v>3858673.96699339</v>
      </c>
      <c r="F15" s="4">
        <v>3858297.0</v>
      </c>
      <c r="G15" s="4">
        <v>5443.07294518787</v>
      </c>
      <c r="H15" s="4">
        <v>119.0</v>
      </c>
    </row>
    <row r="16">
      <c r="A16" s="4">
        <v>7.0</v>
      </c>
      <c r="B16" s="4" t="s">
        <v>58</v>
      </c>
      <c r="C16" s="4">
        <v>4923703.0</v>
      </c>
      <c r="D16" s="4">
        <v>4925433.0</v>
      </c>
      <c r="E16" s="4">
        <v>4924504.26385277</v>
      </c>
      <c r="F16" s="4">
        <v>4924540.0</v>
      </c>
      <c r="G16" s="4">
        <v>265.937031920755</v>
      </c>
      <c r="H16" s="4">
        <v>93.0</v>
      </c>
    </row>
    <row r="17">
      <c r="A17" s="4">
        <v>7.0</v>
      </c>
      <c r="B17" s="4" t="s">
        <v>59</v>
      </c>
      <c r="C17" s="4">
        <v>4923730.0</v>
      </c>
      <c r="D17" s="4">
        <v>4925676.0</v>
      </c>
      <c r="E17" s="4">
        <v>4924620.19233846</v>
      </c>
      <c r="F17" s="4">
        <v>4924649.0</v>
      </c>
      <c r="G17" s="4">
        <v>290.659103638186</v>
      </c>
      <c r="H17" s="4">
        <v>75.0</v>
      </c>
    </row>
    <row r="18">
      <c r="A18" s="4">
        <v>8.0</v>
      </c>
      <c r="B18" s="4" t="s">
        <v>58</v>
      </c>
      <c r="C18" s="4">
        <v>4324757.0</v>
      </c>
      <c r="D18" s="4">
        <v>4326054.0</v>
      </c>
      <c r="E18" s="4">
        <v>4325261.31966393</v>
      </c>
      <c r="F18" s="4">
        <v>4325244.0</v>
      </c>
      <c r="G18" s="4">
        <v>192.225375051187</v>
      </c>
      <c r="H18" s="4">
        <v>52.0</v>
      </c>
    </row>
    <row r="19">
      <c r="A19" s="4">
        <v>8.0</v>
      </c>
      <c r="B19" s="4" t="s">
        <v>59</v>
      </c>
      <c r="C19" s="4">
        <v>4326567.0</v>
      </c>
      <c r="D19" s="4">
        <v>4328000.0</v>
      </c>
      <c r="E19" s="4">
        <v>4327097.07831566</v>
      </c>
      <c r="F19" s="4">
        <v>4327081.0</v>
      </c>
      <c r="G19" s="4">
        <v>222.354275414837</v>
      </c>
      <c r="H19" s="4">
        <v>61.0</v>
      </c>
    </row>
    <row r="20">
      <c r="A20" s="4">
        <v>9.0</v>
      </c>
      <c r="B20" s="4" t="s">
        <v>58</v>
      </c>
      <c r="C20" s="4">
        <v>6455027.0</v>
      </c>
      <c r="D20" s="4">
        <v>6458945.0</v>
      </c>
      <c r="E20" s="4">
        <v>6456015.03420684</v>
      </c>
      <c r="F20" s="4">
        <v>6456000.0</v>
      </c>
      <c r="G20" s="4">
        <v>355.749897015688</v>
      </c>
      <c r="H20" s="4">
        <v>177.0</v>
      </c>
    </row>
    <row r="21">
      <c r="A21" s="4">
        <v>9.0</v>
      </c>
      <c r="B21" s="4" t="s">
        <v>59</v>
      </c>
      <c r="C21" s="4">
        <v>6455703.0</v>
      </c>
      <c r="D21" s="4">
        <v>6460729.0</v>
      </c>
      <c r="E21" s="4">
        <v>6456823.58531706</v>
      </c>
      <c r="F21" s="4">
        <v>6456702.0</v>
      </c>
      <c r="G21" s="4">
        <v>545.575717871381</v>
      </c>
      <c r="H21" s="4">
        <v>490.0</v>
      </c>
    </row>
    <row r="23">
      <c r="A23" s="4" t="s">
        <v>9</v>
      </c>
      <c r="B23" s="4" t="s">
        <v>12</v>
      </c>
      <c r="C23" s="4" t="s">
        <v>13</v>
      </c>
      <c r="D23" s="4" t="s">
        <v>14</v>
      </c>
      <c r="E23" s="4" t="s">
        <v>15</v>
      </c>
      <c r="F23" s="4" t="s">
        <v>16</v>
      </c>
      <c r="G23" s="4" t="s">
        <v>17</v>
      </c>
      <c r="H23" s="4" t="s">
        <v>18</v>
      </c>
    </row>
    <row r="24">
      <c r="A24" s="4">
        <v>0.0</v>
      </c>
      <c r="C24" s="26">
        <f t="shared" ref="C24:H24" si="1">C3/C2*100</f>
        <v>100.0842667</v>
      </c>
      <c r="D24" s="26">
        <f t="shared" si="1"/>
        <v>100.1355821</v>
      </c>
      <c r="E24" s="26">
        <f t="shared" si="1"/>
        <v>100.1060622</v>
      </c>
      <c r="F24" s="26">
        <f t="shared" si="1"/>
        <v>100.1091278</v>
      </c>
      <c r="G24" s="26">
        <f t="shared" si="1"/>
        <v>104.2221979</v>
      </c>
      <c r="H24" s="26">
        <f t="shared" si="1"/>
        <v>23.05084746</v>
      </c>
    </row>
    <row r="25">
      <c r="A25" s="4"/>
      <c r="C25" s="26"/>
      <c r="D25" s="26"/>
      <c r="E25" s="26"/>
      <c r="F25" s="26"/>
      <c r="G25" s="26"/>
      <c r="H25" s="26"/>
    </row>
    <row r="26">
      <c r="A26" s="4">
        <v>1.0</v>
      </c>
      <c r="C26" s="26">
        <f t="shared" ref="C26:H26" si="2">C5/C4*100</f>
        <v>100.2823325</v>
      </c>
      <c r="D26" s="26">
        <f t="shared" si="2"/>
        <v>100.2421106</v>
      </c>
      <c r="E26" s="26">
        <f t="shared" si="2"/>
        <v>100.2272321</v>
      </c>
      <c r="F26" s="26">
        <f t="shared" si="2"/>
        <v>100.2286434</v>
      </c>
      <c r="G26" s="26">
        <f t="shared" si="2"/>
        <v>86.61684775</v>
      </c>
      <c r="H26" s="26">
        <f t="shared" si="2"/>
        <v>97.80564263</v>
      </c>
    </row>
    <row r="27">
      <c r="A27" s="4"/>
      <c r="C27" s="26"/>
      <c r="D27" s="26"/>
      <c r="E27" s="26"/>
      <c r="F27" s="26"/>
      <c r="G27" s="26"/>
      <c r="H27" s="26"/>
    </row>
    <row r="28">
      <c r="A28" s="4">
        <v>2.0</v>
      </c>
      <c r="C28" s="26">
        <f t="shared" ref="C28:H28" si="3">C7/C6*100</f>
        <v>100.0322134</v>
      </c>
      <c r="D28" s="26">
        <f t="shared" si="3"/>
        <v>100.059898</v>
      </c>
      <c r="E28" s="26">
        <f t="shared" si="3"/>
        <v>100.0549203</v>
      </c>
      <c r="F28" s="26">
        <f t="shared" si="3"/>
        <v>100.0366605</v>
      </c>
      <c r="G28" s="26">
        <f t="shared" si="3"/>
        <v>114.7634438</v>
      </c>
      <c r="H28" s="26">
        <f t="shared" si="3"/>
        <v>109.1022444</v>
      </c>
    </row>
    <row r="29">
      <c r="A29" s="4"/>
      <c r="C29" s="26"/>
      <c r="D29" s="26"/>
      <c r="E29" s="26"/>
      <c r="F29" s="26"/>
      <c r="G29" s="26"/>
      <c r="H29" s="26"/>
    </row>
    <row r="30">
      <c r="A30" s="4">
        <v>3.0</v>
      </c>
      <c r="C30" s="26">
        <f t="shared" ref="C30:H30" si="4">C9/C8*100</f>
        <v>100.0103376</v>
      </c>
      <c r="D30" s="26">
        <f t="shared" si="4"/>
        <v>100.0472324</v>
      </c>
      <c r="E30" s="26">
        <f t="shared" si="4"/>
        <v>100.0312064</v>
      </c>
      <c r="F30" s="26">
        <f t="shared" si="4"/>
        <v>100.0310355</v>
      </c>
      <c r="G30" s="26">
        <f t="shared" si="4"/>
        <v>134.4177823</v>
      </c>
      <c r="H30" s="26">
        <f t="shared" si="4"/>
        <v>179.1304348</v>
      </c>
    </row>
    <row r="31">
      <c r="A31" s="4"/>
      <c r="C31" s="26"/>
      <c r="D31" s="26"/>
      <c r="E31" s="26"/>
      <c r="F31" s="26"/>
      <c r="G31" s="26"/>
      <c r="H31" s="26"/>
    </row>
    <row r="32">
      <c r="A32" s="4">
        <v>4.0</v>
      </c>
      <c r="C32" s="26">
        <f t="shared" ref="C32:H32" si="5">C11/C10*100</f>
        <v>100.054234</v>
      </c>
      <c r="D32" s="26">
        <f t="shared" si="5"/>
        <v>99.8178911</v>
      </c>
      <c r="E32" s="26">
        <f t="shared" si="5"/>
        <v>100.0547919</v>
      </c>
      <c r="F32" s="26">
        <f t="shared" si="5"/>
        <v>100.0571199</v>
      </c>
      <c r="G32" s="26">
        <f t="shared" si="5"/>
        <v>74.41535393</v>
      </c>
      <c r="H32" s="26">
        <f t="shared" si="5"/>
        <v>3.566878981</v>
      </c>
    </row>
    <row r="33">
      <c r="A33" s="4"/>
      <c r="C33" s="26"/>
      <c r="D33" s="26"/>
      <c r="E33" s="26"/>
      <c r="F33" s="26"/>
      <c r="G33" s="26"/>
      <c r="H33" s="26"/>
    </row>
    <row r="34">
      <c r="A34" s="4">
        <v>5.0</v>
      </c>
      <c r="C34" s="26">
        <f t="shared" ref="C34:H34" si="6">C13/C12*100</f>
        <v>100.0035753</v>
      </c>
      <c r="D34" s="26">
        <f t="shared" si="6"/>
        <v>99.50869568</v>
      </c>
      <c r="E34" s="26">
        <f t="shared" si="6"/>
        <v>100.0374832</v>
      </c>
      <c r="F34" s="26">
        <f t="shared" si="6"/>
        <v>100.0470497</v>
      </c>
      <c r="G34" s="26">
        <f t="shared" si="6"/>
        <v>65.08286989</v>
      </c>
      <c r="H34" s="26">
        <f t="shared" si="6"/>
        <v>22.53164557</v>
      </c>
    </row>
    <row r="35">
      <c r="A35" s="4"/>
      <c r="C35" s="26"/>
      <c r="D35" s="26"/>
      <c r="E35" s="26"/>
      <c r="F35" s="26"/>
      <c r="G35" s="26"/>
      <c r="H35" s="26"/>
    </row>
    <row r="36">
      <c r="A36" s="4">
        <v>6.0</v>
      </c>
      <c r="C36" s="26">
        <f t="shared" ref="C36:H36" si="7">C15/C14*100</f>
        <v>100.005601</v>
      </c>
      <c r="D36" s="26">
        <f t="shared" si="7"/>
        <v>99.9739756</v>
      </c>
      <c r="E36" s="26">
        <f t="shared" si="7"/>
        <v>100.0076833</v>
      </c>
      <c r="F36" s="26">
        <f t="shared" si="7"/>
        <v>100.009798</v>
      </c>
      <c r="G36" s="26">
        <f t="shared" si="7"/>
        <v>98.02319267</v>
      </c>
      <c r="H36" s="26">
        <f t="shared" si="7"/>
        <v>34.1954023</v>
      </c>
    </row>
    <row r="37">
      <c r="A37" s="4"/>
      <c r="C37" s="26"/>
      <c r="D37" s="26"/>
      <c r="E37" s="26"/>
      <c r="F37" s="26"/>
      <c r="G37" s="26"/>
      <c r="H37" s="26"/>
    </row>
    <row r="38">
      <c r="A38" s="4">
        <v>7.0</v>
      </c>
      <c r="C38" s="26">
        <f t="shared" ref="C38:H38" si="8">C17/C16*100</f>
        <v>100.0005484</v>
      </c>
      <c r="D38" s="26">
        <f t="shared" si="8"/>
        <v>100.0049336</v>
      </c>
      <c r="E38" s="26">
        <f t="shared" si="8"/>
        <v>100.0023541</v>
      </c>
      <c r="F38" s="26">
        <f t="shared" si="8"/>
        <v>100.0022134</v>
      </c>
      <c r="G38" s="26">
        <f t="shared" si="8"/>
        <v>109.2962125</v>
      </c>
      <c r="H38" s="26">
        <f t="shared" si="8"/>
        <v>80.64516129</v>
      </c>
    </row>
    <row r="39">
      <c r="A39" s="4"/>
      <c r="C39" s="26"/>
      <c r="D39" s="26"/>
      <c r="E39" s="26"/>
      <c r="F39" s="26"/>
      <c r="G39" s="26"/>
      <c r="H39" s="26"/>
    </row>
    <row r="40">
      <c r="A40" s="4">
        <v>8.0</v>
      </c>
      <c r="C40" s="26">
        <f t="shared" ref="C40:H40" si="9">C19/C18*100</f>
        <v>100.0418521</v>
      </c>
      <c r="D40" s="26">
        <f t="shared" si="9"/>
        <v>100.0449833</v>
      </c>
      <c r="E40" s="26">
        <f t="shared" si="9"/>
        <v>100.0424427</v>
      </c>
      <c r="F40" s="26">
        <f t="shared" si="9"/>
        <v>100.0424716</v>
      </c>
      <c r="G40" s="26">
        <f t="shared" si="9"/>
        <v>115.6737373</v>
      </c>
      <c r="H40" s="26">
        <f t="shared" si="9"/>
        <v>117.3076923</v>
      </c>
    </row>
    <row r="41">
      <c r="A41" s="4"/>
      <c r="C41" s="26"/>
      <c r="D41" s="26"/>
      <c r="E41" s="26"/>
      <c r="F41" s="26"/>
      <c r="G41" s="26"/>
      <c r="H41" s="26"/>
    </row>
    <row r="42">
      <c r="A42" s="4">
        <v>9.0</v>
      </c>
      <c r="C42" s="26">
        <f t="shared" ref="C42:H42" si="10">C21/C20*100</f>
        <v>100.0104725</v>
      </c>
      <c r="D42" s="26">
        <f t="shared" si="10"/>
        <v>100.0276206</v>
      </c>
      <c r="E42" s="26">
        <f t="shared" si="10"/>
        <v>100.012524</v>
      </c>
      <c r="F42" s="26">
        <f t="shared" si="10"/>
        <v>100.0108736</v>
      </c>
      <c r="G42" s="26">
        <f t="shared" si="10"/>
        <v>153.3593467</v>
      </c>
      <c r="H42" s="26">
        <f t="shared" si="10"/>
        <v>276.8361582</v>
      </c>
    </row>
  </sheetData>
  <drawing r:id="rId1"/>
</worksheet>
</file>