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86131\Desktop\"/>
    </mc:Choice>
  </mc:AlternateContent>
  <xr:revisionPtr revIDLastSave="0" documentId="13_ncr:1_{FF30FC1D-B970-4D04-8138-AE1185A25BB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 (2)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3" l="1"/>
  <c r="R27" i="3"/>
  <c r="N75" i="1"/>
  <c r="O75" i="1"/>
  <c r="P75" i="1"/>
  <c r="Q75" i="1"/>
  <c r="E124" i="3"/>
  <c r="D124" i="3"/>
  <c r="E123" i="3"/>
  <c r="E72" i="3"/>
  <c r="D72" i="3"/>
  <c r="P75" i="3"/>
  <c r="F75" i="3"/>
  <c r="E75" i="1"/>
  <c r="F75" i="1"/>
  <c r="G75" i="1"/>
  <c r="H135" i="3"/>
  <c r="G135" i="3"/>
  <c r="G134" i="3"/>
  <c r="G133" i="3"/>
  <c r="G132" i="3"/>
  <c r="H131" i="3"/>
  <c r="G131" i="3"/>
  <c r="G130" i="3"/>
  <c r="G129" i="3"/>
  <c r="G128" i="3"/>
  <c r="O127" i="3"/>
  <c r="Q126" i="3"/>
  <c r="P126" i="3"/>
  <c r="O126" i="3"/>
  <c r="N126" i="3"/>
  <c r="G126" i="3"/>
  <c r="F126" i="3"/>
  <c r="E126" i="3"/>
  <c r="D126" i="3"/>
  <c r="Q125" i="3"/>
  <c r="P125" i="3"/>
  <c r="O125" i="3"/>
  <c r="N125" i="3"/>
  <c r="G125" i="3"/>
  <c r="F125" i="3"/>
  <c r="E125" i="3"/>
  <c r="D125" i="3"/>
  <c r="Q124" i="3"/>
  <c r="P124" i="3"/>
  <c r="O124" i="3"/>
  <c r="N124" i="3"/>
  <c r="G124" i="3"/>
  <c r="F124" i="3"/>
  <c r="Q123" i="3"/>
  <c r="P123" i="3"/>
  <c r="O123" i="3"/>
  <c r="N123" i="3"/>
  <c r="N127" i="3" s="1"/>
  <c r="P127" i="3" s="1"/>
  <c r="G123" i="3"/>
  <c r="F123" i="3"/>
  <c r="D123" i="3"/>
  <c r="L104" i="3"/>
  <c r="N105" i="3" s="1"/>
  <c r="N106" i="3" s="1"/>
  <c r="N107" i="3" s="1"/>
  <c r="N108" i="3" s="1"/>
  <c r="B104" i="3"/>
  <c r="C104" i="3" s="1"/>
  <c r="D93" i="3"/>
  <c r="D94" i="3" s="1"/>
  <c r="D95" i="3" s="1"/>
  <c r="D96" i="3" s="1"/>
  <c r="L92" i="3"/>
  <c r="N93" i="3" s="1"/>
  <c r="N94" i="3" s="1"/>
  <c r="N95" i="3" s="1"/>
  <c r="N96" i="3" s="1"/>
  <c r="B92" i="3"/>
  <c r="C92" i="3" s="1"/>
  <c r="L81" i="3"/>
  <c r="M81" i="3" s="1"/>
  <c r="B81" i="3"/>
  <c r="D82" i="3" s="1"/>
  <c r="D83" i="3" s="1"/>
  <c r="D84" i="3" s="1"/>
  <c r="D85" i="3" s="1"/>
  <c r="L71" i="3"/>
  <c r="M71" i="3" s="1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N64" i="3" s="1"/>
  <c r="M55" i="3"/>
  <c r="M64" i="3" s="1"/>
  <c r="N54" i="3"/>
  <c r="N63" i="3" s="1"/>
  <c r="M54" i="3"/>
  <c r="M63" i="3" s="1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S27" i="1"/>
  <c r="D75" i="1"/>
  <c r="P127" i="1"/>
  <c r="N127" i="1"/>
  <c r="O127" i="1"/>
  <c r="H135" i="1"/>
  <c r="H131" i="1"/>
  <c r="G132" i="1"/>
  <c r="G133" i="1"/>
  <c r="G134" i="1"/>
  <c r="G135" i="1"/>
  <c r="G129" i="1"/>
  <c r="G130" i="1"/>
  <c r="G131" i="1"/>
  <c r="G128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O123" i="1"/>
  <c r="P123" i="1"/>
  <c r="Q123" i="1"/>
  <c r="N123" i="1"/>
  <c r="L104" i="1"/>
  <c r="M104" i="1" s="1"/>
  <c r="B104" i="1"/>
  <c r="C104" i="1" s="1"/>
  <c r="D123" i="1"/>
  <c r="L92" i="1"/>
  <c r="M92" i="1" s="1"/>
  <c r="B92" i="1"/>
  <c r="C92" i="1" s="1"/>
  <c r="D124" i="1"/>
  <c r="E124" i="1"/>
  <c r="F124" i="1"/>
  <c r="G124" i="1"/>
  <c r="D125" i="1"/>
  <c r="E125" i="1"/>
  <c r="F125" i="1"/>
  <c r="G125" i="1"/>
  <c r="D126" i="1"/>
  <c r="E126" i="1"/>
  <c r="F126" i="1"/>
  <c r="G126" i="1"/>
  <c r="N83" i="1"/>
  <c r="L81" i="1"/>
  <c r="O83" i="1"/>
  <c r="P83" i="1"/>
  <c r="Q83" i="1"/>
  <c r="E83" i="1"/>
  <c r="F83" i="1"/>
  <c r="G83" i="1"/>
  <c r="D83" i="1"/>
  <c r="M81" i="1"/>
  <c r="B81" i="1"/>
  <c r="D82" i="1" s="1"/>
  <c r="L71" i="1"/>
  <c r="M71" i="1" s="1"/>
  <c r="E74" i="1"/>
  <c r="F74" i="1"/>
  <c r="G74" i="1"/>
  <c r="E73" i="1"/>
  <c r="F73" i="1"/>
  <c r="G73" i="1"/>
  <c r="D73" i="1"/>
  <c r="D74" i="1" s="1"/>
  <c r="D71" i="1"/>
  <c r="E71" i="1"/>
  <c r="F71" i="1"/>
  <c r="G71" i="1"/>
  <c r="C71" i="1"/>
  <c r="E72" i="1"/>
  <c r="F72" i="1"/>
  <c r="G72" i="1"/>
  <c r="D72" i="1"/>
  <c r="B71" i="1"/>
  <c r="M56" i="1"/>
  <c r="N54" i="1"/>
  <c r="M64" i="1"/>
  <c r="N64" i="1"/>
  <c r="N63" i="1"/>
  <c r="M63" i="1"/>
  <c r="N59" i="1"/>
  <c r="M59" i="1"/>
  <c r="V27" i="1"/>
  <c r="N55" i="1"/>
  <c r="M61" i="1"/>
  <c r="M60" i="1"/>
  <c r="M55" i="1"/>
  <c r="M54" i="1"/>
  <c r="V33" i="1"/>
  <c r="V30" i="1"/>
  <c r="V35" i="1"/>
  <c r="V28" i="1"/>
  <c r="V29" i="1"/>
  <c r="V31" i="1"/>
  <c r="V32" i="1"/>
  <c r="V34" i="1"/>
  <c r="V36" i="1"/>
  <c r="V37" i="1"/>
  <c r="U28" i="1"/>
  <c r="U29" i="1"/>
  <c r="U30" i="1"/>
  <c r="U31" i="1"/>
  <c r="U32" i="1"/>
  <c r="U33" i="1"/>
  <c r="U34" i="1"/>
  <c r="U35" i="1"/>
  <c r="U36" i="1"/>
  <c r="U37" i="1"/>
  <c r="U27" i="1"/>
  <c r="T28" i="1"/>
  <c r="T29" i="1"/>
  <c r="T30" i="1"/>
  <c r="T31" i="1"/>
  <c r="T32" i="1"/>
  <c r="T33" i="1"/>
  <c r="T34" i="1"/>
  <c r="T35" i="1"/>
  <c r="T36" i="1"/>
  <c r="T37" i="1"/>
  <c r="T27" i="1"/>
  <c r="R27" i="1"/>
  <c r="S28" i="1"/>
  <c r="S29" i="1"/>
  <c r="S30" i="1"/>
  <c r="S31" i="1"/>
  <c r="S32" i="1"/>
  <c r="S33" i="1"/>
  <c r="S34" i="1"/>
  <c r="S35" i="1"/>
  <c r="S36" i="1"/>
  <c r="S37" i="1"/>
  <c r="R28" i="1"/>
  <c r="R29" i="1"/>
  <c r="R30" i="1"/>
  <c r="R31" i="1"/>
  <c r="R32" i="1"/>
  <c r="R33" i="1"/>
  <c r="R34" i="1"/>
  <c r="R35" i="1"/>
  <c r="R36" i="1"/>
  <c r="R37" i="1"/>
  <c r="D73" i="3" l="1"/>
  <c r="D74" i="3" s="1"/>
  <c r="D75" i="3" s="1"/>
  <c r="C71" i="3"/>
  <c r="D71" i="3" s="1"/>
  <c r="D104" i="3"/>
  <c r="E105" i="3"/>
  <c r="E106" i="3" s="1"/>
  <c r="E107" i="3" s="1"/>
  <c r="E108" i="3" s="1"/>
  <c r="E71" i="3"/>
  <c r="F72" i="3"/>
  <c r="F73" i="3" s="1"/>
  <c r="F74" i="3" s="1"/>
  <c r="E93" i="3"/>
  <c r="E94" i="3" s="1"/>
  <c r="E95" i="3" s="1"/>
  <c r="E96" i="3" s="1"/>
  <c r="D92" i="3"/>
  <c r="N71" i="3"/>
  <c r="O72" i="3"/>
  <c r="O73" i="3" s="1"/>
  <c r="O74" i="3" s="1"/>
  <c r="O75" i="3" s="1"/>
  <c r="N81" i="3"/>
  <c r="O82" i="3"/>
  <c r="O83" i="3" s="1"/>
  <c r="O84" i="3" s="1"/>
  <c r="O85" i="3" s="1"/>
  <c r="M104" i="3"/>
  <c r="N82" i="3"/>
  <c r="N83" i="3" s="1"/>
  <c r="N84" i="3" s="1"/>
  <c r="N85" i="3" s="1"/>
  <c r="E73" i="3"/>
  <c r="E74" i="3" s="1"/>
  <c r="E75" i="3" s="1"/>
  <c r="C81" i="3"/>
  <c r="M92" i="3"/>
  <c r="N72" i="3"/>
  <c r="N73" i="3" s="1"/>
  <c r="N74" i="3" s="1"/>
  <c r="N75" i="3" s="1"/>
  <c r="D105" i="3"/>
  <c r="D106" i="3" s="1"/>
  <c r="D107" i="3" s="1"/>
  <c r="D108" i="3" s="1"/>
  <c r="N105" i="1"/>
  <c r="N106" i="1" s="1"/>
  <c r="N107" i="1" s="1"/>
  <c r="N108" i="1" s="1"/>
  <c r="D105" i="1"/>
  <c r="D106" i="1" s="1"/>
  <c r="D107" i="1" s="1"/>
  <c r="D108" i="1" s="1"/>
  <c r="D104" i="1"/>
  <c r="E105" i="1"/>
  <c r="E106" i="1" s="1"/>
  <c r="E107" i="1" s="1"/>
  <c r="E108" i="1" s="1"/>
  <c r="N104" i="1"/>
  <c r="O105" i="1"/>
  <c r="O106" i="1" s="1"/>
  <c r="O107" i="1" s="1"/>
  <c r="O108" i="1" s="1"/>
  <c r="E123" i="1"/>
  <c r="N93" i="1"/>
  <c r="N94" i="1" s="1"/>
  <c r="N95" i="1" s="1"/>
  <c r="N96" i="1" s="1"/>
  <c r="D93" i="1"/>
  <c r="D94" i="1" s="1"/>
  <c r="D95" i="1" s="1"/>
  <c r="D96" i="1" s="1"/>
  <c r="D92" i="1"/>
  <c r="E93" i="1"/>
  <c r="E94" i="1" s="1"/>
  <c r="E95" i="1" s="1"/>
  <c r="E96" i="1" s="1"/>
  <c r="N92" i="1"/>
  <c r="O93" i="1"/>
  <c r="O94" i="1" s="1"/>
  <c r="O95" i="1" s="1"/>
  <c r="O96" i="1" s="1"/>
  <c r="D84" i="1"/>
  <c r="D85" i="1" s="1"/>
  <c r="N82" i="1"/>
  <c r="N84" i="1" s="1"/>
  <c r="N85" i="1" s="1"/>
  <c r="N81" i="1"/>
  <c r="O82" i="1"/>
  <c r="O84" i="1" s="1"/>
  <c r="O85" i="1" s="1"/>
  <c r="C81" i="1"/>
  <c r="N72" i="1"/>
  <c r="N73" i="1" s="1"/>
  <c r="N74" i="1" s="1"/>
  <c r="N71" i="1"/>
  <c r="O72" i="1"/>
  <c r="O73" i="1" s="1"/>
  <c r="O74" i="1" s="1"/>
  <c r="N56" i="1"/>
  <c r="N57" i="1"/>
  <c r="N60" i="1"/>
  <c r="N61" i="1"/>
  <c r="N58" i="1"/>
  <c r="M57" i="1"/>
  <c r="M58" i="1"/>
  <c r="O93" i="3" l="1"/>
  <c r="O94" i="3" s="1"/>
  <c r="O95" i="3" s="1"/>
  <c r="O96" i="3" s="1"/>
  <c r="N92" i="3"/>
  <c r="E82" i="3"/>
  <c r="E83" i="3" s="1"/>
  <c r="E84" i="3" s="1"/>
  <c r="E85" i="3" s="1"/>
  <c r="D81" i="3"/>
  <c r="O105" i="3"/>
  <c r="O106" i="3" s="1"/>
  <c r="O107" i="3" s="1"/>
  <c r="O108" i="3" s="1"/>
  <c r="N104" i="3"/>
  <c r="O81" i="3"/>
  <c r="P82" i="3"/>
  <c r="P83" i="3" s="1"/>
  <c r="P84" i="3" s="1"/>
  <c r="P85" i="3" s="1"/>
  <c r="F71" i="3"/>
  <c r="G71" i="3" s="1"/>
  <c r="G72" i="3"/>
  <c r="G73" i="3" s="1"/>
  <c r="G74" i="3" s="1"/>
  <c r="G75" i="3" s="1"/>
  <c r="F93" i="3"/>
  <c r="F94" i="3" s="1"/>
  <c r="F95" i="3" s="1"/>
  <c r="F96" i="3" s="1"/>
  <c r="E92" i="3"/>
  <c r="O71" i="3"/>
  <c r="P72" i="3"/>
  <c r="P73" i="3" s="1"/>
  <c r="P74" i="3" s="1"/>
  <c r="E104" i="3"/>
  <c r="F105" i="3"/>
  <c r="F106" i="3" s="1"/>
  <c r="F107" i="3" s="1"/>
  <c r="F108" i="3" s="1"/>
  <c r="P105" i="1"/>
  <c r="P106" i="1" s="1"/>
  <c r="P107" i="1" s="1"/>
  <c r="P108" i="1" s="1"/>
  <c r="O104" i="1"/>
  <c r="E104" i="1"/>
  <c r="F105" i="1"/>
  <c r="F106" i="1" s="1"/>
  <c r="F107" i="1" s="1"/>
  <c r="F108" i="1" s="1"/>
  <c r="F123" i="1"/>
  <c r="O92" i="1"/>
  <c r="P93" i="1"/>
  <c r="P94" i="1" s="1"/>
  <c r="P95" i="1" s="1"/>
  <c r="P96" i="1" s="1"/>
  <c r="E92" i="1"/>
  <c r="F93" i="1"/>
  <c r="F94" i="1" s="1"/>
  <c r="F95" i="1" s="1"/>
  <c r="F96" i="1" s="1"/>
  <c r="D81" i="1"/>
  <c r="E82" i="1"/>
  <c r="E84" i="1" s="1"/>
  <c r="E85" i="1" s="1"/>
  <c r="O81" i="1"/>
  <c r="P82" i="1"/>
  <c r="P84" i="1" s="1"/>
  <c r="P85" i="1" s="1"/>
  <c r="P72" i="1"/>
  <c r="P73" i="1" s="1"/>
  <c r="P74" i="1" s="1"/>
  <c r="O71" i="1"/>
  <c r="F104" i="3" l="1"/>
  <c r="G104" i="3" s="1"/>
  <c r="G105" i="3"/>
  <c r="G106" i="3" s="1"/>
  <c r="G107" i="3" s="1"/>
  <c r="G108" i="3" s="1"/>
  <c r="Q72" i="3"/>
  <c r="Q73" i="3" s="1"/>
  <c r="Q74" i="3" s="1"/>
  <c r="Q75" i="3" s="1"/>
  <c r="P71" i="3"/>
  <c r="Q71" i="3" s="1"/>
  <c r="G93" i="3"/>
  <c r="G94" i="3" s="1"/>
  <c r="G95" i="3" s="1"/>
  <c r="G96" i="3" s="1"/>
  <c r="F92" i="3"/>
  <c r="G92" i="3" s="1"/>
  <c r="P105" i="3"/>
  <c r="P106" i="3" s="1"/>
  <c r="P107" i="3" s="1"/>
  <c r="P108" i="3" s="1"/>
  <c r="O104" i="3"/>
  <c r="E81" i="3"/>
  <c r="F82" i="3"/>
  <c r="F83" i="3" s="1"/>
  <c r="F84" i="3" s="1"/>
  <c r="F85" i="3" s="1"/>
  <c r="P93" i="3"/>
  <c r="P94" i="3" s="1"/>
  <c r="P95" i="3" s="1"/>
  <c r="P96" i="3" s="1"/>
  <c r="O92" i="3"/>
  <c r="P81" i="3"/>
  <c r="Q81" i="3" s="1"/>
  <c r="Q82" i="3"/>
  <c r="Q83" i="3" s="1"/>
  <c r="Q84" i="3" s="1"/>
  <c r="Q85" i="3" s="1"/>
  <c r="F104" i="1"/>
  <c r="G104" i="1" s="1"/>
  <c r="G105" i="1"/>
  <c r="G106" i="1" s="1"/>
  <c r="G107" i="1" s="1"/>
  <c r="G108" i="1" s="1"/>
  <c r="Q105" i="1"/>
  <c r="Q106" i="1" s="1"/>
  <c r="Q107" i="1" s="1"/>
  <c r="Q108" i="1" s="1"/>
  <c r="P104" i="1"/>
  <c r="Q104" i="1" s="1"/>
  <c r="G123" i="1"/>
  <c r="F92" i="1"/>
  <c r="G92" i="1" s="1"/>
  <c r="G93" i="1"/>
  <c r="G94" i="1" s="1"/>
  <c r="G95" i="1" s="1"/>
  <c r="G96" i="1" s="1"/>
  <c r="P92" i="1"/>
  <c r="Q92" i="1" s="1"/>
  <c r="Q93" i="1"/>
  <c r="Q94" i="1" s="1"/>
  <c r="Q95" i="1" s="1"/>
  <c r="Q96" i="1" s="1"/>
  <c r="P81" i="1"/>
  <c r="Q81" i="1" s="1"/>
  <c r="Q82" i="1"/>
  <c r="Q84" i="1" s="1"/>
  <c r="Q85" i="1" s="1"/>
  <c r="E81" i="1"/>
  <c r="F82" i="1"/>
  <c r="F84" i="1" s="1"/>
  <c r="F85" i="1" s="1"/>
  <c r="P71" i="1"/>
  <c r="Q71" i="1" s="1"/>
  <c r="Q72" i="1"/>
  <c r="Q73" i="1" s="1"/>
  <c r="Q74" i="1" s="1"/>
  <c r="P92" i="3" l="1"/>
  <c r="Q92" i="3" s="1"/>
  <c r="Q93" i="3"/>
  <c r="Q94" i="3" s="1"/>
  <c r="Q95" i="3" s="1"/>
  <c r="Q96" i="3" s="1"/>
  <c r="F81" i="3"/>
  <c r="G81" i="3" s="1"/>
  <c r="G82" i="3"/>
  <c r="G83" i="3" s="1"/>
  <c r="G84" i="3" s="1"/>
  <c r="G85" i="3" s="1"/>
  <c r="Q105" i="3"/>
  <c r="Q106" i="3" s="1"/>
  <c r="Q107" i="3" s="1"/>
  <c r="Q108" i="3" s="1"/>
  <c r="P104" i="3"/>
  <c r="Q104" i="3" s="1"/>
  <c r="F81" i="1"/>
  <c r="G81" i="1" s="1"/>
  <c r="G82" i="1"/>
  <c r="G84" i="1" s="1"/>
  <c r="G85" i="1" s="1"/>
</calcChain>
</file>

<file path=xl/sharedStrings.xml><?xml version="1.0" encoding="utf-8"?>
<sst xmlns="http://schemas.openxmlformats.org/spreadsheetml/2006/main" count="560" uniqueCount="45">
  <si>
    <t>样品</t>
  </si>
  <si>
    <t>样品</t>
    <phoneticPr fontId="1" type="noConversion"/>
  </si>
  <si>
    <t>亚铁氰化钾</t>
  </si>
  <si>
    <t>亚铁氰化钾</t>
    <phoneticPr fontId="1" type="noConversion"/>
  </si>
  <si>
    <t>硫酸铜</t>
  </si>
  <si>
    <t>硫酸铜</t>
    <phoneticPr fontId="1" type="noConversion"/>
  </si>
  <si>
    <t>莫尔盐</t>
  </si>
  <si>
    <t>莫尔盐</t>
    <phoneticPr fontId="1" type="noConversion"/>
  </si>
  <si>
    <t>空管</t>
  </si>
  <si>
    <t>空管</t>
    <phoneticPr fontId="1" type="noConversion"/>
  </si>
  <si>
    <t>励磁电流/A</t>
    <phoneticPr fontId="1" type="noConversion"/>
  </si>
  <si>
    <t>$B_0$</t>
    <phoneticPr fontId="1" type="noConversion"/>
  </si>
  <si>
    <t>m</t>
    <phoneticPr fontId="1" type="noConversion"/>
  </si>
  <si>
    <t>5 cm</t>
  </si>
  <si>
    <t>5 cm</t>
    <phoneticPr fontId="1" type="noConversion"/>
  </si>
  <si>
    <t>6 cm</t>
  </si>
  <si>
    <t>6 cm</t>
    <phoneticPr fontId="1" type="noConversion"/>
  </si>
  <si>
    <t>/</t>
    <phoneticPr fontId="1" type="noConversion"/>
  </si>
  <si>
    <t>$m/g$</t>
  </si>
  <si>
    <t>$m/g$</t>
    <phoneticPr fontId="1" type="noConversion"/>
  </si>
  <si>
    <t>$\Delta m_{3A}$/g</t>
  </si>
  <si>
    <t>$\Delta m_{3A}$/g</t>
    <phoneticPr fontId="1" type="noConversion"/>
  </si>
  <si>
    <t>$\Delta m_{4A}$/g</t>
  </si>
  <si>
    <t>$\Delta m_{0A}$/g</t>
  </si>
  <si>
    <t>$\Delta m_{0A}$/g</t>
    <phoneticPr fontId="1" type="noConversion"/>
  </si>
  <si>
    <t>$\chi_{4A}$/$10^{-8} m^3 \cdot mol^{-1}$</t>
    <phoneticPr fontId="1" type="noConversion"/>
  </si>
  <si>
    <t>$\chi_{3A}$/$10^{-8} m^3 \cdot mol^{-1}$</t>
    <phoneticPr fontId="1" type="noConversion"/>
  </si>
  <si>
    <t>$\chi_{4A}$/$10^{-7} m^3 \cdot kg^{-1}$</t>
    <phoneticPr fontId="1" type="noConversion"/>
  </si>
  <si>
    <t>$\chi_{3A}$/$10^{-7} m^3 \cdot kg^{-1}$</t>
    <phoneticPr fontId="1" type="noConversion"/>
  </si>
  <si>
    <t>3A</t>
    <phoneticPr fontId="1" type="noConversion"/>
  </si>
  <si>
    <t>4A</t>
    <phoneticPr fontId="1" type="noConversion"/>
  </si>
  <si>
    <t>$\chi$/$10^{-8} m^3 \cdot mol^{-1}$</t>
    <phoneticPr fontId="1" type="noConversion"/>
  </si>
  <si>
    <t>样品高度</t>
    <phoneticPr fontId="1" type="noConversion"/>
  </si>
  <si>
    <t>励磁电流</t>
    <phoneticPr fontId="1" type="noConversion"/>
  </si>
  <si>
    <t>electron</t>
    <phoneticPr fontId="1" type="noConversion"/>
  </si>
  <si>
    <t>2√5</t>
    <phoneticPr fontId="1" type="noConversion"/>
  </si>
  <si>
    <t>t</t>
    <phoneticPr fontId="1" type="noConversion"/>
  </si>
  <si>
    <t>a</t>
    <phoneticPr fontId="1" type="noConversion"/>
  </si>
  <si>
    <t>3√3</t>
    <phoneticPr fontId="1" type="noConversion"/>
  </si>
  <si>
    <t>$\mu_3A$</t>
    <phoneticPr fontId="1" type="noConversion"/>
  </si>
  <si>
    <t>$\mu_4A$</t>
  </si>
  <si>
    <t>$\mu_{3A}$</t>
    <phoneticPr fontId="1" type="noConversion"/>
  </si>
  <si>
    <t>$n_{3A}$</t>
    <phoneticPr fontId="1" type="noConversion"/>
  </si>
  <si>
    <t>$n_{4A}$</t>
  </si>
  <si>
    <t>$\mu_{4A}$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</si>
</sst>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84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1" fontId="3" fillId="0" borderId="0" xfId="0" applyNumberFormat="1" applyFont="1" applyAlignment="1">
      <alignment horizontal="center" vertical="center"/>
    </xf>
    <xf numFmtId="11" fontId="0" fillId="0" borderId="0" xfId="0" applyNumberFormat="1"/>
    <xf numFmtId="18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5523-9697-4901-8C50-103584DA952E}">
  <dimension ref="A1:W135"/>
  <sheetViews>
    <sheetView tabSelected="1" topLeftCell="A52" workbookViewId="0">
      <selection activeCell="B71" sqref="B71"/>
    </sheetView>
  </sheetViews>
  <sheetFormatPr defaultRowHeight="14" x14ac:dyDescent="0.3"/>
  <cols>
    <col min="4" max="4" width="10.4140625" customWidth="1"/>
    <col min="5" max="5" width="11.9140625" customWidth="1"/>
    <col min="6" max="6" width="10.9140625" customWidth="1"/>
    <col min="7" max="7" width="11.83203125" customWidth="1"/>
    <col min="13" max="13" width="12" customWidth="1"/>
    <col min="14" max="14" width="9.33203125" bestFit="1" customWidth="1"/>
    <col min="15" max="15" width="9.33203125" customWidth="1"/>
    <col min="16" max="16" width="9.58203125" customWidth="1"/>
    <col min="17" max="17" width="10.1640625" customWidth="1"/>
  </cols>
  <sheetData>
    <row r="1" spans="1:20" x14ac:dyDescent="0.3">
      <c r="A1" s="8" t="s">
        <v>10</v>
      </c>
      <c r="B1" s="8"/>
      <c r="C1" s="9"/>
      <c r="D1" s="9">
        <v>0</v>
      </c>
      <c r="E1" s="9">
        <v>3</v>
      </c>
      <c r="F1" s="9">
        <v>4</v>
      </c>
      <c r="G1" s="9">
        <v>4.5</v>
      </c>
      <c r="H1" s="9">
        <v>4</v>
      </c>
      <c r="I1" s="9">
        <v>3</v>
      </c>
      <c r="J1" s="9">
        <v>0</v>
      </c>
    </row>
    <row r="2" spans="1:20" x14ac:dyDescent="0.3">
      <c r="A2" s="10" t="s">
        <v>9</v>
      </c>
      <c r="B2" s="10"/>
      <c r="C2" s="11" t="s">
        <v>11</v>
      </c>
      <c r="D2" s="11">
        <v>1.9</v>
      </c>
      <c r="E2" s="11">
        <v>218.8</v>
      </c>
      <c r="F2" s="11">
        <v>291</v>
      </c>
      <c r="G2" s="11" t="s">
        <v>17</v>
      </c>
      <c r="H2" s="11">
        <v>291.39999999999998</v>
      </c>
      <c r="I2" s="11">
        <v>220.1</v>
      </c>
      <c r="J2" s="11">
        <v>2</v>
      </c>
    </row>
    <row r="3" spans="1:20" x14ac:dyDescent="0.3">
      <c r="A3" s="12"/>
      <c r="B3" s="12"/>
      <c r="C3" s="11" t="s">
        <v>12</v>
      </c>
      <c r="D3" s="11">
        <v>8.5001999999999995</v>
      </c>
      <c r="E3" s="11">
        <v>8.5025999999999993</v>
      </c>
      <c r="F3" s="11">
        <v>8.5020000000000007</v>
      </c>
      <c r="G3" s="11" t="s">
        <v>17</v>
      </c>
      <c r="H3" s="11">
        <v>8.5020000000000007</v>
      </c>
      <c r="I3" s="11">
        <v>8.5029000000000003</v>
      </c>
      <c r="J3" s="11">
        <v>8.5037000000000003</v>
      </c>
    </row>
    <row r="4" spans="1:20" x14ac:dyDescent="0.3">
      <c r="A4" s="12" t="s">
        <v>7</v>
      </c>
      <c r="B4" s="12" t="s">
        <v>14</v>
      </c>
      <c r="C4" s="11" t="s">
        <v>11</v>
      </c>
      <c r="D4" s="11">
        <v>2</v>
      </c>
      <c r="E4" s="11">
        <v>218.5</v>
      </c>
      <c r="F4" s="11">
        <v>290.89999999999998</v>
      </c>
      <c r="G4" s="11" t="s">
        <v>17</v>
      </c>
      <c r="H4" s="11">
        <v>291.39999999999998</v>
      </c>
      <c r="I4" s="11">
        <v>220.1</v>
      </c>
      <c r="J4" s="11">
        <v>2</v>
      </c>
      <c r="Q4" s="2"/>
      <c r="R4" s="5" t="s">
        <v>7</v>
      </c>
      <c r="S4" s="5" t="s">
        <v>14</v>
      </c>
      <c r="T4" s="7" t="s">
        <v>11</v>
      </c>
    </row>
    <row r="5" spans="1:20" x14ac:dyDescent="0.3">
      <c r="A5" s="12"/>
      <c r="B5" s="12"/>
      <c r="C5" s="11" t="s">
        <v>12</v>
      </c>
      <c r="D5" s="11">
        <v>10.561999999999999</v>
      </c>
      <c r="E5" s="11">
        <v>10.595000000000001</v>
      </c>
      <c r="F5" s="11">
        <v>10.6195</v>
      </c>
      <c r="G5" s="11" t="s">
        <v>17</v>
      </c>
      <c r="H5" s="11">
        <v>10.6196</v>
      </c>
      <c r="I5" s="11">
        <v>10.595599999999999</v>
      </c>
      <c r="J5" s="11">
        <v>10.5631</v>
      </c>
      <c r="P5" s="4"/>
      <c r="Q5" s="2"/>
      <c r="R5" s="5"/>
      <c r="S5" s="5"/>
      <c r="T5" s="7" t="s">
        <v>12</v>
      </c>
    </row>
    <row r="6" spans="1:20" x14ac:dyDescent="0.3">
      <c r="A6" s="12"/>
      <c r="B6" s="12" t="s">
        <v>16</v>
      </c>
      <c r="C6" s="11" t="s">
        <v>11</v>
      </c>
      <c r="D6" s="11">
        <v>1.9</v>
      </c>
      <c r="E6" s="11">
        <v>219</v>
      </c>
      <c r="F6" s="11">
        <v>291.3</v>
      </c>
      <c r="G6" s="11" t="s">
        <v>17</v>
      </c>
      <c r="H6" s="11">
        <v>291.89999999999998</v>
      </c>
      <c r="I6" s="11">
        <v>219.5</v>
      </c>
      <c r="J6" s="11">
        <v>2</v>
      </c>
      <c r="Q6" s="2"/>
      <c r="R6" s="5"/>
      <c r="S6" s="5" t="s">
        <v>16</v>
      </c>
      <c r="T6" s="7" t="s">
        <v>11</v>
      </c>
    </row>
    <row r="7" spans="1:20" x14ac:dyDescent="0.3">
      <c r="A7" s="12"/>
      <c r="B7" s="12"/>
      <c r="C7" s="11" t="s">
        <v>12</v>
      </c>
      <c r="D7" s="11">
        <v>11.033200000000001</v>
      </c>
      <c r="E7" s="11">
        <v>11.068099999999999</v>
      </c>
      <c r="F7" s="11">
        <v>11.0944</v>
      </c>
      <c r="G7" s="11" t="s">
        <v>17</v>
      </c>
      <c r="H7" s="11">
        <v>11.095000000000001</v>
      </c>
      <c r="I7" s="11">
        <v>11.068300000000001</v>
      </c>
      <c r="J7" s="11">
        <v>11.0337</v>
      </c>
      <c r="Q7" s="2"/>
      <c r="R7" s="5"/>
      <c r="S7" s="5"/>
      <c r="T7" s="7" t="s">
        <v>12</v>
      </c>
    </row>
    <row r="8" spans="1:20" x14ac:dyDescent="0.3">
      <c r="A8" s="12" t="s">
        <v>5</v>
      </c>
      <c r="B8" s="12" t="s">
        <v>14</v>
      </c>
      <c r="C8" s="11" t="s">
        <v>11</v>
      </c>
      <c r="D8" s="11">
        <v>1.8</v>
      </c>
      <c r="E8" s="11">
        <v>219.2</v>
      </c>
      <c r="F8" s="11">
        <v>290.8</v>
      </c>
      <c r="G8" s="11" t="s">
        <v>17</v>
      </c>
      <c r="H8" s="11">
        <v>292</v>
      </c>
      <c r="I8" s="11">
        <v>220.1</v>
      </c>
      <c r="J8" s="11">
        <v>2</v>
      </c>
      <c r="Q8" s="1"/>
      <c r="R8" s="5" t="s">
        <v>5</v>
      </c>
      <c r="S8" s="5" t="s">
        <v>14</v>
      </c>
      <c r="T8" s="7" t="s">
        <v>11</v>
      </c>
    </row>
    <row r="9" spans="1:20" x14ac:dyDescent="0.3">
      <c r="A9" s="12"/>
      <c r="B9" s="12"/>
      <c r="C9" s="11" t="s">
        <v>12</v>
      </c>
      <c r="D9" s="11">
        <v>11.0916</v>
      </c>
      <c r="E9" s="11">
        <v>11.099500000000001</v>
      </c>
      <c r="F9" s="11">
        <v>11.105</v>
      </c>
      <c r="G9" s="11" t="s">
        <v>17</v>
      </c>
      <c r="H9" s="11">
        <v>11.105399999999999</v>
      </c>
      <c r="I9" s="11">
        <v>11.099500000000001</v>
      </c>
      <c r="J9" s="11">
        <v>11.091699999999999</v>
      </c>
      <c r="Q9" s="1"/>
      <c r="R9" s="5"/>
      <c r="S9" s="5"/>
      <c r="T9" s="7" t="s">
        <v>12</v>
      </c>
    </row>
    <row r="10" spans="1:20" x14ac:dyDescent="0.3">
      <c r="A10" s="12"/>
      <c r="B10" s="12" t="s">
        <v>16</v>
      </c>
      <c r="C10" s="11" t="s">
        <v>11</v>
      </c>
      <c r="D10" s="11">
        <v>1.8</v>
      </c>
      <c r="E10" s="11">
        <v>218.8</v>
      </c>
      <c r="F10" s="11">
        <v>291</v>
      </c>
      <c r="G10" s="11" t="s">
        <v>17</v>
      </c>
      <c r="H10" s="11">
        <v>291.8</v>
      </c>
      <c r="I10" s="11">
        <v>219.6</v>
      </c>
      <c r="J10" s="11">
        <v>1.8</v>
      </c>
      <c r="Q10" s="1"/>
      <c r="R10" s="5"/>
      <c r="S10" s="5" t="s">
        <v>16</v>
      </c>
      <c r="T10" s="7" t="s">
        <v>11</v>
      </c>
    </row>
    <row r="11" spans="1:20" x14ac:dyDescent="0.3">
      <c r="A11" s="12"/>
      <c r="B11" s="12"/>
      <c r="C11" s="11" t="s">
        <v>12</v>
      </c>
      <c r="D11" s="11">
        <v>11.664199999999999</v>
      </c>
      <c r="E11" s="11">
        <v>11.672599999999999</v>
      </c>
      <c r="F11" s="11">
        <v>11.678699999999999</v>
      </c>
      <c r="G11" s="11" t="s">
        <v>17</v>
      </c>
      <c r="H11" s="11">
        <v>11.678900000000001</v>
      </c>
      <c r="I11" s="11">
        <v>11.672700000000001</v>
      </c>
      <c r="J11" s="11">
        <v>11.664400000000001</v>
      </c>
      <c r="Q11" s="1"/>
      <c r="R11" s="5"/>
      <c r="S11" s="5"/>
      <c r="T11" s="7" t="s">
        <v>12</v>
      </c>
    </row>
    <row r="12" spans="1:20" x14ac:dyDescent="0.3">
      <c r="A12" s="12" t="s">
        <v>3</v>
      </c>
      <c r="B12" s="12" t="s">
        <v>14</v>
      </c>
      <c r="C12" s="11" t="s">
        <v>11</v>
      </c>
      <c r="D12" s="11">
        <v>1.9</v>
      </c>
      <c r="E12" s="11">
        <v>218.7</v>
      </c>
      <c r="F12" s="11">
        <v>291.3</v>
      </c>
      <c r="G12" s="11" t="s">
        <v>17</v>
      </c>
      <c r="H12" s="11">
        <v>291.7</v>
      </c>
      <c r="I12" s="11">
        <v>219.7</v>
      </c>
      <c r="J12" s="11">
        <v>1.9</v>
      </c>
      <c r="Q12" s="1"/>
      <c r="R12" s="5" t="s">
        <v>3</v>
      </c>
      <c r="S12" s="5" t="s">
        <v>14</v>
      </c>
      <c r="T12" s="7" t="s">
        <v>11</v>
      </c>
    </row>
    <row r="13" spans="1:20" x14ac:dyDescent="0.3">
      <c r="A13" s="12"/>
      <c r="B13" s="12"/>
      <c r="C13" s="11" t="s">
        <v>12</v>
      </c>
      <c r="D13" s="11">
        <v>10.684900000000001</v>
      </c>
      <c r="E13" s="11">
        <v>10.6837</v>
      </c>
      <c r="F13" s="11">
        <v>10.6829</v>
      </c>
      <c r="G13" s="11" t="s">
        <v>17</v>
      </c>
      <c r="H13" s="11">
        <v>10.682700000000001</v>
      </c>
      <c r="I13" s="11">
        <v>10.6838</v>
      </c>
      <c r="J13" s="11">
        <v>10.684900000000001</v>
      </c>
      <c r="Q13" s="1"/>
      <c r="R13" s="5"/>
      <c r="S13" s="5"/>
      <c r="T13" s="7" t="s">
        <v>12</v>
      </c>
    </row>
    <row r="14" spans="1:20" x14ac:dyDescent="0.3">
      <c r="A14" s="12"/>
      <c r="B14" s="12" t="s">
        <v>16</v>
      </c>
      <c r="C14" s="11" t="s">
        <v>11</v>
      </c>
      <c r="D14" s="11">
        <v>1.8</v>
      </c>
      <c r="E14" s="11">
        <v>218.8</v>
      </c>
      <c r="F14" s="11">
        <v>291.3</v>
      </c>
      <c r="G14" s="11" t="s">
        <v>17</v>
      </c>
      <c r="H14" s="11">
        <v>291.60000000000002</v>
      </c>
      <c r="I14" s="11">
        <v>220.1</v>
      </c>
      <c r="J14" s="11">
        <v>1.8</v>
      </c>
      <c r="Q14" s="1"/>
      <c r="R14" s="5"/>
      <c r="S14" s="5" t="s">
        <v>16</v>
      </c>
      <c r="T14" s="7" t="s">
        <v>11</v>
      </c>
    </row>
    <row r="15" spans="1:20" x14ac:dyDescent="0.3">
      <c r="A15" s="12"/>
      <c r="B15" s="12"/>
      <c r="C15" s="11" t="s">
        <v>12</v>
      </c>
      <c r="D15" s="11">
        <v>11.1839</v>
      </c>
      <c r="E15" s="11">
        <v>11.1828</v>
      </c>
      <c r="F15" s="11">
        <v>11.1815</v>
      </c>
      <c r="G15" s="11" t="s">
        <v>17</v>
      </c>
      <c r="H15" s="11">
        <v>11.181800000000001</v>
      </c>
      <c r="I15" s="11">
        <v>11.182600000000001</v>
      </c>
      <c r="J15" s="11">
        <v>11.183999999999999</v>
      </c>
      <c r="Q15" s="1"/>
      <c r="R15" s="5"/>
      <c r="S15" s="5"/>
      <c r="T15" s="7" t="s">
        <v>12</v>
      </c>
    </row>
    <row r="16" spans="1:20" x14ac:dyDescent="0.3">
      <c r="A16" s="12" t="s">
        <v>1</v>
      </c>
      <c r="B16" s="12" t="s">
        <v>14</v>
      </c>
      <c r="C16" s="11" t="s">
        <v>11</v>
      </c>
      <c r="D16" s="11">
        <v>1.8</v>
      </c>
      <c r="E16" s="11">
        <v>219.3</v>
      </c>
      <c r="F16" s="11">
        <v>291.10000000000002</v>
      </c>
      <c r="G16" s="11" t="s">
        <v>17</v>
      </c>
      <c r="H16" s="11">
        <v>291.8</v>
      </c>
      <c r="I16" s="11">
        <v>220</v>
      </c>
      <c r="J16" s="11">
        <v>1.8</v>
      </c>
      <c r="L16" s="2"/>
      <c r="Q16" s="1"/>
      <c r="R16" s="5" t="s">
        <v>1</v>
      </c>
      <c r="S16" s="5" t="s">
        <v>14</v>
      </c>
      <c r="T16" s="7" t="s">
        <v>11</v>
      </c>
    </row>
    <row r="17" spans="1:22" x14ac:dyDescent="0.3">
      <c r="A17" s="12"/>
      <c r="B17" s="12"/>
      <c r="C17" s="11" t="s">
        <v>12</v>
      </c>
      <c r="D17" s="11">
        <v>10.636699999999999</v>
      </c>
      <c r="E17" s="11">
        <v>10.6488</v>
      </c>
      <c r="F17" s="11">
        <v>10.6579</v>
      </c>
      <c r="G17" s="11" t="s">
        <v>17</v>
      </c>
      <c r="H17" s="11">
        <v>10.6578</v>
      </c>
      <c r="I17" s="11">
        <v>10.6488</v>
      </c>
      <c r="J17" s="11">
        <v>10.636699999999999</v>
      </c>
      <c r="L17" s="2"/>
      <c r="Q17" s="1"/>
      <c r="R17" s="5"/>
      <c r="S17" s="5"/>
      <c r="T17" s="7" t="s">
        <v>12</v>
      </c>
    </row>
    <row r="18" spans="1:22" x14ac:dyDescent="0.3">
      <c r="A18" s="12"/>
      <c r="B18" s="12" t="s">
        <v>16</v>
      </c>
      <c r="C18" s="11" t="s">
        <v>11</v>
      </c>
      <c r="D18" s="11">
        <v>2</v>
      </c>
      <c r="E18" s="11">
        <v>219.3</v>
      </c>
      <c r="F18" s="11">
        <v>290.89999999999998</v>
      </c>
      <c r="G18" s="11" t="s">
        <v>17</v>
      </c>
      <c r="H18" s="11">
        <v>291.8</v>
      </c>
      <c r="I18" s="11">
        <v>220.1</v>
      </c>
      <c r="J18" s="11">
        <v>1.8</v>
      </c>
      <c r="L18" s="2"/>
      <c r="Q18" s="2"/>
      <c r="R18" s="5"/>
      <c r="S18" s="5" t="s">
        <v>16</v>
      </c>
      <c r="T18" s="7" t="s">
        <v>11</v>
      </c>
    </row>
    <row r="19" spans="1:22" x14ac:dyDescent="0.3">
      <c r="A19" s="12"/>
      <c r="B19" s="12"/>
      <c r="C19" s="11" t="s">
        <v>12</v>
      </c>
      <c r="D19" s="11">
        <v>10.588699999999999</v>
      </c>
      <c r="E19" s="11">
        <v>10.601000000000001</v>
      </c>
      <c r="F19" s="11">
        <v>10.6099</v>
      </c>
      <c r="G19" s="11" t="s">
        <v>17</v>
      </c>
      <c r="H19" s="11">
        <v>10.610200000000001</v>
      </c>
      <c r="I19" s="11">
        <v>10.6012</v>
      </c>
      <c r="J19" s="11">
        <v>10.588800000000001</v>
      </c>
      <c r="L19" s="2"/>
      <c r="Q19" s="2"/>
      <c r="R19" s="5"/>
      <c r="S19" s="5"/>
      <c r="T19" s="7" t="s">
        <v>12</v>
      </c>
    </row>
    <row r="20" spans="1:22" x14ac:dyDescent="0.3">
      <c r="A20" s="12"/>
      <c r="B20" s="12" t="s">
        <v>14</v>
      </c>
      <c r="C20" s="11" t="s">
        <v>11</v>
      </c>
      <c r="D20" s="11">
        <v>1.8</v>
      </c>
      <c r="E20" s="11">
        <v>218.6</v>
      </c>
      <c r="F20" s="11">
        <v>290.8</v>
      </c>
      <c r="G20" s="11" t="s">
        <v>17</v>
      </c>
      <c r="H20" s="11">
        <v>291.5</v>
      </c>
      <c r="I20" s="11">
        <v>219.6</v>
      </c>
      <c r="J20" s="11">
        <v>2</v>
      </c>
      <c r="L20" s="2"/>
      <c r="Q20" s="2"/>
      <c r="R20" s="5"/>
      <c r="S20" s="5" t="s">
        <v>14</v>
      </c>
      <c r="T20" s="7" t="s">
        <v>11</v>
      </c>
    </row>
    <row r="21" spans="1:22" x14ac:dyDescent="0.3">
      <c r="A21" s="12"/>
      <c r="B21" s="12"/>
      <c r="C21" s="11" t="s">
        <v>12</v>
      </c>
      <c r="D21" s="11">
        <v>11.1541</v>
      </c>
      <c r="E21" s="11">
        <v>11.1675</v>
      </c>
      <c r="F21" s="11">
        <v>11.1777</v>
      </c>
      <c r="G21" s="11" t="s">
        <v>17</v>
      </c>
      <c r="H21" s="11">
        <v>11.1778</v>
      </c>
      <c r="I21" s="11">
        <v>11.1678</v>
      </c>
      <c r="J21" s="11">
        <v>11.154500000000001</v>
      </c>
      <c r="L21" s="2"/>
      <c r="Q21" s="2"/>
      <c r="R21" s="5"/>
      <c r="S21" s="5"/>
      <c r="T21" s="7" t="s">
        <v>12</v>
      </c>
    </row>
    <row r="22" spans="1:22" x14ac:dyDescent="0.3">
      <c r="A22" s="12"/>
      <c r="B22" s="12" t="s">
        <v>16</v>
      </c>
      <c r="C22" s="11" t="s">
        <v>11</v>
      </c>
      <c r="D22" s="11">
        <v>1.8</v>
      </c>
      <c r="E22" s="11">
        <v>219.5</v>
      </c>
      <c r="F22" s="11">
        <v>292</v>
      </c>
      <c r="G22" s="11" t="s">
        <v>17</v>
      </c>
      <c r="H22" s="11">
        <v>292</v>
      </c>
      <c r="I22" s="11">
        <v>220</v>
      </c>
      <c r="J22" s="11">
        <v>1.8</v>
      </c>
      <c r="L22" s="2"/>
      <c r="Q22" s="2"/>
      <c r="R22" s="5"/>
      <c r="S22" s="5" t="s">
        <v>16</v>
      </c>
      <c r="T22" s="7" t="s">
        <v>11</v>
      </c>
    </row>
    <row r="23" spans="1:22" x14ac:dyDescent="0.3">
      <c r="A23" s="12"/>
      <c r="B23" s="12"/>
      <c r="C23" s="11" t="s">
        <v>12</v>
      </c>
      <c r="D23" s="11">
        <v>11.165800000000001</v>
      </c>
      <c r="E23" s="11">
        <v>11.1791</v>
      </c>
      <c r="F23" s="11">
        <v>11.190200000000001</v>
      </c>
      <c r="G23" s="11" t="s">
        <v>17</v>
      </c>
      <c r="H23" s="11">
        <v>11.190099999999999</v>
      </c>
      <c r="I23" s="11">
        <v>11.18</v>
      </c>
      <c r="J23" s="11">
        <v>11.166</v>
      </c>
      <c r="L23" s="2"/>
      <c r="Q23" s="2"/>
      <c r="R23" s="5"/>
      <c r="S23" s="5"/>
      <c r="T23" s="7" t="s">
        <v>12</v>
      </c>
    </row>
    <row r="24" spans="1:22" x14ac:dyDescent="0.3">
      <c r="D24" s="7"/>
      <c r="E24" s="7"/>
      <c r="F24" s="7"/>
      <c r="G24" s="7"/>
      <c r="H24" s="7"/>
      <c r="I24" s="7"/>
      <c r="J24" s="7"/>
      <c r="L24" s="2"/>
      <c r="Q24" s="3"/>
    </row>
    <row r="25" spans="1:22" x14ac:dyDescent="0.3">
      <c r="D25" s="7"/>
      <c r="E25" s="7"/>
      <c r="F25" s="7"/>
      <c r="G25" s="7"/>
      <c r="H25" s="7"/>
      <c r="I25" s="7"/>
      <c r="J25" s="7"/>
      <c r="L25" s="2"/>
      <c r="Q25" s="3"/>
    </row>
    <row r="26" spans="1:22" x14ac:dyDescent="0.3">
      <c r="A26" s="8" t="s">
        <v>10</v>
      </c>
      <c r="B26" s="8"/>
      <c r="C26" s="9"/>
      <c r="D26" s="9">
        <v>0</v>
      </c>
      <c r="E26" s="9">
        <v>3</v>
      </c>
      <c r="F26" s="9">
        <v>4</v>
      </c>
      <c r="G26" s="9">
        <v>4.5</v>
      </c>
      <c r="H26" s="9">
        <v>4</v>
      </c>
      <c r="I26" s="9">
        <v>3</v>
      </c>
      <c r="J26" s="9">
        <v>0</v>
      </c>
      <c r="L26" s="2"/>
      <c r="O26" s="7"/>
      <c r="P26" s="7"/>
      <c r="Q26" s="7" t="s">
        <v>19</v>
      </c>
      <c r="R26" s="7" t="s">
        <v>21</v>
      </c>
      <c r="S26" s="7" t="s">
        <v>22</v>
      </c>
      <c r="T26" s="7" t="s">
        <v>22</v>
      </c>
      <c r="U26" s="7" t="s">
        <v>21</v>
      </c>
      <c r="V26" s="7" t="s">
        <v>24</v>
      </c>
    </row>
    <row r="27" spans="1:22" x14ac:dyDescent="0.3">
      <c r="A27" s="10" t="s">
        <v>9</v>
      </c>
      <c r="B27" s="10"/>
      <c r="C27" s="11" t="s">
        <v>11</v>
      </c>
      <c r="D27" s="11">
        <v>1.9</v>
      </c>
      <c r="E27" s="11">
        <v>218.8</v>
      </c>
      <c r="F27" s="11">
        <v>291</v>
      </c>
      <c r="G27" s="11" t="s">
        <v>17</v>
      </c>
      <c r="H27" s="11">
        <v>291.39999999999998</v>
      </c>
      <c r="I27" s="11">
        <v>220.1</v>
      </c>
      <c r="J27" s="11">
        <v>2</v>
      </c>
      <c r="L27" s="2"/>
      <c r="M27" s="14" t="s">
        <v>9</v>
      </c>
      <c r="N27" s="14"/>
      <c r="O27" s="5" t="s">
        <v>9</v>
      </c>
      <c r="P27" s="5"/>
      <c r="Q27" s="15">
        <v>8.5001999999999995</v>
      </c>
      <c r="R27" s="16">
        <f>R39-Q39</f>
        <v>2.3999999999997357E-3</v>
      </c>
      <c r="S27" s="16">
        <f>S39-Q39</f>
        <v>1.800000000001134E-3</v>
      </c>
      <c r="T27" s="16">
        <f>U39-Q39</f>
        <v>1.800000000001134E-3</v>
      </c>
      <c r="U27" s="16">
        <f>V39-Q39</f>
        <v>2.7000000000008129E-3</v>
      </c>
      <c r="V27" s="16">
        <f t="shared" ref="V27:V37" si="0">W39-Q39</f>
        <v>3.5000000000007248E-3</v>
      </c>
    </row>
    <row r="28" spans="1:22" x14ac:dyDescent="0.3">
      <c r="A28" s="12"/>
      <c r="B28" s="12"/>
      <c r="C28" s="11" t="s">
        <v>12</v>
      </c>
      <c r="D28" s="11">
        <v>8.5037000000000003</v>
      </c>
      <c r="E28" s="11">
        <v>8.5025999999999993</v>
      </c>
      <c r="F28" s="11">
        <v>8.5020000000000007</v>
      </c>
      <c r="G28" s="11" t="s">
        <v>17</v>
      </c>
      <c r="H28" s="11">
        <v>8.5020000000000007</v>
      </c>
      <c r="I28" s="11">
        <v>8.5029000000000003</v>
      </c>
      <c r="J28" s="11">
        <v>8.5037000000000003</v>
      </c>
      <c r="M28" s="13"/>
      <c r="N28" s="13"/>
      <c r="O28" s="5" t="s">
        <v>7</v>
      </c>
      <c r="P28" s="6" t="s">
        <v>14</v>
      </c>
      <c r="Q28" s="15">
        <v>10.561999999999999</v>
      </c>
      <c r="R28" s="16">
        <f t="shared" ref="R28:R37" si="1">R40-Q40</f>
        <v>3.3000000000001251E-2</v>
      </c>
      <c r="S28" s="16">
        <f t="shared" ref="S28:S37" si="2">S40-Q40</f>
        <v>5.7500000000000995E-2</v>
      </c>
      <c r="T28" s="16">
        <f t="shared" ref="T28:T37" si="3">U40-Q40</f>
        <v>5.7600000000000762E-2</v>
      </c>
      <c r="U28" s="16">
        <f t="shared" ref="U28:U37" si="4">V40-Q40</f>
        <v>3.3599999999999852E-2</v>
      </c>
      <c r="V28" s="16">
        <f t="shared" si="0"/>
        <v>1.1000000000009891E-3</v>
      </c>
    </row>
    <row r="29" spans="1:22" x14ac:dyDescent="0.3">
      <c r="A29" s="12" t="s">
        <v>7</v>
      </c>
      <c r="B29" s="12" t="s">
        <v>14</v>
      </c>
      <c r="C29" s="11" t="s">
        <v>11</v>
      </c>
      <c r="D29" s="11">
        <v>2</v>
      </c>
      <c r="E29" s="11">
        <v>218.5</v>
      </c>
      <c r="F29" s="11">
        <v>290.89999999999998</v>
      </c>
      <c r="G29" s="11" t="s">
        <v>17</v>
      </c>
      <c r="H29" s="11">
        <v>291.39999999999998</v>
      </c>
      <c r="I29" s="11">
        <v>220.1</v>
      </c>
      <c r="J29" s="11">
        <v>2</v>
      </c>
      <c r="M29" s="13" t="s">
        <v>7</v>
      </c>
      <c r="N29" s="13" t="s">
        <v>14</v>
      </c>
      <c r="O29" s="5"/>
      <c r="P29" s="6" t="s">
        <v>15</v>
      </c>
      <c r="Q29" s="15">
        <v>11.033200000000001</v>
      </c>
      <c r="R29" s="16">
        <f t="shared" si="1"/>
        <v>3.4899999999998599E-2</v>
      </c>
      <c r="S29" s="16">
        <f t="shared" si="2"/>
        <v>6.1199999999999477E-2</v>
      </c>
      <c r="T29" s="16">
        <f t="shared" si="3"/>
        <v>6.1799999999999855E-2</v>
      </c>
      <c r="U29" s="16">
        <f t="shared" si="4"/>
        <v>3.5099999999999909E-2</v>
      </c>
      <c r="V29" s="16">
        <f t="shared" si="0"/>
        <v>4.9999999999883471E-4</v>
      </c>
    </row>
    <row r="30" spans="1:22" x14ac:dyDescent="0.3">
      <c r="A30" s="12"/>
      <c r="B30" s="12"/>
      <c r="C30" s="11" t="s">
        <v>12</v>
      </c>
      <c r="D30" s="11">
        <v>10.561999999999999</v>
      </c>
      <c r="E30" s="11">
        <v>10.595000000000001</v>
      </c>
      <c r="F30" s="11">
        <v>10.6195</v>
      </c>
      <c r="G30" s="11" t="s">
        <v>17</v>
      </c>
      <c r="H30" s="11">
        <v>10.6196</v>
      </c>
      <c r="I30" s="11">
        <v>10.595599999999999</v>
      </c>
      <c r="J30" s="11">
        <v>10.5631</v>
      </c>
      <c r="M30" s="13"/>
      <c r="N30" s="13"/>
      <c r="O30" s="12" t="s">
        <v>5</v>
      </c>
      <c r="P30" s="6" t="s">
        <v>14</v>
      </c>
      <c r="Q30" s="15">
        <v>11.0916</v>
      </c>
      <c r="R30" s="16">
        <f t="shared" si="1"/>
        <v>7.9000000000011283E-3</v>
      </c>
      <c r="S30" s="16">
        <f t="shared" si="2"/>
        <v>1.3400000000000745E-2</v>
      </c>
      <c r="T30" s="16">
        <f t="shared" si="3"/>
        <v>1.3799999999999812E-2</v>
      </c>
      <c r="U30" s="16">
        <f t="shared" si="4"/>
        <v>7.9000000000011283E-3</v>
      </c>
      <c r="V30" s="16">
        <f t="shared" si="0"/>
        <v>9.9999999999766942E-5</v>
      </c>
    </row>
    <row r="31" spans="1:22" x14ac:dyDescent="0.3">
      <c r="A31" s="12"/>
      <c r="B31" s="12" t="s">
        <v>16</v>
      </c>
      <c r="C31" s="11" t="s">
        <v>11</v>
      </c>
      <c r="D31" s="11">
        <v>1.9</v>
      </c>
      <c r="E31" s="11">
        <v>219</v>
      </c>
      <c r="F31" s="11">
        <v>291.3</v>
      </c>
      <c r="G31" s="11" t="s">
        <v>17</v>
      </c>
      <c r="H31" s="11">
        <v>291.89999999999998</v>
      </c>
      <c r="I31" s="11">
        <v>219.5</v>
      </c>
      <c r="J31" s="11">
        <v>2</v>
      </c>
      <c r="M31" s="13"/>
      <c r="N31" s="13" t="s">
        <v>16</v>
      </c>
      <c r="O31" s="12"/>
      <c r="P31" s="6" t="s">
        <v>15</v>
      </c>
      <c r="Q31" s="15">
        <v>11.664199999999999</v>
      </c>
      <c r="R31" s="16">
        <f t="shared" si="1"/>
        <v>8.3999999999999631E-3</v>
      </c>
      <c r="S31" s="16">
        <f t="shared" si="2"/>
        <v>1.4499999999999957E-2</v>
      </c>
      <c r="T31" s="16">
        <f t="shared" si="3"/>
        <v>1.4700000000001268E-2</v>
      </c>
      <c r="U31" s="16">
        <f t="shared" si="4"/>
        <v>8.5000000000015064E-3</v>
      </c>
      <c r="V31" s="16">
        <f t="shared" si="0"/>
        <v>2.0000000000131024E-4</v>
      </c>
    </row>
    <row r="32" spans="1:22" x14ac:dyDescent="0.3">
      <c r="A32" s="12"/>
      <c r="B32" s="12"/>
      <c r="C32" s="11" t="s">
        <v>12</v>
      </c>
      <c r="D32" s="11">
        <v>11.033200000000001</v>
      </c>
      <c r="E32" s="11">
        <v>11.068099999999999</v>
      </c>
      <c r="F32" s="11">
        <v>11.0944</v>
      </c>
      <c r="G32" s="11" t="s">
        <v>17</v>
      </c>
      <c r="H32" s="11">
        <v>11.095000000000001</v>
      </c>
      <c r="I32" s="11">
        <v>11.068300000000001</v>
      </c>
      <c r="J32" s="11">
        <v>11.0337</v>
      </c>
      <c r="M32" s="13"/>
      <c r="N32" s="13"/>
      <c r="O32" s="12" t="s">
        <v>3</v>
      </c>
      <c r="P32" s="6" t="s">
        <v>14</v>
      </c>
      <c r="Q32" s="15">
        <v>10.684900000000001</v>
      </c>
      <c r="R32" s="16">
        <f t="shared" si="1"/>
        <v>-1.200000000000756E-3</v>
      </c>
      <c r="S32" s="16">
        <f t="shared" si="2"/>
        <v>-2.0000000000006679E-3</v>
      </c>
      <c r="T32" s="16">
        <f t="shared" si="3"/>
        <v>-2.2000000000002018E-3</v>
      </c>
      <c r="U32" s="16">
        <f t="shared" si="4"/>
        <v>-1.1000000000009891E-3</v>
      </c>
      <c r="V32" s="16">
        <f t="shared" si="0"/>
        <v>0</v>
      </c>
    </row>
    <row r="33" spans="1:23" x14ac:dyDescent="0.3">
      <c r="A33" s="12" t="s">
        <v>5</v>
      </c>
      <c r="B33" s="12" t="s">
        <v>14</v>
      </c>
      <c r="C33" s="11" t="s">
        <v>11</v>
      </c>
      <c r="D33" s="11">
        <v>1.8</v>
      </c>
      <c r="E33" s="11">
        <v>219.2</v>
      </c>
      <c r="F33" s="11">
        <v>290.8</v>
      </c>
      <c r="G33" s="11" t="s">
        <v>17</v>
      </c>
      <c r="H33" s="11">
        <v>292</v>
      </c>
      <c r="I33" s="11">
        <v>220.1</v>
      </c>
      <c r="J33" s="11">
        <v>2</v>
      </c>
      <c r="M33" s="13" t="s">
        <v>5</v>
      </c>
      <c r="N33" s="13" t="s">
        <v>14</v>
      </c>
      <c r="O33" s="12"/>
      <c r="P33" s="6" t="s">
        <v>15</v>
      </c>
      <c r="Q33" s="15">
        <v>11.1839</v>
      </c>
      <c r="R33" s="16">
        <f t="shared" si="1"/>
        <v>-1.0999999999992127E-3</v>
      </c>
      <c r="S33" s="16">
        <f t="shared" si="2"/>
        <v>-2.3999999999997357E-3</v>
      </c>
      <c r="T33" s="16">
        <f t="shared" si="3"/>
        <v>-2.0999999999986585E-3</v>
      </c>
      <c r="U33" s="16">
        <f t="shared" si="4"/>
        <v>-1.2999999999987466E-3</v>
      </c>
      <c r="V33" s="16">
        <f t="shared" si="0"/>
        <v>9.9999999999766942E-5</v>
      </c>
    </row>
    <row r="34" spans="1:23" x14ac:dyDescent="0.3">
      <c r="A34" s="12"/>
      <c r="B34" s="12"/>
      <c r="C34" s="11" t="s">
        <v>12</v>
      </c>
      <c r="D34" s="11">
        <v>11.0916</v>
      </c>
      <c r="E34" s="11">
        <v>11.099500000000001</v>
      </c>
      <c r="F34" s="11">
        <v>11.105</v>
      </c>
      <c r="G34" s="11" t="s">
        <v>17</v>
      </c>
      <c r="H34" s="11">
        <v>11.105399999999999</v>
      </c>
      <c r="I34" s="11">
        <v>11.099500000000001</v>
      </c>
      <c r="J34" s="11">
        <v>11.091699999999999</v>
      </c>
      <c r="M34" s="13"/>
      <c r="N34" s="13"/>
      <c r="O34" s="12" t="s">
        <v>1</v>
      </c>
      <c r="P34" s="6" t="s">
        <v>14</v>
      </c>
      <c r="Q34" s="15">
        <v>10.636699999999999</v>
      </c>
      <c r="R34" s="16">
        <f t="shared" si="1"/>
        <v>1.2100000000000222E-2</v>
      </c>
      <c r="S34" s="16">
        <f t="shared" si="2"/>
        <v>2.120000000000033E-2</v>
      </c>
      <c r="T34" s="16">
        <f t="shared" si="3"/>
        <v>2.1100000000000563E-2</v>
      </c>
      <c r="U34" s="16">
        <f t="shared" si="4"/>
        <v>1.2100000000000222E-2</v>
      </c>
      <c r="V34" s="16">
        <f t="shared" si="0"/>
        <v>0</v>
      </c>
    </row>
    <row r="35" spans="1:23" x14ac:dyDescent="0.3">
      <c r="A35" s="12"/>
      <c r="B35" s="12" t="s">
        <v>16</v>
      </c>
      <c r="C35" s="11" t="s">
        <v>11</v>
      </c>
      <c r="D35" s="11">
        <v>1.8</v>
      </c>
      <c r="E35" s="11">
        <v>218.8</v>
      </c>
      <c r="F35" s="11">
        <v>291</v>
      </c>
      <c r="G35" s="11" t="s">
        <v>17</v>
      </c>
      <c r="H35" s="11">
        <v>291.8</v>
      </c>
      <c r="I35" s="11">
        <v>219.6</v>
      </c>
      <c r="J35" s="11">
        <v>1.8</v>
      </c>
      <c r="M35" s="13"/>
      <c r="N35" s="13" t="s">
        <v>16</v>
      </c>
      <c r="O35" s="12"/>
      <c r="P35" s="6" t="s">
        <v>14</v>
      </c>
      <c r="Q35" s="15">
        <v>10.588699999999999</v>
      </c>
      <c r="R35" s="16">
        <f t="shared" si="1"/>
        <v>1.2300000000001532E-2</v>
      </c>
      <c r="S35" s="16">
        <f t="shared" si="2"/>
        <v>2.120000000000033E-2</v>
      </c>
      <c r="T35" s="16">
        <f t="shared" si="3"/>
        <v>2.1500000000001407E-2</v>
      </c>
      <c r="U35" s="16">
        <f t="shared" si="4"/>
        <v>1.2500000000001066E-2</v>
      </c>
      <c r="V35" s="16">
        <f>W47-Q47</f>
        <v>1.000000000015433E-4</v>
      </c>
    </row>
    <row r="36" spans="1:23" x14ac:dyDescent="0.3">
      <c r="A36" s="12"/>
      <c r="B36" s="12"/>
      <c r="C36" s="11" t="s">
        <v>12</v>
      </c>
      <c r="D36" s="11">
        <v>11.664199999999999</v>
      </c>
      <c r="E36" s="11">
        <v>11.672599999999999</v>
      </c>
      <c r="F36" s="11">
        <v>11.678699999999999</v>
      </c>
      <c r="G36" s="11" t="s">
        <v>17</v>
      </c>
      <c r="H36" s="11">
        <v>11.678900000000001</v>
      </c>
      <c r="I36" s="11">
        <v>11.672700000000001</v>
      </c>
      <c r="J36" s="11">
        <v>11.664400000000001</v>
      </c>
      <c r="M36" s="13"/>
      <c r="N36" s="13"/>
      <c r="O36" s="12"/>
      <c r="P36" s="6" t="s">
        <v>15</v>
      </c>
      <c r="Q36" s="15">
        <v>11.1541</v>
      </c>
      <c r="R36" s="16">
        <f t="shared" si="1"/>
        <v>1.3400000000000745E-2</v>
      </c>
      <c r="S36" s="16">
        <f t="shared" si="2"/>
        <v>2.3600000000000065E-2</v>
      </c>
      <c r="T36" s="16">
        <f t="shared" si="3"/>
        <v>2.3699999999999832E-2</v>
      </c>
      <c r="U36" s="16">
        <f t="shared" si="4"/>
        <v>1.3700000000000045E-2</v>
      </c>
      <c r="V36" s="16">
        <f t="shared" si="0"/>
        <v>4.0000000000084412E-4</v>
      </c>
    </row>
    <row r="37" spans="1:23" x14ac:dyDescent="0.3">
      <c r="A37" s="12" t="s">
        <v>3</v>
      </c>
      <c r="B37" s="12" t="s">
        <v>14</v>
      </c>
      <c r="C37" s="11" t="s">
        <v>11</v>
      </c>
      <c r="D37" s="11">
        <v>1.9</v>
      </c>
      <c r="E37" s="11">
        <v>218.7</v>
      </c>
      <c r="F37" s="11">
        <v>291.3</v>
      </c>
      <c r="G37" s="11" t="s">
        <v>17</v>
      </c>
      <c r="H37" s="11">
        <v>291.7</v>
      </c>
      <c r="I37" s="11">
        <v>219.7</v>
      </c>
      <c r="J37" s="11">
        <v>1.9</v>
      </c>
      <c r="M37" s="13" t="s">
        <v>3</v>
      </c>
      <c r="N37" s="13" t="s">
        <v>14</v>
      </c>
      <c r="O37" s="12"/>
      <c r="P37" s="6" t="s">
        <v>15</v>
      </c>
      <c r="Q37" s="15">
        <v>11.165800000000001</v>
      </c>
      <c r="R37" s="16">
        <f t="shared" si="1"/>
        <v>1.3299999999999201E-2</v>
      </c>
      <c r="S37" s="16">
        <f t="shared" si="2"/>
        <v>2.4399999999999977E-2</v>
      </c>
      <c r="T37" s="16">
        <f t="shared" si="3"/>
        <v>2.4299999999998434E-2</v>
      </c>
      <c r="U37" s="16">
        <f t="shared" si="4"/>
        <v>1.419999999999888E-2</v>
      </c>
      <c r="V37" s="16">
        <f t="shared" si="0"/>
        <v>1.9999999999953388E-4</v>
      </c>
    </row>
    <row r="38" spans="1:23" x14ac:dyDescent="0.3">
      <c r="A38" s="12"/>
      <c r="B38" s="12"/>
      <c r="C38" s="11" t="s">
        <v>12</v>
      </c>
      <c r="D38" s="11">
        <v>10.684900000000001</v>
      </c>
      <c r="E38" s="11">
        <v>10.6837</v>
      </c>
      <c r="F38" s="11">
        <v>10.6829</v>
      </c>
      <c r="G38" s="11" t="s">
        <v>17</v>
      </c>
      <c r="H38" s="11">
        <v>10.682700000000001</v>
      </c>
      <c r="I38" s="11">
        <v>10.6838</v>
      </c>
      <c r="J38" s="11">
        <v>10.684900000000001</v>
      </c>
      <c r="M38" s="13"/>
      <c r="N38" s="13"/>
      <c r="Q38" s="11"/>
      <c r="R38" s="1"/>
      <c r="S38" s="1"/>
      <c r="T38" s="1"/>
      <c r="U38" s="1"/>
      <c r="V38" s="1"/>
    </row>
    <row r="39" spans="1:23" x14ac:dyDescent="0.3">
      <c r="A39" s="12"/>
      <c r="B39" s="12" t="s">
        <v>16</v>
      </c>
      <c r="C39" s="11" t="s">
        <v>11</v>
      </c>
      <c r="D39" s="11">
        <v>1.8</v>
      </c>
      <c r="E39" s="11">
        <v>218.8</v>
      </c>
      <c r="F39" s="11">
        <v>291.3</v>
      </c>
      <c r="G39" s="11" t="s">
        <v>17</v>
      </c>
      <c r="H39" s="11">
        <v>291.60000000000002</v>
      </c>
      <c r="I39" s="11">
        <v>220.1</v>
      </c>
      <c r="J39" s="11">
        <v>1.8</v>
      </c>
      <c r="M39" s="13"/>
      <c r="N39" s="13" t="s">
        <v>16</v>
      </c>
      <c r="Q39" s="15">
        <v>8.5001999999999995</v>
      </c>
      <c r="R39" s="15">
        <v>8.5025999999999993</v>
      </c>
      <c r="S39" s="15">
        <v>8.5020000000000007</v>
      </c>
      <c r="T39" s="15" t="s">
        <v>17</v>
      </c>
      <c r="U39" s="15">
        <v>8.5020000000000007</v>
      </c>
      <c r="V39" s="15">
        <v>8.5029000000000003</v>
      </c>
      <c r="W39" s="15">
        <v>8.5037000000000003</v>
      </c>
    </row>
    <row r="40" spans="1:23" x14ac:dyDescent="0.3">
      <c r="A40" s="12"/>
      <c r="B40" s="12"/>
      <c r="C40" s="11" t="s">
        <v>12</v>
      </c>
      <c r="D40" s="11">
        <v>11.1839</v>
      </c>
      <c r="E40" s="11">
        <v>11.1828</v>
      </c>
      <c r="F40" s="11">
        <v>11.1815</v>
      </c>
      <c r="G40" s="11" t="s">
        <v>17</v>
      </c>
      <c r="H40" s="11">
        <v>11.181800000000001</v>
      </c>
      <c r="I40" s="11">
        <v>11.182600000000001</v>
      </c>
      <c r="J40" s="11">
        <v>11.183999999999999</v>
      </c>
      <c r="M40" s="13"/>
      <c r="N40" s="13"/>
      <c r="Q40" s="15">
        <v>10.561999999999999</v>
      </c>
      <c r="R40" s="15">
        <v>10.595000000000001</v>
      </c>
      <c r="S40" s="15">
        <v>10.6195</v>
      </c>
      <c r="T40" s="15" t="s">
        <v>17</v>
      </c>
      <c r="U40" s="15">
        <v>10.6196</v>
      </c>
      <c r="V40" s="15">
        <v>10.595599999999999</v>
      </c>
      <c r="W40" s="15">
        <v>10.5631</v>
      </c>
    </row>
    <row r="41" spans="1:23" x14ac:dyDescent="0.3">
      <c r="A41" s="12" t="s">
        <v>1</v>
      </c>
      <c r="B41" s="12" t="s">
        <v>14</v>
      </c>
      <c r="C41" s="11" t="s">
        <v>11</v>
      </c>
      <c r="D41" s="11">
        <v>1.8</v>
      </c>
      <c r="E41" s="11">
        <v>219.3</v>
      </c>
      <c r="F41" s="11">
        <v>291.10000000000002</v>
      </c>
      <c r="G41" s="11" t="s">
        <v>17</v>
      </c>
      <c r="H41" s="11">
        <v>291.8</v>
      </c>
      <c r="I41" s="11">
        <v>220</v>
      </c>
      <c r="J41" s="11">
        <v>1.8</v>
      </c>
      <c r="M41" s="13" t="s">
        <v>1</v>
      </c>
      <c r="N41" s="13" t="s">
        <v>14</v>
      </c>
      <c r="Q41" s="15">
        <v>11.033200000000001</v>
      </c>
      <c r="R41" s="15">
        <v>11.068099999999999</v>
      </c>
      <c r="S41" s="15">
        <v>11.0944</v>
      </c>
      <c r="T41" s="15" t="s">
        <v>17</v>
      </c>
      <c r="U41" s="15">
        <v>11.095000000000001</v>
      </c>
      <c r="V41" s="15">
        <v>11.068300000000001</v>
      </c>
      <c r="W41" s="15">
        <v>11.0337</v>
      </c>
    </row>
    <row r="42" spans="1:23" x14ac:dyDescent="0.3">
      <c r="A42" s="12"/>
      <c r="B42" s="12"/>
      <c r="C42" s="11" t="s">
        <v>12</v>
      </c>
      <c r="D42" s="11">
        <v>10.636699999999999</v>
      </c>
      <c r="E42" s="11">
        <v>10.6488</v>
      </c>
      <c r="F42" s="11">
        <v>10.6579</v>
      </c>
      <c r="G42" s="11" t="s">
        <v>17</v>
      </c>
      <c r="H42" s="11">
        <v>10.6578</v>
      </c>
      <c r="I42" s="11">
        <v>10.6488</v>
      </c>
      <c r="J42" s="11">
        <v>10.636699999999999</v>
      </c>
      <c r="M42" s="13"/>
      <c r="N42" s="13"/>
      <c r="Q42" s="15">
        <v>11.0916</v>
      </c>
      <c r="R42" s="15">
        <v>11.099500000000001</v>
      </c>
      <c r="S42" s="15">
        <v>11.105</v>
      </c>
      <c r="T42" s="15" t="s">
        <v>17</v>
      </c>
      <c r="U42" s="15">
        <v>11.105399999999999</v>
      </c>
      <c r="V42" s="15">
        <v>11.099500000000001</v>
      </c>
      <c r="W42" s="15">
        <v>11.091699999999999</v>
      </c>
    </row>
    <row r="43" spans="1:23" x14ac:dyDescent="0.3">
      <c r="A43" s="12"/>
      <c r="B43" s="12" t="s">
        <v>16</v>
      </c>
      <c r="C43" s="11" t="s">
        <v>11</v>
      </c>
      <c r="D43" s="11">
        <v>2</v>
      </c>
      <c r="E43" s="11">
        <v>219.3</v>
      </c>
      <c r="F43" s="11">
        <v>290.89999999999998</v>
      </c>
      <c r="G43" s="11" t="s">
        <v>17</v>
      </c>
      <c r="H43" s="11">
        <v>291.8</v>
      </c>
      <c r="I43" s="11">
        <v>220.1</v>
      </c>
      <c r="J43" s="11">
        <v>1.8</v>
      </c>
      <c r="M43" s="13"/>
      <c r="N43" s="13" t="s">
        <v>16</v>
      </c>
      <c r="Q43" s="15">
        <v>11.664199999999999</v>
      </c>
      <c r="R43" s="15">
        <v>11.672599999999999</v>
      </c>
      <c r="S43" s="15">
        <v>11.678699999999999</v>
      </c>
      <c r="T43" s="15" t="s">
        <v>17</v>
      </c>
      <c r="U43" s="15">
        <v>11.678900000000001</v>
      </c>
      <c r="V43" s="15">
        <v>11.672700000000001</v>
      </c>
      <c r="W43" s="15">
        <v>11.664400000000001</v>
      </c>
    </row>
    <row r="44" spans="1:23" x14ac:dyDescent="0.3">
      <c r="A44" s="12"/>
      <c r="B44" s="12"/>
      <c r="C44" s="11" t="s">
        <v>12</v>
      </c>
      <c r="D44" s="11">
        <v>10.588699999999999</v>
      </c>
      <c r="E44" s="11">
        <v>10.601000000000001</v>
      </c>
      <c r="F44" s="11">
        <v>10.6099</v>
      </c>
      <c r="G44" s="11" t="s">
        <v>17</v>
      </c>
      <c r="H44" s="11">
        <v>10.610200000000001</v>
      </c>
      <c r="I44" s="11">
        <v>10.6012</v>
      </c>
      <c r="J44" s="11">
        <v>10.588800000000001</v>
      </c>
      <c r="M44" s="13"/>
      <c r="N44" s="13"/>
      <c r="Q44" s="15">
        <v>10.684900000000001</v>
      </c>
      <c r="R44" s="15">
        <v>10.6837</v>
      </c>
      <c r="S44" s="15">
        <v>10.6829</v>
      </c>
      <c r="T44" s="15" t="s">
        <v>17</v>
      </c>
      <c r="U44" s="15">
        <v>10.682700000000001</v>
      </c>
      <c r="V44" s="15">
        <v>10.6838</v>
      </c>
      <c r="W44" s="15">
        <v>10.684900000000001</v>
      </c>
    </row>
    <row r="45" spans="1:23" x14ac:dyDescent="0.3">
      <c r="A45" s="12"/>
      <c r="B45" s="12" t="s">
        <v>14</v>
      </c>
      <c r="C45" s="11" t="s">
        <v>11</v>
      </c>
      <c r="D45" s="11">
        <v>1.8</v>
      </c>
      <c r="E45" s="11">
        <v>218.6</v>
      </c>
      <c r="F45" s="11">
        <v>290.8</v>
      </c>
      <c r="G45" s="11" t="s">
        <v>17</v>
      </c>
      <c r="H45" s="11">
        <v>291.5</v>
      </c>
      <c r="I45" s="11">
        <v>219.6</v>
      </c>
      <c r="J45" s="11">
        <v>2</v>
      </c>
      <c r="M45" s="13"/>
      <c r="N45" s="13" t="s">
        <v>14</v>
      </c>
      <c r="Q45" s="15">
        <v>11.1839</v>
      </c>
      <c r="R45" s="15">
        <v>11.1828</v>
      </c>
      <c r="S45" s="15">
        <v>11.1815</v>
      </c>
      <c r="T45" s="15" t="s">
        <v>17</v>
      </c>
      <c r="U45" s="15">
        <v>11.181800000000001</v>
      </c>
      <c r="V45" s="15">
        <v>11.182600000000001</v>
      </c>
      <c r="W45" s="15">
        <v>11.183999999999999</v>
      </c>
    </row>
    <row r="46" spans="1:23" x14ac:dyDescent="0.3">
      <c r="A46" s="12"/>
      <c r="B46" s="12"/>
      <c r="C46" s="11" t="s">
        <v>12</v>
      </c>
      <c r="D46" s="11">
        <v>11.1541</v>
      </c>
      <c r="E46" s="11">
        <v>11.1675</v>
      </c>
      <c r="F46" s="11">
        <v>11.1777</v>
      </c>
      <c r="G46" s="11" t="s">
        <v>17</v>
      </c>
      <c r="H46" s="11">
        <v>11.1778</v>
      </c>
      <c r="I46" s="11">
        <v>11.1678</v>
      </c>
      <c r="J46" s="11">
        <v>11.154500000000001</v>
      </c>
      <c r="M46" s="13"/>
      <c r="N46" s="13"/>
      <c r="Q46" s="15">
        <v>10.636699999999999</v>
      </c>
      <c r="R46" s="15">
        <v>10.6488</v>
      </c>
      <c r="S46" s="15">
        <v>10.6579</v>
      </c>
      <c r="T46" s="15" t="s">
        <v>17</v>
      </c>
      <c r="U46" s="15">
        <v>10.6578</v>
      </c>
      <c r="V46" s="15">
        <v>10.6488</v>
      </c>
      <c r="W46" s="15">
        <v>10.636699999999999</v>
      </c>
    </row>
    <row r="47" spans="1:23" x14ac:dyDescent="0.3">
      <c r="A47" s="12"/>
      <c r="B47" s="12" t="s">
        <v>16</v>
      </c>
      <c r="C47" s="11" t="s">
        <v>11</v>
      </c>
      <c r="D47" s="11">
        <v>1.8</v>
      </c>
      <c r="E47" s="11">
        <v>219.5</v>
      </c>
      <c r="F47" s="11">
        <v>292</v>
      </c>
      <c r="G47" s="11" t="s">
        <v>17</v>
      </c>
      <c r="H47" s="11">
        <v>292</v>
      </c>
      <c r="I47" s="11">
        <v>220</v>
      </c>
      <c r="J47" s="11">
        <v>1.8</v>
      </c>
      <c r="M47" s="13"/>
      <c r="N47" s="13" t="s">
        <v>16</v>
      </c>
      <c r="Q47" s="15">
        <v>10.588699999999999</v>
      </c>
      <c r="R47" s="15">
        <v>10.601000000000001</v>
      </c>
      <c r="S47" s="15">
        <v>10.6099</v>
      </c>
      <c r="T47" s="15" t="s">
        <v>17</v>
      </c>
      <c r="U47" s="15">
        <v>10.610200000000001</v>
      </c>
      <c r="V47" s="15">
        <v>10.6012</v>
      </c>
      <c r="W47" s="15">
        <v>10.588800000000001</v>
      </c>
    </row>
    <row r="48" spans="1:23" x14ac:dyDescent="0.3">
      <c r="A48" s="12"/>
      <c r="B48" s="12"/>
      <c r="C48" s="11" t="s">
        <v>12</v>
      </c>
      <c r="D48" s="11">
        <v>11.165800000000001</v>
      </c>
      <c r="E48" s="11">
        <v>11.1791</v>
      </c>
      <c r="F48" s="11">
        <v>11.190200000000001</v>
      </c>
      <c r="G48" s="11" t="s">
        <v>17</v>
      </c>
      <c r="H48" s="11">
        <v>11.190099999999999</v>
      </c>
      <c r="I48" s="11">
        <v>11.18</v>
      </c>
      <c r="J48" s="11">
        <v>11.166</v>
      </c>
      <c r="M48" s="13"/>
      <c r="N48" s="13"/>
      <c r="Q48" s="15">
        <v>11.1541</v>
      </c>
      <c r="R48" s="15">
        <v>11.1675</v>
      </c>
      <c r="S48" s="15">
        <v>11.1777</v>
      </c>
      <c r="T48" s="15" t="s">
        <v>17</v>
      </c>
      <c r="U48" s="15">
        <v>11.1778</v>
      </c>
      <c r="V48" s="15">
        <v>11.1678</v>
      </c>
      <c r="W48" s="15">
        <v>11.154500000000001</v>
      </c>
    </row>
    <row r="49" spans="1:23" x14ac:dyDescent="0.3">
      <c r="Q49" s="15">
        <v>11.165800000000001</v>
      </c>
      <c r="R49" s="15">
        <v>11.1791</v>
      </c>
      <c r="S49" s="15">
        <v>11.190200000000001</v>
      </c>
      <c r="T49" s="15" t="s">
        <v>17</v>
      </c>
      <c r="U49" s="15">
        <v>11.190099999999999</v>
      </c>
      <c r="V49" s="15">
        <v>11.18</v>
      </c>
      <c r="W49" s="15">
        <v>11.166</v>
      </c>
    </row>
    <row r="51" spans="1:23" x14ac:dyDescent="0.3">
      <c r="A51" s="17"/>
      <c r="B51" s="17"/>
      <c r="C51" s="17" t="s">
        <v>18</v>
      </c>
      <c r="D51" s="17" t="s">
        <v>20</v>
      </c>
      <c r="E51" s="17" t="s">
        <v>22</v>
      </c>
      <c r="F51" s="17" t="s">
        <v>22</v>
      </c>
      <c r="G51" s="17" t="s">
        <v>20</v>
      </c>
      <c r="H51" s="17" t="s">
        <v>23</v>
      </c>
    </row>
    <row r="52" spans="1:23" x14ac:dyDescent="0.3">
      <c r="A52" s="17" t="s">
        <v>8</v>
      </c>
      <c r="B52" s="17"/>
      <c r="C52" s="17">
        <v>8.5037000000000003</v>
      </c>
      <c r="D52" s="17">
        <v>-1.1000000000009891E-3</v>
      </c>
      <c r="E52" s="17">
        <v>-1.6999999999995907E-3</v>
      </c>
      <c r="F52" s="17">
        <v>-1.6999999999995907E-3</v>
      </c>
      <c r="G52" s="17">
        <v>-7.9999999999991189E-4</v>
      </c>
      <c r="H52" s="17">
        <v>0</v>
      </c>
      <c r="K52" s="17"/>
      <c r="L52" s="17"/>
    </row>
    <row r="53" spans="1:23" x14ac:dyDescent="0.3">
      <c r="A53" s="17" t="s">
        <v>6</v>
      </c>
      <c r="B53" s="17" t="s">
        <v>13</v>
      </c>
      <c r="C53" s="17">
        <v>10.561999999999999</v>
      </c>
      <c r="D53" s="17">
        <v>3.3000000000001251E-2</v>
      </c>
      <c r="E53" s="17">
        <v>5.7500000000000995E-2</v>
      </c>
      <c r="F53" s="17">
        <v>5.7600000000000762E-2</v>
      </c>
      <c r="G53" s="17">
        <v>3.3599999999999852E-2</v>
      </c>
      <c r="H53" s="17">
        <v>1.1000000000009891E-3</v>
      </c>
      <c r="K53" s="17"/>
      <c r="L53" s="17" t="s">
        <v>6</v>
      </c>
      <c r="M53" s="18">
        <v>4.5839999999999998E-7</v>
      </c>
    </row>
    <row r="54" spans="1:23" x14ac:dyDescent="0.3">
      <c r="A54" s="17"/>
      <c r="B54" s="17" t="s">
        <v>15</v>
      </c>
      <c r="C54" s="17">
        <v>11.033200000000001</v>
      </c>
      <c r="D54" s="17">
        <v>3.4899999999998599E-2</v>
      </c>
      <c r="E54" s="17">
        <v>6.1199999999999477E-2</v>
      </c>
      <c r="F54" s="17">
        <v>6.1799999999999855E-2</v>
      </c>
      <c r="G54" s="17">
        <v>3.5099999999999909E-2</v>
      </c>
      <c r="H54" s="17">
        <v>4.9999999999883471E-4</v>
      </c>
      <c r="K54" s="17" t="s">
        <v>4</v>
      </c>
      <c r="L54" s="17" t="s">
        <v>13</v>
      </c>
      <c r="M54" s="19">
        <f>M53*(C55-C52)/(C53-C52)*(D53-D52)/(D55-D52)</f>
        <v>2.1837116701481339E-6</v>
      </c>
      <c r="N54" s="19">
        <f>M53*(C55-C52)/(C53-C52)*(E53-E52)/(E55-E52)</f>
        <v>2.2595824082948649E-6</v>
      </c>
    </row>
    <row r="55" spans="1:23" x14ac:dyDescent="0.3">
      <c r="A55" s="17" t="s">
        <v>4</v>
      </c>
      <c r="B55" s="17" t="s">
        <v>13</v>
      </c>
      <c r="C55" s="17">
        <v>11.0916</v>
      </c>
      <c r="D55" s="17">
        <v>7.9000000000011283E-3</v>
      </c>
      <c r="E55" s="17">
        <v>1.3400000000000745E-2</v>
      </c>
      <c r="F55" s="17">
        <v>1.3799999999999812E-2</v>
      </c>
      <c r="G55" s="17">
        <v>7.9000000000011283E-3</v>
      </c>
      <c r="H55" s="17">
        <v>9.9999999999766942E-5</v>
      </c>
      <c r="K55" s="17"/>
      <c r="L55" s="17" t="s">
        <v>15</v>
      </c>
      <c r="M55" s="19">
        <f>M53*(C56-C52)/(C53-C52)*(D53-D52)/(D56-D52)</f>
        <v>2.5265186201182014E-6</v>
      </c>
      <c r="N55" s="19">
        <f>M53*(C56-C52)/(C53-C52)*(E53-E52)/(E56-E52)</f>
        <v>2.5721626153191041E-6</v>
      </c>
    </row>
    <row r="56" spans="1:23" x14ac:dyDescent="0.3">
      <c r="A56" s="17"/>
      <c r="B56" s="17" t="s">
        <v>15</v>
      </c>
      <c r="C56" s="17">
        <v>11.664199999999999</v>
      </c>
      <c r="D56" s="17">
        <v>8.3999999999999631E-3</v>
      </c>
      <c r="E56" s="17">
        <v>1.4499999999999957E-2</v>
      </c>
      <c r="F56" s="17">
        <v>1.4700000000001268E-2</v>
      </c>
      <c r="G56" s="17">
        <v>8.5000000000015064E-3</v>
      </c>
      <c r="H56" s="17">
        <v>2.0000000000131024E-4</v>
      </c>
      <c r="K56" s="17" t="s">
        <v>2</v>
      </c>
      <c r="L56" s="17" t="s">
        <v>13</v>
      </c>
      <c r="M56" s="19">
        <f>M53*(C57-C52)/(C53-C52)*(D53-D52)/(D57-D52)</f>
        <v>-1.6564784981820788E-4</v>
      </c>
      <c r="N56" s="19">
        <f>M53*(C57-C52)/(C53-C52)*(E53-E52)/(E57-E52)</f>
        <v>-9.5858775260794664E-5</v>
      </c>
    </row>
    <row r="57" spans="1:23" x14ac:dyDescent="0.3">
      <c r="A57" s="17" t="s">
        <v>2</v>
      </c>
      <c r="B57" s="17" t="s">
        <v>13</v>
      </c>
      <c r="C57" s="17">
        <v>10.684900000000001</v>
      </c>
      <c r="D57" s="17">
        <v>-1.200000000000756E-3</v>
      </c>
      <c r="E57" s="17">
        <v>-2.0000000000006679E-3</v>
      </c>
      <c r="F57" s="17">
        <v>-2.2000000000002018E-3</v>
      </c>
      <c r="G57" s="17">
        <v>-1.1000000000009891E-3</v>
      </c>
      <c r="H57" s="17">
        <v>0</v>
      </c>
      <c r="K57" s="17"/>
      <c r="L57" s="17" t="s">
        <v>15</v>
      </c>
      <c r="M57" s="19">
        <f>M53*(C58-C52)/(C53-C52)*(D53-D52)/(D58-D52)</f>
        <v>11458487.736986378</v>
      </c>
      <c r="N57" s="19">
        <f>M53*(C58-C52)/(C53-C52)*(E53-E52)/(E58-E52)</f>
        <v>-5.0480866912351846E-5</v>
      </c>
    </row>
    <row r="58" spans="1:23" x14ac:dyDescent="0.3">
      <c r="A58" s="17"/>
      <c r="B58" s="17" t="s">
        <v>15</v>
      </c>
      <c r="C58" s="17">
        <v>11.1839</v>
      </c>
      <c r="D58" s="17">
        <v>-1.0999999999992127E-3</v>
      </c>
      <c r="E58" s="17">
        <v>-2.3999999999997357E-3</v>
      </c>
      <c r="F58" s="17">
        <v>-2.0999999999986585E-3</v>
      </c>
      <c r="G58" s="17">
        <v>-1.2999999999987466E-3</v>
      </c>
      <c r="H58" s="17">
        <v>9.9999999999766942E-5</v>
      </c>
      <c r="K58" s="17" t="s">
        <v>0</v>
      </c>
      <c r="L58" s="17" t="s">
        <v>13</v>
      </c>
      <c r="M58" s="19">
        <f>M53*(C59-C52)/(C53-C52)*(D53-D52)/(D59-D52)</f>
        <v>1.2271770878880311E-6</v>
      </c>
      <c r="N58" s="19">
        <f>M53*(C59-C52)/(C53-C52)*(E53-E52)/(E59-E52)</f>
        <v>1.228041418841656E-6</v>
      </c>
    </row>
    <row r="59" spans="1:23" x14ac:dyDescent="0.3">
      <c r="A59" s="17" t="s">
        <v>0</v>
      </c>
      <c r="B59" s="17" t="s">
        <v>13</v>
      </c>
      <c r="C59" s="17">
        <v>10.636699999999999</v>
      </c>
      <c r="D59" s="17">
        <v>1.2100000000000222E-2</v>
      </c>
      <c r="E59" s="17">
        <v>2.120000000000033E-2</v>
      </c>
      <c r="F59" s="17">
        <v>2.1100000000000563E-2</v>
      </c>
      <c r="G59" s="17">
        <v>1.2100000000000222E-2</v>
      </c>
      <c r="H59" s="17">
        <v>0</v>
      </c>
      <c r="K59" s="17"/>
      <c r="L59" s="17" t="s">
        <v>13</v>
      </c>
      <c r="M59" s="19">
        <f>M53*(C60-C52)/(C53-C52)*(D53-D52)/(D60-D52)</f>
        <v>1.1816573886142819E-6</v>
      </c>
      <c r="N59" s="19">
        <f>M53*(C60-C52)/(C53-C52)*(E53-E52)/(E60-E52)</f>
        <v>1.2004061689099168E-6</v>
      </c>
    </row>
    <row r="60" spans="1:23" x14ac:dyDescent="0.3">
      <c r="A60" s="17"/>
      <c r="B60" s="17" t="s">
        <v>13</v>
      </c>
      <c r="C60" s="17">
        <v>10.588699999999999</v>
      </c>
      <c r="D60" s="17">
        <v>1.2300000000001532E-2</v>
      </c>
      <c r="E60" s="17">
        <v>2.120000000000033E-2</v>
      </c>
      <c r="F60" s="17">
        <v>2.1500000000001407E-2</v>
      </c>
      <c r="G60" s="17">
        <v>1.2500000000001066E-2</v>
      </c>
      <c r="H60" s="17">
        <v>1.000000000015433E-4</v>
      </c>
      <c r="K60" s="17"/>
      <c r="L60" s="17" t="s">
        <v>15</v>
      </c>
      <c r="M60" s="19">
        <f>M53*(C61-C52)/(C53-C52)*(D53-D52)/(D61-D52)</f>
        <v>1.3881414885735224E-6</v>
      </c>
      <c r="N60" s="19">
        <f>M53*(C61-C52)/(C53-C52)*(E53-E52)/(E61-E52)</f>
        <v>1.3811744738117418E-6</v>
      </c>
    </row>
    <row r="61" spans="1:23" x14ac:dyDescent="0.3">
      <c r="A61" s="17"/>
      <c r="B61" s="17" t="s">
        <v>15</v>
      </c>
      <c r="C61" s="17">
        <v>11.1541</v>
      </c>
      <c r="D61" s="17">
        <v>1.3400000000000745E-2</v>
      </c>
      <c r="E61" s="17">
        <v>2.3600000000000065E-2</v>
      </c>
      <c r="F61" s="17">
        <v>2.3699999999999832E-2</v>
      </c>
      <c r="G61" s="17">
        <v>1.3700000000000045E-2</v>
      </c>
      <c r="H61" s="17">
        <v>4.0000000000084412E-4</v>
      </c>
      <c r="K61" s="17"/>
      <c r="L61" s="17" t="s">
        <v>15</v>
      </c>
      <c r="M61" s="19">
        <f>M53*(C62-C52)/(C53-C52)*(D53-D52)/(D62-D52)</f>
        <v>1.4039517652108471E-6</v>
      </c>
      <c r="N61" s="19">
        <f>M53*(C62-C52)/(C53-C52)*(E53-E52)/(E62-E52)</f>
        <v>1.3447498351781571E-6</v>
      </c>
    </row>
    <row r="62" spans="1:23" x14ac:dyDescent="0.3">
      <c r="A62" s="17"/>
      <c r="B62" s="17" t="s">
        <v>15</v>
      </c>
      <c r="C62" s="17">
        <v>11.165800000000001</v>
      </c>
      <c r="D62" s="17">
        <v>1.3299999999999201E-2</v>
      </c>
      <c r="E62" s="17">
        <v>2.4399999999999977E-2</v>
      </c>
      <c r="F62" s="17">
        <v>2.4299999999998434E-2</v>
      </c>
      <c r="G62" s="17">
        <v>1.419999999999888E-2</v>
      </c>
      <c r="H62" s="17">
        <v>1.9999999999953388E-4</v>
      </c>
    </row>
    <row r="63" spans="1:23" x14ac:dyDescent="0.3">
      <c r="M63" s="19">
        <f>M54*0.249685</f>
        <v>5.4524004836093683E-7</v>
      </c>
      <c r="N63" s="19">
        <f>N54*0.249685</f>
        <v>5.641838336151033E-7</v>
      </c>
    </row>
    <row r="64" spans="1:23" x14ac:dyDescent="0.3">
      <c r="M64" s="19">
        <f>M55*0.249685</f>
        <v>6.3083380166421313E-7</v>
      </c>
      <c r="N64" s="19">
        <f>N55*0.249685</f>
        <v>6.4223042260595053E-7</v>
      </c>
    </row>
    <row r="67" spans="2:22" x14ac:dyDescent="0.3">
      <c r="C67" s="18">
        <v>4.5839999999999998E-7</v>
      </c>
      <c r="D67" s="18">
        <v>4.5839999999999998E-7</v>
      </c>
      <c r="E67" s="18">
        <v>4.5839999999999998E-7</v>
      </c>
      <c r="F67" s="18">
        <v>4.5839999999999998E-7</v>
      </c>
      <c r="G67" s="18">
        <v>4.5839999999999998E-7</v>
      </c>
      <c r="H67" s="18">
        <v>4.5839999999999998E-7</v>
      </c>
      <c r="M67" s="18">
        <v>4.5839999999999998E-7</v>
      </c>
      <c r="N67" s="18">
        <v>4.5839999999999998E-7</v>
      </c>
      <c r="O67" s="18">
        <v>4.5839999999999998E-7</v>
      </c>
      <c r="P67" s="18">
        <v>4.5839999999999998E-7</v>
      </c>
      <c r="Q67" s="18">
        <v>4.5839999999999998E-7</v>
      </c>
      <c r="R67" s="18">
        <v>4.5839999999999998E-7</v>
      </c>
    </row>
    <row r="68" spans="2:22" x14ac:dyDescent="0.3">
      <c r="B68" s="17"/>
      <c r="C68" s="17">
        <v>8.5001999999999995</v>
      </c>
      <c r="D68" s="17">
        <v>1.2999999999997399E-3</v>
      </c>
      <c r="E68" s="17">
        <v>1.800000000001134E-3</v>
      </c>
      <c r="F68" s="17">
        <v>1.800000000001134E-3</v>
      </c>
      <c r="G68" s="17">
        <v>1.2999999999997399E-3</v>
      </c>
      <c r="H68" s="17">
        <v>0</v>
      </c>
      <c r="L68" s="17"/>
      <c r="M68" s="17">
        <v>8.5001999999999995</v>
      </c>
      <c r="N68" s="17">
        <v>1.2999999999997399E-3</v>
      </c>
      <c r="O68" s="17">
        <v>1.800000000001134E-3</v>
      </c>
      <c r="P68" s="17">
        <v>1.800000000001134E-3</v>
      </c>
      <c r="Q68" s="17">
        <v>1.2999999999997399E-3</v>
      </c>
      <c r="R68" s="17">
        <v>0</v>
      </c>
    </row>
    <row r="69" spans="2:22" x14ac:dyDescent="0.3">
      <c r="B69" s="17"/>
      <c r="C69" s="17">
        <v>10.561999999999999</v>
      </c>
      <c r="D69" s="17">
        <v>3.3000000000001251E-2</v>
      </c>
      <c r="E69" s="17">
        <v>5.7500000000000995E-2</v>
      </c>
      <c r="F69" s="17">
        <v>5.7600000000000762E-2</v>
      </c>
      <c r="G69" s="17">
        <v>3.3599999999999852E-2</v>
      </c>
      <c r="H69" s="17">
        <v>1.1000000000009891E-3</v>
      </c>
      <c r="L69" s="17"/>
      <c r="M69" s="17">
        <v>11.033200000000001</v>
      </c>
      <c r="N69" s="17">
        <v>3.4899999999998599E-2</v>
      </c>
      <c r="O69" s="17">
        <v>6.1199999999999477E-2</v>
      </c>
      <c r="P69" s="17">
        <v>6.1799999999999855E-2</v>
      </c>
      <c r="Q69" s="17">
        <v>3.5099999999999909E-2</v>
      </c>
      <c r="R69" s="17">
        <v>4.9999999999883471E-4</v>
      </c>
    </row>
    <row r="70" spans="2:22" x14ac:dyDescent="0.3">
      <c r="B70" s="17"/>
      <c r="C70" s="17">
        <v>11.0916</v>
      </c>
      <c r="D70" s="17">
        <v>7.9000000000011283E-3</v>
      </c>
      <c r="E70" s="17">
        <v>1.3400000000000745E-2</v>
      </c>
      <c r="F70" s="17">
        <v>1.3799999999999812E-2</v>
      </c>
      <c r="G70" s="17">
        <v>7.9000000000011283E-3</v>
      </c>
      <c r="H70" s="17">
        <v>9.9999999999766942E-5</v>
      </c>
      <c r="L70" s="17"/>
      <c r="M70" s="17">
        <v>11.664199999999999</v>
      </c>
      <c r="N70" s="17">
        <v>8.3999999999999631E-3</v>
      </c>
      <c r="O70" s="17">
        <v>1.4499999999999957E-2</v>
      </c>
      <c r="P70" s="17">
        <v>1.4700000000001268E-2</v>
      </c>
      <c r="Q70" s="17">
        <v>8.5000000000015064E-3</v>
      </c>
      <c r="R70" s="17">
        <v>2.0000000000131024E-4</v>
      </c>
    </row>
    <row r="71" spans="2:22" x14ac:dyDescent="0.3">
      <c r="B71" s="19">
        <f>C67*(C69-C68)/(C70-C68)</f>
        <v>3.647175735123871E-7</v>
      </c>
      <c r="C71" s="19">
        <f>B71</f>
        <v>3.647175735123871E-7</v>
      </c>
      <c r="D71" s="19">
        <f t="shared" ref="D71:H71" si="5">C71</f>
        <v>3.647175735123871E-7</v>
      </c>
      <c r="E71" s="19">
        <f t="shared" si="5"/>
        <v>3.647175735123871E-7</v>
      </c>
      <c r="F71" s="19">
        <f t="shared" si="5"/>
        <v>3.647175735123871E-7</v>
      </c>
      <c r="G71" s="19">
        <f t="shared" si="5"/>
        <v>3.647175735123871E-7</v>
      </c>
      <c r="H71" s="19"/>
      <c r="L71" s="19">
        <f>M67*(M69-M68)/(M70-M68)</f>
        <v>3.6698078381795219E-7</v>
      </c>
      <c r="M71" s="19">
        <f>L71</f>
        <v>3.6698078381795219E-7</v>
      </c>
      <c r="N71" s="19">
        <f t="shared" ref="N71:R71" si="6">M71</f>
        <v>3.6698078381795219E-7</v>
      </c>
      <c r="O71" s="19">
        <f t="shared" si="6"/>
        <v>3.6698078381795219E-7</v>
      </c>
      <c r="P71" s="19">
        <f t="shared" si="6"/>
        <v>3.6698078381795219E-7</v>
      </c>
      <c r="Q71" s="19">
        <f t="shared" si="6"/>
        <v>3.6698078381795219E-7</v>
      </c>
      <c r="R71" s="19"/>
    </row>
    <row r="72" spans="2:22" x14ac:dyDescent="0.3">
      <c r="D72" s="19">
        <f>B71*(D70-D68)/(D69-D68)</f>
        <v>7.5934889122465181E-8</v>
      </c>
      <c r="E72" s="19">
        <f>C71*(E70-E68)/(E69-E68)</f>
        <v>7.5955544932559408E-8</v>
      </c>
      <c r="F72" s="19">
        <f t="shared" ref="E72:G72" si="7">D71*(F70-F68)/(F69-F68)</f>
        <v>7.8433886776849315E-8</v>
      </c>
      <c r="G72" s="19">
        <f t="shared" si="7"/>
        <v>7.4524333906571293E-8</v>
      </c>
      <c r="H72" s="19"/>
      <c r="N72" s="19">
        <f>L71*(N70-N68)/(N69-N68)</f>
        <v>7.7546534675822353E-8</v>
      </c>
      <c r="O72" s="19">
        <f t="shared" ref="O72:Q72" si="8">M71*(O70-O68)/(O69-O68)</f>
        <v>7.8462221456021746E-8</v>
      </c>
      <c r="P72" s="19">
        <f t="shared" si="8"/>
        <v>7.8900868520862222E-8</v>
      </c>
      <c r="Q72" s="19">
        <f t="shared" si="8"/>
        <v>7.8173421405026353E-8</v>
      </c>
      <c r="R72" s="19"/>
    </row>
    <row r="73" spans="2:22" x14ac:dyDescent="0.3">
      <c r="D73" s="19">
        <f>D72*0.249685</f>
        <v>1.8959802790542717E-8</v>
      </c>
      <c r="E73" s="19">
        <f t="shared" ref="E73:G73" si="9">E72*0.249685</f>
        <v>1.8964960236486095E-8</v>
      </c>
      <c r="F73" s="19">
        <f t="shared" si="9"/>
        <v>1.958376501987762E-8</v>
      </c>
      <c r="G73" s="19">
        <f t="shared" si="9"/>
        <v>1.8607608311462251E-8</v>
      </c>
      <c r="N73" s="19">
        <f>N72*0.249685</f>
        <v>1.9362206510532702E-8</v>
      </c>
      <c r="O73" s="19">
        <f t="shared" ref="O73:Q73" si="10">O72*0.249685</f>
        <v>1.9590839764246787E-8</v>
      </c>
      <c r="P73" s="19">
        <f t="shared" si="10"/>
        <v>1.9700363356631484E-8</v>
      </c>
      <c r="Q73" s="19">
        <f t="shared" si="10"/>
        <v>1.9518730723514005E-8</v>
      </c>
    </row>
    <row r="74" spans="2:22" x14ac:dyDescent="0.3">
      <c r="D74" s="20">
        <f>797.7*SQRT(D73*293.15)</f>
        <v>1.8806217267033214</v>
      </c>
      <c r="E74" s="20">
        <f t="shared" ref="E74:G74" si="11">797.7*SQRT(E73*293.15)</f>
        <v>1.8808774926914433</v>
      </c>
      <c r="F74" s="20">
        <f t="shared" si="11"/>
        <v>1.911316619172245</v>
      </c>
      <c r="G74" s="20">
        <f t="shared" si="11"/>
        <v>1.8630727731297976</v>
      </c>
      <c r="N74" s="20">
        <f>797.7*SQRT(N73*293.15)</f>
        <v>1.9004741433119601</v>
      </c>
      <c r="O74" s="20">
        <f t="shared" ref="O74:Q74" si="12">797.7*SQRT(O73*293.15)</f>
        <v>1.9116618248940409</v>
      </c>
      <c r="P74" s="20">
        <f t="shared" si="12"/>
        <v>1.9169979988867947</v>
      </c>
      <c r="Q74" s="20">
        <f t="shared" si="12"/>
        <v>1.9081404041116301</v>
      </c>
    </row>
    <row r="75" spans="2:22" x14ac:dyDescent="0.3">
      <c r="D75" s="20">
        <f>SQRT(D74^2+1)-1</f>
        <v>1.129961990024372</v>
      </c>
      <c r="E75" s="20">
        <f t="shared" ref="E75:G75" si="13">SQRT(E74^2+1)-1</f>
        <v>1.130187818600334</v>
      </c>
      <c r="F75" s="20">
        <f t="shared" si="13"/>
        <v>1.1571117770583936</v>
      </c>
      <c r="G75" s="20">
        <f t="shared" si="13"/>
        <v>1.1144834257987348</v>
      </c>
      <c r="N75" s="20">
        <f>SQRT(N74^2+1)-1</f>
        <v>1.1475106447692704</v>
      </c>
      <c r="O75" s="20">
        <f t="shared" ref="O75" si="14">SQRT(O74^2+1)-1</f>
        <v>1.1574176537604428</v>
      </c>
      <c r="P75" s="20">
        <f t="shared" ref="P75" si="15">SQRT(P74^2+1)-1</f>
        <v>1.1621473880695494</v>
      </c>
      <c r="Q75" s="20">
        <f t="shared" ref="Q75" si="16">SQRT(Q74^2+1)-1</f>
        <v>1.1542979835211504</v>
      </c>
    </row>
    <row r="77" spans="2:22" x14ac:dyDescent="0.3">
      <c r="C77" s="18">
        <v>4.5839999999999998E-7</v>
      </c>
      <c r="D77" s="18">
        <v>4.5839999999999998E-7</v>
      </c>
      <c r="E77" s="18">
        <v>4.5839999999999998E-7</v>
      </c>
      <c r="F77" s="18">
        <v>4.5839999999999998E-7</v>
      </c>
      <c r="G77" s="18">
        <v>4.5839999999999998E-7</v>
      </c>
      <c r="H77" s="18">
        <v>4.5839999999999998E-7</v>
      </c>
      <c r="M77" s="18">
        <v>4.5839999999999998E-7</v>
      </c>
      <c r="N77" s="18">
        <v>4.5839999999999998E-7</v>
      </c>
      <c r="O77" s="18">
        <v>4.5839999999999998E-7</v>
      </c>
      <c r="P77" s="18">
        <v>4.5839999999999998E-7</v>
      </c>
      <c r="Q77" s="18">
        <v>4.5839999999999998E-7</v>
      </c>
      <c r="R77" s="18">
        <v>4.5839999999999998E-7</v>
      </c>
      <c r="U77" t="s">
        <v>42</v>
      </c>
      <c r="V77" t="s">
        <v>43</v>
      </c>
    </row>
    <row r="78" spans="2:22" x14ac:dyDescent="0.3">
      <c r="B78" s="17"/>
      <c r="C78" s="17">
        <v>8.5037000000000003</v>
      </c>
      <c r="D78" s="17">
        <v>-1.1000000000009891E-3</v>
      </c>
      <c r="E78" s="17">
        <v>-1.6999999999995907E-3</v>
      </c>
      <c r="F78" s="17">
        <v>-1.6999999999995907E-3</v>
      </c>
      <c r="G78" s="17">
        <v>-7.9999999999991189E-4</v>
      </c>
      <c r="H78" s="17">
        <v>0</v>
      </c>
      <c r="L78" s="17"/>
      <c r="M78" s="17">
        <v>8.5037000000000003</v>
      </c>
      <c r="N78" s="17">
        <v>-1.1000000000009891E-3</v>
      </c>
      <c r="O78" s="17">
        <v>-1.6999999999995907E-3</v>
      </c>
      <c r="P78" s="17">
        <v>-1.6999999999995907E-3</v>
      </c>
      <c r="Q78" s="17">
        <v>-7.9999999999991189E-4</v>
      </c>
      <c r="R78" s="17">
        <v>0</v>
      </c>
      <c r="T78" t="s">
        <v>14</v>
      </c>
      <c r="U78" s="21">
        <v>1.0132634622898609</v>
      </c>
      <c r="V78" s="20">
        <v>1.0595066022532871</v>
      </c>
    </row>
    <row r="79" spans="2:22" x14ac:dyDescent="0.3">
      <c r="B79" s="17"/>
      <c r="C79" s="17">
        <v>10.561999999999999</v>
      </c>
      <c r="D79" s="17">
        <v>3.3000000000001251E-2</v>
      </c>
      <c r="E79" s="17">
        <v>5.7500000000000995E-2</v>
      </c>
      <c r="F79" s="17">
        <v>5.7600000000000762E-2</v>
      </c>
      <c r="G79" s="17">
        <v>3.3599999999999852E-2</v>
      </c>
      <c r="H79" s="17">
        <v>1.1000000000009891E-3</v>
      </c>
      <c r="L79" s="17"/>
      <c r="M79" s="17">
        <v>11.033200000000001</v>
      </c>
      <c r="N79" s="17">
        <v>3.4899999999998599E-2</v>
      </c>
      <c r="O79" s="17">
        <v>6.1199999999999477E-2</v>
      </c>
      <c r="P79" s="17">
        <v>6.1799999999999855E-2</v>
      </c>
      <c r="Q79" s="17">
        <v>3.5099999999999909E-2</v>
      </c>
      <c r="R79" s="17">
        <v>4.9999999999883471E-4</v>
      </c>
      <c r="T79" t="s">
        <v>16</v>
      </c>
      <c r="U79" s="21">
        <v>1.038512487467842</v>
      </c>
      <c r="V79" s="21">
        <v>1.0922185230120647</v>
      </c>
    </row>
    <row r="80" spans="2:22" x14ac:dyDescent="0.3">
      <c r="B80" s="17"/>
      <c r="C80" s="17">
        <v>10.684900000000001</v>
      </c>
      <c r="D80" s="17">
        <v>-1.200000000000756E-3</v>
      </c>
      <c r="E80" s="17">
        <v>-2.0000000000006679E-3</v>
      </c>
      <c r="F80" s="17">
        <v>-2.2000000000002018E-3</v>
      </c>
      <c r="G80" s="17">
        <v>-1.1000000000009891E-3</v>
      </c>
      <c r="H80" s="17">
        <v>0</v>
      </c>
      <c r="L80" s="17"/>
      <c r="M80" s="17">
        <v>11.1839</v>
      </c>
      <c r="N80" s="17">
        <v>-1.0999999999992127E-3</v>
      </c>
      <c r="O80" s="17">
        <v>-2.3999999999997357E-3</v>
      </c>
      <c r="P80" s="17">
        <v>-2.0999999999986585E-3</v>
      </c>
      <c r="Q80" s="17">
        <v>-1.2999999999987466E-3</v>
      </c>
      <c r="R80" s="17">
        <v>9.9999999999766942E-5</v>
      </c>
    </row>
    <row r="81" spans="2:22" x14ac:dyDescent="0.3">
      <c r="B81" s="19">
        <f>C77*(C79-C78)/(C80-C78)</f>
        <v>4.3257139189436973E-7</v>
      </c>
      <c r="C81" s="19">
        <f>B81</f>
        <v>4.3257139189436973E-7</v>
      </c>
      <c r="D81" s="19">
        <f t="shared" ref="D81:H81" si="17">C81</f>
        <v>4.3257139189436973E-7</v>
      </c>
      <c r="E81" s="19">
        <f t="shared" si="17"/>
        <v>4.3257139189436973E-7</v>
      </c>
      <c r="F81" s="19">
        <f t="shared" si="17"/>
        <v>4.3257139189436973E-7</v>
      </c>
      <c r="G81" s="19">
        <f t="shared" si="17"/>
        <v>4.3257139189436973E-7</v>
      </c>
      <c r="H81" s="19"/>
      <c r="L81" s="19">
        <f>M77*(M79-M78)/(M80-M78)</f>
        <v>4.3262547571076803E-7</v>
      </c>
      <c r="M81" s="19">
        <f>L81</f>
        <v>4.3262547571076803E-7</v>
      </c>
      <c r="N81" s="19">
        <f t="shared" ref="N81:R81" si="18">M81</f>
        <v>4.3262547571076803E-7</v>
      </c>
      <c r="O81" s="19">
        <f t="shared" si="18"/>
        <v>4.3262547571076803E-7</v>
      </c>
      <c r="P81" s="19">
        <f t="shared" si="18"/>
        <v>4.3262547571076803E-7</v>
      </c>
      <c r="Q81" s="19">
        <f t="shared" si="18"/>
        <v>4.3262547571076803E-7</v>
      </c>
      <c r="R81" s="19"/>
    </row>
    <row r="82" spans="2:22" x14ac:dyDescent="0.3">
      <c r="D82" s="19">
        <f>B81*(D80-D78)/(D79-D78)</f>
        <v>-1.2685378061388069E-9</v>
      </c>
      <c r="E82" s="19">
        <f t="shared" ref="E82:G82" si="19">C81*(E80-E78)/(E79-E78)</f>
        <v>-2.1920847562293173E-9</v>
      </c>
      <c r="F82" s="19">
        <f t="shared" si="19"/>
        <v>-3.6473135910193578E-9</v>
      </c>
      <c r="G82" s="19">
        <f t="shared" si="19"/>
        <v>-3.7724249293249353E-9</v>
      </c>
      <c r="H82" s="19"/>
      <c r="N82" s="19">
        <f>L81*(N80-N78)/(N79-N78)</f>
        <v>2.1347145074378292E-20</v>
      </c>
      <c r="O82" s="19">
        <f t="shared" ref="O82:Q82" si="20">M81*(O80-O78)/(O79-O78)</f>
        <v>-4.8145919395485666E-9</v>
      </c>
      <c r="P82" s="19">
        <f t="shared" si="20"/>
        <v>-2.7251998469906363E-9</v>
      </c>
      <c r="Q82" s="19">
        <f t="shared" si="20"/>
        <v>-6.0254244527821995E-9</v>
      </c>
      <c r="R82" s="19"/>
      <c r="U82" t="s">
        <v>41</v>
      </c>
      <c r="V82" t="s">
        <v>44</v>
      </c>
    </row>
    <row r="83" spans="2:22" x14ac:dyDescent="0.3">
      <c r="D83" s="19">
        <f>D82*0.26907</f>
        <v>-3.4132546749776875E-10</v>
      </c>
      <c r="E83" s="19">
        <f t="shared" ref="E83:G83" si="21">E82*0.26907</f>
        <v>-5.8982424535862232E-10</v>
      </c>
      <c r="F83" s="19">
        <f t="shared" si="21"/>
        <v>-9.8138266793557854E-10</v>
      </c>
      <c r="G83" s="19">
        <f t="shared" si="21"/>
        <v>-1.0150463757334602E-9</v>
      </c>
      <c r="H83" s="19"/>
      <c r="I83" s="19"/>
      <c r="J83" s="19"/>
      <c r="K83" s="19"/>
      <c r="L83" s="19"/>
      <c r="M83" s="19"/>
      <c r="N83" s="19">
        <f>N82*0.26907</f>
        <v>5.7438763251629667E-21</v>
      </c>
      <c r="O83" s="19">
        <f t="shared" ref="O83:Q83" si="22">O82*0.26907</f>
        <v>-1.2954622531743328E-9</v>
      </c>
      <c r="P83" s="19">
        <f t="shared" si="22"/>
        <v>-7.3326952282977042E-10</v>
      </c>
      <c r="Q83" s="19">
        <f t="shared" si="22"/>
        <v>-1.6212609575101063E-9</v>
      </c>
      <c r="T83" t="s">
        <v>14</v>
      </c>
      <c r="U83" s="21">
        <v>1.7473493550493437</v>
      </c>
      <c r="V83" s="21">
        <v>1.8004353486656717</v>
      </c>
    </row>
    <row r="84" spans="2:22" x14ac:dyDescent="0.3">
      <c r="D84" s="20" t="e">
        <f>797.7*SQRT(D83*293.15)</f>
        <v>#NUM!</v>
      </c>
      <c r="E84" s="20" t="e">
        <f t="shared" ref="E84:G84" si="23">797.7*SQRT(E83*293.15)</f>
        <v>#NUM!</v>
      </c>
      <c r="F84" s="20" t="e">
        <f t="shared" si="23"/>
        <v>#NUM!</v>
      </c>
      <c r="G84" s="20" t="e">
        <f t="shared" si="23"/>
        <v>#NUM!</v>
      </c>
      <c r="N84" s="20">
        <f>797.7*SQRT(N83*293.15)</f>
        <v>1.0351113757402889E-6</v>
      </c>
      <c r="O84" s="20" t="e">
        <f t="shared" ref="O84:Q84" si="24">797.7*SQRT(O83*293.15)</f>
        <v>#NUM!</v>
      </c>
      <c r="P84" s="20" t="e">
        <f t="shared" si="24"/>
        <v>#NUM!</v>
      </c>
      <c r="Q84" s="20" t="e">
        <f t="shared" si="24"/>
        <v>#NUM!</v>
      </c>
      <c r="T84" t="s">
        <v>16</v>
      </c>
      <c r="U84" s="21">
        <v>1.77638204268179</v>
      </c>
      <c r="V84" s="21">
        <v>1.8377644974356167</v>
      </c>
    </row>
    <row r="85" spans="2:22" x14ac:dyDescent="0.3">
      <c r="D85" t="e">
        <f>D84/1.888</f>
        <v>#NUM!</v>
      </c>
      <c r="E85" t="e">
        <f t="shared" ref="E85:G85" si="25">E84/1.888</f>
        <v>#NUM!</v>
      </c>
      <c r="F85" t="e">
        <f t="shared" si="25"/>
        <v>#NUM!</v>
      </c>
      <c r="G85" t="e">
        <f t="shared" si="25"/>
        <v>#NUM!</v>
      </c>
      <c r="N85">
        <f>N84/1.888</f>
        <v>5.4825814393023784E-7</v>
      </c>
      <c r="O85" t="e">
        <f t="shared" ref="O85:Q85" si="26">O84/1.888</f>
        <v>#NUM!</v>
      </c>
      <c r="P85" t="e">
        <f t="shared" si="26"/>
        <v>#NUM!</v>
      </c>
      <c r="Q85" t="e">
        <f t="shared" si="26"/>
        <v>#NUM!</v>
      </c>
    </row>
    <row r="88" spans="2:22" x14ac:dyDescent="0.3">
      <c r="C88" s="18">
        <v>4.5839999999999998E-7</v>
      </c>
      <c r="D88" s="18">
        <v>4.5839999999999998E-7</v>
      </c>
      <c r="E88" s="18">
        <v>4.5839999999999998E-7</v>
      </c>
      <c r="F88" s="18">
        <v>4.5839999999999998E-7</v>
      </c>
      <c r="G88" s="18">
        <v>4.5839999999999998E-7</v>
      </c>
      <c r="H88" s="18">
        <v>4.5839999999999998E-7</v>
      </c>
      <c r="M88" s="18">
        <v>4.5839999999999998E-7</v>
      </c>
      <c r="N88" s="18">
        <v>4.5839999999999998E-7</v>
      </c>
      <c r="O88" s="18">
        <v>4.5839999999999998E-7</v>
      </c>
      <c r="P88" s="18">
        <v>4.5839999999999998E-7</v>
      </c>
      <c r="Q88" s="18">
        <v>4.5839999999999998E-7</v>
      </c>
      <c r="R88" s="18">
        <v>4.5839999999999998E-7</v>
      </c>
    </row>
    <row r="89" spans="2:22" x14ac:dyDescent="0.3">
      <c r="B89" s="17"/>
      <c r="C89" s="17">
        <v>8.5037000000000003</v>
      </c>
      <c r="D89" s="17">
        <v>-1.1000000000009891E-3</v>
      </c>
      <c r="E89" s="17">
        <v>-1.6999999999995907E-3</v>
      </c>
      <c r="F89" s="17">
        <v>-1.6999999999995907E-3</v>
      </c>
      <c r="G89" s="17">
        <v>-7.9999999999991189E-4</v>
      </c>
      <c r="H89" s="17">
        <v>0</v>
      </c>
      <c r="L89" s="17"/>
      <c r="M89" s="17">
        <v>8.5037000000000003</v>
      </c>
      <c r="N89" s="17">
        <v>-1.1000000000009891E-3</v>
      </c>
      <c r="O89" s="17">
        <v>-1.6999999999995907E-3</v>
      </c>
      <c r="P89" s="17">
        <v>-1.6999999999995907E-3</v>
      </c>
      <c r="Q89" s="17">
        <v>-7.9999999999991189E-4</v>
      </c>
      <c r="R89" s="17">
        <v>0</v>
      </c>
    </row>
    <row r="90" spans="2:22" x14ac:dyDescent="0.3">
      <c r="B90" s="17"/>
      <c r="C90" s="17">
        <v>10.561999999999999</v>
      </c>
      <c r="D90" s="17">
        <v>3.3000000000001251E-2</v>
      </c>
      <c r="E90" s="17">
        <v>5.7500000000000995E-2</v>
      </c>
      <c r="F90" s="17">
        <v>5.7600000000000762E-2</v>
      </c>
      <c r="G90" s="17">
        <v>3.3599999999999852E-2</v>
      </c>
      <c r="H90" s="17">
        <v>1.1000000000009891E-3</v>
      </c>
      <c r="L90" s="17"/>
      <c r="M90" s="17">
        <v>11.033200000000001</v>
      </c>
      <c r="N90" s="17">
        <v>3.4899999999998599E-2</v>
      </c>
      <c r="O90" s="17">
        <v>6.1199999999999477E-2</v>
      </c>
      <c r="P90" s="17">
        <v>6.1799999999999855E-2</v>
      </c>
      <c r="Q90" s="17">
        <v>3.5099999999999909E-2</v>
      </c>
      <c r="R90" s="17">
        <v>4.9999999999883471E-4</v>
      </c>
    </row>
    <row r="91" spans="2:22" x14ac:dyDescent="0.3">
      <c r="B91" s="17"/>
      <c r="C91" s="17">
        <v>10.636699999999999</v>
      </c>
      <c r="D91" s="17">
        <v>1.2100000000000222E-2</v>
      </c>
      <c r="E91" s="17">
        <v>2.120000000000033E-2</v>
      </c>
      <c r="F91" s="17">
        <v>2.1100000000000563E-2</v>
      </c>
      <c r="G91" s="17">
        <v>1.2100000000000222E-2</v>
      </c>
      <c r="H91" s="17">
        <v>0</v>
      </c>
      <c r="L91" s="17"/>
      <c r="M91" s="17">
        <v>11.1541</v>
      </c>
      <c r="N91" s="17">
        <v>1.3400000000000745E-2</v>
      </c>
      <c r="O91" s="17">
        <v>2.3600000000000065E-2</v>
      </c>
      <c r="P91" s="17">
        <v>2.3699999999999832E-2</v>
      </c>
      <c r="Q91" s="17">
        <v>1.3700000000000045E-2</v>
      </c>
      <c r="R91" s="17">
        <v>4.0000000000084412E-4</v>
      </c>
    </row>
    <row r="92" spans="2:22" x14ac:dyDescent="0.3">
      <c r="B92" s="19">
        <f>C88*(C90-C89)/(C91-C89)</f>
        <v>4.4234632911392398E-7</v>
      </c>
      <c r="C92" s="19">
        <f>B92</f>
        <v>4.4234632911392398E-7</v>
      </c>
      <c r="D92" s="19">
        <f t="shared" ref="D92:H92" si="27">C92</f>
        <v>4.4234632911392398E-7</v>
      </c>
      <c r="E92" s="19">
        <f t="shared" si="27"/>
        <v>4.4234632911392398E-7</v>
      </c>
      <c r="F92" s="19">
        <f t="shared" si="27"/>
        <v>4.4234632911392398E-7</v>
      </c>
      <c r="G92" s="19">
        <f t="shared" si="27"/>
        <v>4.4234632911392398E-7</v>
      </c>
      <c r="H92" s="19"/>
      <c r="L92" s="19">
        <f>M88*(M90-M89)/(M91-M89)</f>
        <v>4.3748973739812876E-7</v>
      </c>
      <c r="M92" s="19">
        <f>L92</f>
        <v>4.3748973739812876E-7</v>
      </c>
      <c r="N92" s="19">
        <f t="shared" ref="N92:R92" si="28">M92</f>
        <v>4.3748973739812876E-7</v>
      </c>
      <c r="O92" s="19">
        <f t="shared" si="28"/>
        <v>4.3748973739812876E-7</v>
      </c>
      <c r="P92" s="19">
        <f t="shared" si="28"/>
        <v>4.3748973739812876E-7</v>
      </c>
      <c r="Q92" s="19">
        <f t="shared" si="28"/>
        <v>4.3748973739812876E-7</v>
      </c>
      <c r="R92" s="19"/>
    </row>
    <row r="93" spans="2:22" x14ac:dyDescent="0.3">
      <c r="D93" s="19">
        <f>B92*(D91-D89)/(D90-D89)</f>
        <v>1.7123083707636214E-7</v>
      </c>
      <c r="E93" s="19">
        <f t="shared" ref="E93:G93" si="29">C92*(E91-E89)/(E90-E89)</f>
        <v>1.7111031987683654E-7</v>
      </c>
      <c r="F93" s="19">
        <f t="shared" si="29"/>
        <v>1.7007582299827109E-7</v>
      </c>
      <c r="G93" s="19">
        <f t="shared" si="29"/>
        <v>1.6587987341772435E-7</v>
      </c>
      <c r="H93" s="19"/>
      <c r="N93" s="19">
        <f>L92*(N91-N89)/(N90-N89)</f>
        <v>1.7621114422982495E-7</v>
      </c>
      <c r="O93" s="19">
        <f t="shared" ref="O93:Q93" si="30">M92*(O91-O89)/(O90-O89)</f>
        <v>1.7596964000274518E-7</v>
      </c>
      <c r="P93" s="19">
        <f t="shared" si="30"/>
        <v>1.7499589495924906E-7</v>
      </c>
      <c r="Q93" s="19">
        <f t="shared" si="30"/>
        <v>1.7670198307166797E-7</v>
      </c>
      <c r="R93" s="19"/>
    </row>
    <row r="94" spans="2:22" x14ac:dyDescent="0.3">
      <c r="D94" s="19">
        <f>D93*0.249685</f>
        <v>4.2753771555411478E-8</v>
      </c>
      <c r="E94" s="19">
        <f t="shared" ref="E94:G94" si="31">E93*0.249685</f>
        <v>4.2723680218447928E-8</v>
      </c>
      <c r="F94" s="19">
        <f t="shared" si="31"/>
        <v>4.2465381865323316E-8</v>
      </c>
      <c r="G94" s="19">
        <f t="shared" si="31"/>
        <v>4.1417716194304504E-8</v>
      </c>
      <c r="N94" s="19">
        <f>N93*0.249685</f>
        <v>4.3997279547023843E-8</v>
      </c>
      <c r="O94" s="19">
        <f t="shared" ref="O94:Q94" si="32">O93*0.249685</f>
        <v>4.3936979564085431E-8</v>
      </c>
      <c r="P94" s="19">
        <f t="shared" si="32"/>
        <v>4.3693850032900102E-8</v>
      </c>
      <c r="Q94" s="19">
        <f t="shared" si="32"/>
        <v>4.4119834643249414E-8</v>
      </c>
    </row>
    <row r="95" spans="2:22" x14ac:dyDescent="0.3">
      <c r="D95" s="20">
        <f>797.7*SQRT(D94*293.15)</f>
        <v>2.8240459412701999</v>
      </c>
      <c r="E95" s="20">
        <f t="shared" ref="E95:G95" si="33">797.7*SQRT(E94*293.15)</f>
        <v>2.8230519438646495</v>
      </c>
      <c r="F95" s="20">
        <f t="shared" si="33"/>
        <v>2.8145052182533705</v>
      </c>
      <c r="G95" s="20">
        <f t="shared" si="33"/>
        <v>2.7795699972665693</v>
      </c>
      <c r="N95" s="20">
        <f>797.7*SQRT(N94*293.15)</f>
        <v>2.8648207475638952</v>
      </c>
      <c r="O95" s="20">
        <f t="shared" ref="O95:Q95" si="34">797.7*SQRT(O94*293.15)</f>
        <v>2.8628569003185897</v>
      </c>
      <c r="P95" s="20">
        <f t="shared" si="34"/>
        <v>2.8549249641165177</v>
      </c>
      <c r="Q95" s="20">
        <f t="shared" si="34"/>
        <v>2.8688079739157537</v>
      </c>
    </row>
    <row r="96" spans="2:22" x14ac:dyDescent="0.3">
      <c r="D96">
        <f>D95/1.888</f>
        <v>1.4957870451643009</v>
      </c>
      <c r="E96">
        <f t="shared" ref="E96:G96" si="35">E95/1.888</f>
        <v>1.4952605634876321</v>
      </c>
      <c r="F96">
        <f t="shared" si="35"/>
        <v>1.4907336961087769</v>
      </c>
      <c r="G96">
        <f t="shared" si="35"/>
        <v>1.4722298714335642</v>
      </c>
      <c r="N96">
        <f>N95/1.888</f>
        <v>1.5173838705317242</v>
      </c>
      <c r="O96">
        <f t="shared" ref="O96:Q96" si="36">O95/1.888</f>
        <v>1.5163436972026429</v>
      </c>
      <c r="P96">
        <f t="shared" si="36"/>
        <v>1.5121424598074777</v>
      </c>
      <c r="Q96">
        <f t="shared" si="36"/>
        <v>1.5194957488960561</v>
      </c>
    </row>
    <row r="100" spans="2:18" x14ac:dyDescent="0.3">
      <c r="C100" s="18">
        <v>4.5839999999999998E-7</v>
      </c>
      <c r="D100" s="18">
        <v>4.5839999999999998E-7</v>
      </c>
      <c r="E100" s="18">
        <v>4.5839999999999998E-7</v>
      </c>
      <c r="F100" s="18">
        <v>4.5839999999999998E-7</v>
      </c>
      <c r="G100" s="18">
        <v>4.5839999999999998E-7</v>
      </c>
      <c r="H100" s="18">
        <v>4.5839999999999998E-7</v>
      </c>
      <c r="M100" s="18">
        <v>4.5839999999999998E-7</v>
      </c>
      <c r="N100" s="18">
        <v>4.5839999999999998E-7</v>
      </c>
      <c r="O100" s="18">
        <v>4.5839999999999998E-7</v>
      </c>
      <c r="P100" s="18">
        <v>4.5839999999999998E-7</v>
      </c>
      <c r="Q100" s="18">
        <v>4.5839999999999998E-7</v>
      </c>
      <c r="R100" s="18">
        <v>4.5839999999999998E-7</v>
      </c>
    </row>
    <row r="101" spans="2:18" x14ac:dyDescent="0.3">
      <c r="B101" s="17"/>
      <c r="C101" s="17">
        <v>8.5037000000000003</v>
      </c>
      <c r="D101" s="17">
        <v>-1.1000000000009891E-3</v>
      </c>
      <c r="E101" s="17">
        <v>-1.6999999999995907E-3</v>
      </c>
      <c r="F101" s="17">
        <v>-1.6999999999995907E-3</v>
      </c>
      <c r="G101" s="17">
        <v>-7.9999999999991189E-4</v>
      </c>
      <c r="H101" s="17">
        <v>0</v>
      </c>
      <c r="L101" s="17"/>
      <c r="M101" s="17">
        <v>8.5037000000000003</v>
      </c>
      <c r="N101" s="17">
        <v>-1.1000000000009891E-3</v>
      </c>
      <c r="O101" s="17">
        <v>-1.6999999999995907E-3</v>
      </c>
      <c r="P101" s="17">
        <v>-1.6999999999995907E-3</v>
      </c>
      <c r="Q101" s="17">
        <v>-7.9999999999991189E-4</v>
      </c>
      <c r="R101" s="17">
        <v>0</v>
      </c>
    </row>
    <row r="102" spans="2:18" x14ac:dyDescent="0.3">
      <c r="B102" s="17"/>
      <c r="C102" s="17">
        <v>10.561999999999999</v>
      </c>
      <c r="D102" s="17">
        <v>3.3000000000001251E-2</v>
      </c>
      <c r="E102" s="17">
        <v>5.7500000000000995E-2</v>
      </c>
      <c r="F102" s="17">
        <v>5.7600000000000762E-2</v>
      </c>
      <c r="G102" s="17">
        <v>3.3599999999999852E-2</v>
      </c>
      <c r="H102" s="17">
        <v>1.1000000000009891E-3</v>
      </c>
      <c r="L102" s="17"/>
      <c r="M102" s="17">
        <v>11.033200000000001</v>
      </c>
      <c r="N102" s="17">
        <v>3.4899999999998599E-2</v>
      </c>
      <c r="O102" s="17">
        <v>6.1199999999999477E-2</v>
      </c>
      <c r="P102" s="17">
        <v>6.1799999999999855E-2</v>
      </c>
      <c r="Q102" s="17">
        <v>3.5099999999999909E-2</v>
      </c>
      <c r="R102" s="17">
        <v>4.9999999999883471E-4</v>
      </c>
    </row>
    <row r="103" spans="2:18" x14ac:dyDescent="0.3">
      <c r="B103" s="17"/>
      <c r="C103" s="17">
        <v>10.588699999999999</v>
      </c>
      <c r="D103" s="17">
        <v>1.2300000000001532E-2</v>
      </c>
      <c r="E103" s="17">
        <v>2.120000000000033E-2</v>
      </c>
      <c r="F103" s="17">
        <v>2.1500000000001407E-2</v>
      </c>
      <c r="G103" s="17">
        <v>1.2500000000001066E-2</v>
      </c>
      <c r="H103" s="17">
        <v>1.000000000015433E-4</v>
      </c>
      <c r="L103" s="17"/>
      <c r="M103" s="17">
        <v>11.165800000000001</v>
      </c>
      <c r="N103" s="17">
        <v>1.3299999999999201E-2</v>
      </c>
      <c r="O103" s="17">
        <v>2.4399999999999977E-2</v>
      </c>
      <c r="P103" s="17">
        <v>2.4299999999998434E-2</v>
      </c>
      <c r="Q103" s="17">
        <v>1.419999999999888E-2</v>
      </c>
      <c r="R103" s="17">
        <v>1.9999999999953388E-4</v>
      </c>
    </row>
    <row r="104" spans="2:18" x14ac:dyDescent="0.3">
      <c r="B104" s="19">
        <f>C100*(C102-C101)/(C103-C101)</f>
        <v>4.5252984172661869E-7</v>
      </c>
      <c r="C104" s="19">
        <f>B104</f>
        <v>4.5252984172661869E-7</v>
      </c>
      <c r="D104" s="19">
        <f t="shared" ref="D104:H104" si="37">C104</f>
        <v>4.5252984172661869E-7</v>
      </c>
      <c r="E104" s="19">
        <f t="shared" si="37"/>
        <v>4.5252984172661869E-7</v>
      </c>
      <c r="F104" s="19">
        <f t="shared" si="37"/>
        <v>4.5252984172661869E-7</v>
      </c>
      <c r="G104" s="19">
        <f t="shared" si="37"/>
        <v>4.5252984172661869E-7</v>
      </c>
      <c r="H104" s="19"/>
      <c r="L104" s="19">
        <f>M100*(M102-M101)/(M103-M101)</f>
        <v>4.355669584162879E-7</v>
      </c>
      <c r="M104" s="19">
        <f>L104</f>
        <v>4.355669584162879E-7</v>
      </c>
      <c r="N104" s="19">
        <f t="shared" ref="N104:R104" si="38">M104</f>
        <v>4.355669584162879E-7</v>
      </c>
      <c r="O104" s="19">
        <f t="shared" si="38"/>
        <v>4.355669584162879E-7</v>
      </c>
      <c r="P104" s="19">
        <f t="shared" si="38"/>
        <v>4.355669584162879E-7</v>
      </c>
      <c r="Q104" s="19">
        <f t="shared" si="38"/>
        <v>4.355669584162879E-7</v>
      </c>
      <c r="R104" s="19"/>
    </row>
    <row r="105" spans="2:18" x14ac:dyDescent="0.3">
      <c r="D105" s="19">
        <f>B104*(D103-D101)/(D102-D101)</f>
        <v>1.7782697592778394E-7</v>
      </c>
      <c r="E105" s="19">
        <f t="shared" ref="E105:G105" si="39">C104*(E103-E101)/(E102-E101)</f>
        <v>1.7504955026249035E-7</v>
      </c>
      <c r="F105" s="19">
        <f t="shared" si="39"/>
        <v>1.7704371548158419E-7</v>
      </c>
      <c r="G105" s="19">
        <f t="shared" si="39"/>
        <v>1.7496066555129396E-7</v>
      </c>
      <c r="H105" s="19"/>
      <c r="N105" s="19">
        <f>L104*(N103-N101)/(N102-N101)</f>
        <v>1.7422678336651944E-7</v>
      </c>
      <c r="O105" s="19">
        <f t="shared" ref="O105:Q105" si="40">M104*(O103-O101)/(O102-O101)</f>
        <v>1.8073605110755318E-7</v>
      </c>
      <c r="P105" s="19">
        <f t="shared" si="40"/>
        <v>1.783423766743736E-7</v>
      </c>
      <c r="Q105" s="19">
        <f t="shared" si="40"/>
        <v>1.8199176535498119E-7</v>
      </c>
      <c r="R105" s="19"/>
    </row>
    <row r="106" spans="2:18" x14ac:dyDescent="0.3">
      <c r="D106" s="19">
        <f>D105*0.249685</f>
        <v>4.4400728484528734E-8</v>
      </c>
      <c r="E106" s="19">
        <f t="shared" ref="E106:G106" si="41">E105*0.249685</f>
        <v>4.3707246957289904E-8</v>
      </c>
      <c r="F106" s="19">
        <f t="shared" si="41"/>
        <v>4.4205160100019347E-8</v>
      </c>
      <c r="G106" s="19">
        <f t="shared" si="41"/>
        <v>4.3685053778174831E-8</v>
      </c>
      <c r="N106" s="19">
        <f>N105*0.249685</f>
        <v>4.3501814404869402E-8</v>
      </c>
      <c r="O106" s="19">
        <f t="shared" ref="O106:Q106" si="42">O105*0.249685</f>
        <v>4.5127080920789417E-8</v>
      </c>
      <c r="P106" s="19">
        <f t="shared" si="42"/>
        <v>4.4529416319940969E-8</v>
      </c>
      <c r="Q106" s="19">
        <f t="shared" si="42"/>
        <v>4.5440613932658478E-8</v>
      </c>
    </row>
    <row r="107" spans="2:18" x14ac:dyDescent="0.3">
      <c r="D107" s="20">
        <f>797.7*SQRT(D106*293.15)</f>
        <v>2.8779257773089229</v>
      </c>
      <c r="E107" s="20">
        <f t="shared" ref="E107:G107" si="43">797.7*SQRT(E106*293.15)</f>
        <v>2.8553626033102382</v>
      </c>
      <c r="F107" s="20">
        <f t="shared" si="43"/>
        <v>2.871580696410847</v>
      </c>
      <c r="G107" s="20">
        <f t="shared" si="43"/>
        <v>2.8546375791503689</v>
      </c>
      <c r="N107" s="20">
        <f>797.7*SQRT(N106*293.15)</f>
        <v>2.8486443202064526</v>
      </c>
      <c r="O107" s="20">
        <f t="shared" ref="O107:Q107" si="44">797.7*SQRT(O106*293.15)</f>
        <v>2.9013703075588406</v>
      </c>
      <c r="P107" s="20">
        <f t="shared" si="44"/>
        <v>2.8820933449118074</v>
      </c>
      <c r="Q107" s="20">
        <f t="shared" si="44"/>
        <v>2.9114319020800603</v>
      </c>
    </row>
    <row r="108" spans="2:18" x14ac:dyDescent="0.3">
      <c r="D108">
        <f>D107/1.888</f>
        <v>1.5243250939136244</v>
      </c>
      <c r="E108">
        <f t="shared" ref="E108:G108" si="45">E107/1.888</f>
        <v>1.5123742602278805</v>
      </c>
      <c r="F108">
        <f t="shared" si="45"/>
        <v>1.5209643519125249</v>
      </c>
      <c r="G108">
        <f t="shared" si="45"/>
        <v>1.5119902431940513</v>
      </c>
      <c r="N108">
        <f>N107/1.888</f>
        <v>1.5088158475669771</v>
      </c>
      <c r="O108">
        <f t="shared" ref="O108:Q108" si="46">O107/1.888</f>
        <v>1.5367427476476911</v>
      </c>
      <c r="P108">
        <f t="shared" si="46"/>
        <v>1.5265324920083727</v>
      </c>
      <c r="Q108">
        <f t="shared" si="46"/>
        <v>1.5420719820339304</v>
      </c>
    </row>
    <row r="118" spans="2:18" x14ac:dyDescent="0.3">
      <c r="D118">
        <v>1.6367803607304708E-8</v>
      </c>
      <c r="E118">
        <v>1.8964960236486095E-8</v>
      </c>
      <c r="F118">
        <v>1.958376501987762E-8</v>
      </c>
      <c r="G118">
        <v>1.5324771462159658E-8</v>
      </c>
      <c r="K118" s="19"/>
      <c r="L118" s="19"/>
      <c r="M118" s="19"/>
      <c r="N118" s="19">
        <v>1.7123083707636214E-7</v>
      </c>
      <c r="O118" s="19">
        <v>1.7111031987683654E-7</v>
      </c>
      <c r="P118" s="19">
        <v>1.7007582299827109E-7</v>
      </c>
      <c r="Q118" s="19">
        <v>1.6587987341772435E-7</v>
      </c>
      <c r="R118" s="19"/>
    </row>
    <row r="119" spans="2:18" x14ac:dyDescent="0.3">
      <c r="D119">
        <v>1.6916233293709309E-8</v>
      </c>
      <c r="E119">
        <v>1.9590839764246787E-8</v>
      </c>
      <c r="F119">
        <v>1.9700363356631484E-8</v>
      </c>
      <c r="G119">
        <v>1.6402829093952888E-8</v>
      </c>
      <c r="K119" s="19"/>
      <c r="L119" s="19"/>
      <c r="M119" s="19"/>
      <c r="N119" s="19">
        <v>1.7782697592778394E-7</v>
      </c>
      <c r="O119" s="19">
        <v>1.7504955026249035E-7</v>
      </c>
      <c r="P119" s="19">
        <v>1.7704371548158419E-7</v>
      </c>
      <c r="Q119" s="19">
        <v>1.7496066555129396E-7</v>
      </c>
      <c r="R119" s="19"/>
    </row>
    <row r="120" spans="2:18" x14ac:dyDescent="0.3">
      <c r="D120">
        <v>-3.4132546749776875E-10</v>
      </c>
      <c r="E120">
        <v>-5.8982424535862232E-10</v>
      </c>
      <c r="F120">
        <v>-9.8138266793557854E-10</v>
      </c>
      <c r="G120">
        <v>-1.0150463757334602E-9</v>
      </c>
      <c r="K120" s="19"/>
      <c r="L120" s="19"/>
      <c r="M120" s="19"/>
      <c r="N120" s="19">
        <v>1.7621114422982495E-7</v>
      </c>
      <c r="O120" s="19">
        <v>1.7596964000274518E-7</v>
      </c>
      <c r="P120" s="19">
        <v>1.7499589495924906E-7</v>
      </c>
      <c r="Q120" s="19">
        <v>1.7670198307166797E-7</v>
      </c>
    </row>
    <row r="121" spans="2:18" x14ac:dyDescent="0.3">
      <c r="D121">
        <v>0</v>
      </c>
      <c r="E121">
        <v>-1.2954622531743328E-9</v>
      </c>
      <c r="F121">
        <v>-7.3326952282977042E-10</v>
      </c>
      <c r="G121">
        <v>-1.6212609575101063E-9</v>
      </c>
      <c r="K121" s="19"/>
      <c r="L121" s="19"/>
      <c r="M121" s="19"/>
      <c r="N121" s="19">
        <v>1.7422678336651944E-7</v>
      </c>
      <c r="O121" s="19">
        <v>1.8073605110755318E-7</v>
      </c>
      <c r="P121" s="19">
        <v>1.783423766743736E-7</v>
      </c>
      <c r="Q121" s="19">
        <v>1.8199176535498119E-7</v>
      </c>
    </row>
    <row r="122" spans="2:18" x14ac:dyDescent="0.3">
      <c r="D122" s="7" t="s">
        <v>25</v>
      </c>
      <c r="E122" s="7" t="s">
        <v>25</v>
      </c>
      <c r="F122" s="7" t="s">
        <v>25</v>
      </c>
      <c r="G122" s="7" t="s">
        <v>26</v>
      </c>
      <c r="N122" s="7" t="s">
        <v>27</v>
      </c>
      <c r="O122" s="7" t="s">
        <v>27</v>
      </c>
      <c r="P122" s="7" t="s">
        <v>27</v>
      </c>
      <c r="Q122" s="7" t="s">
        <v>28</v>
      </c>
    </row>
    <row r="123" spans="2:18" x14ac:dyDescent="0.3">
      <c r="B123" s="12" t="s">
        <v>5</v>
      </c>
      <c r="C123" s="6" t="s">
        <v>14</v>
      </c>
      <c r="D123" s="22">
        <f>D118*100000000</f>
        <v>1.6367803607304707</v>
      </c>
      <c r="E123" s="22">
        <f>E118*100000000</f>
        <v>1.8964960236486095</v>
      </c>
      <c r="F123" s="22">
        <f t="shared" ref="E123:G123" si="47">F118*100000000</f>
        <v>1.9583765019877619</v>
      </c>
      <c r="G123" s="22">
        <f t="shared" si="47"/>
        <v>1.5324771462159659</v>
      </c>
      <c r="L123" s="23" t="s">
        <v>0</v>
      </c>
      <c r="M123" s="17" t="s">
        <v>13</v>
      </c>
      <c r="N123" s="22">
        <f>N118*10000000</f>
        <v>1.7123083707636213</v>
      </c>
      <c r="O123" s="22">
        <f t="shared" ref="O123:Q123" si="48">O118*10000000</f>
        <v>1.7111031987683654</v>
      </c>
      <c r="P123" s="22">
        <f t="shared" si="48"/>
        <v>1.7007582299827109</v>
      </c>
      <c r="Q123" s="22">
        <f t="shared" si="48"/>
        <v>1.6587987341772434</v>
      </c>
    </row>
    <row r="124" spans="2:18" x14ac:dyDescent="0.3">
      <c r="B124" s="12"/>
      <c r="C124" s="6" t="s">
        <v>15</v>
      </c>
      <c r="D124" s="22">
        <f t="shared" ref="D124:G126" si="49">D119*100000000</f>
        <v>1.6916233293709309</v>
      </c>
      <c r="E124" s="22">
        <f t="shared" si="49"/>
        <v>1.9590839764246788</v>
      </c>
      <c r="F124" s="22">
        <f t="shared" si="49"/>
        <v>1.9700363356631485</v>
      </c>
      <c r="G124" s="22">
        <f t="shared" si="49"/>
        <v>1.6402829093952889</v>
      </c>
      <c r="L124" s="23"/>
      <c r="M124" s="17" t="s">
        <v>13</v>
      </c>
      <c r="N124" s="22">
        <f t="shared" ref="N124:Q126" si="50">N119*10000000</f>
        <v>1.7782697592778394</v>
      </c>
      <c r="O124" s="22">
        <f t="shared" si="50"/>
        <v>1.7504955026249036</v>
      </c>
      <c r="P124" s="22">
        <f t="shared" si="50"/>
        <v>1.770437154815842</v>
      </c>
      <c r="Q124" s="22">
        <f t="shared" si="50"/>
        <v>1.7496066555129397</v>
      </c>
    </row>
    <row r="125" spans="2:18" x14ac:dyDescent="0.3">
      <c r="B125" s="12" t="s">
        <v>3</v>
      </c>
      <c r="C125" s="6" t="s">
        <v>14</v>
      </c>
      <c r="D125" s="22">
        <f t="shared" si="49"/>
        <v>-3.4132546749776872E-2</v>
      </c>
      <c r="E125" s="22">
        <f t="shared" si="49"/>
        <v>-5.8982424535862235E-2</v>
      </c>
      <c r="F125" s="22">
        <f t="shared" si="49"/>
        <v>-9.813826679355786E-2</v>
      </c>
      <c r="G125" s="22">
        <f t="shared" si="49"/>
        <v>-0.10150463757334602</v>
      </c>
      <c r="L125" s="23"/>
      <c r="M125" s="17" t="s">
        <v>15</v>
      </c>
      <c r="N125" s="22">
        <f t="shared" si="50"/>
        <v>1.7621114422982496</v>
      </c>
      <c r="O125" s="22">
        <f t="shared" si="50"/>
        <v>1.7596964000274518</v>
      </c>
      <c r="P125" s="22">
        <f t="shared" si="50"/>
        <v>1.7499589495924905</v>
      </c>
      <c r="Q125" s="22">
        <f t="shared" si="50"/>
        <v>1.7670198307166798</v>
      </c>
    </row>
    <row r="126" spans="2:18" x14ac:dyDescent="0.3">
      <c r="B126" s="12"/>
      <c r="C126" s="6" t="s">
        <v>15</v>
      </c>
      <c r="D126" s="22">
        <f t="shared" si="49"/>
        <v>0</v>
      </c>
      <c r="E126" s="22">
        <f t="shared" si="49"/>
        <v>-0.12954622531743329</v>
      </c>
      <c r="F126" s="22">
        <f t="shared" si="49"/>
        <v>-7.3326952282977045E-2</v>
      </c>
      <c r="G126" s="22">
        <f t="shared" si="49"/>
        <v>-0.16212609575101064</v>
      </c>
      <c r="L126" s="23"/>
      <c r="M126" s="17" t="s">
        <v>15</v>
      </c>
      <c r="N126" s="22">
        <f t="shared" si="50"/>
        <v>1.7422678336651944</v>
      </c>
      <c r="O126" s="22">
        <f t="shared" si="50"/>
        <v>1.8073605110755318</v>
      </c>
      <c r="P126" s="22">
        <f t="shared" si="50"/>
        <v>1.783423766743736</v>
      </c>
      <c r="Q126" s="22">
        <f t="shared" si="50"/>
        <v>1.8199176535498118</v>
      </c>
    </row>
    <row r="127" spans="2:18" x14ac:dyDescent="0.3">
      <c r="B127" s="7" t="s">
        <v>1</v>
      </c>
      <c r="C127" s="7" t="s">
        <v>32</v>
      </c>
      <c r="D127" s="7" t="s">
        <v>33</v>
      </c>
      <c r="E127" s="5" t="s">
        <v>31</v>
      </c>
      <c r="F127" s="5"/>
      <c r="N127" s="19">
        <f>AVERAGE(N123:N126)</f>
        <v>1.7487393515012262</v>
      </c>
      <c r="O127" s="19">
        <f>AVERAGE(O123:O126)</f>
        <v>1.7571639031240633</v>
      </c>
      <c r="P127" s="19">
        <f>AVERAGE(N127:O127)</f>
        <v>1.7529516273126449</v>
      </c>
      <c r="Q127" s="19"/>
    </row>
    <row r="128" spans="2:18" x14ac:dyDescent="0.3">
      <c r="B128" s="12" t="s">
        <v>5</v>
      </c>
      <c r="C128" s="12" t="s">
        <v>14</v>
      </c>
      <c r="D128" s="7" t="s">
        <v>29</v>
      </c>
      <c r="E128" s="22">
        <v>2.4026271229315213</v>
      </c>
      <c r="F128" s="22">
        <v>2.3022848467702315</v>
      </c>
      <c r="G128" s="21">
        <f>AVERAGE(E128:F128)</f>
        <v>2.3524559848508764</v>
      </c>
      <c r="N128" s="19"/>
      <c r="O128" s="19"/>
      <c r="P128" s="19"/>
      <c r="Q128" s="19"/>
    </row>
    <row r="129" spans="2:17" x14ac:dyDescent="0.3">
      <c r="B129" s="12"/>
      <c r="C129" s="12"/>
      <c r="D129" s="7" t="s">
        <v>30</v>
      </c>
      <c r="E129" s="22">
        <v>2.3219533255789693</v>
      </c>
      <c r="F129" s="22">
        <v>2.3794426940700464</v>
      </c>
      <c r="G129" s="21">
        <f t="shared" ref="G129:G135" si="51">AVERAGE(E129:F129)</f>
        <v>2.3506980098245078</v>
      </c>
      <c r="N129" s="19"/>
      <c r="O129" s="19"/>
      <c r="P129" s="19"/>
      <c r="Q129" s="19"/>
    </row>
    <row r="130" spans="2:17" x14ac:dyDescent="0.3">
      <c r="B130" s="12"/>
      <c r="C130" s="12" t="s">
        <v>16</v>
      </c>
      <c r="D130" s="7" t="s">
        <v>29</v>
      </c>
      <c r="E130" s="22">
        <v>2.4173361968230314</v>
      </c>
      <c r="F130" s="22">
        <v>2.3730366770162377</v>
      </c>
      <c r="G130" s="21">
        <f t="shared" si="51"/>
        <v>2.3951864369196345</v>
      </c>
    </row>
    <row r="131" spans="2:17" x14ac:dyDescent="0.3">
      <c r="B131" s="12"/>
      <c r="C131" s="12"/>
      <c r="D131" s="7" t="s">
        <v>30</v>
      </c>
      <c r="E131" s="22">
        <v>2.3592845284696109</v>
      </c>
      <c r="F131" s="22">
        <v>2.365843830259835</v>
      </c>
      <c r="G131" s="21">
        <f t="shared" si="51"/>
        <v>2.362564179364723</v>
      </c>
      <c r="H131" s="21">
        <f>AVERAGE(E128:E131)</f>
        <v>2.375300293450783</v>
      </c>
    </row>
    <row r="132" spans="2:17" x14ac:dyDescent="0.3">
      <c r="B132" s="12" t="s">
        <v>3</v>
      </c>
      <c r="C132" s="12" t="s">
        <v>14</v>
      </c>
      <c r="D132" s="7" t="s">
        <v>29</v>
      </c>
      <c r="E132" s="22">
        <v>-3.4132546749776872E-2</v>
      </c>
      <c r="F132" s="22">
        <v>-0.10150463757334602</v>
      </c>
      <c r="G132" s="21">
        <f>AVERAGE(E132:F132)</f>
        <v>-6.7818592161561442E-2</v>
      </c>
    </row>
    <row r="133" spans="2:17" x14ac:dyDescent="0.3">
      <c r="B133" s="12"/>
      <c r="C133" s="12"/>
      <c r="D133" s="7" t="s">
        <v>30</v>
      </c>
      <c r="E133" s="22">
        <v>-5.8982424535862235E-2</v>
      </c>
      <c r="F133" s="22">
        <v>-9.813826679355786E-2</v>
      </c>
      <c r="G133" s="21">
        <f t="shared" si="51"/>
        <v>-7.8560345664710041E-2</v>
      </c>
    </row>
    <row r="134" spans="2:17" x14ac:dyDescent="0.3">
      <c r="B134" s="12"/>
      <c r="C134" s="12" t="s">
        <v>16</v>
      </c>
      <c r="D134" s="7" t="s">
        <v>29</v>
      </c>
      <c r="E134" s="22">
        <v>0</v>
      </c>
      <c r="F134" s="22">
        <v>-0.16212609575101064</v>
      </c>
      <c r="G134" s="21">
        <f t="shared" si="51"/>
        <v>-8.106304787550532E-2</v>
      </c>
    </row>
    <row r="135" spans="2:17" x14ac:dyDescent="0.3">
      <c r="B135" s="12"/>
      <c r="C135" s="12"/>
      <c r="D135" s="7" t="s">
        <v>30</v>
      </c>
      <c r="E135" s="22">
        <v>-0.12954622531743329</v>
      </c>
      <c r="F135" s="22">
        <v>-7.3326952282977045E-2</v>
      </c>
      <c r="G135" s="21">
        <f t="shared" si="51"/>
        <v>-0.10143658880020517</v>
      </c>
      <c r="H135" s="21">
        <f>AVERAGE(E132:E135)</f>
        <v>-5.5665299150768101E-2</v>
      </c>
    </row>
  </sheetData>
  <mergeCells count="67">
    <mergeCell ref="B132:B135"/>
    <mergeCell ref="C132:C133"/>
    <mergeCell ref="C134:C135"/>
    <mergeCell ref="B123:B124"/>
    <mergeCell ref="L123:L126"/>
    <mergeCell ref="B125:B126"/>
    <mergeCell ref="E127:F127"/>
    <mergeCell ref="B128:B131"/>
    <mergeCell ref="C128:C129"/>
    <mergeCell ref="C130:C131"/>
    <mergeCell ref="B39:B40"/>
    <mergeCell ref="A41:A48"/>
    <mergeCell ref="B41:B42"/>
    <mergeCell ref="B43:B44"/>
    <mergeCell ref="B45:B46"/>
    <mergeCell ref="B47:B48"/>
    <mergeCell ref="B29:B30"/>
    <mergeCell ref="O30:O31"/>
    <mergeCell ref="B31:B32"/>
    <mergeCell ref="O32:O33"/>
    <mergeCell ref="A33:A36"/>
    <mergeCell ref="B33:B34"/>
    <mergeCell ref="O34:O37"/>
    <mergeCell ref="B35:B36"/>
    <mergeCell ref="A37:A40"/>
    <mergeCell ref="B37:B38"/>
    <mergeCell ref="Q20:Q23"/>
    <mergeCell ref="S20:S21"/>
    <mergeCell ref="B22:B23"/>
    <mergeCell ref="S22:S23"/>
    <mergeCell ref="L24:L27"/>
    <mergeCell ref="A26:B26"/>
    <mergeCell ref="A27:B28"/>
    <mergeCell ref="O27:P27"/>
    <mergeCell ref="O28:O29"/>
    <mergeCell ref="A29:A32"/>
    <mergeCell ref="A16:A23"/>
    <mergeCell ref="B16:B17"/>
    <mergeCell ref="L16:L19"/>
    <mergeCell ref="R16:R23"/>
    <mergeCell ref="S16:S17"/>
    <mergeCell ref="B18:B19"/>
    <mergeCell ref="Q18:Q19"/>
    <mergeCell ref="S18:S19"/>
    <mergeCell ref="B20:B21"/>
    <mergeCell ref="L20:L23"/>
    <mergeCell ref="A12:A15"/>
    <mergeCell ref="B12:B13"/>
    <mergeCell ref="R12:R15"/>
    <mergeCell ref="S12:S13"/>
    <mergeCell ref="B14:B15"/>
    <mergeCell ref="S14:S15"/>
    <mergeCell ref="S4:S5"/>
    <mergeCell ref="B6:B7"/>
    <mergeCell ref="S6:S7"/>
    <mergeCell ref="A8:A11"/>
    <mergeCell ref="B8:B9"/>
    <mergeCell ref="R8:R11"/>
    <mergeCell ref="S8:S9"/>
    <mergeCell ref="B10:B11"/>
    <mergeCell ref="S10:S11"/>
    <mergeCell ref="A1:B1"/>
    <mergeCell ref="A2:B3"/>
    <mergeCell ref="A4:A7"/>
    <mergeCell ref="B4:B5"/>
    <mergeCell ref="Q4:Q7"/>
    <mergeCell ref="R4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5"/>
  <sheetViews>
    <sheetView topLeftCell="B56" workbookViewId="0">
      <selection activeCell="J77" sqref="J77"/>
    </sheetView>
  </sheetViews>
  <sheetFormatPr defaultRowHeight="14" x14ac:dyDescent="0.3"/>
  <cols>
    <col min="4" max="4" width="10.4140625" customWidth="1"/>
    <col min="5" max="5" width="11.9140625" customWidth="1"/>
    <col min="6" max="6" width="10.9140625" customWidth="1"/>
    <col min="7" max="7" width="11.83203125" customWidth="1"/>
    <col min="13" max="13" width="12" customWidth="1"/>
    <col min="14" max="14" width="9.33203125" bestFit="1" customWidth="1"/>
    <col min="15" max="15" width="9.33203125" customWidth="1"/>
    <col min="16" max="16" width="9.58203125" customWidth="1"/>
    <col min="17" max="17" width="10.1640625" customWidth="1"/>
  </cols>
  <sheetData>
    <row r="1" spans="1:20" x14ac:dyDescent="0.3">
      <c r="A1" s="8" t="s">
        <v>10</v>
      </c>
      <c r="B1" s="8"/>
      <c r="C1" s="9"/>
      <c r="D1" s="9">
        <v>0</v>
      </c>
      <c r="E1" s="9">
        <v>3</v>
      </c>
      <c r="F1" s="9">
        <v>4</v>
      </c>
      <c r="G1" s="9">
        <v>4.5</v>
      </c>
      <c r="H1" s="9">
        <v>4</v>
      </c>
      <c r="I1" s="9">
        <v>3</v>
      </c>
      <c r="J1" s="9">
        <v>0</v>
      </c>
    </row>
    <row r="2" spans="1:20" x14ac:dyDescent="0.3">
      <c r="A2" s="10" t="s">
        <v>9</v>
      </c>
      <c r="B2" s="10"/>
      <c r="C2" s="11" t="s">
        <v>11</v>
      </c>
      <c r="D2" s="11">
        <v>1.9</v>
      </c>
      <c r="E2" s="11">
        <v>218.8</v>
      </c>
      <c r="F2" s="11">
        <v>291</v>
      </c>
      <c r="G2" s="11" t="s">
        <v>17</v>
      </c>
      <c r="H2" s="11">
        <v>291.39999999999998</v>
      </c>
      <c r="I2" s="11">
        <v>220.1</v>
      </c>
      <c r="J2" s="11">
        <v>2</v>
      </c>
    </row>
    <row r="3" spans="1:20" x14ac:dyDescent="0.3">
      <c r="A3" s="12"/>
      <c r="B3" s="12"/>
      <c r="C3" s="11" t="s">
        <v>12</v>
      </c>
      <c r="D3" s="11">
        <v>8.5001999999999995</v>
      </c>
      <c r="E3" s="11">
        <v>8.5025999999999993</v>
      </c>
      <c r="F3" s="11">
        <v>8.5020000000000007</v>
      </c>
      <c r="G3" s="11" t="s">
        <v>17</v>
      </c>
      <c r="H3" s="11">
        <v>8.5020000000000007</v>
      </c>
      <c r="I3" s="11">
        <v>8.5029000000000003</v>
      </c>
      <c r="J3" s="11">
        <v>8.5037000000000003</v>
      </c>
    </row>
    <row r="4" spans="1:20" x14ac:dyDescent="0.3">
      <c r="A4" s="12" t="s">
        <v>7</v>
      </c>
      <c r="B4" s="12" t="s">
        <v>14</v>
      </c>
      <c r="C4" s="11" t="s">
        <v>11</v>
      </c>
      <c r="D4" s="11">
        <v>2</v>
      </c>
      <c r="E4" s="11">
        <v>218.5</v>
      </c>
      <c r="F4" s="11">
        <v>290.89999999999998</v>
      </c>
      <c r="G4" s="11" t="s">
        <v>17</v>
      </c>
      <c r="H4" s="11">
        <v>291.39999999999998</v>
      </c>
      <c r="I4" s="11">
        <v>220.1</v>
      </c>
      <c r="J4" s="11">
        <v>2</v>
      </c>
      <c r="Q4" s="2"/>
      <c r="R4" s="5" t="s">
        <v>7</v>
      </c>
      <c r="S4" s="5" t="s">
        <v>14</v>
      </c>
      <c r="T4" s="7" t="s">
        <v>11</v>
      </c>
    </row>
    <row r="5" spans="1:20" x14ac:dyDescent="0.3">
      <c r="A5" s="12"/>
      <c r="B5" s="12"/>
      <c r="C5" s="11" t="s">
        <v>12</v>
      </c>
      <c r="D5" s="11">
        <v>10.561999999999999</v>
      </c>
      <c r="E5" s="11">
        <v>10.595000000000001</v>
      </c>
      <c r="F5" s="11">
        <v>10.6195</v>
      </c>
      <c r="G5" s="11" t="s">
        <v>17</v>
      </c>
      <c r="H5" s="11">
        <v>10.6196</v>
      </c>
      <c r="I5" s="11">
        <v>10.595599999999999</v>
      </c>
      <c r="J5" s="11">
        <v>10.5631</v>
      </c>
      <c r="P5" s="4"/>
      <c r="Q5" s="2"/>
      <c r="R5" s="5"/>
      <c r="S5" s="5"/>
      <c r="T5" s="7" t="s">
        <v>12</v>
      </c>
    </row>
    <row r="6" spans="1:20" x14ac:dyDescent="0.3">
      <c r="A6" s="12"/>
      <c r="B6" s="12" t="s">
        <v>16</v>
      </c>
      <c r="C6" s="11" t="s">
        <v>11</v>
      </c>
      <c r="D6" s="11">
        <v>1.9</v>
      </c>
      <c r="E6" s="11">
        <v>219</v>
      </c>
      <c r="F6" s="11">
        <v>291.3</v>
      </c>
      <c r="G6" s="11" t="s">
        <v>17</v>
      </c>
      <c r="H6" s="11">
        <v>291.89999999999998</v>
      </c>
      <c r="I6" s="11">
        <v>219.5</v>
      </c>
      <c r="J6" s="11">
        <v>2</v>
      </c>
      <c r="Q6" s="2"/>
      <c r="R6" s="5"/>
      <c r="S6" s="5" t="s">
        <v>16</v>
      </c>
      <c r="T6" s="7" t="s">
        <v>11</v>
      </c>
    </row>
    <row r="7" spans="1:20" x14ac:dyDescent="0.3">
      <c r="A7" s="12"/>
      <c r="B7" s="12"/>
      <c r="C7" s="11" t="s">
        <v>12</v>
      </c>
      <c r="D7" s="11">
        <v>11.033200000000001</v>
      </c>
      <c r="E7" s="11">
        <v>11.068099999999999</v>
      </c>
      <c r="F7" s="11">
        <v>11.0944</v>
      </c>
      <c r="G7" s="11" t="s">
        <v>17</v>
      </c>
      <c r="H7" s="11">
        <v>11.095000000000001</v>
      </c>
      <c r="I7" s="11">
        <v>11.068300000000001</v>
      </c>
      <c r="J7" s="11">
        <v>11.0337</v>
      </c>
      <c r="Q7" s="2"/>
      <c r="R7" s="5"/>
      <c r="S7" s="5"/>
      <c r="T7" s="7" t="s">
        <v>12</v>
      </c>
    </row>
    <row r="8" spans="1:20" x14ac:dyDescent="0.3">
      <c r="A8" s="12" t="s">
        <v>5</v>
      </c>
      <c r="B8" s="12" t="s">
        <v>14</v>
      </c>
      <c r="C8" s="11" t="s">
        <v>11</v>
      </c>
      <c r="D8" s="11">
        <v>1.8</v>
      </c>
      <c r="E8" s="11">
        <v>219.2</v>
      </c>
      <c r="F8" s="11">
        <v>290.8</v>
      </c>
      <c r="G8" s="11" t="s">
        <v>17</v>
      </c>
      <c r="H8" s="11">
        <v>292</v>
      </c>
      <c r="I8" s="11">
        <v>220.1</v>
      </c>
      <c r="J8" s="11">
        <v>2</v>
      </c>
      <c r="Q8" s="1"/>
      <c r="R8" s="5" t="s">
        <v>5</v>
      </c>
      <c r="S8" s="5" t="s">
        <v>14</v>
      </c>
      <c r="T8" s="7" t="s">
        <v>11</v>
      </c>
    </row>
    <row r="9" spans="1:20" x14ac:dyDescent="0.3">
      <c r="A9" s="12"/>
      <c r="B9" s="12"/>
      <c r="C9" s="11" t="s">
        <v>12</v>
      </c>
      <c r="D9" s="11">
        <v>11.0916</v>
      </c>
      <c r="E9" s="11">
        <v>11.099500000000001</v>
      </c>
      <c r="F9" s="11">
        <v>11.105</v>
      </c>
      <c r="G9" s="11" t="s">
        <v>17</v>
      </c>
      <c r="H9" s="11">
        <v>11.105399999999999</v>
      </c>
      <c r="I9" s="11">
        <v>11.099500000000001</v>
      </c>
      <c r="J9" s="11">
        <v>11.091699999999999</v>
      </c>
      <c r="Q9" s="1"/>
      <c r="R9" s="5"/>
      <c r="S9" s="5"/>
      <c r="T9" s="7" t="s">
        <v>12</v>
      </c>
    </row>
    <row r="10" spans="1:20" x14ac:dyDescent="0.3">
      <c r="A10" s="12"/>
      <c r="B10" s="12" t="s">
        <v>16</v>
      </c>
      <c r="C10" s="11" t="s">
        <v>11</v>
      </c>
      <c r="D10" s="11">
        <v>1.8</v>
      </c>
      <c r="E10" s="11">
        <v>218.8</v>
      </c>
      <c r="F10" s="11">
        <v>291</v>
      </c>
      <c r="G10" s="11" t="s">
        <v>17</v>
      </c>
      <c r="H10" s="11">
        <v>291.8</v>
      </c>
      <c r="I10" s="11">
        <v>219.6</v>
      </c>
      <c r="J10" s="11">
        <v>1.8</v>
      </c>
      <c r="Q10" s="1"/>
      <c r="R10" s="5"/>
      <c r="S10" s="5" t="s">
        <v>16</v>
      </c>
      <c r="T10" s="7" t="s">
        <v>11</v>
      </c>
    </row>
    <row r="11" spans="1:20" x14ac:dyDescent="0.3">
      <c r="A11" s="12"/>
      <c r="B11" s="12"/>
      <c r="C11" s="11" t="s">
        <v>12</v>
      </c>
      <c r="D11" s="11">
        <v>11.664199999999999</v>
      </c>
      <c r="E11" s="11">
        <v>11.672599999999999</v>
      </c>
      <c r="F11" s="11">
        <v>11.678699999999999</v>
      </c>
      <c r="G11" s="11" t="s">
        <v>17</v>
      </c>
      <c r="H11" s="11">
        <v>11.678900000000001</v>
      </c>
      <c r="I11" s="11">
        <v>11.672700000000001</v>
      </c>
      <c r="J11" s="11">
        <v>11.664400000000001</v>
      </c>
      <c r="Q11" s="1"/>
      <c r="R11" s="5"/>
      <c r="S11" s="5"/>
      <c r="T11" s="7" t="s">
        <v>12</v>
      </c>
    </row>
    <row r="12" spans="1:20" x14ac:dyDescent="0.3">
      <c r="A12" s="12" t="s">
        <v>3</v>
      </c>
      <c r="B12" s="12" t="s">
        <v>14</v>
      </c>
      <c r="C12" s="11" t="s">
        <v>11</v>
      </c>
      <c r="D12" s="11">
        <v>1.9</v>
      </c>
      <c r="E12" s="11">
        <v>218.7</v>
      </c>
      <c r="F12" s="11">
        <v>291.3</v>
      </c>
      <c r="G12" s="11" t="s">
        <v>17</v>
      </c>
      <c r="H12" s="11">
        <v>291.7</v>
      </c>
      <c r="I12" s="11">
        <v>219.7</v>
      </c>
      <c r="J12" s="11">
        <v>1.9</v>
      </c>
      <c r="Q12" s="1"/>
      <c r="R12" s="5" t="s">
        <v>3</v>
      </c>
      <c r="S12" s="5" t="s">
        <v>14</v>
      </c>
      <c r="T12" s="7" t="s">
        <v>11</v>
      </c>
    </row>
    <row r="13" spans="1:20" x14ac:dyDescent="0.3">
      <c r="A13" s="12"/>
      <c r="B13" s="12"/>
      <c r="C13" s="11" t="s">
        <v>12</v>
      </c>
      <c r="D13" s="11">
        <v>10.684900000000001</v>
      </c>
      <c r="E13" s="11">
        <v>10.6837</v>
      </c>
      <c r="F13" s="11">
        <v>10.6829</v>
      </c>
      <c r="G13" s="11" t="s">
        <v>17</v>
      </c>
      <c r="H13" s="11">
        <v>10.682700000000001</v>
      </c>
      <c r="I13" s="11">
        <v>10.6838</v>
      </c>
      <c r="J13" s="11">
        <v>10.684900000000001</v>
      </c>
      <c r="Q13" s="1"/>
      <c r="R13" s="5"/>
      <c r="S13" s="5"/>
      <c r="T13" s="7" t="s">
        <v>12</v>
      </c>
    </row>
    <row r="14" spans="1:20" x14ac:dyDescent="0.3">
      <c r="A14" s="12"/>
      <c r="B14" s="12" t="s">
        <v>16</v>
      </c>
      <c r="C14" s="11" t="s">
        <v>11</v>
      </c>
      <c r="D14" s="11">
        <v>1.8</v>
      </c>
      <c r="E14" s="11">
        <v>218.8</v>
      </c>
      <c r="F14" s="11">
        <v>291.3</v>
      </c>
      <c r="G14" s="11" t="s">
        <v>17</v>
      </c>
      <c r="H14" s="11">
        <v>291.60000000000002</v>
      </c>
      <c r="I14" s="11">
        <v>220.1</v>
      </c>
      <c r="J14" s="11">
        <v>1.8</v>
      </c>
      <c r="Q14" s="1"/>
      <c r="R14" s="5"/>
      <c r="S14" s="5" t="s">
        <v>16</v>
      </c>
      <c r="T14" s="7" t="s">
        <v>11</v>
      </c>
    </row>
    <row r="15" spans="1:20" x14ac:dyDescent="0.3">
      <c r="A15" s="12"/>
      <c r="B15" s="12"/>
      <c r="C15" s="11" t="s">
        <v>12</v>
      </c>
      <c r="D15" s="11">
        <v>11.1839</v>
      </c>
      <c r="E15" s="11">
        <v>11.1828</v>
      </c>
      <c r="F15" s="11">
        <v>11.1815</v>
      </c>
      <c r="G15" s="11" t="s">
        <v>17</v>
      </c>
      <c r="H15" s="11">
        <v>11.181800000000001</v>
      </c>
      <c r="I15" s="11">
        <v>11.182600000000001</v>
      </c>
      <c r="J15" s="11">
        <v>11.183999999999999</v>
      </c>
      <c r="Q15" s="1"/>
      <c r="R15" s="5"/>
      <c r="S15" s="5"/>
      <c r="T15" s="7" t="s">
        <v>12</v>
      </c>
    </row>
    <row r="16" spans="1:20" x14ac:dyDescent="0.3">
      <c r="A16" s="12" t="s">
        <v>1</v>
      </c>
      <c r="B16" s="12" t="s">
        <v>14</v>
      </c>
      <c r="C16" s="11" t="s">
        <v>11</v>
      </c>
      <c r="D16" s="11">
        <v>1.8</v>
      </c>
      <c r="E16" s="11">
        <v>219.3</v>
      </c>
      <c r="F16" s="11">
        <v>291.10000000000002</v>
      </c>
      <c r="G16" s="11" t="s">
        <v>17</v>
      </c>
      <c r="H16" s="11">
        <v>291.8</v>
      </c>
      <c r="I16" s="11">
        <v>220</v>
      </c>
      <c r="J16" s="11">
        <v>1.8</v>
      </c>
      <c r="L16" s="2"/>
      <c r="Q16" s="1"/>
      <c r="R16" s="5" t="s">
        <v>1</v>
      </c>
      <c r="S16" s="5" t="s">
        <v>14</v>
      </c>
      <c r="T16" s="7" t="s">
        <v>11</v>
      </c>
    </row>
    <row r="17" spans="1:22" x14ac:dyDescent="0.3">
      <c r="A17" s="12"/>
      <c r="B17" s="12"/>
      <c r="C17" s="11" t="s">
        <v>12</v>
      </c>
      <c r="D17" s="11">
        <v>10.636699999999999</v>
      </c>
      <c r="E17" s="11">
        <v>10.6488</v>
      </c>
      <c r="F17" s="11">
        <v>10.6579</v>
      </c>
      <c r="G17" s="11" t="s">
        <v>17</v>
      </c>
      <c r="H17" s="11">
        <v>10.6578</v>
      </c>
      <c r="I17" s="11">
        <v>10.6488</v>
      </c>
      <c r="J17" s="11">
        <v>10.636699999999999</v>
      </c>
      <c r="L17" s="2"/>
      <c r="Q17" s="1"/>
      <c r="R17" s="5"/>
      <c r="S17" s="5"/>
      <c r="T17" s="7" t="s">
        <v>12</v>
      </c>
    </row>
    <row r="18" spans="1:22" x14ac:dyDescent="0.3">
      <c r="A18" s="12"/>
      <c r="B18" s="12" t="s">
        <v>16</v>
      </c>
      <c r="C18" s="11" t="s">
        <v>11</v>
      </c>
      <c r="D18" s="11">
        <v>2</v>
      </c>
      <c r="E18" s="11">
        <v>219.3</v>
      </c>
      <c r="F18" s="11">
        <v>290.89999999999998</v>
      </c>
      <c r="G18" s="11" t="s">
        <v>17</v>
      </c>
      <c r="H18" s="11">
        <v>291.8</v>
      </c>
      <c r="I18" s="11">
        <v>220.1</v>
      </c>
      <c r="J18" s="11">
        <v>1.8</v>
      </c>
      <c r="L18" s="2"/>
      <c r="Q18" s="2"/>
      <c r="R18" s="5"/>
      <c r="S18" s="5" t="s">
        <v>16</v>
      </c>
      <c r="T18" s="7" t="s">
        <v>11</v>
      </c>
    </row>
    <row r="19" spans="1:22" x14ac:dyDescent="0.3">
      <c r="A19" s="12"/>
      <c r="B19" s="12"/>
      <c r="C19" s="11" t="s">
        <v>12</v>
      </c>
      <c r="D19" s="11">
        <v>10.588699999999999</v>
      </c>
      <c r="E19" s="11">
        <v>10.601000000000001</v>
      </c>
      <c r="F19" s="11">
        <v>10.6099</v>
      </c>
      <c r="G19" s="11" t="s">
        <v>17</v>
      </c>
      <c r="H19" s="11">
        <v>10.610200000000001</v>
      </c>
      <c r="I19" s="11">
        <v>10.6012</v>
      </c>
      <c r="J19" s="11">
        <v>10.588800000000001</v>
      </c>
      <c r="L19" s="2"/>
      <c r="Q19" s="2"/>
      <c r="R19" s="5"/>
      <c r="S19" s="5"/>
      <c r="T19" s="7" t="s">
        <v>12</v>
      </c>
    </row>
    <row r="20" spans="1:22" x14ac:dyDescent="0.3">
      <c r="A20" s="12"/>
      <c r="B20" s="12" t="s">
        <v>14</v>
      </c>
      <c r="C20" s="11" t="s">
        <v>11</v>
      </c>
      <c r="D20" s="11">
        <v>1.8</v>
      </c>
      <c r="E20" s="11">
        <v>218.6</v>
      </c>
      <c r="F20" s="11">
        <v>290.8</v>
      </c>
      <c r="G20" s="11" t="s">
        <v>17</v>
      </c>
      <c r="H20" s="11">
        <v>291.5</v>
      </c>
      <c r="I20" s="11">
        <v>219.6</v>
      </c>
      <c r="J20" s="11">
        <v>2</v>
      </c>
      <c r="L20" s="2"/>
      <c r="Q20" s="2"/>
      <c r="R20" s="5"/>
      <c r="S20" s="5" t="s">
        <v>14</v>
      </c>
      <c r="T20" s="7" t="s">
        <v>11</v>
      </c>
    </row>
    <row r="21" spans="1:22" x14ac:dyDescent="0.3">
      <c r="A21" s="12"/>
      <c r="B21" s="12"/>
      <c r="C21" s="11" t="s">
        <v>12</v>
      </c>
      <c r="D21" s="11">
        <v>11.1541</v>
      </c>
      <c r="E21" s="11">
        <v>11.1675</v>
      </c>
      <c r="F21" s="11">
        <v>11.1777</v>
      </c>
      <c r="G21" s="11" t="s">
        <v>17</v>
      </c>
      <c r="H21" s="11">
        <v>11.1778</v>
      </c>
      <c r="I21" s="11">
        <v>11.1678</v>
      </c>
      <c r="J21" s="11">
        <v>11.154500000000001</v>
      </c>
      <c r="L21" s="2"/>
      <c r="Q21" s="2"/>
      <c r="R21" s="5"/>
      <c r="S21" s="5"/>
      <c r="T21" s="7" t="s">
        <v>12</v>
      </c>
    </row>
    <row r="22" spans="1:22" x14ac:dyDescent="0.3">
      <c r="A22" s="12"/>
      <c r="B22" s="12" t="s">
        <v>16</v>
      </c>
      <c r="C22" s="11" t="s">
        <v>11</v>
      </c>
      <c r="D22" s="11">
        <v>1.8</v>
      </c>
      <c r="E22" s="11">
        <v>219.5</v>
      </c>
      <c r="F22" s="11">
        <v>292</v>
      </c>
      <c r="G22" s="11" t="s">
        <v>17</v>
      </c>
      <c r="H22" s="11">
        <v>292</v>
      </c>
      <c r="I22" s="11">
        <v>220</v>
      </c>
      <c r="J22" s="11">
        <v>1.8</v>
      </c>
      <c r="L22" s="2"/>
      <c r="Q22" s="2"/>
      <c r="R22" s="5"/>
      <c r="S22" s="5" t="s">
        <v>16</v>
      </c>
      <c r="T22" s="7" t="s">
        <v>11</v>
      </c>
    </row>
    <row r="23" spans="1:22" x14ac:dyDescent="0.3">
      <c r="A23" s="12"/>
      <c r="B23" s="12"/>
      <c r="C23" s="11" t="s">
        <v>12</v>
      </c>
      <c r="D23" s="11">
        <v>11.165800000000001</v>
      </c>
      <c r="E23" s="11">
        <v>11.1791</v>
      </c>
      <c r="F23" s="11">
        <v>11.190200000000001</v>
      </c>
      <c r="G23" s="11" t="s">
        <v>17</v>
      </c>
      <c r="H23" s="11">
        <v>11.190099999999999</v>
      </c>
      <c r="I23" s="11">
        <v>11.18</v>
      </c>
      <c r="J23" s="11">
        <v>11.166</v>
      </c>
      <c r="L23" s="2"/>
      <c r="Q23" s="2"/>
      <c r="R23" s="5"/>
      <c r="S23" s="5"/>
      <c r="T23" s="7" t="s">
        <v>12</v>
      </c>
    </row>
    <row r="24" spans="1:22" x14ac:dyDescent="0.3">
      <c r="D24" s="7"/>
      <c r="E24" s="7"/>
      <c r="F24" s="7"/>
      <c r="G24" s="7"/>
      <c r="H24" s="7"/>
      <c r="I24" s="7"/>
      <c r="J24" s="7"/>
      <c r="L24" s="2"/>
      <c r="Q24" s="3"/>
    </row>
    <row r="25" spans="1:22" x14ac:dyDescent="0.3">
      <c r="D25" s="7"/>
      <c r="E25" s="7"/>
      <c r="F25" s="7"/>
      <c r="G25" s="7"/>
      <c r="H25" s="7"/>
      <c r="I25" s="7"/>
      <c r="J25" s="7"/>
      <c r="L25" s="2"/>
      <c r="Q25" s="3"/>
    </row>
    <row r="26" spans="1:22" x14ac:dyDescent="0.3">
      <c r="A26" s="8" t="s">
        <v>10</v>
      </c>
      <c r="B26" s="8"/>
      <c r="C26" s="9"/>
      <c r="D26" s="9">
        <v>0</v>
      </c>
      <c r="E26" s="9">
        <v>3</v>
      </c>
      <c r="F26" s="9">
        <v>4</v>
      </c>
      <c r="G26" s="9">
        <v>4.5</v>
      </c>
      <c r="H26" s="9">
        <v>4</v>
      </c>
      <c r="I26" s="9">
        <v>3</v>
      </c>
      <c r="J26" s="9">
        <v>0</v>
      </c>
      <c r="L26" s="2"/>
      <c r="O26" s="7"/>
      <c r="P26" s="7"/>
      <c r="Q26" s="7" t="s">
        <v>19</v>
      </c>
      <c r="R26" s="7" t="s">
        <v>21</v>
      </c>
      <c r="S26" s="7" t="s">
        <v>22</v>
      </c>
      <c r="T26" s="7" t="s">
        <v>22</v>
      </c>
      <c r="U26" s="7" t="s">
        <v>21</v>
      </c>
      <c r="V26" s="7" t="s">
        <v>24</v>
      </c>
    </row>
    <row r="27" spans="1:22" x14ac:dyDescent="0.3">
      <c r="A27" s="10" t="s">
        <v>9</v>
      </c>
      <c r="B27" s="10"/>
      <c r="C27" s="11" t="s">
        <v>11</v>
      </c>
      <c r="D27" s="11">
        <v>1.9</v>
      </c>
      <c r="E27" s="11">
        <v>218.8</v>
      </c>
      <c r="F27" s="11">
        <v>291</v>
      </c>
      <c r="G27" s="11" t="s">
        <v>17</v>
      </c>
      <c r="H27" s="11">
        <v>291.39999999999998</v>
      </c>
      <c r="I27" s="11">
        <v>220.1</v>
      </c>
      <c r="J27" s="11">
        <v>2</v>
      </c>
      <c r="L27" s="2"/>
      <c r="M27" s="14" t="s">
        <v>9</v>
      </c>
      <c r="N27" s="14"/>
      <c r="O27" s="5" t="s">
        <v>9</v>
      </c>
      <c r="P27" s="5"/>
      <c r="Q27" s="15">
        <v>8.5037000000000003</v>
      </c>
      <c r="R27" s="16">
        <f>R39-Q39</f>
        <v>-1.1000000000009891E-3</v>
      </c>
      <c r="S27" s="16">
        <f>S39-Q39</f>
        <v>-1.6999999999995907E-3</v>
      </c>
      <c r="T27" s="16">
        <f>U39-Q39</f>
        <v>-1.6999999999995907E-3</v>
      </c>
      <c r="U27" s="16">
        <f>V39-Q39</f>
        <v>-7.9999999999991189E-4</v>
      </c>
      <c r="V27" s="16">
        <f t="shared" ref="V27:V37" si="0">W39-Q39</f>
        <v>0</v>
      </c>
    </row>
    <row r="28" spans="1:22" x14ac:dyDescent="0.3">
      <c r="A28" s="12"/>
      <c r="B28" s="12"/>
      <c r="C28" s="11" t="s">
        <v>12</v>
      </c>
      <c r="D28" s="11">
        <v>8.5037000000000003</v>
      </c>
      <c r="E28" s="11">
        <v>8.5025999999999993</v>
      </c>
      <c r="F28" s="11">
        <v>8.5020000000000007</v>
      </c>
      <c r="G28" s="11" t="s">
        <v>17</v>
      </c>
      <c r="H28" s="11">
        <v>8.5020000000000007</v>
      </c>
      <c r="I28" s="11">
        <v>8.5029000000000003</v>
      </c>
      <c r="J28" s="11">
        <v>8.5037000000000003</v>
      </c>
      <c r="M28" s="13"/>
      <c r="N28" s="13"/>
      <c r="O28" s="5" t="s">
        <v>7</v>
      </c>
      <c r="P28" s="6" t="s">
        <v>14</v>
      </c>
      <c r="Q28" s="15">
        <v>10.561999999999999</v>
      </c>
      <c r="R28" s="16">
        <f t="shared" ref="R28:R37" si="1">R40-Q40</f>
        <v>3.3000000000001251E-2</v>
      </c>
      <c r="S28" s="16">
        <f t="shared" ref="S28:S37" si="2">S40-Q40</f>
        <v>5.7500000000000995E-2</v>
      </c>
      <c r="T28" s="16">
        <f t="shared" ref="T28:T37" si="3">U40-Q40</f>
        <v>5.7600000000000762E-2</v>
      </c>
      <c r="U28" s="16">
        <f t="shared" ref="U28:U37" si="4">V40-Q40</f>
        <v>3.3599999999999852E-2</v>
      </c>
      <c r="V28" s="16">
        <f t="shared" si="0"/>
        <v>1.1000000000009891E-3</v>
      </c>
    </row>
    <row r="29" spans="1:22" x14ac:dyDescent="0.3">
      <c r="A29" s="12" t="s">
        <v>7</v>
      </c>
      <c r="B29" s="12" t="s">
        <v>14</v>
      </c>
      <c r="C29" s="11" t="s">
        <v>11</v>
      </c>
      <c r="D29" s="11">
        <v>2</v>
      </c>
      <c r="E29" s="11">
        <v>218.5</v>
      </c>
      <c r="F29" s="11">
        <v>290.89999999999998</v>
      </c>
      <c r="G29" s="11" t="s">
        <v>17</v>
      </c>
      <c r="H29" s="11">
        <v>291.39999999999998</v>
      </c>
      <c r="I29" s="11">
        <v>220.1</v>
      </c>
      <c r="J29" s="11">
        <v>2</v>
      </c>
      <c r="M29" s="13" t="s">
        <v>7</v>
      </c>
      <c r="N29" s="13" t="s">
        <v>14</v>
      </c>
      <c r="O29" s="5"/>
      <c r="P29" s="6" t="s">
        <v>15</v>
      </c>
      <c r="Q29" s="15">
        <v>11.033200000000001</v>
      </c>
      <c r="R29" s="16">
        <f t="shared" si="1"/>
        <v>3.4899999999998599E-2</v>
      </c>
      <c r="S29" s="16">
        <f t="shared" si="2"/>
        <v>6.1199999999999477E-2</v>
      </c>
      <c r="T29" s="16">
        <f t="shared" si="3"/>
        <v>6.1799999999999855E-2</v>
      </c>
      <c r="U29" s="16">
        <f t="shared" si="4"/>
        <v>3.5099999999999909E-2</v>
      </c>
      <c r="V29" s="16">
        <f t="shared" si="0"/>
        <v>4.9999999999883471E-4</v>
      </c>
    </row>
    <row r="30" spans="1:22" x14ac:dyDescent="0.3">
      <c r="A30" s="12"/>
      <c r="B30" s="12"/>
      <c r="C30" s="11" t="s">
        <v>12</v>
      </c>
      <c r="D30" s="11">
        <v>10.561999999999999</v>
      </c>
      <c r="E30" s="11">
        <v>10.595000000000001</v>
      </c>
      <c r="F30" s="11">
        <v>10.6195</v>
      </c>
      <c r="G30" s="11" t="s">
        <v>17</v>
      </c>
      <c r="H30" s="11">
        <v>10.6196</v>
      </c>
      <c r="I30" s="11">
        <v>10.595599999999999</v>
      </c>
      <c r="J30" s="11">
        <v>10.5631</v>
      </c>
      <c r="M30" s="13"/>
      <c r="N30" s="13"/>
      <c r="O30" s="12" t="s">
        <v>5</v>
      </c>
      <c r="P30" s="6" t="s">
        <v>14</v>
      </c>
      <c r="Q30" s="15">
        <v>11.0916</v>
      </c>
      <c r="R30" s="16">
        <f t="shared" si="1"/>
        <v>7.9000000000011283E-3</v>
      </c>
      <c r="S30" s="16">
        <f t="shared" si="2"/>
        <v>1.3400000000000745E-2</v>
      </c>
      <c r="T30" s="16">
        <f t="shared" si="3"/>
        <v>1.3799999999999812E-2</v>
      </c>
      <c r="U30" s="16">
        <f t="shared" si="4"/>
        <v>7.9000000000011283E-3</v>
      </c>
      <c r="V30" s="16">
        <f t="shared" si="0"/>
        <v>9.9999999999766942E-5</v>
      </c>
    </row>
    <row r="31" spans="1:22" x14ac:dyDescent="0.3">
      <c r="A31" s="12"/>
      <c r="B31" s="12" t="s">
        <v>16</v>
      </c>
      <c r="C31" s="11" t="s">
        <v>11</v>
      </c>
      <c r="D31" s="11">
        <v>1.9</v>
      </c>
      <c r="E31" s="11">
        <v>219</v>
      </c>
      <c r="F31" s="11">
        <v>291.3</v>
      </c>
      <c r="G31" s="11" t="s">
        <v>17</v>
      </c>
      <c r="H31" s="11">
        <v>291.89999999999998</v>
      </c>
      <c r="I31" s="11">
        <v>219.5</v>
      </c>
      <c r="J31" s="11">
        <v>2</v>
      </c>
      <c r="M31" s="13"/>
      <c r="N31" s="13" t="s">
        <v>16</v>
      </c>
      <c r="O31" s="12"/>
      <c r="P31" s="6" t="s">
        <v>15</v>
      </c>
      <c r="Q31" s="15">
        <v>11.664199999999999</v>
      </c>
      <c r="R31" s="16">
        <f t="shared" si="1"/>
        <v>8.3999999999999631E-3</v>
      </c>
      <c r="S31" s="16">
        <f t="shared" si="2"/>
        <v>1.4499999999999957E-2</v>
      </c>
      <c r="T31" s="16">
        <f t="shared" si="3"/>
        <v>1.4700000000001268E-2</v>
      </c>
      <c r="U31" s="16">
        <f t="shared" si="4"/>
        <v>8.5000000000015064E-3</v>
      </c>
      <c r="V31" s="16">
        <f t="shared" si="0"/>
        <v>2.0000000000131024E-4</v>
      </c>
    </row>
    <row r="32" spans="1:22" x14ac:dyDescent="0.3">
      <c r="A32" s="12"/>
      <c r="B32" s="12"/>
      <c r="C32" s="11" t="s">
        <v>12</v>
      </c>
      <c r="D32" s="11">
        <v>11.033200000000001</v>
      </c>
      <c r="E32" s="11">
        <v>11.068099999999999</v>
      </c>
      <c r="F32" s="11">
        <v>11.0944</v>
      </c>
      <c r="G32" s="11" t="s">
        <v>17</v>
      </c>
      <c r="H32" s="11">
        <v>11.095000000000001</v>
      </c>
      <c r="I32" s="11">
        <v>11.068300000000001</v>
      </c>
      <c r="J32" s="11">
        <v>11.0337</v>
      </c>
      <c r="M32" s="13"/>
      <c r="N32" s="13"/>
      <c r="O32" s="12" t="s">
        <v>3</v>
      </c>
      <c r="P32" s="6" t="s">
        <v>14</v>
      </c>
      <c r="Q32" s="15">
        <v>10.684900000000001</v>
      </c>
      <c r="R32" s="16">
        <f t="shared" si="1"/>
        <v>-1.200000000000756E-3</v>
      </c>
      <c r="S32" s="16">
        <f t="shared" si="2"/>
        <v>-2.0000000000006679E-3</v>
      </c>
      <c r="T32" s="16">
        <f t="shared" si="3"/>
        <v>-2.2000000000002018E-3</v>
      </c>
      <c r="U32" s="16">
        <f t="shared" si="4"/>
        <v>-1.1000000000009891E-3</v>
      </c>
      <c r="V32" s="16">
        <f t="shared" si="0"/>
        <v>0</v>
      </c>
    </row>
    <row r="33" spans="1:23" x14ac:dyDescent="0.3">
      <c r="A33" s="12" t="s">
        <v>5</v>
      </c>
      <c r="B33" s="12" t="s">
        <v>14</v>
      </c>
      <c r="C33" s="11" t="s">
        <v>11</v>
      </c>
      <c r="D33" s="11">
        <v>1.8</v>
      </c>
      <c r="E33" s="11">
        <v>219.2</v>
      </c>
      <c r="F33" s="11">
        <v>290.8</v>
      </c>
      <c r="G33" s="11" t="s">
        <v>17</v>
      </c>
      <c r="H33" s="11">
        <v>292</v>
      </c>
      <c r="I33" s="11">
        <v>220.1</v>
      </c>
      <c r="J33" s="11">
        <v>2</v>
      </c>
      <c r="M33" s="13" t="s">
        <v>5</v>
      </c>
      <c r="N33" s="13" t="s">
        <v>14</v>
      </c>
      <c r="O33" s="12"/>
      <c r="P33" s="6" t="s">
        <v>15</v>
      </c>
      <c r="Q33" s="15">
        <v>11.1839</v>
      </c>
      <c r="R33" s="16">
        <f t="shared" si="1"/>
        <v>-1.0999999999992127E-3</v>
      </c>
      <c r="S33" s="16">
        <f t="shared" si="2"/>
        <v>-2.3999999999997357E-3</v>
      </c>
      <c r="T33" s="16">
        <f t="shared" si="3"/>
        <v>-2.0999999999986585E-3</v>
      </c>
      <c r="U33" s="16">
        <f t="shared" si="4"/>
        <v>-1.2999999999987466E-3</v>
      </c>
      <c r="V33" s="16">
        <f t="shared" si="0"/>
        <v>9.9999999999766942E-5</v>
      </c>
    </row>
    <row r="34" spans="1:23" x14ac:dyDescent="0.3">
      <c r="A34" s="12"/>
      <c r="B34" s="12"/>
      <c r="C34" s="11" t="s">
        <v>12</v>
      </c>
      <c r="D34" s="11">
        <v>11.0916</v>
      </c>
      <c r="E34" s="11">
        <v>11.099500000000001</v>
      </c>
      <c r="F34" s="11">
        <v>11.105</v>
      </c>
      <c r="G34" s="11" t="s">
        <v>17</v>
      </c>
      <c r="H34" s="11">
        <v>11.105399999999999</v>
      </c>
      <c r="I34" s="11">
        <v>11.099500000000001</v>
      </c>
      <c r="J34" s="11">
        <v>11.091699999999999</v>
      </c>
      <c r="M34" s="13"/>
      <c r="N34" s="13"/>
      <c r="O34" s="12" t="s">
        <v>1</v>
      </c>
      <c r="P34" s="6" t="s">
        <v>14</v>
      </c>
      <c r="Q34" s="15">
        <v>10.636699999999999</v>
      </c>
      <c r="R34" s="16">
        <f t="shared" si="1"/>
        <v>1.2100000000000222E-2</v>
      </c>
      <c r="S34" s="16">
        <f t="shared" si="2"/>
        <v>2.120000000000033E-2</v>
      </c>
      <c r="T34" s="16">
        <f t="shared" si="3"/>
        <v>2.1100000000000563E-2</v>
      </c>
      <c r="U34" s="16">
        <f t="shared" si="4"/>
        <v>1.2100000000000222E-2</v>
      </c>
      <c r="V34" s="16">
        <f t="shared" si="0"/>
        <v>0</v>
      </c>
    </row>
    <row r="35" spans="1:23" x14ac:dyDescent="0.3">
      <c r="A35" s="12"/>
      <c r="B35" s="12" t="s">
        <v>16</v>
      </c>
      <c r="C35" s="11" t="s">
        <v>11</v>
      </c>
      <c r="D35" s="11">
        <v>1.8</v>
      </c>
      <c r="E35" s="11">
        <v>218.8</v>
      </c>
      <c r="F35" s="11">
        <v>291</v>
      </c>
      <c r="G35" s="11" t="s">
        <v>17</v>
      </c>
      <c r="H35" s="11">
        <v>291.8</v>
      </c>
      <c r="I35" s="11">
        <v>219.6</v>
      </c>
      <c r="J35" s="11">
        <v>1.8</v>
      </c>
      <c r="M35" s="13"/>
      <c r="N35" s="13" t="s">
        <v>16</v>
      </c>
      <c r="O35" s="12"/>
      <c r="P35" s="6" t="s">
        <v>14</v>
      </c>
      <c r="Q35" s="15">
        <v>10.588699999999999</v>
      </c>
      <c r="R35" s="16">
        <f t="shared" si="1"/>
        <v>1.2300000000001532E-2</v>
      </c>
      <c r="S35" s="16">
        <f t="shared" si="2"/>
        <v>2.120000000000033E-2</v>
      </c>
      <c r="T35" s="16">
        <f t="shared" si="3"/>
        <v>2.1500000000001407E-2</v>
      </c>
      <c r="U35" s="16">
        <f t="shared" si="4"/>
        <v>1.2500000000001066E-2</v>
      </c>
      <c r="V35" s="16">
        <f>W47-Q47</f>
        <v>1.000000000015433E-4</v>
      </c>
    </row>
    <row r="36" spans="1:23" x14ac:dyDescent="0.3">
      <c r="A36" s="12"/>
      <c r="B36" s="12"/>
      <c r="C36" s="11" t="s">
        <v>12</v>
      </c>
      <c r="D36" s="11">
        <v>11.664199999999999</v>
      </c>
      <c r="E36" s="11">
        <v>11.672599999999999</v>
      </c>
      <c r="F36" s="11">
        <v>11.678699999999999</v>
      </c>
      <c r="G36" s="11" t="s">
        <v>17</v>
      </c>
      <c r="H36" s="11">
        <v>11.678900000000001</v>
      </c>
      <c r="I36" s="11">
        <v>11.672700000000001</v>
      </c>
      <c r="J36" s="11">
        <v>11.664400000000001</v>
      </c>
      <c r="M36" s="13"/>
      <c r="N36" s="13"/>
      <c r="O36" s="12"/>
      <c r="P36" s="6" t="s">
        <v>15</v>
      </c>
      <c r="Q36" s="15">
        <v>11.1541</v>
      </c>
      <c r="R36" s="16">
        <f t="shared" si="1"/>
        <v>1.3400000000000745E-2</v>
      </c>
      <c r="S36" s="16">
        <f t="shared" si="2"/>
        <v>2.3600000000000065E-2</v>
      </c>
      <c r="T36" s="16">
        <f t="shared" si="3"/>
        <v>2.3699999999999832E-2</v>
      </c>
      <c r="U36" s="16">
        <f t="shared" si="4"/>
        <v>1.3700000000000045E-2</v>
      </c>
      <c r="V36" s="16">
        <f t="shared" si="0"/>
        <v>4.0000000000084412E-4</v>
      </c>
    </row>
    <row r="37" spans="1:23" x14ac:dyDescent="0.3">
      <c r="A37" s="12" t="s">
        <v>3</v>
      </c>
      <c r="B37" s="12" t="s">
        <v>14</v>
      </c>
      <c r="C37" s="11" t="s">
        <v>11</v>
      </c>
      <c r="D37" s="11">
        <v>1.9</v>
      </c>
      <c r="E37" s="11">
        <v>218.7</v>
      </c>
      <c r="F37" s="11">
        <v>291.3</v>
      </c>
      <c r="G37" s="11" t="s">
        <v>17</v>
      </c>
      <c r="H37" s="11">
        <v>291.7</v>
      </c>
      <c r="I37" s="11">
        <v>219.7</v>
      </c>
      <c r="J37" s="11">
        <v>1.9</v>
      </c>
      <c r="M37" s="13" t="s">
        <v>3</v>
      </c>
      <c r="N37" s="13" t="s">
        <v>14</v>
      </c>
      <c r="O37" s="12"/>
      <c r="P37" s="6" t="s">
        <v>15</v>
      </c>
      <c r="Q37" s="15">
        <v>11.165800000000001</v>
      </c>
      <c r="R37" s="16">
        <f t="shared" si="1"/>
        <v>1.3299999999999201E-2</v>
      </c>
      <c r="S37" s="16">
        <f t="shared" si="2"/>
        <v>2.4399999999999977E-2</v>
      </c>
      <c r="T37" s="16">
        <f t="shared" si="3"/>
        <v>2.4299999999998434E-2</v>
      </c>
      <c r="U37" s="16">
        <f t="shared" si="4"/>
        <v>1.419999999999888E-2</v>
      </c>
      <c r="V37" s="16">
        <f t="shared" si="0"/>
        <v>1.9999999999953388E-4</v>
      </c>
    </row>
    <row r="38" spans="1:23" x14ac:dyDescent="0.3">
      <c r="A38" s="12"/>
      <c r="B38" s="12"/>
      <c r="C38" s="11" t="s">
        <v>12</v>
      </c>
      <c r="D38" s="11">
        <v>10.684900000000001</v>
      </c>
      <c r="E38" s="11">
        <v>10.6837</v>
      </c>
      <c r="F38" s="11">
        <v>10.6829</v>
      </c>
      <c r="G38" s="11" t="s">
        <v>17</v>
      </c>
      <c r="H38" s="11">
        <v>10.682700000000001</v>
      </c>
      <c r="I38" s="11">
        <v>10.6838</v>
      </c>
      <c r="J38" s="11">
        <v>10.684900000000001</v>
      </c>
      <c r="M38" s="13"/>
      <c r="N38" s="13"/>
      <c r="Q38" s="11"/>
      <c r="R38" s="1"/>
      <c r="S38" s="1"/>
      <c r="T38" s="1"/>
      <c r="U38" s="1"/>
      <c r="V38" s="1"/>
    </row>
    <row r="39" spans="1:23" x14ac:dyDescent="0.3">
      <c r="A39" s="12"/>
      <c r="B39" s="12" t="s">
        <v>16</v>
      </c>
      <c r="C39" s="11" t="s">
        <v>11</v>
      </c>
      <c r="D39" s="11">
        <v>1.8</v>
      </c>
      <c r="E39" s="11">
        <v>218.8</v>
      </c>
      <c r="F39" s="11">
        <v>291.3</v>
      </c>
      <c r="G39" s="11" t="s">
        <v>17</v>
      </c>
      <c r="H39" s="11">
        <v>291.60000000000002</v>
      </c>
      <c r="I39" s="11">
        <v>220.1</v>
      </c>
      <c r="J39" s="11">
        <v>1.8</v>
      </c>
      <c r="M39" s="13"/>
      <c r="N39" s="13" t="s">
        <v>16</v>
      </c>
      <c r="Q39" s="15">
        <v>8.5037000000000003</v>
      </c>
      <c r="R39" s="15">
        <v>8.5025999999999993</v>
      </c>
      <c r="S39" s="15">
        <v>8.5020000000000007</v>
      </c>
      <c r="T39" s="15" t="s">
        <v>17</v>
      </c>
      <c r="U39" s="15">
        <v>8.5020000000000007</v>
      </c>
      <c r="V39" s="15">
        <v>8.5029000000000003</v>
      </c>
      <c r="W39" s="15">
        <v>8.5037000000000003</v>
      </c>
    </row>
    <row r="40" spans="1:23" x14ac:dyDescent="0.3">
      <c r="A40" s="12"/>
      <c r="B40" s="12"/>
      <c r="C40" s="11" t="s">
        <v>12</v>
      </c>
      <c r="D40" s="11">
        <v>11.1839</v>
      </c>
      <c r="E40" s="11">
        <v>11.1828</v>
      </c>
      <c r="F40" s="11">
        <v>11.1815</v>
      </c>
      <c r="G40" s="11" t="s">
        <v>17</v>
      </c>
      <c r="H40" s="11">
        <v>11.181800000000001</v>
      </c>
      <c r="I40" s="11">
        <v>11.182600000000001</v>
      </c>
      <c r="J40" s="11">
        <v>11.183999999999999</v>
      </c>
      <c r="M40" s="13"/>
      <c r="N40" s="13"/>
      <c r="Q40" s="15">
        <v>10.561999999999999</v>
      </c>
      <c r="R40" s="15">
        <v>10.595000000000001</v>
      </c>
      <c r="S40" s="15">
        <v>10.6195</v>
      </c>
      <c r="T40" s="15" t="s">
        <v>17</v>
      </c>
      <c r="U40" s="15">
        <v>10.6196</v>
      </c>
      <c r="V40" s="15">
        <v>10.595599999999999</v>
      </c>
      <c r="W40" s="15">
        <v>10.5631</v>
      </c>
    </row>
    <row r="41" spans="1:23" x14ac:dyDescent="0.3">
      <c r="A41" s="12" t="s">
        <v>1</v>
      </c>
      <c r="B41" s="12" t="s">
        <v>14</v>
      </c>
      <c r="C41" s="11" t="s">
        <v>11</v>
      </c>
      <c r="D41" s="11">
        <v>1.8</v>
      </c>
      <c r="E41" s="11">
        <v>219.3</v>
      </c>
      <c r="F41" s="11">
        <v>291.10000000000002</v>
      </c>
      <c r="G41" s="11" t="s">
        <v>17</v>
      </c>
      <c r="H41" s="11">
        <v>291.8</v>
      </c>
      <c r="I41" s="11">
        <v>220</v>
      </c>
      <c r="J41" s="11">
        <v>1.8</v>
      </c>
      <c r="M41" s="13" t="s">
        <v>1</v>
      </c>
      <c r="N41" s="13" t="s">
        <v>14</v>
      </c>
      <c r="Q41" s="15">
        <v>11.033200000000001</v>
      </c>
      <c r="R41" s="15">
        <v>11.068099999999999</v>
      </c>
      <c r="S41" s="15">
        <v>11.0944</v>
      </c>
      <c r="T41" s="15" t="s">
        <v>17</v>
      </c>
      <c r="U41" s="15">
        <v>11.095000000000001</v>
      </c>
      <c r="V41" s="15">
        <v>11.068300000000001</v>
      </c>
      <c r="W41" s="15">
        <v>11.0337</v>
      </c>
    </row>
    <row r="42" spans="1:23" x14ac:dyDescent="0.3">
      <c r="A42" s="12"/>
      <c r="B42" s="12"/>
      <c r="C42" s="11" t="s">
        <v>12</v>
      </c>
      <c r="D42" s="11">
        <v>10.636699999999999</v>
      </c>
      <c r="E42" s="11">
        <v>10.6488</v>
      </c>
      <c r="F42" s="11">
        <v>10.6579</v>
      </c>
      <c r="G42" s="11" t="s">
        <v>17</v>
      </c>
      <c r="H42" s="11">
        <v>10.6578</v>
      </c>
      <c r="I42" s="11">
        <v>10.6488</v>
      </c>
      <c r="J42" s="11">
        <v>10.636699999999999</v>
      </c>
      <c r="M42" s="13"/>
      <c r="N42" s="13"/>
      <c r="Q42" s="15">
        <v>11.0916</v>
      </c>
      <c r="R42" s="15">
        <v>11.099500000000001</v>
      </c>
      <c r="S42" s="15">
        <v>11.105</v>
      </c>
      <c r="T42" s="15" t="s">
        <v>17</v>
      </c>
      <c r="U42" s="15">
        <v>11.105399999999999</v>
      </c>
      <c r="V42" s="15">
        <v>11.099500000000001</v>
      </c>
      <c r="W42" s="15">
        <v>11.091699999999999</v>
      </c>
    </row>
    <row r="43" spans="1:23" x14ac:dyDescent="0.3">
      <c r="A43" s="12"/>
      <c r="B43" s="12" t="s">
        <v>16</v>
      </c>
      <c r="C43" s="11" t="s">
        <v>11</v>
      </c>
      <c r="D43" s="11">
        <v>2</v>
      </c>
      <c r="E43" s="11">
        <v>219.3</v>
      </c>
      <c r="F43" s="11">
        <v>290.89999999999998</v>
      </c>
      <c r="G43" s="11" t="s">
        <v>17</v>
      </c>
      <c r="H43" s="11">
        <v>291.8</v>
      </c>
      <c r="I43" s="11">
        <v>220.1</v>
      </c>
      <c r="J43" s="11">
        <v>1.8</v>
      </c>
      <c r="M43" s="13"/>
      <c r="N43" s="13" t="s">
        <v>16</v>
      </c>
      <c r="Q43" s="15">
        <v>11.664199999999999</v>
      </c>
      <c r="R43" s="15">
        <v>11.672599999999999</v>
      </c>
      <c r="S43" s="15">
        <v>11.678699999999999</v>
      </c>
      <c r="T43" s="15" t="s">
        <v>17</v>
      </c>
      <c r="U43" s="15">
        <v>11.678900000000001</v>
      </c>
      <c r="V43" s="15">
        <v>11.672700000000001</v>
      </c>
      <c r="W43" s="15">
        <v>11.664400000000001</v>
      </c>
    </row>
    <row r="44" spans="1:23" x14ac:dyDescent="0.3">
      <c r="A44" s="12"/>
      <c r="B44" s="12"/>
      <c r="C44" s="11" t="s">
        <v>12</v>
      </c>
      <c r="D44" s="11">
        <v>10.588699999999999</v>
      </c>
      <c r="E44" s="11">
        <v>10.601000000000001</v>
      </c>
      <c r="F44" s="11">
        <v>10.6099</v>
      </c>
      <c r="G44" s="11" t="s">
        <v>17</v>
      </c>
      <c r="H44" s="11">
        <v>10.610200000000001</v>
      </c>
      <c r="I44" s="11">
        <v>10.6012</v>
      </c>
      <c r="J44" s="11">
        <v>10.588800000000001</v>
      </c>
      <c r="M44" s="13"/>
      <c r="N44" s="13"/>
      <c r="Q44" s="15">
        <v>10.684900000000001</v>
      </c>
      <c r="R44" s="15">
        <v>10.6837</v>
      </c>
      <c r="S44" s="15">
        <v>10.6829</v>
      </c>
      <c r="T44" s="15" t="s">
        <v>17</v>
      </c>
      <c r="U44" s="15">
        <v>10.682700000000001</v>
      </c>
      <c r="V44" s="15">
        <v>10.6838</v>
      </c>
      <c r="W44" s="15">
        <v>10.684900000000001</v>
      </c>
    </row>
    <row r="45" spans="1:23" x14ac:dyDescent="0.3">
      <c r="A45" s="12"/>
      <c r="B45" s="12" t="s">
        <v>14</v>
      </c>
      <c r="C45" s="11" t="s">
        <v>11</v>
      </c>
      <c r="D45" s="11">
        <v>1.8</v>
      </c>
      <c r="E45" s="11">
        <v>218.6</v>
      </c>
      <c r="F45" s="11">
        <v>290.8</v>
      </c>
      <c r="G45" s="11" t="s">
        <v>17</v>
      </c>
      <c r="H45" s="11">
        <v>291.5</v>
      </c>
      <c r="I45" s="11">
        <v>219.6</v>
      </c>
      <c r="J45" s="11">
        <v>2</v>
      </c>
      <c r="M45" s="13"/>
      <c r="N45" s="13" t="s">
        <v>14</v>
      </c>
      <c r="Q45" s="15">
        <v>11.1839</v>
      </c>
      <c r="R45" s="15">
        <v>11.1828</v>
      </c>
      <c r="S45" s="15">
        <v>11.1815</v>
      </c>
      <c r="T45" s="15" t="s">
        <v>17</v>
      </c>
      <c r="U45" s="15">
        <v>11.181800000000001</v>
      </c>
      <c r="V45" s="15">
        <v>11.182600000000001</v>
      </c>
      <c r="W45" s="15">
        <v>11.183999999999999</v>
      </c>
    </row>
    <row r="46" spans="1:23" x14ac:dyDescent="0.3">
      <c r="A46" s="12"/>
      <c r="B46" s="12"/>
      <c r="C46" s="11" t="s">
        <v>12</v>
      </c>
      <c r="D46" s="11">
        <v>11.1541</v>
      </c>
      <c r="E46" s="11">
        <v>11.1675</v>
      </c>
      <c r="F46" s="11">
        <v>11.1777</v>
      </c>
      <c r="G46" s="11" t="s">
        <v>17</v>
      </c>
      <c r="H46" s="11">
        <v>11.1778</v>
      </c>
      <c r="I46" s="11">
        <v>11.1678</v>
      </c>
      <c r="J46" s="11">
        <v>11.154500000000001</v>
      </c>
      <c r="M46" s="13"/>
      <c r="N46" s="13"/>
      <c r="Q46" s="15">
        <v>10.636699999999999</v>
      </c>
      <c r="R46" s="15">
        <v>10.6488</v>
      </c>
      <c r="S46" s="15">
        <v>10.6579</v>
      </c>
      <c r="T46" s="15" t="s">
        <v>17</v>
      </c>
      <c r="U46" s="15">
        <v>10.6578</v>
      </c>
      <c r="V46" s="15">
        <v>10.6488</v>
      </c>
      <c r="W46" s="15">
        <v>10.636699999999999</v>
      </c>
    </row>
    <row r="47" spans="1:23" x14ac:dyDescent="0.3">
      <c r="A47" s="12"/>
      <c r="B47" s="12" t="s">
        <v>16</v>
      </c>
      <c r="C47" s="11" t="s">
        <v>11</v>
      </c>
      <c r="D47" s="11">
        <v>1.8</v>
      </c>
      <c r="E47" s="11">
        <v>219.5</v>
      </c>
      <c r="F47" s="11">
        <v>292</v>
      </c>
      <c r="G47" s="11" t="s">
        <v>17</v>
      </c>
      <c r="H47" s="11">
        <v>292</v>
      </c>
      <c r="I47" s="11">
        <v>220</v>
      </c>
      <c r="J47" s="11">
        <v>1.8</v>
      </c>
      <c r="M47" s="13"/>
      <c r="N47" s="13" t="s">
        <v>16</v>
      </c>
      <c r="Q47" s="15">
        <v>10.588699999999999</v>
      </c>
      <c r="R47" s="15">
        <v>10.601000000000001</v>
      </c>
      <c r="S47" s="15">
        <v>10.6099</v>
      </c>
      <c r="T47" s="15" t="s">
        <v>17</v>
      </c>
      <c r="U47" s="15">
        <v>10.610200000000001</v>
      </c>
      <c r="V47" s="15">
        <v>10.6012</v>
      </c>
      <c r="W47" s="15">
        <v>10.588800000000001</v>
      </c>
    </row>
    <row r="48" spans="1:23" x14ac:dyDescent="0.3">
      <c r="A48" s="12"/>
      <c r="B48" s="12"/>
      <c r="C48" s="11" t="s">
        <v>12</v>
      </c>
      <c r="D48" s="11">
        <v>11.165800000000001</v>
      </c>
      <c r="E48" s="11">
        <v>11.1791</v>
      </c>
      <c r="F48" s="11">
        <v>11.190200000000001</v>
      </c>
      <c r="G48" s="11" t="s">
        <v>17</v>
      </c>
      <c r="H48" s="11">
        <v>11.190099999999999</v>
      </c>
      <c r="I48" s="11">
        <v>11.18</v>
      </c>
      <c r="J48" s="11">
        <v>11.166</v>
      </c>
      <c r="M48" s="13"/>
      <c r="N48" s="13"/>
      <c r="Q48" s="15">
        <v>11.1541</v>
      </c>
      <c r="R48" s="15">
        <v>11.1675</v>
      </c>
      <c r="S48" s="15">
        <v>11.1777</v>
      </c>
      <c r="T48" s="15" t="s">
        <v>17</v>
      </c>
      <c r="U48" s="15">
        <v>11.1778</v>
      </c>
      <c r="V48" s="15">
        <v>11.1678</v>
      </c>
      <c r="W48" s="15">
        <v>11.154500000000001</v>
      </c>
    </row>
    <row r="49" spans="1:23" x14ac:dyDescent="0.3">
      <c r="Q49" s="15">
        <v>11.165800000000001</v>
      </c>
      <c r="R49" s="15">
        <v>11.1791</v>
      </c>
      <c r="S49" s="15">
        <v>11.190200000000001</v>
      </c>
      <c r="T49" s="15" t="s">
        <v>17</v>
      </c>
      <c r="U49" s="15">
        <v>11.190099999999999</v>
      </c>
      <c r="V49" s="15">
        <v>11.18</v>
      </c>
      <c r="W49" s="15">
        <v>11.166</v>
      </c>
    </row>
    <row r="51" spans="1:23" x14ac:dyDescent="0.3">
      <c r="A51" s="17"/>
      <c r="B51" s="17"/>
      <c r="C51" s="17" t="s">
        <v>18</v>
      </c>
      <c r="D51" s="17" t="s">
        <v>20</v>
      </c>
      <c r="E51" s="17" t="s">
        <v>22</v>
      </c>
      <c r="F51" s="17" t="s">
        <v>22</v>
      </c>
      <c r="G51" s="17" t="s">
        <v>20</v>
      </c>
      <c r="H51" s="17" t="s">
        <v>23</v>
      </c>
    </row>
    <row r="52" spans="1:23" x14ac:dyDescent="0.3">
      <c r="A52" s="17" t="s">
        <v>8</v>
      </c>
      <c r="B52" s="17"/>
      <c r="C52" s="17">
        <v>8.5037000000000003</v>
      </c>
      <c r="D52" s="17">
        <v>-1.1000000000009891E-3</v>
      </c>
      <c r="E52" s="17">
        <v>-1.6999999999995907E-3</v>
      </c>
      <c r="F52" s="17">
        <v>-1.6999999999995907E-3</v>
      </c>
      <c r="G52" s="17">
        <v>-7.9999999999991189E-4</v>
      </c>
      <c r="H52" s="17">
        <v>0</v>
      </c>
      <c r="K52" s="17"/>
      <c r="L52" s="17"/>
    </row>
    <row r="53" spans="1:23" x14ac:dyDescent="0.3">
      <c r="A53" s="17" t="s">
        <v>6</v>
      </c>
      <c r="B53" s="17" t="s">
        <v>13</v>
      </c>
      <c r="C53" s="17">
        <v>10.561999999999999</v>
      </c>
      <c r="D53" s="17">
        <v>3.3000000000001251E-2</v>
      </c>
      <c r="E53" s="17">
        <v>5.7500000000000995E-2</v>
      </c>
      <c r="F53" s="17">
        <v>5.7600000000000762E-2</v>
      </c>
      <c r="G53" s="17">
        <v>3.3599999999999852E-2</v>
      </c>
      <c r="H53" s="17">
        <v>1.1000000000009891E-3</v>
      </c>
      <c r="K53" s="17"/>
      <c r="L53" s="17" t="s">
        <v>6</v>
      </c>
      <c r="M53" s="18">
        <v>4.5839999999999998E-7</v>
      </c>
    </row>
    <row r="54" spans="1:23" x14ac:dyDescent="0.3">
      <c r="A54" s="17"/>
      <c r="B54" s="17" t="s">
        <v>15</v>
      </c>
      <c r="C54" s="17">
        <v>11.033200000000001</v>
      </c>
      <c r="D54" s="17">
        <v>3.4899999999998599E-2</v>
      </c>
      <c r="E54" s="17">
        <v>6.1199999999999477E-2</v>
      </c>
      <c r="F54" s="17">
        <v>6.1799999999999855E-2</v>
      </c>
      <c r="G54" s="17">
        <v>3.5099999999999909E-2</v>
      </c>
      <c r="H54" s="17">
        <v>4.9999999999883471E-4</v>
      </c>
      <c r="K54" s="17" t="s">
        <v>4</v>
      </c>
      <c r="L54" s="17" t="s">
        <v>13</v>
      </c>
      <c r="M54" s="19">
        <f>M53*(C55-C52)/(C53-C52)*(D53-D52)/(D55-D52)</f>
        <v>2.1837116701481339E-6</v>
      </c>
      <c r="N54" s="19">
        <f>M53*(C55-C52)/(C53-C52)*(E53-E52)/(E55-E52)</f>
        <v>2.2595824082948649E-6</v>
      </c>
    </row>
    <row r="55" spans="1:23" x14ac:dyDescent="0.3">
      <c r="A55" s="17" t="s">
        <v>4</v>
      </c>
      <c r="B55" s="17" t="s">
        <v>13</v>
      </c>
      <c r="C55" s="17">
        <v>11.0916</v>
      </c>
      <c r="D55" s="17">
        <v>7.9000000000011283E-3</v>
      </c>
      <c r="E55" s="17">
        <v>1.3400000000000745E-2</v>
      </c>
      <c r="F55" s="17">
        <v>1.3799999999999812E-2</v>
      </c>
      <c r="G55" s="17">
        <v>7.9000000000011283E-3</v>
      </c>
      <c r="H55" s="17">
        <v>9.9999999999766942E-5</v>
      </c>
      <c r="K55" s="17"/>
      <c r="L55" s="17" t="s">
        <v>15</v>
      </c>
      <c r="M55" s="19">
        <f>M53*(C56-C52)/(C53-C52)*(D53-D52)/(D56-D52)</f>
        <v>2.5265186201182014E-6</v>
      </c>
      <c r="N55" s="19">
        <f>M53*(C56-C52)/(C53-C52)*(E53-E52)/(E56-E52)</f>
        <v>2.5721626153191041E-6</v>
      </c>
    </row>
    <row r="56" spans="1:23" x14ac:dyDescent="0.3">
      <c r="A56" s="17"/>
      <c r="B56" s="17" t="s">
        <v>15</v>
      </c>
      <c r="C56" s="17">
        <v>11.664199999999999</v>
      </c>
      <c r="D56" s="17">
        <v>8.3999999999999631E-3</v>
      </c>
      <c r="E56" s="17">
        <v>1.4499999999999957E-2</v>
      </c>
      <c r="F56" s="17">
        <v>1.4700000000001268E-2</v>
      </c>
      <c r="G56" s="17">
        <v>8.5000000000015064E-3</v>
      </c>
      <c r="H56" s="17">
        <v>2.0000000000131024E-4</v>
      </c>
      <c r="K56" s="17" t="s">
        <v>2</v>
      </c>
      <c r="L56" s="17" t="s">
        <v>13</v>
      </c>
      <c r="M56" s="19">
        <f>M53*(C57-C52)/(C53-C52)*(D53-D52)/(D57-D52)</f>
        <v>-1.6564784981820788E-4</v>
      </c>
      <c r="N56" s="19">
        <f>M53*(C57-C52)/(C53-C52)*(E53-E52)/(E57-E52)</f>
        <v>-9.5858775260794664E-5</v>
      </c>
    </row>
    <row r="57" spans="1:23" x14ac:dyDescent="0.3">
      <c r="A57" s="17" t="s">
        <v>2</v>
      </c>
      <c r="B57" s="17" t="s">
        <v>13</v>
      </c>
      <c r="C57" s="17">
        <v>10.684900000000001</v>
      </c>
      <c r="D57" s="17">
        <v>-1.200000000000756E-3</v>
      </c>
      <c r="E57" s="17">
        <v>-2.0000000000006679E-3</v>
      </c>
      <c r="F57" s="17">
        <v>-2.2000000000002018E-3</v>
      </c>
      <c r="G57" s="17">
        <v>-1.1000000000009891E-3</v>
      </c>
      <c r="H57" s="17">
        <v>0</v>
      </c>
      <c r="K57" s="17"/>
      <c r="L57" s="17" t="s">
        <v>15</v>
      </c>
      <c r="M57" s="19">
        <f>M53*(C58-C52)/(C53-C52)*(D53-D52)/(D58-D52)</f>
        <v>11458487.736986378</v>
      </c>
      <c r="N57" s="19">
        <f>M53*(C58-C52)/(C53-C52)*(E53-E52)/(E58-E52)</f>
        <v>-5.0480866912351846E-5</v>
      </c>
    </row>
    <row r="58" spans="1:23" x14ac:dyDescent="0.3">
      <c r="A58" s="17"/>
      <c r="B58" s="17" t="s">
        <v>15</v>
      </c>
      <c r="C58" s="17">
        <v>11.1839</v>
      </c>
      <c r="D58" s="17">
        <v>-1.0999999999992127E-3</v>
      </c>
      <c r="E58" s="17">
        <v>-2.3999999999997357E-3</v>
      </c>
      <c r="F58" s="17">
        <v>-2.0999999999986585E-3</v>
      </c>
      <c r="G58" s="17">
        <v>-1.2999999999987466E-3</v>
      </c>
      <c r="H58" s="17">
        <v>9.9999999999766942E-5</v>
      </c>
      <c r="K58" s="17" t="s">
        <v>0</v>
      </c>
      <c r="L58" s="17" t="s">
        <v>13</v>
      </c>
      <c r="M58" s="19">
        <f>M53*(C59-C52)/(C53-C52)*(D53-D52)/(D59-D52)</f>
        <v>1.2271770878880311E-6</v>
      </c>
      <c r="N58" s="19">
        <f>M53*(C59-C52)/(C53-C52)*(E53-E52)/(E59-E52)</f>
        <v>1.228041418841656E-6</v>
      </c>
    </row>
    <row r="59" spans="1:23" x14ac:dyDescent="0.3">
      <c r="A59" s="17" t="s">
        <v>0</v>
      </c>
      <c r="B59" s="17" t="s">
        <v>13</v>
      </c>
      <c r="C59" s="17">
        <v>10.636699999999999</v>
      </c>
      <c r="D59" s="17">
        <v>1.2100000000000222E-2</v>
      </c>
      <c r="E59" s="17">
        <v>2.120000000000033E-2</v>
      </c>
      <c r="F59" s="17">
        <v>2.1100000000000563E-2</v>
      </c>
      <c r="G59" s="17">
        <v>1.2100000000000222E-2</v>
      </c>
      <c r="H59" s="17">
        <v>0</v>
      </c>
      <c r="K59" s="17"/>
      <c r="L59" s="17" t="s">
        <v>13</v>
      </c>
      <c r="M59" s="19">
        <f>M53*(C60-C52)/(C53-C52)*(D53-D52)/(D60-D52)</f>
        <v>1.1816573886142819E-6</v>
      </c>
      <c r="N59" s="19">
        <f>M53*(C60-C52)/(C53-C52)*(E53-E52)/(E60-E52)</f>
        <v>1.2004061689099168E-6</v>
      </c>
    </row>
    <row r="60" spans="1:23" x14ac:dyDescent="0.3">
      <c r="A60" s="17"/>
      <c r="B60" s="17" t="s">
        <v>13</v>
      </c>
      <c r="C60" s="17">
        <v>10.588699999999999</v>
      </c>
      <c r="D60" s="17">
        <v>1.2300000000001532E-2</v>
      </c>
      <c r="E60" s="17">
        <v>2.120000000000033E-2</v>
      </c>
      <c r="F60" s="17">
        <v>2.1500000000001407E-2</v>
      </c>
      <c r="G60" s="17">
        <v>1.2500000000001066E-2</v>
      </c>
      <c r="H60" s="17">
        <v>1.000000000015433E-4</v>
      </c>
      <c r="K60" s="17"/>
      <c r="L60" s="17" t="s">
        <v>15</v>
      </c>
      <c r="M60" s="19">
        <f>M53*(C61-C52)/(C53-C52)*(D53-D52)/(D61-D52)</f>
        <v>1.3881414885735224E-6</v>
      </c>
      <c r="N60" s="19">
        <f>M53*(C61-C52)/(C53-C52)*(E53-E52)/(E61-E52)</f>
        <v>1.3811744738117418E-6</v>
      </c>
    </row>
    <row r="61" spans="1:23" x14ac:dyDescent="0.3">
      <c r="A61" s="17"/>
      <c r="B61" s="17" t="s">
        <v>15</v>
      </c>
      <c r="C61" s="17">
        <v>11.1541</v>
      </c>
      <c r="D61" s="17">
        <v>1.3400000000000745E-2</v>
      </c>
      <c r="E61" s="17">
        <v>2.3600000000000065E-2</v>
      </c>
      <c r="F61" s="17">
        <v>2.3699999999999832E-2</v>
      </c>
      <c r="G61" s="17">
        <v>1.3700000000000045E-2</v>
      </c>
      <c r="H61" s="17">
        <v>4.0000000000084412E-4</v>
      </c>
      <c r="K61" s="17"/>
      <c r="L61" s="17" t="s">
        <v>15</v>
      </c>
      <c r="M61" s="19">
        <f>M53*(C62-C52)/(C53-C52)*(D53-D52)/(D62-D52)</f>
        <v>1.4039517652108471E-6</v>
      </c>
      <c r="N61" s="19">
        <f>M53*(C62-C52)/(C53-C52)*(E53-E52)/(E62-E52)</f>
        <v>1.3447498351781571E-6</v>
      </c>
    </row>
    <row r="62" spans="1:23" x14ac:dyDescent="0.3">
      <c r="A62" s="17"/>
      <c r="B62" s="17" t="s">
        <v>15</v>
      </c>
      <c r="C62" s="17">
        <v>11.165800000000001</v>
      </c>
      <c r="D62" s="17">
        <v>1.3299999999999201E-2</v>
      </c>
      <c r="E62" s="17">
        <v>2.4399999999999977E-2</v>
      </c>
      <c r="F62" s="17">
        <v>2.4299999999998434E-2</v>
      </c>
      <c r="G62" s="17">
        <v>1.419999999999888E-2</v>
      </c>
      <c r="H62" s="17">
        <v>1.9999999999953388E-4</v>
      </c>
    </row>
    <row r="63" spans="1:23" x14ac:dyDescent="0.3">
      <c r="M63" s="19">
        <f>M54*0.249685</f>
        <v>5.4524004836093683E-7</v>
      </c>
      <c r="N63" s="19">
        <f>N54*0.249685</f>
        <v>5.641838336151033E-7</v>
      </c>
    </row>
    <row r="64" spans="1:23" x14ac:dyDescent="0.3">
      <c r="M64" s="19">
        <f>M55*0.249685</f>
        <v>6.3083380166421313E-7</v>
      </c>
      <c r="N64" s="19">
        <f>N55*0.249685</f>
        <v>6.4223042260595053E-7</v>
      </c>
    </row>
    <row r="67" spans="2:22" x14ac:dyDescent="0.3">
      <c r="C67" s="18">
        <v>4.5839999999999998E-7</v>
      </c>
      <c r="D67" s="18">
        <v>4.5839999999999998E-7</v>
      </c>
      <c r="E67" s="18">
        <v>4.5839999999999998E-7</v>
      </c>
      <c r="F67" s="18">
        <v>4.5839999999999998E-7</v>
      </c>
      <c r="G67" s="18">
        <v>4.5839999999999998E-7</v>
      </c>
      <c r="H67" s="18">
        <v>4.5839999999999998E-7</v>
      </c>
      <c r="M67" s="18">
        <v>4.5839999999999998E-7</v>
      </c>
      <c r="N67" s="18">
        <v>4.5839999999999998E-7</v>
      </c>
      <c r="O67" s="18">
        <v>4.5839999999999998E-7</v>
      </c>
      <c r="P67" s="18">
        <v>4.5839999999999998E-7</v>
      </c>
      <c r="Q67" s="18">
        <v>4.5839999999999998E-7</v>
      </c>
      <c r="R67" s="18">
        <v>4.5839999999999998E-7</v>
      </c>
    </row>
    <row r="68" spans="2:22" x14ac:dyDescent="0.3">
      <c r="B68" s="17"/>
      <c r="C68" s="17">
        <v>8.5037000000000003</v>
      </c>
      <c r="D68" s="17">
        <v>-1.1000000000009891E-3</v>
      </c>
      <c r="E68" s="17">
        <v>-1.6999999999995907E-3</v>
      </c>
      <c r="F68" s="17">
        <v>-1.6999999999995907E-3</v>
      </c>
      <c r="G68" s="17">
        <v>-7.9999999999991189E-4</v>
      </c>
      <c r="H68" s="17">
        <v>0</v>
      </c>
      <c r="L68" s="17"/>
      <c r="M68" s="17">
        <v>8.5037000000000003</v>
      </c>
      <c r="N68" s="17">
        <v>-1.1000000000009891E-3</v>
      </c>
      <c r="O68" s="17">
        <v>-1.6999999999995907E-3</v>
      </c>
      <c r="P68" s="17">
        <v>-1.6999999999995907E-3</v>
      </c>
      <c r="Q68" s="17">
        <v>-7.9999999999991189E-4</v>
      </c>
      <c r="R68" s="17">
        <v>0</v>
      </c>
    </row>
    <row r="69" spans="2:22" x14ac:dyDescent="0.3">
      <c r="B69" s="17"/>
      <c r="C69" s="17">
        <v>10.561999999999999</v>
      </c>
      <c r="D69" s="17">
        <v>3.3000000000001251E-2</v>
      </c>
      <c r="E69" s="17">
        <v>5.7500000000000995E-2</v>
      </c>
      <c r="F69" s="17">
        <v>5.7600000000000762E-2</v>
      </c>
      <c r="G69" s="17">
        <v>3.3599999999999852E-2</v>
      </c>
      <c r="H69" s="17">
        <v>1.1000000000009891E-3</v>
      </c>
      <c r="L69" s="17"/>
      <c r="M69" s="17">
        <v>11.033200000000001</v>
      </c>
      <c r="N69" s="17">
        <v>3.4899999999998599E-2</v>
      </c>
      <c r="O69" s="17">
        <v>6.1199999999999477E-2</v>
      </c>
      <c r="P69" s="17">
        <v>6.1799999999999855E-2</v>
      </c>
      <c r="Q69" s="17">
        <v>3.5099999999999909E-2</v>
      </c>
      <c r="R69" s="17">
        <v>4.9999999999883471E-4</v>
      </c>
    </row>
    <row r="70" spans="2:22" x14ac:dyDescent="0.3">
      <c r="B70" s="17"/>
      <c r="C70" s="17">
        <v>11.0916</v>
      </c>
      <c r="D70" s="17">
        <v>7.9000000000011283E-3</v>
      </c>
      <c r="E70" s="17">
        <v>1.3400000000000745E-2</v>
      </c>
      <c r="F70" s="17">
        <v>1.3799999999999812E-2</v>
      </c>
      <c r="G70" s="17">
        <v>7.9000000000011283E-3</v>
      </c>
      <c r="H70" s="17">
        <v>9.9999999999766942E-5</v>
      </c>
      <c r="L70" s="17"/>
      <c r="M70" s="17">
        <v>11.664199999999999</v>
      </c>
      <c r="N70" s="17">
        <v>8.3999999999999631E-3</v>
      </c>
      <c r="O70" s="17">
        <v>1.4499999999999957E-2</v>
      </c>
      <c r="P70" s="17">
        <v>1.4700000000001268E-2</v>
      </c>
      <c r="Q70" s="17">
        <v>8.5000000000015064E-3</v>
      </c>
      <c r="R70" s="17">
        <v>2.0000000000131024E-4</v>
      </c>
    </row>
    <row r="71" spans="2:22" x14ac:dyDescent="0.3">
      <c r="B71" s="19">
        <f>C67*(C69-C68)/(C70-C68)</f>
        <v>3.645908729085358E-7</v>
      </c>
      <c r="C71" s="19">
        <f>B71</f>
        <v>3.645908729085358E-7</v>
      </c>
      <c r="D71" s="19">
        <f t="shared" ref="D71:H71" si="5">C71</f>
        <v>3.645908729085358E-7</v>
      </c>
      <c r="E71" s="19">
        <f t="shared" si="5"/>
        <v>3.645908729085358E-7</v>
      </c>
      <c r="F71" s="19">
        <f t="shared" si="5"/>
        <v>3.645908729085358E-7</v>
      </c>
      <c r="G71" s="19">
        <f t="shared" si="5"/>
        <v>3.645908729085358E-7</v>
      </c>
      <c r="H71" s="19"/>
      <c r="L71" s="19">
        <f>M67*(M69-M68)/(M70-M68)</f>
        <v>3.6687954437589009E-7</v>
      </c>
      <c r="M71" s="19">
        <f>L71</f>
        <v>3.6687954437589009E-7</v>
      </c>
      <c r="N71" s="19">
        <f t="shared" ref="N71:R71" si="6">M71</f>
        <v>3.6687954437589009E-7</v>
      </c>
      <c r="O71" s="19">
        <f t="shared" si="6"/>
        <v>3.6687954437589009E-7</v>
      </c>
      <c r="P71" s="19">
        <f t="shared" si="6"/>
        <v>3.6687954437589009E-7</v>
      </c>
      <c r="Q71" s="19">
        <f t="shared" si="6"/>
        <v>3.6687954437589009E-7</v>
      </c>
      <c r="R71" s="19"/>
    </row>
    <row r="72" spans="2:22" x14ac:dyDescent="0.3">
      <c r="D72" s="19">
        <f>B71*(D70-D68)/(D69-D68)</f>
        <v>9.6226330093178267E-8</v>
      </c>
      <c r="E72" s="19">
        <f t="shared" ref="E72:H72" si="7">C71*(E70-E68)/(E69-E68)</f>
        <v>9.2995307110117534E-8</v>
      </c>
      <c r="F72" s="19">
        <f t="shared" si="7"/>
        <v>9.5297782969343222E-8</v>
      </c>
      <c r="G72" s="19">
        <f t="shared" si="7"/>
        <v>9.2207575415833204E-8</v>
      </c>
      <c r="H72" s="19"/>
      <c r="N72" s="19">
        <f>L71*(N70-N68)/(N69-N68)</f>
        <v>9.6815435321426253E-8</v>
      </c>
      <c r="O72" s="19">
        <f t="shared" ref="O72" si="8">M71*(O70-O68)/(O69-O68)</f>
        <v>9.4490439092040412E-8</v>
      </c>
      <c r="P72" s="19">
        <f t="shared" ref="P72" si="9">N71*(P70-P68)/(P69-P68)</f>
        <v>9.4753142169527014E-8</v>
      </c>
      <c r="Q72" s="19">
        <f t="shared" ref="Q72" si="10">O71*(Q70-Q68)/(Q69-Q68)</f>
        <v>9.5041219016610446E-8</v>
      </c>
      <c r="R72" s="19"/>
    </row>
    <row r="73" spans="2:22" x14ac:dyDescent="0.3">
      <c r="D73" s="19">
        <f>D72*0.249685</f>
        <v>2.4026271229315215E-8</v>
      </c>
      <c r="E73" s="19">
        <f t="shared" ref="E73:G73" si="11">E72*0.249685</f>
        <v>2.3219533255789695E-8</v>
      </c>
      <c r="F73" s="19">
        <f t="shared" si="11"/>
        <v>2.3794426940700462E-8</v>
      </c>
      <c r="G73" s="19">
        <f t="shared" si="11"/>
        <v>2.3022848467702313E-8</v>
      </c>
      <c r="N73" s="19">
        <f>N72*0.249685</f>
        <v>2.4173361968230312E-8</v>
      </c>
      <c r="O73" s="19">
        <f t="shared" ref="O73" si="12">O72*0.249685</f>
        <v>2.359284528469611E-8</v>
      </c>
      <c r="P73" s="19">
        <f t="shared" ref="P73" si="13">P72*0.249685</f>
        <v>2.3658438302598351E-8</v>
      </c>
      <c r="Q73" s="19">
        <f t="shared" ref="Q73" si="14">Q72*0.249685</f>
        <v>2.3730366770162377E-8</v>
      </c>
    </row>
    <row r="74" spans="2:22" x14ac:dyDescent="0.3">
      <c r="D74" s="20">
        <f>797.7*SQRT(D73*293.15)</f>
        <v>2.1170334935545192</v>
      </c>
      <c r="E74" s="20">
        <f t="shared" ref="E74:G74" si="15">797.7*SQRT(E73*293.15)</f>
        <v>2.0811878609589334</v>
      </c>
      <c r="F74" s="20">
        <f t="shared" si="15"/>
        <v>2.1067944529562084</v>
      </c>
      <c r="G74" s="20">
        <f t="shared" si="15"/>
        <v>2.0723545971588302</v>
      </c>
      <c r="N74" s="20">
        <f>797.7*SQRT(N73*293.15)</f>
        <v>2.1235039290508695</v>
      </c>
      <c r="O74" s="20">
        <f t="shared" ref="O74" si="16">797.7*SQRT(O73*293.15)</f>
        <v>2.0978512995697542</v>
      </c>
      <c r="P74" s="20">
        <f t="shared" ref="P74" si="17">797.7*SQRT(P73*293.15)</f>
        <v>2.1007655069639597</v>
      </c>
      <c r="Q74" s="20">
        <f t="shared" ref="Q74" si="18">797.7*SQRT(Q73*293.15)</f>
        <v>2.1039565495296468</v>
      </c>
    </row>
    <row r="75" spans="2:22" x14ac:dyDescent="0.3">
      <c r="D75" s="20">
        <f>SQRT(D74^2+1)-1</f>
        <v>1.3413309917292029</v>
      </c>
      <c r="E75" s="20">
        <f t="shared" ref="E75:G75" si="19">SQRT(E74^2+1)-1</f>
        <v>1.3089700978147856</v>
      </c>
      <c r="F75" s="20">
        <f t="shared" si="19"/>
        <v>1.332076942771625</v>
      </c>
      <c r="G75" s="20">
        <f t="shared" si="19"/>
        <v>1.3010114246490252</v>
      </c>
      <c r="H75" s="20"/>
      <c r="I75" s="20"/>
      <c r="J75" s="20"/>
      <c r="K75" s="20"/>
      <c r="L75" s="20"/>
      <c r="M75" s="20"/>
      <c r="N75" s="20">
        <f t="shared" ref="N75" si="20">SQRT(N74^2+1)-1</f>
        <v>1.3471831919759651</v>
      </c>
      <c r="O75" s="20">
        <f t="shared" ref="O75" si="21">SQRT(O74^2+1)-1</f>
        <v>1.3240008767439195</v>
      </c>
      <c r="P75" s="20">
        <f t="shared" ref="P75" si="22">SQRT(P74^2+1)-1</f>
        <v>1.3266318392151222</v>
      </c>
      <c r="Q75" s="20">
        <f t="shared" ref="Q75" si="23">SQRT(Q74^2+1)-1</f>
        <v>1.3295135033540153</v>
      </c>
    </row>
    <row r="77" spans="2:22" x14ac:dyDescent="0.3">
      <c r="C77" s="18">
        <v>4.5839999999999998E-7</v>
      </c>
      <c r="D77" s="18">
        <v>4.5839999999999998E-7</v>
      </c>
      <c r="E77" s="18">
        <v>4.5839999999999998E-7</v>
      </c>
      <c r="F77" s="18">
        <v>4.5839999999999998E-7</v>
      </c>
      <c r="G77" s="18">
        <v>4.5839999999999998E-7</v>
      </c>
      <c r="H77" s="18">
        <v>4.5839999999999998E-7</v>
      </c>
      <c r="M77" s="18">
        <v>4.5839999999999998E-7</v>
      </c>
      <c r="N77" s="18">
        <v>4.5839999999999998E-7</v>
      </c>
      <c r="O77" s="18">
        <v>4.5839999999999998E-7</v>
      </c>
      <c r="P77" s="18">
        <v>4.5839999999999998E-7</v>
      </c>
      <c r="Q77" s="18">
        <v>4.5839999999999998E-7</v>
      </c>
      <c r="R77" s="18">
        <v>4.5839999999999998E-7</v>
      </c>
      <c r="U77" t="s">
        <v>39</v>
      </c>
      <c r="V77" t="s">
        <v>40</v>
      </c>
    </row>
    <row r="78" spans="2:22" x14ac:dyDescent="0.3">
      <c r="B78" s="17"/>
      <c r="C78" s="17">
        <v>8.5037000000000003</v>
      </c>
      <c r="D78" s="17">
        <v>-1.1000000000009891E-3</v>
      </c>
      <c r="E78" s="17">
        <v>-1.6999999999995907E-3</v>
      </c>
      <c r="F78" s="17">
        <v>-1.6999999999995907E-3</v>
      </c>
      <c r="G78" s="17">
        <v>-7.9999999999991189E-4</v>
      </c>
      <c r="H78" s="17">
        <v>0</v>
      </c>
      <c r="L78" s="17"/>
      <c r="M78" s="17">
        <v>8.5037000000000003</v>
      </c>
      <c r="N78" s="17">
        <v>-1.1000000000009891E-3</v>
      </c>
      <c r="O78" s="17">
        <v>-1.6999999999995907E-3</v>
      </c>
      <c r="P78" s="17">
        <v>-1.6999999999995907E-3</v>
      </c>
      <c r="Q78" s="17">
        <v>-7.9999999999991189E-4</v>
      </c>
      <c r="R78" s="17">
        <v>0</v>
      </c>
      <c r="T78" t="s">
        <v>14</v>
      </c>
      <c r="U78" s="21">
        <v>1.121310113111504</v>
      </c>
      <c r="V78" s="21">
        <v>1.1023240788977402</v>
      </c>
    </row>
    <row r="79" spans="2:22" x14ac:dyDescent="0.3">
      <c r="B79" s="17"/>
      <c r="C79" s="17">
        <v>10.561999999999999</v>
      </c>
      <c r="D79" s="17">
        <v>3.3000000000001251E-2</v>
      </c>
      <c r="E79" s="17">
        <v>5.7500000000000995E-2</v>
      </c>
      <c r="F79" s="17">
        <v>5.7600000000000762E-2</v>
      </c>
      <c r="G79" s="17">
        <v>3.3599999999999852E-2</v>
      </c>
      <c r="H79" s="17">
        <v>1.1000000000009891E-3</v>
      </c>
      <c r="L79" s="17"/>
      <c r="M79" s="17">
        <v>11.033200000000001</v>
      </c>
      <c r="N79" s="17">
        <v>3.4899999999998599E-2</v>
      </c>
      <c r="O79" s="17">
        <v>6.1199999999999477E-2</v>
      </c>
      <c r="P79" s="17">
        <v>6.1799999999999855E-2</v>
      </c>
      <c r="Q79" s="17">
        <v>3.5099999999999909E-2</v>
      </c>
      <c r="R79" s="17">
        <v>4.9999999999883471E-4</v>
      </c>
      <c r="T79" t="s">
        <v>16</v>
      </c>
      <c r="U79" s="21">
        <v>1.1247372505566047</v>
      </c>
      <c r="V79" s="21">
        <v>1.1111500527382174</v>
      </c>
    </row>
    <row r="80" spans="2:22" x14ac:dyDescent="0.3">
      <c r="B80" s="17"/>
      <c r="C80" s="17">
        <v>10.684900000000001</v>
      </c>
      <c r="D80" s="17">
        <v>-1.200000000000756E-3</v>
      </c>
      <c r="E80" s="17">
        <v>-2.0000000000006679E-3</v>
      </c>
      <c r="F80" s="17">
        <v>-2.2000000000002018E-3</v>
      </c>
      <c r="G80" s="17">
        <v>-1.1000000000009891E-3</v>
      </c>
      <c r="H80" s="17">
        <v>0</v>
      </c>
      <c r="L80" s="17"/>
      <c r="M80" s="17">
        <v>11.1839</v>
      </c>
      <c r="N80" s="17">
        <v>-1.0999999999992127E-3</v>
      </c>
      <c r="O80" s="17">
        <v>-2.3999999999997357E-3</v>
      </c>
      <c r="P80" s="17">
        <v>-2.0999999999986585E-3</v>
      </c>
      <c r="Q80" s="17">
        <v>-1.2999999999987466E-3</v>
      </c>
      <c r="R80" s="17">
        <v>9.9999999999766942E-5</v>
      </c>
    </row>
    <row r="81" spans="2:18" x14ac:dyDescent="0.3">
      <c r="B81" s="19">
        <f>C77*(C79-C78)/(C80-C78)</f>
        <v>4.3257139189436973E-7</v>
      </c>
      <c r="C81" s="19">
        <f>B81</f>
        <v>4.3257139189436973E-7</v>
      </c>
      <c r="D81" s="19">
        <f t="shared" ref="D81:H81" si="24">C81</f>
        <v>4.3257139189436973E-7</v>
      </c>
      <c r="E81" s="19">
        <f t="shared" si="24"/>
        <v>4.3257139189436973E-7</v>
      </c>
      <c r="F81" s="19">
        <f t="shared" si="24"/>
        <v>4.3257139189436973E-7</v>
      </c>
      <c r="G81" s="19">
        <f t="shared" si="24"/>
        <v>4.3257139189436973E-7</v>
      </c>
      <c r="H81" s="19"/>
      <c r="L81" s="19">
        <f>M77*(M79-M78)/(M80-M78)</f>
        <v>4.3262547571076803E-7</v>
      </c>
      <c r="M81" s="19">
        <f>L81</f>
        <v>4.3262547571076803E-7</v>
      </c>
      <c r="N81" s="19">
        <f t="shared" ref="N81:R81" si="25">M81</f>
        <v>4.3262547571076803E-7</v>
      </c>
      <c r="O81" s="19">
        <f t="shared" si="25"/>
        <v>4.3262547571076803E-7</v>
      </c>
      <c r="P81" s="19">
        <f t="shared" si="25"/>
        <v>4.3262547571076803E-7</v>
      </c>
      <c r="Q81" s="19">
        <f t="shared" si="25"/>
        <v>4.3262547571076803E-7</v>
      </c>
      <c r="R81" s="19"/>
    </row>
    <row r="82" spans="2:18" x14ac:dyDescent="0.3">
      <c r="D82" s="19">
        <f>B81*(D80-D78)/(D79-D78)</f>
        <v>-1.2685378061388069E-9</v>
      </c>
      <c r="E82" s="19">
        <f t="shared" ref="E82" si="26">C81*(E80-E78)/(E79-E78)</f>
        <v>-2.1920847562293173E-9</v>
      </c>
      <c r="F82" s="19">
        <f t="shared" ref="F82" si="27">D81*(F80-F78)/(F79-F78)</f>
        <v>-3.6473135910193578E-9</v>
      </c>
      <c r="G82" s="19">
        <f t="shared" ref="G82" si="28">E81*(G80-G78)/(G79-G78)</f>
        <v>-3.7724249293249353E-9</v>
      </c>
      <c r="H82" s="19"/>
      <c r="N82" s="19">
        <f>L81*(N80-N78)/(N79-N78)</f>
        <v>2.1347145074378292E-20</v>
      </c>
      <c r="O82" s="19">
        <f t="shared" ref="O82" si="29">M81*(O80-O78)/(O79-O78)</f>
        <v>-4.8145919395485666E-9</v>
      </c>
      <c r="P82" s="19">
        <f t="shared" ref="P82" si="30">N81*(P80-P78)/(P79-P78)</f>
        <v>-2.7251998469906363E-9</v>
      </c>
      <c r="Q82" s="19">
        <f t="shared" ref="Q82" si="31">O81*(Q80-Q78)/(Q79-Q78)</f>
        <v>-6.0254244527821995E-9</v>
      </c>
      <c r="R82" s="19"/>
    </row>
    <row r="83" spans="2:18" x14ac:dyDescent="0.3">
      <c r="D83" s="19">
        <f>D82*0.26907</f>
        <v>-3.4132546749776875E-10</v>
      </c>
      <c r="E83" s="19">
        <f t="shared" ref="E83:H83" si="32">E82*0.26907</f>
        <v>-5.8982424535862232E-10</v>
      </c>
      <c r="F83" s="19">
        <f t="shared" si="32"/>
        <v>-9.8138266793557854E-10</v>
      </c>
      <c r="G83" s="19">
        <f t="shared" si="32"/>
        <v>-1.0150463757334602E-9</v>
      </c>
      <c r="H83" s="19"/>
      <c r="I83" s="19"/>
      <c r="J83" s="19"/>
      <c r="K83" s="19"/>
      <c r="L83" s="19"/>
      <c r="M83" s="19"/>
      <c r="N83" s="19">
        <f>N82*0.26907</f>
        <v>5.7438763251629667E-21</v>
      </c>
      <c r="O83" s="19">
        <f t="shared" ref="O83:P83" si="33">O82*0.26907</f>
        <v>-1.2954622531743328E-9</v>
      </c>
      <c r="P83" s="19">
        <f t="shared" si="33"/>
        <v>-7.3326952282977042E-10</v>
      </c>
      <c r="Q83" s="19">
        <f t="shared" ref="Q83" si="34">Q82*0.26907</f>
        <v>-1.6212609575101063E-9</v>
      </c>
    </row>
    <row r="84" spans="2:18" x14ac:dyDescent="0.3">
      <c r="D84" s="20" t="e">
        <f>797.7*SQRT(D83*293.15)</f>
        <v>#NUM!</v>
      </c>
      <c r="E84" s="20" t="e">
        <f t="shared" ref="E84" si="35">797.7*SQRT(E83*293.15)</f>
        <v>#NUM!</v>
      </c>
      <c r="F84" s="20" t="e">
        <f t="shared" ref="F84" si="36">797.7*SQRT(F83*293.15)</f>
        <v>#NUM!</v>
      </c>
      <c r="G84" s="20" t="e">
        <f t="shared" ref="G84" si="37">797.7*SQRT(G83*293.15)</f>
        <v>#NUM!</v>
      </c>
      <c r="N84" s="20">
        <f>797.7*SQRT(N83*293.15)</f>
        <v>1.0351113757402889E-6</v>
      </c>
      <c r="O84" s="20" t="e">
        <f t="shared" ref="O84" si="38">797.7*SQRT(O83*293.15)</f>
        <v>#NUM!</v>
      </c>
      <c r="P84" s="20" t="e">
        <f t="shared" ref="P84" si="39">797.7*SQRT(P83*293.15)</f>
        <v>#NUM!</v>
      </c>
      <c r="Q84" s="20" t="e">
        <f t="shared" ref="Q84" si="40">797.7*SQRT(Q83*293.15)</f>
        <v>#NUM!</v>
      </c>
    </row>
    <row r="85" spans="2:18" x14ac:dyDescent="0.3">
      <c r="D85" t="e">
        <f>D84/1.888</f>
        <v>#NUM!</v>
      </c>
      <c r="E85" t="e">
        <f t="shared" ref="E85" si="41">E84/1.888</f>
        <v>#NUM!</v>
      </c>
      <c r="F85" t="e">
        <f t="shared" ref="F85" si="42">F84/1.888</f>
        <v>#NUM!</v>
      </c>
      <c r="G85" t="e">
        <f t="shared" ref="G85" si="43">G84/1.888</f>
        <v>#NUM!</v>
      </c>
      <c r="N85">
        <f>N84/1.888</f>
        <v>5.4825814393023784E-7</v>
      </c>
      <c r="O85" t="e">
        <f t="shared" ref="O85" si="44">O84/1.888</f>
        <v>#NUM!</v>
      </c>
      <c r="P85" t="e">
        <f t="shared" ref="P85" si="45">P84/1.888</f>
        <v>#NUM!</v>
      </c>
      <c r="Q85" t="e">
        <f t="shared" ref="Q85" si="46">Q84/1.888</f>
        <v>#NUM!</v>
      </c>
    </row>
    <row r="88" spans="2:18" x14ac:dyDescent="0.3">
      <c r="C88" s="18">
        <v>4.5839999999999998E-7</v>
      </c>
      <c r="D88" s="18">
        <v>4.5839999999999998E-7</v>
      </c>
      <c r="E88" s="18">
        <v>4.5839999999999998E-7</v>
      </c>
      <c r="F88" s="18">
        <v>4.5839999999999998E-7</v>
      </c>
      <c r="G88" s="18">
        <v>4.5839999999999998E-7</v>
      </c>
      <c r="H88" s="18">
        <v>4.5839999999999998E-7</v>
      </c>
      <c r="M88" s="18">
        <v>4.5839999999999998E-7</v>
      </c>
      <c r="N88" s="18">
        <v>4.5839999999999998E-7</v>
      </c>
      <c r="O88" s="18">
        <v>4.5839999999999998E-7</v>
      </c>
      <c r="P88" s="18">
        <v>4.5839999999999998E-7</v>
      </c>
      <c r="Q88" s="18">
        <v>4.5839999999999998E-7</v>
      </c>
      <c r="R88" s="18">
        <v>4.5839999999999998E-7</v>
      </c>
    </row>
    <row r="89" spans="2:18" x14ac:dyDescent="0.3">
      <c r="B89" s="17"/>
      <c r="C89" s="17">
        <v>8.5037000000000003</v>
      </c>
      <c r="D89" s="17">
        <v>-1.1000000000009891E-3</v>
      </c>
      <c r="E89" s="17">
        <v>-1.6999999999995907E-3</v>
      </c>
      <c r="F89" s="17">
        <v>-1.6999999999995907E-3</v>
      </c>
      <c r="G89" s="17">
        <v>-7.9999999999991189E-4</v>
      </c>
      <c r="H89" s="17">
        <v>0</v>
      </c>
      <c r="L89" s="17"/>
      <c r="M89" s="17">
        <v>8.5037000000000003</v>
      </c>
      <c r="N89" s="17">
        <v>-1.1000000000009891E-3</v>
      </c>
      <c r="O89" s="17">
        <v>-1.6999999999995907E-3</v>
      </c>
      <c r="P89" s="17">
        <v>-1.6999999999995907E-3</v>
      </c>
      <c r="Q89" s="17">
        <v>-7.9999999999991189E-4</v>
      </c>
      <c r="R89" s="17">
        <v>0</v>
      </c>
    </row>
    <row r="90" spans="2:18" x14ac:dyDescent="0.3">
      <c r="B90" s="17"/>
      <c r="C90" s="17">
        <v>10.561999999999999</v>
      </c>
      <c r="D90" s="17">
        <v>3.3000000000001251E-2</v>
      </c>
      <c r="E90" s="17">
        <v>5.7500000000000995E-2</v>
      </c>
      <c r="F90" s="17">
        <v>5.7600000000000762E-2</v>
      </c>
      <c r="G90" s="17">
        <v>3.3599999999999852E-2</v>
      </c>
      <c r="H90" s="17">
        <v>1.1000000000009891E-3</v>
      </c>
      <c r="L90" s="17"/>
      <c r="M90" s="17">
        <v>11.033200000000001</v>
      </c>
      <c r="N90" s="17">
        <v>3.4899999999998599E-2</v>
      </c>
      <c r="O90" s="17">
        <v>6.1199999999999477E-2</v>
      </c>
      <c r="P90" s="17">
        <v>6.1799999999999855E-2</v>
      </c>
      <c r="Q90" s="17">
        <v>3.5099999999999909E-2</v>
      </c>
      <c r="R90" s="17">
        <v>4.9999999999883471E-4</v>
      </c>
    </row>
    <row r="91" spans="2:18" x14ac:dyDescent="0.3">
      <c r="B91" s="17"/>
      <c r="C91" s="17">
        <v>10.636699999999999</v>
      </c>
      <c r="D91" s="17">
        <v>1.2100000000000222E-2</v>
      </c>
      <c r="E91" s="17">
        <v>2.120000000000033E-2</v>
      </c>
      <c r="F91" s="17">
        <v>2.1100000000000563E-2</v>
      </c>
      <c r="G91" s="17">
        <v>1.2100000000000222E-2</v>
      </c>
      <c r="H91" s="17">
        <v>0</v>
      </c>
      <c r="L91" s="17"/>
      <c r="M91" s="17">
        <v>11.1541</v>
      </c>
      <c r="N91" s="17">
        <v>1.3400000000000745E-2</v>
      </c>
      <c r="O91" s="17">
        <v>2.3600000000000065E-2</v>
      </c>
      <c r="P91" s="17">
        <v>2.3699999999999832E-2</v>
      </c>
      <c r="Q91" s="17">
        <v>1.3700000000000045E-2</v>
      </c>
      <c r="R91" s="17">
        <v>4.0000000000084412E-4</v>
      </c>
    </row>
    <row r="92" spans="2:18" x14ac:dyDescent="0.3">
      <c r="B92" s="19">
        <f>C88*(C90-C89)/(C91-C89)</f>
        <v>4.4234632911392398E-7</v>
      </c>
      <c r="C92" s="19">
        <f>B92</f>
        <v>4.4234632911392398E-7</v>
      </c>
      <c r="D92" s="19">
        <f t="shared" ref="D92:H92" si="47">C92</f>
        <v>4.4234632911392398E-7</v>
      </c>
      <c r="E92" s="19">
        <f t="shared" si="47"/>
        <v>4.4234632911392398E-7</v>
      </c>
      <c r="F92" s="19">
        <f t="shared" si="47"/>
        <v>4.4234632911392398E-7</v>
      </c>
      <c r="G92" s="19">
        <f t="shared" si="47"/>
        <v>4.4234632911392398E-7</v>
      </c>
      <c r="H92" s="19"/>
      <c r="L92" s="19">
        <f>M88*(M90-M89)/(M91-M89)</f>
        <v>4.3748973739812876E-7</v>
      </c>
      <c r="M92" s="19">
        <f>L92</f>
        <v>4.3748973739812876E-7</v>
      </c>
      <c r="N92" s="19">
        <f t="shared" ref="N92:R92" si="48">M92</f>
        <v>4.3748973739812876E-7</v>
      </c>
      <c r="O92" s="19">
        <f t="shared" si="48"/>
        <v>4.3748973739812876E-7</v>
      </c>
      <c r="P92" s="19">
        <f t="shared" si="48"/>
        <v>4.3748973739812876E-7</v>
      </c>
      <c r="Q92" s="19">
        <f t="shared" si="48"/>
        <v>4.3748973739812876E-7</v>
      </c>
      <c r="R92" s="19"/>
    </row>
    <row r="93" spans="2:18" x14ac:dyDescent="0.3">
      <c r="D93" s="19">
        <f>B92*(D91-D89)/(D90-D89)</f>
        <v>1.7123083707636214E-7</v>
      </c>
      <c r="E93" s="19">
        <f t="shared" ref="E93" si="49">C92*(E91-E89)/(E90-E89)</f>
        <v>1.7111031987683654E-7</v>
      </c>
      <c r="F93" s="19">
        <f t="shared" ref="F93" si="50">D92*(F91-F89)/(F90-F89)</f>
        <v>1.7007582299827109E-7</v>
      </c>
      <c r="G93" s="19">
        <f t="shared" ref="G93" si="51">E92*(G91-G89)/(G90-G89)</f>
        <v>1.6587987341772435E-7</v>
      </c>
      <c r="H93" s="19"/>
      <c r="N93" s="19">
        <f>L92*(N91-N89)/(N90-N89)</f>
        <v>1.7621114422982495E-7</v>
      </c>
      <c r="O93" s="19">
        <f t="shared" ref="O93" si="52">M92*(O91-O89)/(O90-O89)</f>
        <v>1.7596964000274518E-7</v>
      </c>
      <c r="P93" s="19">
        <f t="shared" ref="P93" si="53">N92*(P91-P89)/(P90-P89)</f>
        <v>1.7499589495924906E-7</v>
      </c>
      <c r="Q93" s="19">
        <f t="shared" ref="Q93" si="54">O92*(Q91-Q89)/(Q90-Q89)</f>
        <v>1.7670198307166797E-7</v>
      </c>
      <c r="R93" s="19"/>
    </row>
    <row r="94" spans="2:18" x14ac:dyDescent="0.3">
      <c r="D94" s="19">
        <f>D93*0.249685</f>
        <v>4.2753771555411478E-8</v>
      </c>
      <c r="E94" s="19">
        <f t="shared" ref="E94" si="55">E93*0.249685</f>
        <v>4.2723680218447928E-8</v>
      </c>
      <c r="F94" s="19">
        <f t="shared" ref="F94" si="56">F93*0.249685</f>
        <v>4.2465381865323316E-8</v>
      </c>
      <c r="G94" s="19">
        <f t="shared" ref="G94" si="57">G93*0.249685</f>
        <v>4.1417716194304504E-8</v>
      </c>
      <c r="N94" s="19">
        <f>N93*0.249685</f>
        <v>4.3997279547023843E-8</v>
      </c>
      <c r="O94" s="19">
        <f t="shared" ref="O94" si="58">O93*0.249685</f>
        <v>4.3936979564085431E-8</v>
      </c>
      <c r="P94" s="19">
        <f t="shared" ref="P94" si="59">P93*0.249685</f>
        <v>4.3693850032900102E-8</v>
      </c>
      <c r="Q94" s="19">
        <f t="shared" ref="Q94" si="60">Q93*0.249685</f>
        <v>4.4119834643249414E-8</v>
      </c>
    </row>
    <row r="95" spans="2:18" x14ac:dyDescent="0.3">
      <c r="D95" s="20">
        <f>797.7*SQRT(D94*293.15)</f>
        <v>2.8240459412701999</v>
      </c>
      <c r="E95" s="20">
        <f t="shared" ref="E95" si="61">797.7*SQRT(E94*293.15)</f>
        <v>2.8230519438646495</v>
      </c>
      <c r="F95" s="20">
        <f t="shared" ref="F95" si="62">797.7*SQRT(F94*293.15)</f>
        <v>2.8145052182533705</v>
      </c>
      <c r="G95" s="20">
        <f t="shared" ref="G95" si="63">797.7*SQRT(G94*293.15)</f>
        <v>2.7795699972665693</v>
      </c>
      <c r="N95" s="20">
        <f>797.7*SQRT(N94*293.15)</f>
        <v>2.8648207475638952</v>
      </c>
      <c r="O95" s="20">
        <f t="shared" ref="O95" si="64">797.7*SQRT(O94*293.15)</f>
        <v>2.8628569003185897</v>
      </c>
      <c r="P95" s="20">
        <f t="shared" ref="P95" si="65">797.7*SQRT(P94*293.15)</f>
        <v>2.8549249641165177</v>
      </c>
      <c r="Q95" s="20">
        <f t="shared" ref="Q95" si="66">797.7*SQRT(Q94*293.15)</f>
        <v>2.8688079739157537</v>
      </c>
    </row>
    <row r="96" spans="2:18" x14ac:dyDescent="0.3">
      <c r="D96">
        <f>D95/1.888</f>
        <v>1.4957870451643009</v>
      </c>
      <c r="E96">
        <f t="shared" ref="E96" si="67">E95/1.888</f>
        <v>1.4952605634876321</v>
      </c>
      <c r="F96">
        <f t="shared" ref="F96" si="68">F95/1.888</f>
        <v>1.4907336961087769</v>
      </c>
      <c r="G96">
        <f t="shared" ref="G96" si="69">G95/1.888</f>
        <v>1.4722298714335642</v>
      </c>
      <c r="N96">
        <f>N95/1.888</f>
        <v>1.5173838705317242</v>
      </c>
      <c r="O96">
        <f t="shared" ref="O96" si="70">O95/1.888</f>
        <v>1.5163436972026429</v>
      </c>
      <c r="P96">
        <f t="shared" ref="P96" si="71">P95/1.888</f>
        <v>1.5121424598074777</v>
      </c>
      <c r="Q96">
        <f t="shared" ref="Q96" si="72">Q95/1.888</f>
        <v>1.5194957488960561</v>
      </c>
    </row>
    <row r="100" spans="2:18" x14ac:dyDescent="0.3">
      <c r="C100" s="18">
        <v>4.5839999999999998E-7</v>
      </c>
      <c r="D100" s="18">
        <v>4.5839999999999998E-7</v>
      </c>
      <c r="E100" s="18">
        <v>4.5839999999999998E-7</v>
      </c>
      <c r="F100" s="18">
        <v>4.5839999999999998E-7</v>
      </c>
      <c r="G100" s="18">
        <v>4.5839999999999998E-7</v>
      </c>
      <c r="H100" s="18">
        <v>4.5839999999999998E-7</v>
      </c>
      <c r="M100" s="18">
        <v>4.5839999999999998E-7</v>
      </c>
      <c r="N100" s="18">
        <v>4.5839999999999998E-7</v>
      </c>
      <c r="O100" s="18">
        <v>4.5839999999999998E-7</v>
      </c>
      <c r="P100" s="18">
        <v>4.5839999999999998E-7</v>
      </c>
      <c r="Q100" s="18">
        <v>4.5839999999999998E-7</v>
      </c>
      <c r="R100" s="18">
        <v>4.5839999999999998E-7</v>
      </c>
    </row>
    <row r="101" spans="2:18" x14ac:dyDescent="0.3">
      <c r="B101" s="17"/>
      <c r="C101" s="17">
        <v>8.5037000000000003</v>
      </c>
      <c r="D101" s="17">
        <v>-1.1000000000009891E-3</v>
      </c>
      <c r="E101" s="17">
        <v>-1.6999999999995907E-3</v>
      </c>
      <c r="F101" s="17">
        <v>-1.6999999999995907E-3</v>
      </c>
      <c r="G101" s="17">
        <v>-7.9999999999991189E-4</v>
      </c>
      <c r="H101" s="17">
        <v>0</v>
      </c>
      <c r="L101" s="17"/>
      <c r="M101" s="17">
        <v>8.5037000000000003</v>
      </c>
      <c r="N101" s="17">
        <v>-1.1000000000009891E-3</v>
      </c>
      <c r="O101" s="17">
        <v>-1.6999999999995907E-3</v>
      </c>
      <c r="P101" s="17">
        <v>-1.6999999999995907E-3</v>
      </c>
      <c r="Q101" s="17">
        <v>-7.9999999999991189E-4</v>
      </c>
      <c r="R101" s="17">
        <v>0</v>
      </c>
    </row>
    <row r="102" spans="2:18" x14ac:dyDescent="0.3">
      <c r="B102" s="17"/>
      <c r="C102" s="17">
        <v>10.561999999999999</v>
      </c>
      <c r="D102" s="17">
        <v>3.3000000000001251E-2</v>
      </c>
      <c r="E102" s="17">
        <v>5.7500000000000995E-2</v>
      </c>
      <c r="F102" s="17">
        <v>5.7600000000000762E-2</v>
      </c>
      <c r="G102" s="17">
        <v>3.3599999999999852E-2</v>
      </c>
      <c r="H102" s="17">
        <v>1.1000000000009891E-3</v>
      </c>
      <c r="L102" s="17"/>
      <c r="M102" s="17">
        <v>11.033200000000001</v>
      </c>
      <c r="N102" s="17">
        <v>3.4899999999998599E-2</v>
      </c>
      <c r="O102" s="17">
        <v>6.1199999999999477E-2</v>
      </c>
      <c r="P102" s="17">
        <v>6.1799999999999855E-2</v>
      </c>
      <c r="Q102" s="17">
        <v>3.5099999999999909E-2</v>
      </c>
      <c r="R102" s="17">
        <v>4.9999999999883471E-4</v>
      </c>
    </row>
    <row r="103" spans="2:18" x14ac:dyDescent="0.3">
      <c r="B103" s="17"/>
      <c r="C103" s="17">
        <v>10.588699999999999</v>
      </c>
      <c r="D103" s="17">
        <v>1.2300000000001532E-2</v>
      </c>
      <c r="E103" s="17">
        <v>2.120000000000033E-2</v>
      </c>
      <c r="F103" s="17">
        <v>2.1500000000001407E-2</v>
      </c>
      <c r="G103" s="17">
        <v>1.2500000000001066E-2</v>
      </c>
      <c r="H103" s="17">
        <v>1.000000000015433E-4</v>
      </c>
      <c r="L103" s="17"/>
      <c r="M103" s="17">
        <v>11.165800000000001</v>
      </c>
      <c r="N103" s="17">
        <v>1.3299999999999201E-2</v>
      </c>
      <c r="O103" s="17">
        <v>2.4399999999999977E-2</v>
      </c>
      <c r="P103" s="17">
        <v>2.4299999999998434E-2</v>
      </c>
      <c r="Q103" s="17">
        <v>1.419999999999888E-2</v>
      </c>
      <c r="R103" s="17">
        <v>1.9999999999953388E-4</v>
      </c>
    </row>
    <row r="104" spans="2:18" x14ac:dyDescent="0.3">
      <c r="B104" s="19">
        <f>C100*(C102-C101)/(C103-C101)</f>
        <v>4.5252984172661869E-7</v>
      </c>
      <c r="C104" s="19">
        <f>B104</f>
        <v>4.5252984172661869E-7</v>
      </c>
      <c r="D104" s="19">
        <f t="shared" ref="D104:H104" si="73">C104</f>
        <v>4.5252984172661869E-7</v>
      </c>
      <c r="E104" s="19">
        <f t="shared" si="73"/>
        <v>4.5252984172661869E-7</v>
      </c>
      <c r="F104" s="19">
        <f t="shared" si="73"/>
        <v>4.5252984172661869E-7</v>
      </c>
      <c r="G104" s="19">
        <f t="shared" si="73"/>
        <v>4.5252984172661869E-7</v>
      </c>
      <c r="H104" s="19"/>
      <c r="L104" s="19">
        <f>M100*(M102-M101)/(M103-M101)</f>
        <v>4.355669584162879E-7</v>
      </c>
      <c r="M104" s="19">
        <f>L104</f>
        <v>4.355669584162879E-7</v>
      </c>
      <c r="N104" s="19">
        <f t="shared" ref="N104:R104" si="74">M104</f>
        <v>4.355669584162879E-7</v>
      </c>
      <c r="O104" s="19">
        <f t="shared" si="74"/>
        <v>4.355669584162879E-7</v>
      </c>
      <c r="P104" s="19">
        <f t="shared" si="74"/>
        <v>4.355669584162879E-7</v>
      </c>
      <c r="Q104" s="19">
        <f t="shared" si="74"/>
        <v>4.355669584162879E-7</v>
      </c>
      <c r="R104" s="19"/>
    </row>
    <row r="105" spans="2:18" x14ac:dyDescent="0.3">
      <c r="D105" s="19">
        <f>B104*(D103-D101)/(D102-D101)</f>
        <v>1.7782697592778394E-7</v>
      </c>
      <c r="E105" s="19">
        <f t="shared" ref="E105" si="75">C104*(E103-E101)/(E102-E101)</f>
        <v>1.7504955026249035E-7</v>
      </c>
      <c r="F105" s="19">
        <f t="shared" ref="F105" si="76">D104*(F103-F101)/(F102-F101)</f>
        <v>1.7704371548158419E-7</v>
      </c>
      <c r="G105" s="19">
        <f t="shared" ref="G105" si="77">E104*(G103-G101)/(G102-G101)</f>
        <v>1.7496066555129396E-7</v>
      </c>
      <c r="H105" s="19"/>
      <c r="N105" s="19">
        <f>L104*(N103-N101)/(N102-N101)</f>
        <v>1.7422678336651944E-7</v>
      </c>
      <c r="O105" s="19">
        <f t="shared" ref="O105" si="78">M104*(O103-O101)/(O102-O101)</f>
        <v>1.8073605110755318E-7</v>
      </c>
      <c r="P105" s="19">
        <f t="shared" ref="P105" si="79">N104*(P103-P101)/(P102-P101)</f>
        <v>1.783423766743736E-7</v>
      </c>
      <c r="Q105" s="19">
        <f t="shared" ref="Q105" si="80">O104*(Q103-Q101)/(Q102-Q101)</f>
        <v>1.8199176535498119E-7</v>
      </c>
      <c r="R105" s="19"/>
    </row>
    <row r="106" spans="2:18" x14ac:dyDescent="0.3">
      <c r="D106" s="19">
        <f>D105*0.249685</f>
        <v>4.4400728484528734E-8</v>
      </c>
      <c r="E106" s="19">
        <f t="shared" ref="E106" si="81">E105*0.249685</f>
        <v>4.3707246957289904E-8</v>
      </c>
      <c r="F106" s="19">
        <f t="shared" ref="F106" si="82">F105*0.249685</f>
        <v>4.4205160100019347E-8</v>
      </c>
      <c r="G106" s="19">
        <f t="shared" ref="G106" si="83">G105*0.249685</f>
        <v>4.3685053778174831E-8</v>
      </c>
      <c r="N106" s="19">
        <f>N105*0.249685</f>
        <v>4.3501814404869402E-8</v>
      </c>
      <c r="O106" s="19">
        <f t="shared" ref="O106" si="84">O105*0.249685</f>
        <v>4.5127080920789417E-8</v>
      </c>
      <c r="P106" s="19">
        <f t="shared" ref="P106" si="85">P105*0.249685</f>
        <v>4.4529416319940969E-8</v>
      </c>
      <c r="Q106" s="19">
        <f t="shared" ref="Q106" si="86">Q105*0.249685</f>
        <v>4.5440613932658478E-8</v>
      </c>
    </row>
    <row r="107" spans="2:18" x14ac:dyDescent="0.3">
      <c r="D107" s="20">
        <f>797.7*SQRT(D106*293.15)</f>
        <v>2.8779257773089229</v>
      </c>
      <c r="E107" s="20">
        <f t="shared" ref="E107" si="87">797.7*SQRT(E106*293.15)</f>
        <v>2.8553626033102382</v>
      </c>
      <c r="F107" s="20">
        <f t="shared" ref="F107" si="88">797.7*SQRT(F106*293.15)</f>
        <v>2.871580696410847</v>
      </c>
      <c r="G107" s="20">
        <f t="shared" ref="G107" si="89">797.7*SQRT(G106*293.15)</f>
        <v>2.8546375791503689</v>
      </c>
      <c r="N107" s="20">
        <f>797.7*SQRT(N106*293.15)</f>
        <v>2.8486443202064526</v>
      </c>
      <c r="O107" s="20">
        <f t="shared" ref="O107" si="90">797.7*SQRT(O106*293.15)</f>
        <v>2.9013703075588406</v>
      </c>
      <c r="P107" s="20">
        <f t="shared" ref="P107" si="91">797.7*SQRT(P106*293.15)</f>
        <v>2.8820933449118074</v>
      </c>
      <c r="Q107" s="20">
        <f t="shared" ref="Q107" si="92">797.7*SQRT(Q106*293.15)</f>
        <v>2.9114319020800603</v>
      </c>
    </row>
    <row r="108" spans="2:18" x14ac:dyDescent="0.3">
      <c r="D108">
        <f>D107/1.888</f>
        <v>1.5243250939136244</v>
      </c>
      <c r="E108">
        <f t="shared" ref="E108" si="93">E107/1.888</f>
        <v>1.5123742602278805</v>
      </c>
      <c r="F108">
        <f t="shared" ref="F108" si="94">F107/1.888</f>
        <v>1.5209643519125249</v>
      </c>
      <c r="G108">
        <f t="shared" ref="G108" si="95">G107/1.888</f>
        <v>1.5119902431940513</v>
      </c>
      <c r="N108">
        <f>N107/1.888</f>
        <v>1.5088158475669771</v>
      </c>
      <c r="O108">
        <f t="shared" ref="O108" si="96">O107/1.888</f>
        <v>1.5367427476476911</v>
      </c>
      <c r="P108">
        <f t="shared" ref="P108" si="97">P107/1.888</f>
        <v>1.5265324920083727</v>
      </c>
      <c r="Q108">
        <f t="shared" ref="Q108" si="98">Q107/1.888</f>
        <v>1.5420719820339304</v>
      </c>
    </row>
    <row r="118" spans="2:18" x14ac:dyDescent="0.3">
      <c r="D118">
        <v>2.4026271229315215E-8</v>
      </c>
      <c r="E118">
        <v>2.3219533255789695E-8</v>
      </c>
      <c r="F118">
        <v>2.3794426940700462E-8</v>
      </c>
      <c r="G118">
        <v>2.3022848467702313E-8</v>
      </c>
      <c r="K118" s="19"/>
      <c r="L118" s="19"/>
      <c r="M118" s="19"/>
      <c r="N118" s="19">
        <v>1.7123083707636214E-7</v>
      </c>
      <c r="O118" s="19">
        <v>1.7111031987683654E-7</v>
      </c>
      <c r="P118" s="19">
        <v>1.7007582299827109E-7</v>
      </c>
      <c r="Q118" s="19">
        <v>1.6587987341772435E-7</v>
      </c>
      <c r="R118" s="19"/>
    </row>
    <row r="119" spans="2:18" x14ac:dyDescent="0.3">
      <c r="D119">
        <v>2.4173361968230312E-8</v>
      </c>
      <c r="E119">
        <v>2.359284528469611E-8</v>
      </c>
      <c r="F119">
        <v>2.3658438302598351E-8</v>
      </c>
      <c r="G119">
        <v>2.3730366770162377E-8</v>
      </c>
      <c r="K119" s="19"/>
      <c r="L119" s="19"/>
      <c r="M119" s="19"/>
      <c r="N119" s="19">
        <v>1.7782697592778394E-7</v>
      </c>
      <c r="O119" s="19">
        <v>1.7504955026249035E-7</v>
      </c>
      <c r="P119" s="19">
        <v>1.7704371548158419E-7</v>
      </c>
      <c r="Q119" s="19">
        <v>1.7496066555129396E-7</v>
      </c>
      <c r="R119" s="19"/>
    </row>
    <row r="120" spans="2:18" x14ac:dyDescent="0.3">
      <c r="D120">
        <v>-3.4132546749776875E-10</v>
      </c>
      <c r="E120">
        <v>-5.8982424535862232E-10</v>
      </c>
      <c r="F120">
        <v>-9.8138266793557854E-10</v>
      </c>
      <c r="G120">
        <v>-1.0150463757334602E-9</v>
      </c>
      <c r="K120" s="19"/>
      <c r="L120" s="19"/>
      <c r="M120" s="19"/>
      <c r="N120" s="19">
        <v>1.7621114422982495E-7</v>
      </c>
      <c r="O120" s="19">
        <v>1.7596964000274518E-7</v>
      </c>
      <c r="P120" s="19">
        <v>1.7499589495924906E-7</v>
      </c>
      <c r="Q120" s="19">
        <v>1.7670198307166797E-7</v>
      </c>
    </row>
    <row r="121" spans="2:18" x14ac:dyDescent="0.3">
      <c r="D121">
        <v>0</v>
      </c>
      <c r="E121">
        <v>-1.2954622531743328E-9</v>
      </c>
      <c r="F121">
        <v>-7.3326952282977042E-10</v>
      </c>
      <c r="G121">
        <v>-1.6212609575101063E-9</v>
      </c>
      <c r="K121" s="19"/>
      <c r="L121" s="19"/>
      <c r="M121" s="19"/>
      <c r="N121" s="19">
        <v>1.7422678336651944E-7</v>
      </c>
      <c r="O121" s="19">
        <v>1.8073605110755318E-7</v>
      </c>
      <c r="P121" s="19">
        <v>1.783423766743736E-7</v>
      </c>
      <c r="Q121" s="19">
        <v>1.8199176535498119E-7</v>
      </c>
    </row>
    <row r="122" spans="2:18" x14ac:dyDescent="0.3">
      <c r="D122" s="7" t="s">
        <v>25</v>
      </c>
      <c r="E122" s="7" t="s">
        <v>25</v>
      </c>
      <c r="F122" s="7" t="s">
        <v>25</v>
      </c>
      <c r="G122" s="7" t="s">
        <v>26</v>
      </c>
      <c r="N122" s="7" t="s">
        <v>27</v>
      </c>
      <c r="O122" s="7" t="s">
        <v>27</v>
      </c>
      <c r="P122" s="7" t="s">
        <v>27</v>
      </c>
      <c r="Q122" s="7" t="s">
        <v>28</v>
      </c>
    </row>
    <row r="123" spans="2:18" x14ac:dyDescent="0.3">
      <c r="B123" s="12" t="s">
        <v>5</v>
      </c>
      <c r="C123" s="6" t="s">
        <v>14</v>
      </c>
      <c r="D123" s="22">
        <f>D118*100000000</f>
        <v>2.4026271229315213</v>
      </c>
      <c r="E123" s="22">
        <f t="shared" ref="E123:G123" si="99">E118*100000000</f>
        <v>2.3219533255789693</v>
      </c>
      <c r="F123" s="22">
        <f t="shared" si="99"/>
        <v>2.3794426940700464</v>
      </c>
      <c r="G123" s="22">
        <f t="shared" si="99"/>
        <v>2.3022848467702315</v>
      </c>
      <c r="L123" s="23" t="s">
        <v>0</v>
      </c>
      <c r="M123" s="17" t="s">
        <v>13</v>
      </c>
      <c r="N123" s="22">
        <f>N118*10000000</f>
        <v>1.7123083707636213</v>
      </c>
      <c r="O123" s="22">
        <f t="shared" ref="O123:Q123" si="100">O118*10000000</f>
        <v>1.7111031987683654</v>
      </c>
      <c r="P123" s="22">
        <f t="shared" si="100"/>
        <v>1.7007582299827109</v>
      </c>
      <c r="Q123" s="22">
        <f t="shared" si="100"/>
        <v>1.6587987341772434</v>
      </c>
    </row>
    <row r="124" spans="2:18" x14ac:dyDescent="0.3">
      <c r="B124" s="12"/>
      <c r="C124" s="6" t="s">
        <v>15</v>
      </c>
      <c r="D124" s="22">
        <f t="shared" ref="D124:G124" si="101">D119*100000000</f>
        <v>2.4173361968230314</v>
      </c>
      <c r="E124" s="22">
        <f t="shared" si="101"/>
        <v>2.3592845284696109</v>
      </c>
      <c r="F124" s="22">
        <f t="shared" si="101"/>
        <v>2.365843830259835</v>
      </c>
      <c r="G124" s="22">
        <f t="shared" si="101"/>
        <v>2.3730366770162377</v>
      </c>
      <c r="L124" s="23"/>
      <c r="M124" s="17" t="s">
        <v>13</v>
      </c>
      <c r="N124" s="22">
        <f t="shared" ref="N124:Q124" si="102">N119*10000000</f>
        <v>1.7782697592778394</v>
      </c>
      <c r="O124" s="22">
        <f t="shared" si="102"/>
        <v>1.7504955026249036</v>
      </c>
      <c r="P124" s="22">
        <f t="shared" si="102"/>
        <v>1.770437154815842</v>
      </c>
      <c r="Q124" s="22">
        <f t="shared" si="102"/>
        <v>1.7496066555129397</v>
      </c>
    </row>
    <row r="125" spans="2:18" x14ac:dyDescent="0.3">
      <c r="B125" s="12" t="s">
        <v>3</v>
      </c>
      <c r="C125" s="6" t="s">
        <v>14</v>
      </c>
      <c r="D125" s="22">
        <f t="shared" ref="D125:G125" si="103">D120*100000000</f>
        <v>-3.4132546749776872E-2</v>
      </c>
      <c r="E125" s="22">
        <f t="shared" si="103"/>
        <v>-5.8982424535862235E-2</v>
      </c>
      <c r="F125" s="22">
        <f t="shared" si="103"/>
        <v>-9.813826679355786E-2</v>
      </c>
      <c r="G125" s="22">
        <f t="shared" si="103"/>
        <v>-0.10150463757334602</v>
      </c>
      <c r="L125" s="23"/>
      <c r="M125" s="17" t="s">
        <v>15</v>
      </c>
      <c r="N125" s="22">
        <f t="shared" ref="N125:Q125" si="104">N120*10000000</f>
        <v>1.7621114422982496</v>
      </c>
      <c r="O125" s="22">
        <f t="shared" si="104"/>
        <v>1.7596964000274518</v>
      </c>
      <c r="P125" s="22">
        <f t="shared" si="104"/>
        <v>1.7499589495924905</v>
      </c>
      <c r="Q125" s="22">
        <f t="shared" si="104"/>
        <v>1.7670198307166798</v>
      </c>
    </row>
    <row r="126" spans="2:18" x14ac:dyDescent="0.3">
      <c r="B126" s="12"/>
      <c r="C126" s="6" t="s">
        <v>15</v>
      </c>
      <c r="D126" s="22">
        <f t="shared" ref="D126:G126" si="105">D121*100000000</f>
        <v>0</v>
      </c>
      <c r="E126" s="22">
        <f t="shared" si="105"/>
        <v>-0.12954622531743329</v>
      </c>
      <c r="F126" s="22">
        <f t="shared" si="105"/>
        <v>-7.3326952282977045E-2</v>
      </c>
      <c r="G126" s="22">
        <f t="shared" si="105"/>
        <v>-0.16212609575101064</v>
      </c>
      <c r="L126" s="23"/>
      <c r="M126" s="17" t="s">
        <v>15</v>
      </c>
      <c r="N126" s="22">
        <f t="shared" ref="N126:Q126" si="106">N121*10000000</f>
        <v>1.7422678336651944</v>
      </c>
      <c r="O126" s="22">
        <f t="shared" si="106"/>
        <v>1.8073605110755318</v>
      </c>
      <c r="P126" s="22">
        <f t="shared" si="106"/>
        <v>1.783423766743736</v>
      </c>
      <c r="Q126" s="22">
        <f t="shared" si="106"/>
        <v>1.8199176535498118</v>
      </c>
    </row>
    <row r="127" spans="2:18" x14ac:dyDescent="0.3">
      <c r="B127" s="7" t="s">
        <v>1</v>
      </c>
      <c r="C127" s="7" t="s">
        <v>32</v>
      </c>
      <c r="D127" s="7" t="s">
        <v>33</v>
      </c>
      <c r="E127" s="5" t="s">
        <v>31</v>
      </c>
      <c r="F127" s="5"/>
      <c r="N127" s="19">
        <f>AVERAGE(N123:N126)</f>
        <v>1.7487393515012262</v>
      </c>
      <c r="O127" s="19">
        <f>AVERAGE(O123:O126)</f>
        <v>1.7571639031240633</v>
      </c>
      <c r="P127" s="19">
        <f>AVERAGE(N127:O127)</f>
        <v>1.7529516273126449</v>
      </c>
      <c r="Q127" s="19"/>
    </row>
    <row r="128" spans="2:18" x14ac:dyDescent="0.3">
      <c r="B128" s="12" t="s">
        <v>5</v>
      </c>
      <c r="C128" s="12" t="s">
        <v>14</v>
      </c>
      <c r="D128" s="7" t="s">
        <v>29</v>
      </c>
      <c r="E128" s="22">
        <v>2.4026271229315213</v>
      </c>
      <c r="F128" s="22">
        <v>2.3022848467702315</v>
      </c>
      <c r="G128" s="21">
        <f>AVERAGE(E128:F128)</f>
        <v>2.3524559848508764</v>
      </c>
      <c r="N128" s="19"/>
      <c r="O128" s="19"/>
      <c r="P128" s="19"/>
      <c r="Q128" s="19"/>
    </row>
    <row r="129" spans="2:17" x14ac:dyDescent="0.3">
      <c r="B129" s="12"/>
      <c r="C129" s="12"/>
      <c r="D129" s="7" t="s">
        <v>30</v>
      </c>
      <c r="E129" s="22">
        <v>2.3219533255789693</v>
      </c>
      <c r="F129" s="22">
        <v>2.3794426940700464</v>
      </c>
      <c r="G129" s="21">
        <f t="shared" ref="G129:H135" si="107">AVERAGE(E129:F129)</f>
        <v>2.3506980098245078</v>
      </c>
      <c r="N129" s="19"/>
      <c r="O129" s="19"/>
      <c r="P129" s="19"/>
      <c r="Q129" s="19"/>
    </row>
    <row r="130" spans="2:17" x14ac:dyDescent="0.3">
      <c r="B130" s="12"/>
      <c r="C130" s="12" t="s">
        <v>16</v>
      </c>
      <c r="D130" s="7" t="s">
        <v>29</v>
      </c>
      <c r="E130" s="22">
        <v>2.4173361968230314</v>
      </c>
      <c r="F130" s="22">
        <v>2.3730366770162377</v>
      </c>
      <c r="G130" s="21">
        <f t="shared" si="107"/>
        <v>2.3951864369196345</v>
      </c>
    </row>
    <row r="131" spans="2:17" x14ac:dyDescent="0.3">
      <c r="B131" s="12"/>
      <c r="C131" s="12"/>
      <c r="D131" s="7" t="s">
        <v>30</v>
      </c>
      <c r="E131" s="22">
        <v>2.3592845284696109</v>
      </c>
      <c r="F131" s="22">
        <v>2.365843830259835</v>
      </c>
      <c r="G131" s="21">
        <f t="shared" si="107"/>
        <v>2.362564179364723</v>
      </c>
      <c r="H131" s="21">
        <f>AVERAGE(E128:E131)</f>
        <v>2.375300293450783</v>
      </c>
    </row>
    <row r="132" spans="2:17" x14ac:dyDescent="0.3">
      <c r="B132" s="12" t="s">
        <v>3</v>
      </c>
      <c r="C132" s="12" t="s">
        <v>14</v>
      </c>
      <c r="D132" s="7" t="s">
        <v>29</v>
      </c>
      <c r="E132" s="22">
        <v>-3.4132546749776872E-2</v>
      </c>
      <c r="F132" s="22">
        <v>-0.10150463757334602</v>
      </c>
      <c r="G132" s="21">
        <f>AVERAGE(E132:F132)</f>
        <v>-6.7818592161561442E-2</v>
      </c>
    </row>
    <row r="133" spans="2:17" x14ac:dyDescent="0.3">
      <c r="B133" s="12"/>
      <c r="C133" s="12"/>
      <c r="D133" s="7" t="s">
        <v>30</v>
      </c>
      <c r="E133" s="22">
        <v>-5.8982424535862235E-2</v>
      </c>
      <c r="F133" s="22">
        <v>-9.813826679355786E-2</v>
      </c>
      <c r="G133" s="21">
        <f t="shared" si="107"/>
        <v>-7.8560345664710041E-2</v>
      </c>
    </row>
    <row r="134" spans="2:17" x14ac:dyDescent="0.3">
      <c r="B134" s="12"/>
      <c r="C134" s="12" t="s">
        <v>16</v>
      </c>
      <c r="D134" s="7" t="s">
        <v>29</v>
      </c>
      <c r="E134" s="22">
        <v>0</v>
      </c>
      <c r="F134" s="22">
        <v>-0.16212609575101064</v>
      </c>
      <c r="G134" s="21">
        <f t="shared" si="107"/>
        <v>-8.106304787550532E-2</v>
      </c>
    </row>
    <row r="135" spans="2:17" x14ac:dyDescent="0.3">
      <c r="B135" s="12"/>
      <c r="C135" s="12"/>
      <c r="D135" s="7" t="s">
        <v>30</v>
      </c>
      <c r="E135" s="22">
        <v>-0.12954622531743329</v>
      </c>
      <c r="F135" s="22">
        <v>-7.3326952282977045E-2</v>
      </c>
      <c r="G135" s="21">
        <f t="shared" si="107"/>
        <v>-0.10143658880020517</v>
      </c>
      <c r="H135" s="21">
        <f>AVERAGE(E132:E135)</f>
        <v>-5.5665299150768101E-2</v>
      </c>
    </row>
  </sheetData>
  <mergeCells count="67">
    <mergeCell ref="B125:B126"/>
    <mergeCell ref="L123:L126"/>
    <mergeCell ref="B128:B131"/>
    <mergeCell ref="C128:C129"/>
    <mergeCell ref="C130:C131"/>
    <mergeCell ref="B132:B135"/>
    <mergeCell ref="C132:C133"/>
    <mergeCell ref="C134:C135"/>
    <mergeCell ref="E127:F127"/>
    <mergeCell ref="B123:B124"/>
    <mergeCell ref="O27:P27"/>
    <mergeCell ref="O28:O29"/>
    <mergeCell ref="O30:O31"/>
    <mergeCell ref="O32:O33"/>
    <mergeCell ref="O34:O37"/>
    <mergeCell ref="A37:A40"/>
    <mergeCell ref="B37:B38"/>
    <mergeCell ref="B39:B40"/>
    <mergeCell ref="A41:A48"/>
    <mergeCell ref="B41:B42"/>
    <mergeCell ref="B43:B44"/>
    <mergeCell ref="B45:B46"/>
    <mergeCell ref="B47:B48"/>
    <mergeCell ref="A29:A32"/>
    <mergeCell ref="B29:B30"/>
    <mergeCell ref="B31:B32"/>
    <mergeCell ref="A33:A36"/>
    <mergeCell ref="B33:B34"/>
    <mergeCell ref="B35:B36"/>
    <mergeCell ref="A16:A23"/>
    <mergeCell ref="B16:B17"/>
    <mergeCell ref="B18:B19"/>
    <mergeCell ref="B20:B21"/>
    <mergeCell ref="B22:B23"/>
    <mergeCell ref="A26:B26"/>
    <mergeCell ref="A2:B3"/>
    <mergeCell ref="A4:A7"/>
    <mergeCell ref="B4:B5"/>
    <mergeCell ref="B6:B7"/>
    <mergeCell ref="A8:A11"/>
    <mergeCell ref="B8:B9"/>
    <mergeCell ref="B10:B11"/>
    <mergeCell ref="S16:S17"/>
    <mergeCell ref="S18:S19"/>
    <mergeCell ref="S20:S21"/>
    <mergeCell ref="S22:S23"/>
    <mergeCell ref="R12:R15"/>
    <mergeCell ref="R16:R23"/>
    <mergeCell ref="B12:B13"/>
    <mergeCell ref="B14:B15"/>
    <mergeCell ref="A27:B28"/>
    <mergeCell ref="S4:S5"/>
    <mergeCell ref="S6:S7"/>
    <mergeCell ref="S8:S9"/>
    <mergeCell ref="S10:S11"/>
    <mergeCell ref="S12:S13"/>
    <mergeCell ref="S14:S15"/>
    <mergeCell ref="Q4:Q7"/>
    <mergeCell ref="Q18:Q19"/>
    <mergeCell ref="Q20:Q23"/>
    <mergeCell ref="L16:L19"/>
    <mergeCell ref="R4:R7"/>
    <mergeCell ref="A12:A15"/>
    <mergeCell ref="R8:R11"/>
    <mergeCell ref="L24:L27"/>
    <mergeCell ref="L20:L23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3CAB-D693-4B83-AD57-B282E79185DE}">
  <dimension ref="G9:J19"/>
  <sheetViews>
    <sheetView workbookViewId="0">
      <selection activeCell="J11" sqref="J11"/>
    </sheetView>
  </sheetViews>
  <sheetFormatPr defaultRowHeight="14" x14ac:dyDescent="0.3"/>
  <sheetData>
    <row r="9" spans="7:10" x14ac:dyDescent="0.3">
      <c r="G9" t="s">
        <v>34</v>
      </c>
      <c r="H9" t="s">
        <v>12</v>
      </c>
      <c r="I9" t="s">
        <v>37</v>
      </c>
      <c r="J9" t="s">
        <v>36</v>
      </c>
    </row>
    <row r="10" spans="7:10" x14ac:dyDescent="0.3">
      <c r="G10">
        <v>2</v>
      </c>
      <c r="H10">
        <v>2</v>
      </c>
      <c r="I10">
        <v>2</v>
      </c>
      <c r="J10">
        <v>1</v>
      </c>
    </row>
    <row r="11" spans="7:10" x14ac:dyDescent="0.3">
      <c r="G11">
        <v>4</v>
      </c>
      <c r="H11">
        <v>3</v>
      </c>
      <c r="I11">
        <v>2</v>
      </c>
    </row>
    <row r="12" spans="7:10" x14ac:dyDescent="0.3">
      <c r="G12">
        <v>6</v>
      </c>
      <c r="H12" t="s">
        <v>35</v>
      </c>
      <c r="I12">
        <v>3</v>
      </c>
    </row>
    <row r="13" spans="7:10" x14ac:dyDescent="0.3">
      <c r="G13">
        <v>8</v>
      </c>
      <c r="H13" t="s">
        <v>38</v>
      </c>
      <c r="I13">
        <v>3</v>
      </c>
    </row>
    <row r="16" spans="7:10" x14ac:dyDescent="0.3">
      <c r="H16">
        <v>4</v>
      </c>
    </row>
    <row r="17" spans="8:8" x14ac:dyDescent="0.3">
      <c r="H17">
        <v>9</v>
      </c>
    </row>
    <row r="18" spans="8:8" x14ac:dyDescent="0.3">
      <c r="H18">
        <v>20</v>
      </c>
    </row>
    <row r="19" spans="8:8" x14ac:dyDescent="0.3">
      <c r="H19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GAQ H</dc:creator>
  <cp:lastModifiedBy>GAQ H</cp:lastModifiedBy>
  <dcterms:created xsi:type="dcterms:W3CDTF">2015-06-05T18:19:34Z</dcterms:created>
  <dcterms:modified xsi:type="dcterms:W3CDTF">2023-12-13T15:30:59Z</dcterms:modified>
</cp:coreProperties>
</file>