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6131\Desktop\"/>
    </mc:Choice>
  </mc:AlternateContent>
  <xr:revisionPtr revIDLastSave="0" documentId="13_ncr:1_{3062550F-3E6C-4D45-BD4F-CD963177D24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2" i="1" l="1"/>
  <c r="E54" i="1"/>
  <c r="M51" i="1"/>
  <c r="H44" i="1"/>
  <c r="J44" i="1" s="1"/>
  <c r="H45" i="1"/>
  <c r="J45" i="1" s="1"/>
  <c r="I46" i="1"/>
  <c r="J46" i="1"/>
  <c r="J47" i="1"/>
  <c r="I45" i="1"/>
  <c r="I47" i="1"/>
  <c r="I44" i="1"/>
  <c r="H46" i="1"/>
  <c r="H47" i="1"/>
  <c r="G51" i="1"/>
  <c r="H51" i="1"/>
  <c r="I51" i="1"/>
  <c r="J51" i="1"/>
  <c r="K51" i="1"/>
  <c r="L51" i="1"/>
  <c r="F51" i="1"/>
  <c r="F24" i="1"/>
  <c r="F25" i="1"/>
  <c r="F26" i="1"/>
  <c r="F27" i="1"/>
  <c r="F28" i="1"/>
  <c r="F23" i="1"/>
  <c r="I48" i="1" l="1"/>
  <c r="I49" i="1" s="1"/>
</calcChain>
</file>

<file path=xl/sharedStrings.xml><?xml version="1.0" encoding="utf-8"?>
<sst xmlns="http://schemas.openxmlformats.org/spreadsheetml/2006/main" count="21" uniqueCount="21">
  <si>
    <t>编号</t>
    <phoneticPr fontId="1" type="noConversion"/>
  </si>
  <si>
    <r>
      <t xml:space="preserve"> 浓度/</t>
    </r>
    <r>
      <rPr>
        <sz val="11"/>
        <color theme="1"/>
        <rFont val="Cambria Math"/>
        <family val="1"/>
      </rPr>
      <t>𝜇</t>
    </r>
    <r>
      <rPr>
        <sz val="11"/>
        <color theme="1"/>
        <rFont val="等线"/>
        <family val="3"/>
        <charset val="134"/>
        <scheme val="minor"/>
      </rPr>
      <t xml:space="preserve">mol · L </t>
    </r>
    <r>
      <rPr>
        <sz val="11"/>
        <color theme="1"/>
        <rFont val="Cambria Math"/>
        <family val="2"/>
      </rPr>
      <t>−</t>
    </r>
    <r>
      <rPr>
        <sz val="11"/>
        <color theme="1"/>
        <rFont val="等线"/>
        <family val="3"/>
        <charset val="134"/>
        <scheme val="minor"/>
      </rPr>
      <t xml:space="preserve">1 </t>
    </r>
    <phoneticPr fontId="1" type="noConversion"/>
  </si>
  <si>
    <t>波长/nm</t>
    <phoneticPr fontId="1" type="noConversion"/>
  </si>
  <si>
    <t xml:space="preserve"> 吸光度</t>
  </si>
  <si>
    <t>分子</t>
  </si>
  <si>
    <t> 吸光度</t>
  </si>
  <si>
    <t>A3</t>
  </si>
  <si>
    <t>A4</t>
  </si>
  <si>
    <t>B1</t>
  </si>
  <si>
    <t>B2</t>
  </si>
  <si>
    <t>浓度</t>
    <phoneticPr fontId="1" type="noConversion"/>
  </si>
  <si>
    <t>分子</t>
    <phoneticPr fontId="1" type="noConversion"/>
  </si>
  <si>
    <t>k</t>
    <phoneticPr fontId="1" type="noConversion"/>
  </si>
  <si>
    <t>n=k+1</t>
    <phoneticPr fontId="1" type="noConversion"/>
  </si>
  <si>
    <t>n=k+2</t>
  </si>
  <si>
    <t>n=k+3</t>
  </si>
  <si>
    <t>最大吸收波长 / nm</t>
    <phoneticPr fontId="1" type="noConversion"/>
  </si>
  <si>
    <t>n</t>
    <phoneticPr fontId="1" type="noConversion"/>
  </si>
  <si>
    <r>
      <t>势阱长度 /</t>
    </r>
    <r>
      <rPr>
        <sz val="7"/>
        <color rgb="FF6B7ABB"/>
        <rFont val="Consolas"/>
        <family val="3"/>
      </rPr>
      <t>$</t>
    </r>
    <r>
      <rPr>
        <sz val="7"/>
        <color rgb="FFDF80FF"/>
        <rFont val="Consolas"/>
        <family val="3"/>
      </rPr>
      <t xml:space="preserve">\rm </t>
    </r>
    <r>
      <rPr>
        <sz val="7"/>
        <color rgb="FF46AFE3"/>
        <rFont val="Consolas"/>
        <family val="3"/>
      </rPr>
      <t xml:space="preserve">\ </t>
    </r>
    <r>
      <rPr>
        <sz val="7"/>
        <color rgb="FFDF80FF"/>
        <rFont val="Consolas"/>
        <family val="3"/>
      </rPr>
      <t xml:space="preserve">\mathring{A} </t>
    </r>
    <r>
      <rPr>
        <sz val="7"/>
        <color rgb="FF6B7ABB"/>
        <rFont val="Consolas"/>
        <family val="3"/>
      </rPr>
      <t>$</t>
    </r>
  </si>
  <si>
    <t>B1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</si>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</sst>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.000"/>
    <numFmt numFmtId="185" formatCode="0.00000000000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mbria Math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Cambria Math"/>
      <family val="2"/>
    </font>
    <font>
      <sz val="7"/>
      <color rgb="FFB6BABF"/>
      <name val="Consolas"/>
      <family val="3"/>
    </font>
    <font>
      <sz val="7"/>
      <color rgb="FFDF80FF"/>
      <name val="Consolas"/>
      <family val="3"/>
    </font>
    <font>
      <sz val="7"/>
      <color rgb="FF6B7ABB"/>
      <name val="Consolas"/>
      <family val="3"/>
    </font>
    <font>
      <sz val="7"/>
      <color rgb="FF46AFE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8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82" fontId="0" fillId="0" borderId="0" xfId="0" applyNumberFormat="1" applyAlignment="1">
      <alignment vertical="center" wrapText="1"/>
    </xf>
    <xf numFmtId="182" fontId="0" fillId="0" borderId="0" xfId="0" applyNumberFormat="1"/>
    <xf numFmtId="185" fontId="0" fillId="0" borderId="0" xfId="0" applyNumberForma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N54"/>
  <sheetViews>
    <sheetView tabSelected="1" topLeftCell="A24" zoomScaleNormal="100" workbookViewId="0">
      <selection activeCell="H53" sqref="H53"/>
    </sheetView>
  </sheetViews>
  <sheetFormatPr defaultRowHeight="14" x14ac:dyDescent="0.3"/>
  <cols>
    <col min="4" max="4" width="16.5" customWidth="1"/>
    <col min="5" max="5" width="32.83203125" customWidth="1"/>
    <col min="7" max="7" width="12.5" bestFit="1" customWidth="1"/>
    <col min="8" max="9" width="17.58203125" bestFit="1" customWidth="1"/>
  </cols>
  <sheetData>
    <row r="10" spans="2:7" x14ac:dyDescent="0.3">
      <c r="B10">
        <v>637.34640999999999</v>
      </c>
      <c r="C10">
        <v>637.34640999999999</v>
      </c>
      <c r="D10">
        <v>638</v>
      </c>
      <c r="E10">
        <v>637.73856000000001</v>
      </c>
      <c r="F10">
        <v>638.13072</v>
      </c>
      <c r="G10">
        <v>638.13072</v>
      </c>
    </row>
    <row r="11" spans="2:7" x14ac:dyDescent="0.3">
      <c r="B11">
        <v>9.7570000000000004E-2</v>
      </c>
      <c r="C11">
        <v>0.17224999999999999</v>
      </c>
      <c r="D11">
        <v>0.74834000000000001</v>
      </c>
      <c r="E11">
        <v>1.51197</v>
      </c>
      <c r="F11">
        <v>2.0543399999999998</v>
      </c>
      <c r="G11">
        <v>2.6911700000000001</v>
      </c>
    </row>
    <row r="14" spans="2:7" ht="85.5" x14ac:dyDescent="5.0999999999999996">
      <c r="D14" t="s">
        <v>0</v>
      </c>
      <c r="E14" t="s">
        <v>1</v>
      </c>
      <c r="F14" t="s">
        <v>2</v>
      </c>
      <c r="G14" t="s">
        <v>3</v>
      </c>
    </row>
    <row r="15" spans="2:7" x14ac:dyDescent="0.3">
      <c r="E15">
        <v>0.5</v>
      </c>
      <c r="F15">
        <v>637.34640999999999</v>
      </c>
      <c r="G15">
        <v>9.7570000000000004E-2</v>
      </c>
    </row>
    <row r="16" spans="2:7" x14ac:dyDescent="0.3">
      <c r="E16">
        <v>1</v>
      </c>
      <c r="F16">
        <v>637.34640999999999</v>
      </c>
      <c r="G16">
        <v>0.17224999999999999</v>
      </c>
    </row>
    <row r="17" spans="2:14" x14ac:dyDescent="0.3">
      <c r="E17">
        <v>5</v>
      </c>
      <c r="F17">
        <v>638</v>
      </c>
      <c r="G17">
        <v>0.74834000000000001</v>
      </c>
    </row>
    <row r="18" spans="2:14" x14ac:dyDescent="0.3">
      <c r="E18">
        <v>10</v>
      </c>
      <c r="F18">
        <v>637.73856000000001</v>
      </c>
      <c r="G18">
        <v>1.51197</v>
      </c>
    </row>
    <row r="19" spans="2:14" x14ac:dyDescent="0.3">
      <c r="E19">
        <v>20</v>
      </c>
      <c r="F19">
        <v>638.13072</v>
      </c>
      <c r="G19">
        <v>2.0543399999999998</v>
      </c>
    </row>
    <row r="20" spans="2:14" x14ac:dyDescent="0.3">
      <c r="E20">
        <v>50</v>
      </c>
      <c r="F20">
        <v>638.13072</v>
      </c>
      <c r="G20">
        <v>2.6911700000000001</v>
      </c>
    </row>
    <row r="22" spans="2:14" ht="28" customHeight="1" x14ac:dyDescent="0.3">
      <c r="B22" s="5" t="s">
        <v>4</v>
      </c>
      <c r="D22" s="5" t="s">
        <v>5</v>
      </c>
      <c r="E22" s="5" t="s">
        <v>10</v>
      </c>
      <c r="F22" s="5"/>
    </row>
    <row r="23" spans="2:14" x14ac:dyDescent="0.3">
      <c r="D23" s="6">
        <v>0.69</v>
      </c>
      <c r="E23" s="4">
        <v>10</v>
      </c>
      <c r="F23" s="6">
        <f>D23/E23*100</f>
        <v>6.8999999999999995</v>
      </c>
    </row>
    <row r="24" spans="2:14" ht="28" customHeight="1" x14ac:dyDescent="0.3">
      <c r="D24" s="6">
        <v>0.64600000000000002</v>
      </c>
      <c r="E24" s="4">
        <v>5</v>
      </c>
      <c r="F24" s="6">
        <f t="shared" ref="F24" si="0">D24/E24*100</f>
        <v>12.920000000000002</v>
      </c>
      <c r="L24" s="2">
        <v>428.53</v>
      </c>
      <c r="M24" s="3">
        <v>0.69</v>
      </c>
    </row>
    <row r="25" spans="2:14" x14ac:dyDescent="0.3">
      <c r="D25" s="6">
        <v>0.747</v>
      </c>
      <c r="E25" s="4">
        <v>5</v>
      </c>
      <c r="F25" s="6">
        <f t="shared" ref="F25" si="1">D25/E25*100</f>
        <v>14.940000000000001</v>
      </c>
      <c r="L25" s="2"/>
      <c r="M25" s="3"/>
    </row>
    <row r="26" spans="2:14" ht="28" customHeight="1" x14ac:dyDescent="0.3">
      <c r="D26" s="6">
        <v>1.024</v>
      </c>
      <c r="E26" s="4">
        <v>3</v>
      </c>
      <c r="F26" s="6">
        <f t="shared" ref="F26" si="2">D26/E26*100</f>
        <v>34.133333333333333</v>
      </c>
    </row>
    <row r="27" spans="2:14" x14ac:dyDescent="0.3">
      <c r="B27" s="5" t="s">
        <v>8</v>
      </c>
      <c r="C27" s="5">
        <v>445.76</v>
      </c>
      <c r="D27" s="6">
        <v>0.86</v>
      </c>
      <c r="E27" s="4">
        <v>10</v>
      </c>
      <c r="F27" s="6">
        <f t="shared" ref="F27" si="3">D27/E27*100</f>
        <v>8.6</v>
      </c>
      <c r="M27" s="2">
        <v>756.43</v>
      </c>
      <c r="N27" s="3">
        <v>1.024</v>
      </c>
    </row>
    <row r="28" spans="2:14" ht="28" customHeight="1" x14ac:dyDescent="0.3">
      <c r="B28" s="5" t="s">
        <v>9</v>
      </c>
      <c r="C28" s="5">
        <v>293.92</v>
      </c>
      <c r="D28" s="6">
        <v>1.0209999999999999</v>
      </c>
      <c r="E28" s="4">
        <v>10</v>
      </c>
      <c r="F28" s="6">
        <f t="shared" ref="F28" si="4">D28/E28*100</f>
        <v>10.209999999999999</v>
      </c>
      <c r="M28" s="2"/>
      <c r="N28" s="3"/>
    </row>
    <row r="29" spans="2:14" x14ac:dyDescent="0.3">
      <c r="B29" s="5"/>
      <c r="C29" s="5"/>
      <c r="D29" s="6"/>
      <c r="E29" s="4"/>
      <c r="F29" s="6"/>
      <c r="M29" s="2">
        <v>637.34640000000002</v>
      </c>
      <c r="N29" s="3">
        <v>0.747</v>
      </c>
    </row>
    <row r="30" spans="2:14" ht="28" customHeight="1" x14ac:dyDescent="0.3">
      <c r="M30" s="2"/>
      <c r="N30" s="3"/>
    </row>
    <row r="31" spans="2:14" x14ac:dyDescent="0.3">
      <c r="B31" s="5"/>
      <c r="C31" s="5"/>
      <c r="D31" s="6"/>
      <c r="E31" s="4"/>
      <c r="F31" s="6"/>
    </row>
    <row r="32" spans="2:14" ht="28" customHeight="1" x14ac:dyDescent="0.3"/>
    <row r="33" spans="2:10" x14ac:dyDescent="0.3">
      <c r="B33" s="5"/>
      <c r="C33" s="5"/>
      <c r="D33" s="6"/>
      <c r="E33" s="4"/>
      <c r="F33" s="6"/>
    </row>
    <row r="34" spans="2:10" ht="28" customHeight="1" x14ac:dyDescent="0.3"/>
    <row r="35" spans="2:10" x14ac:dyDescent="0.3">
      <c r="B35" s="5"/>
      <c r="C35" s="5"/>
      <c r="D35" s="6"/>
      <c r="E35" s="4"/>
      <c r="F35" s="6"/>
    </row>
    <row r="43" spans="2:10" ht="28" x14ac:dyDescent="0.3">
      <c r="E43" t="s">
        <v>11</v>
      </c>
      <c r="F43" s="5" t="s">
        <v>16</v>
      </c>
      <c r="G43" t="s">
        <v>12</v>
      </c>
      <c r="H43" t="s">
        <v>13</v>
      </c>
      <c r="I43" t="s">
        <v>14</v>
      </c>
      <c r="J43" t="s">
        <v>15</v>
      </c>
    </row>
    <row r="44" spans="2:10" x14ac:dyDescent="0.3">
      <c r="E44" s="5" t="s">
        <v>19</v>
      </c>
      <c r="F44" s="5">
        <v>445.76</v>
      </c>
      <c r="G44">
        <v>11</v>
      </c>
      <c r="H44" s="7">
        <f>SQRT((2*(G44)+1)*F44*3.03069*10^-22)*10^10</f>
        <v>17.627276763924709</v>
      </c>
      <c r="I44" s="7">
        <f>SQRT((2*(G44+1)+2)*F44*3.03069*10^-22)*10^10- ((G44+2)*2+1)*1.41</f>
        <v>-19.328343260426518</v>
      </c>
      <c r="J44" s="7">
        <f>SQRT((2*(H44+1)+3)*F44*3.03069*10^-22)*10^10 - ((G44+3)*2+1)*1.41</f>
        <v>-17.569985697841375</v>
      </c>
    </row>
    <row r="45" spans="2:10" x14ac:dyDescent="0.3">
      <c r="E45" s="5" t="s">
        <v>20</v>
      </c>
      <c r="F45" s="5">
        <v>293.92</v>
      </c>
      <c r="G45">
        <v>3</v>
      </c>
      <c r="H45" s="7">
        <f>SQRT((2*(G45)+1)*F45*3.03069*10^-22)*10^10</f>
        <v>7.8964946866315309</v>
      </c>
      <c r="I45" s="7">
        <f t="shared" ref="I45:I47" si="5">SQRT((2*(G45+1)+2)*F45*3.03069*10^-22)*10^10- ((G45+2)*2+1)*1.41</f>
        <v>-6.0718836370809672</v>
      </c>
      <c r="J45" s="7">
        <f t="shared" ref="J45:J47" si="6">SQRT((2*(H45+1)+3)*F45*3.03069*10^-22)*10^10 - ((G45+3)*2+1)*1.41</f>
        <v>-4.7204491290427306</v>
      </c>
    </row>
    <row r="46" spans="2:10" x14ac:dyDescent="0.3">
      <c r="E46" s="5" t="s">
        <v>6</v>
      </c>
      <c r="F46" s="5">
        <v>637.34640000000002</v>
      </c>
      <c r="G46">
        <v>2</v>
      </c>
      <c r="H46" s="7">
        <f t="shared" ref="H45:H47" si="7">SQRT((2*(G46+1)+1)*F46*3.03069*10^-22)*10^10 - ((G46+1)*2+1)*1.41</f>
        <v>1.7580675639213599</v>
      </c>
      <c r="I46" s="7">
        <f>SQRT((2*(G46+1)+2)*F46*3.03069*10^-22)*10^10- ((G46+2)*2+1)*1.41</f>
        <v>-0.25907288729919387</v>
      </c>
      <c r="J46" s="7">
        <f t="shared" si="6"/>
        <v>-2.6843377670909661</v>
      </c>
    </row>
    <row r="47" spans="2:10" x14ac:dyDescent="0.3">
      <c r="E47" s="5" t="s">
        <v>7</v>
      </c>
      <c r="F47" s="5">
        <v>756.43</v>
      </c>
      <c r="G47">
        <v>3</v>
      </c>
      <c r="H47" s="7">
        <f t="shared" si="7"/>
        <v>1.6740326963913592</v>
      </c>
      <c r="I47" s="7">
        <f t="shared" si="5"/>
        <v>-0.3689800980911464</v>
      </c>
      <c r="J47" s="7">
        <f t="shared" si="6"/>
        <v>-4.4959910763212712</v>
      </c>
    </row>
    <row r="48" spans="2:10" x14ac:dyDescent="0.3">
      <c r="I48" s="8">
        <f>I44+I45-I46-I47</f>
        <v>-24.772173912117147</v>
      </c>
    </row>
    <row r="49" spans="5:13" x14ac:dyDescent="0.3">
      <c r="I49" s="7">
        <f>I48/4</f>
        <v>-6.1930434780292867</v>
      </c>
    </row>
    <row r="50" spans="5:13" x14ac:dyDescent="0.3">
      <c r="E50" s="5" t="s">
        <v>17</v>
      </c>
      <c r="F50" s="5">
        <v>1</v>
      </c>
      <c r="G50">
        <v>2</v>
      </c>
      <c r="H50" s="5">
        <v>3</v>
      </c>
      <c r="I50">
        <v>4</v>
      </c>
      <c r="J50" s="5">
        <v>5</v>
      </c>
      <c r="K50">
        <v>6</v>
      </c>
      <c r="L50" s="5">
        <v>7</v>
      </c>
      <c r="M50">
        <v>11</v>
      </c>
    </row>
    <row r="51" spans="5:13" x14ac:dyDescent="0.3">
      <c r="E51" s="1" t="s">
        <v>18</v>
      </c>
      <c r="F51">
        <f>1.41*(2*F50+1)</f>
        <v>4.2299999999999995</v>
      </c>
      <c r="G51">
        <f t="shared" ref="G51:M51" si="8">1.41*(2*G50+1)</f>
        <v>7.05</v>
      </c>
      <c r="H51">
        <f t="shared" si="8"/>
        <v>9.8699999999999992</v>
      </c>
      <c r="I51">
        <f t="shared" si="8"/>
        <v>12.69</v>
      </c>
      <c r="J51">
        <f t="shared" si="8"/>
        <v>15.51</v>
      </c>
      <c r="K51">
        <f t="shared" si="8"/>
        <v>18.329999999999998</v>
      </c>
      <c r="L51">
        <f t="shared" si="8"/>
        <v>21.15</v>
      </c>
      <c r="M51">
        <f t="shared" si="8"/>
        <v>32.43</v>
      </c>
    </row>
    <row r="52" spans="5:13" x14ac:dyDescent="0.3">
      <c r="H52" s="8">
        <f>H51-H45</f>
        <v>1.9735053133684684</v>
      </c>
    </row>
    <row r="54" spans="5:13" x14ac:dyDescent="0.3">
      <c r="E54" s="9">
        <f>32.43 - 17.624</f>
        <v>14.806000000000001</v>
      </c>
    </row>
  </sheetData>
  <mergeCells count="6">
    <mergeCell ref="N29:N30"/>
    <mergeCell ref="M27:M28"/>
    <mergeCell ref="N27:N28"/>
    <mergeCell ref="M29:M30"/>
    <mergeCell ref="L24:L25"/>
    <mergeCell ref="M24:M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GAQ H</dc:creator>
  <cp:lastModifiedBy>GAQ H</cp:lastModifiedBy>
  <dcterms:created xsi:type="dcterms:W3CDTF">2015-06-05T18:19:34Z</dcterms:created>
  <dcterms:modified xsi:type="dcterms:W3CDTF">2023-10-04T02:08:30Z</dcterms:modified>
</cp:coreProperties>
</file>