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ddehry\Documents\GitHub\Crystal-Evolution\"/>
    </mc:Choice>
  </mc:AlternateContent>
  <xr:revisionPtr revIDLastSave="0" documentId="13_ncr:1_{D15257A3-66CC-4A7F-B7C5-58CC27F305A8}" xr6:coauthVersionLast="47" xr6:coauthVersionMax="47" xr10:uidLastSave="{00000000-0000-0000-0000-000000000000}"/>
  <bookViews>
    <workbookView xWindow="-28920" yWindow="-120" windowWidth="29040" windowHeight="15840" xr2:uid="{C300C1B5-D64F-4A65-B963-603165697A9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1" i="1"/>
  <c r="C20" i="1"/>
  <c r="C19" i="1"/>
  <c r="E2" i="1"/>
  <c r="E8" i="1"/>
  <c r="E9" i="1"/>
  <c r="E10" i="1"/>
  <c r="E7" i="1"/>
  <c r="C16" i="1" s="1"/>
  <c r="E5" i="1"/>
  <c r="E4" i="1"/>
  <c r="E3" i="1"/>
  <c r="C6" i="1"/>
  <c r="E6" i="1" s="1"/>
  <c r="C13" i="1" l="1"/>
  <c r="C14" i="1"/>
  <c r="C15" i="1"/>
</calcChain>
</file>

<file path=xl/sharedStrings.xml><?xml version="1.0" encoding="utf-8"?>
<sst xmlns="http://schemas.openxmlformats.org/spreadsheetml/2006/main" count="51" uniqueCount="42">
  <si>
    <t>Variable</t>
  </si>
  <si>
    <t>Name</t>
  </si>
  <si>
    <t>Value</t>
  </si>
  <si>
    <t>Unit</t>
  </si>
  <si>
    <t>SI-Unit</t>
  </si>
  <si>
    <t>D</t>
  </si>
  <si>
    <t xml:space="preserve">ΔG </t>
  </si>
  <si>
    <t>μ</t>
  </si>
  <si>
    <t>b</t>
  </si>
  <si>
    <t>α</t>
  </si>
  <si>
    <t>γ</t>
  </si>
  <si>
    <t>β</t>
  </si>
  <si>
    <t>M_int</t>
  </si>
  <si>
    <t>m^2/s</t>
  </si>
  <si>
    <t>kJ/gfw</t>
  </si>
  <si>
    <t>GPa</t>
  </si>
  <si>
    <t>m</t>
  </si>
  <si>
    <t>1/m</t>
  </si>
  <si>
    <t>A</t>
  </si>
  <si>
    <t>J/kg</t>
  </si>
  <si>
    <t>Pa</t>
  </si>
  <si>
    <t>s^2/kg*m</t>
  </si>
  <si>
    <t>s</t>
  </si>
  <si>
    <t>c_L</t>
  </si>
  <si>
    <t>B</t>
  </si>
  <si>
    <t>D_bar</t>
  </si>
  <si>
    <t>1/s</t>
  </si>
  <si>
    <t>Mg concentration in the liquid</t>
  </si>
  <si>
    <t>Burgers-vector</t>
  </si>
  <si>
    <t>Interface mobility</t>
  </si>
  <si>
    <t>Diffusivity</t>
  </si>
  <si>
    <t>Difference of caloric energy in solid and liquid state</t>
  </si>
  <si>
    <t>Shear modulus</t>
  </si>
  <si>
    <t>Volumetric expansion coefficient Mg/Fe</t>
  </si>
  <si>
    <t>Boundary diffusion parameter</t>
  </si>
  <si>
    <t>Evolution parameter of dislocation density</t>
  </si>
  <si>
    <t>T_End</t>
  </si>
  <si>
    <t>R_Max</t>
  </si>
  <si>
    <t>T_Max</t>
  </si>
  <si>
    <t>B_threshold</t>
  </si>
  <si>
    <t>If B&gt;B_threshold the crystal is considered unstable and will recrystallize</t>
  </si>
  <si>
    <t>If B&lt;B_threshold the crystal is considered stable and  the estimated values for T_End, R_Max and T_Max are irrelevant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</si>
</sst>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DB91-D095-4C6B-8950-EF9E0F0FF493}">
  <dimension ref="A1:H24"/>
  <sheetViews>
    <sheetView tabSelected="1" workbookViewId="0">
      <selection activeCell="E13" sqref="E13:F23"/>
    </sheetView>
  </sheetViews>
  <sheetFormatPr baseColWidth="10" defaultRowHeight="14.5" x14ac:dyDescent="0.35"/>
  <cols>
    <col min="1" max="1" width="44.453125" bestFit="1" customWidth="1"/>
    <col min="5" max="5" width="11.81640625" bestFit="1" customWidth="1"/>
  </cols>
  <sheetData>
    <row r="1" spans="1:6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6" x14ac:dyDescent="0.35">
      <c r="A2" t="s">
        <v>30</v>
      </c>
      <c r="B2" t="s">
        <v>5</v>
      </c>
      <c r="C2" s="2">
        <v>1.88E-16</v>
      </c>
      <c r="D2" t="s">
        <v>13</v>
      </c>
      <c r="E2" s="2">
        <f>C2</f>
        <v>1.88E-16</v>
      </c>
      <c r="F2" t="s">
        <v>13</v>
      </c>
    </row>
    <row r="3" spans="1:6" x14ac:dyDescent="0.35">
      <c r="A3" t="s">
        <v>31</v>
      </c>
      <c r="B3" s="1" t="s">
        <v>6</v>
      </c>
      <c r="C3">
        <v>43</v>
      </c>
      <c r="D3" t="s">
        <v>14</v>
      </c>
      <c r="E3" s="2">
        <f>C3*1000/0.114</f>
        <v>377192.98245614034</v>
      </c>
      <c r="F3" t="s">
        <v>19</v>
      </c>
    </row>
    <row r="4" spans="1:6" x14ac:dyDescent="0.35">
      <c r="A4" t="s">
        <v>32</v>
      </c>
      <c r="B4" s="1" t="s">
        <v>7</v>
      </c>
      <c r="C4">
        <v>78</v>
      </c>
      <c r="D4" t="s">
        <v>15</v>
      </c>
      <c r="E4" s="2">
        <f>C4*10^9</f>
        <v>78000000000</v>
      </c>
      <c r="F4" t="s">
        <v>20</v>
      </c>
    </row>
    <row r="5" spans="1:6" x14ac:dyDescent="0.35">
      <c r="A5" t="s">
        <v>28</v>
      </c>
      <c r="B5" s="1" t="s">
        <v>8</v>
      </c>
      <c r="C5" s="2">
        <v>1.0000000000000001E-9</v>
      </c>
      <c r="D5" t="s">
        <v>16</v>
      </c>
      <c r="E5" s="2">
        <f>C5</f>
        <v>1.0000000000000001E-9</v>
      </c>
      <c r="F5" t="s">
        <v>16</v>
      </c>
    </row>
    <row r="6" spans="1:6" x14ac:dyDescent="0.35">
      <c r="A6" t="s">
        <v>33</v>
      </c>
      <c r="B6" s="1" t="s">
        <v>9</v>
      </c>
      <c r="C6">
        <f>1-(289.5/307.42)</f>
        <v>5.8291588055429111E-2</v>
      </c>
      <c r="E6" s="2">
        <f>C6</f>
        <v>5.8291588055429111E-2</v>
      </c>
    </row>
    <row r="7" spans="1:6" x14ac:dyDescent="0.35">
      <c r="A7" t="s">
        <v>34</v>
      </c>
      <c r="B7" s="1" t="s">
        <v>10</v>
      </c>
      <c r="C7">
        <v>10</v>
      </c>
      <c r="D7" t="s">
        <v>17</v>
      </c>
      <c r="E7" s="2">
        <f>C7</f>
        <v>10</v>
      </c>
      <c r="F7" t="s">
        <v>17</v>
      </c>
    </row>
    <row r="8" spans="1:6" x14ac:dyDescent="0.35">
      <c r="A8" t="s">
        <v>35</v>
      </c>
      <c r="B8" s="1" t="s">
        <v>11</v>
      </c>
      <c r="C8" s="2">
        <v>1000000000000000</v>
      </c>
      <c r="D8" t="s">
        <v>21</v>
      </c>
      <c r="E8" s="2">
        <f t="shared" ref="E8:E10" si="0">C8</f>
        <v>1000000000000000</v>
      </c>
      <c r="F8" t="s">
        <v>21</v>
      </c>
    </row>
    <row r="9" spans="1:6" x14ac:dyDescent="0.35">
      <c r="A9" t="s">
        <v>27</v>
      </c>
      <c r="B9" s="1" t="s">
        <v>23</v>
      </c>
      <c r="C9">
        <v>0.3</v>
      </c>
      <c r="E9" s="2">
        <f t="shared" si="0"/>
        <v>0.3</v>
      </c>
    </row>
    <row r="10" spans="1:6" x14ac:dyDescent="0.35">
      <c r="A10" t="s">
        <v>29</v>
      </c>
      <c r="B10" s="1" t="s">
        <v>12</v>
      </c>
      <c r="C10" s="2">
        <v>1.0000000000000001E-17</v>
      </c>
      <c r="D10" t="s">
        <v>22</v>
      </c>
      <c r="E10" s="2">
        <f t="shared" si="0"/>
        <v>1.0000000000000001E-17</v>
      </c>
      <c r="F10" t="s">
        <v>22</v>
      </c>
    </row>
    <row r="13" spans="1:6" x14ac:dyDescent="0.35">
      <c r="B13" s="1" t="s">
        <v>18</v>
      </c>
      <c r="C13" s="2">
        <f>2*E10*E3*E7^2</f>
        <v>7.5438596491228084E-10</v>
      </c>
      <c r="D13" t="s">
        <v>26</v>
      </c>
      <c r="F13" s="2"/>
    </row>
    <row r="14" spans="1:6" x14ac:dyDescent="0.35">
      <c r="B14" s="1" t="s">
        <v>24</v>
      </c>
      <c r="C14" s="2">
        <f>SQRT(6)*E6*E2*E8*E9*E4*E5^2*E7^2/E3</f>
        <v>1.6652966742232648E-13</v>
      </c>
      <c r="D14" t="s">
        <v>26</v>
      </c>
      <c r="F14" s="2"/>
    </row>
    <row r="15" spans="1:6" x14ac:dyDescent="0.35">
      <c r="B15" s="1" t="s">
        <v>25</v>
      </c>
      <c r="C15" s="2">
        <f>E7^2*E2</f>
        <v>1.8799999999999999E-14</v>
      </c>
      <c r="D15" t="s">
        <v>26</v>
      </c>
      <c r="F15" s="2"/>
    </row>
    <row r="16" spans="1:6" x14ac:dyDescent="0.35">
      <c r="B16" s="1" t="s">
        <v>10</v>
      </c>
      <c r="C16" s="2">
        <f>E7</f>
        <v>10</v>
      </c>
      <c r="D16" t="s">
        <v>17</v>
      </c>
      <c r="E16" s="1"/>
      <c r="F16" s="2"/>
    </row>
    <row r="19" spans="2:8" x14ac:dyDescent="0.35">
      <c r="B19" s="1" t="s">
        <v>36</v>
      </c>
      <c r="C19" s="2">
        <f>10^(SQRT(C13)+LOG10((0.604*C13/((-0.777*C14+C15^2/C13)^2))+0.00142)+0.478)</f>
        <v>8.1815555341261168E+16</v>
      </c>
      <c r="F19" s="2"/>
    </row>
    <row r="20" spans="2:8" x14ac:dyDescent="0.35">
      <c r="B20" s="1" t="s">
        <v>37</v>
      </c>
      <c r="C20" s="2">
        <f>10^(LOG10((C13*0.934/C16)*(1/(C14+C15^2/C13))+C15)/1.03)</f>
        <v>354.7718597831381</v>
      </c>
      <c r="F20" s="2"/>
    </row>
    <row r="21" spans="2:8" x14ac:dyDescent="0.35">
      <c r="B21" s="1" t="s">
        <v>38</v>
      </c>
      <c r="C21" s="2">
        <f>10^(-C13+LOG10((C13/(C14-C15*17.636)^2)+0.00419)*1.07)</f>
        <v>3.9215404071536301E+17</v>
      </c>
      <c r="F21" s="2"/>
    </row>
    <row r="23" spans="2:8" x14ac:dyDescent="0.35">
      <c r="B23" t="s">
        <v>39</v>
      </c>
      <c r="C23" s="2">
        <f>(0.2356*(C13/C16^2)^0.99278+10.7822*(C15/C16^2)*LOG10(1.7409*10^12*(C13/C16^2)/((C15/C16^2)*10^11)^3.4912*10^-3+0.97618))*C16^1.9828*4.56422083*10^-1</f>
        <v>9.5107738247400333E-11</v>
      </c>
      <c r="F23" s="2"/>
      <c r="H23" t="s">
        <v>40</v>
      </c>
    </row>
    <row r="24" spans="2:8" x14ac:dyDescent="0.35">
      <c r="H24" t="s">
        <v>41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Haddenhorst, Hendrik</dc:creator>
  <cp:lastModifiedBy>Haddenhorst, Hendrik</cp:lastModifiedBy>
  <dcterms:created xsi:type="dcterms:W3CDTF">2024-06-10T08:14:26Z</dcterms:created>
  <dcterms:modified xsi:type="dcterms:W3CDTF">2024-12-20T09:12:36Z</dcterms:modified>
</cp:coreProperties>
</file>