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medenilla_cgiar_org/Documents/AFRICARICE-DOC/Annual Budget/2025 Annual Budget/02. Staff Matrix/d. Revised Jun25/"/>
    </mc:Choice>
  </mc:AlternateContent>
  <xr:revisionPtr revIDLastSave="3" documentId="8_{F4395351-57D6-438F-BA7D-FC780C0B0E50}" xr6:coauthVersionLast="47" xr6:coauthVersionMax="47" xr10:uidLastSave="{F79EC885-BC61-427C-BDBC-C1EFCD3A1EF5}"/>
  <bookViews>
    <workbookView xWindow="-108" yWindow="-108" windowWidth="23256" windowHeight="12456" xr2:uid="{C9BBF212-C70B-4D51-99E4-622E546E7769}"/>
  </bookViews>
  <sheets>
    <sheet name="StaffAllocation-AfricaRice" sheetId="6" r:id="rId1"/>
    <sheet name="StaffCost budget" sheetId="25" state="hidden" r:id="rId2"/>
    <sheet name="ProjectPortfolio" sheetId="13" r:id="rId3"/>
  </sheets>
  <definedNames>
    <definedName name="\a">#REF!</definedName>
    <definedName name="____________________________________________Fig12">#REF!</definedName>
    <definedName name="____________________________________________Fig13">#REF!</definedName>
    <definedName name="____________________________________________Fig14">#REF!</definedName>
    <definedName name="____________________________________________Fig19">#REF!</definedName>
    <definedName name="____________________________________________Fig20">#REF!</definedName>
    <definedName name="____________________________________________Fig21">#REF!</definedName>
    <definedName name="___________________________________________Fig12">#REF!</definedName>
    <definedName name="___________________________________________Fig13">#REF!</definedName>
    <definedName name="___________________________________________Fig14">#REF!</definedName>
    <definedName name="___________________________________________Fig19">#REF!</definedName>
    <definedName name="___________________________________________Fig20">#REF!</definedName>
    <definedName name="___________________________________________Fig21">#REF!</definedName>
    <definedName name="__________________________________________Fig12">#REF!</definedName>
    <definedName name="__________________________________________Fig13">#REF!</definedName>
    <definedName name="__________________________________________Fig14">#REF!</definedName>
    <definedName name="__________________________________________Fig19">#REF!</definedName>
    <definedName name="__________________________________________Fig20">#REF!</definedName>
    <definedName name="__________________________________________Fig21">#REF!</definedName>
    <definedName name="_________________________________________Fig12">#REF!</definedName>
    <definedName name="_________________________________________Fig13">#REF!</definedName>
    <definedName name="_________________________________________Fig14">#REF!</definedName>
    <definedName name="_________________________________________Fig19">#REF!</definedName>
    <definedName name="_________________________________________Fig20">#REF!</definedName>
    <definedName name="_________________________________________Fig21">#REF!</definedName>
    <definedName name="_________________________________________ops1">#REF!</definedName>
    <definedName name="________________________________________FIG100">#REF!</definedName>
    <definedName name="________________________________________Fig12">#REF!</definedName>
    <definedName name="________________________________________Fig13">#REF!</definedName>
    <definedName name="________________________________________Fig14">#REF!</definedName>
    <definedName name="________________________________________Fig19">#REF!</definedName>
    <definedName name="________________________________________Fig20">#REF!</definedName>
    <definedName name="________________________________________Fig21">#REF!</definedName>
    <definedName name="________________________________________ops1">#REF!</definedName>
    <definedName name="_______________________________________FIG100">#REF!</definedName>
    <definedName name="_______________________________________Fig12">#REF!</definedName>
    <definedName name="_______________________________________Fig13">#REF!</definedName>
    <definedName name="_______________________________________Fig14">#REF!</definedName>
    <definedName name="_______________________________________Fig17">#REF!</definedName>
    <definedName name="_______________________________________Fig19">#REF!</definedName>
    <definedName name="_______________________________________Fig20">#REF!</definedName>
    <definedName name="_______________________________________Fig21">#REF!</definedName>
    <definedName name="_______________________________________MTP2010">#REF!</definedName>
    <definedName name="_______________________________________ops1">#REF!</definedName>
    <definedName name="______________________________________FIG100">#REF!</definedName>
    <definedName name="______________________________________Fig12">#REF!</definedName>
    <definedName name="______________________________________Fig13">#REF!</definedName>
    <definedName name="______________________________________Fig14">#REF!</definedName>
    <definedName name="______________________________________Fig15">#REF!</definedName>
    <definedName name="______________________________________Fig17">#REF!</definedName>
    <definedName name="______________________________________Fig19">#REF!</definedName>
    <definedName name="______________________________________Fig20">#REF!</definedName>
    <definedName name="______________________________________Fig21">#REF!</definedName>
    <definedName name="______________________________________MTP2010">#REF!</definedName>
    <definedName name="______________________________________ops1">#REF!</definedName>
    <definedName name="______________________________________ops2">#REF!</definedName>
    <definedName name="______________________________________rss1">#REF!</definedName>
    <definedName name="_____________________________________F17">#REF!</definedName>
    <definedName name="_____________________________________FIG100">#REF!</definedName>
    <definedName name="_____________________________________Fig12">#REF!</definedName>
    <definedName name="_____________________________________Fig13">#REF!</definedName>
    <definedName name="_____________________________________Fig14">#REF!</definedName>
    <definedName name="_____________________________________Fig19">#REF!</definedName>
    <definedName name="_____________________________________Fig20">#REF!</definedName>
    <definedName name="_____________________________________Fig21">#REF!</definedName>
    <definedName name="_____________________________________ops2">#REF!</definedName>
    <definedName name="_____________________________________rss1">#REF!</definedName>
    <definedName name="____________________________________adm2">#REF!</definedName>
    <definedName name="____________________________________F17">#REF!</definedName>
    <definedName name="____________________________________FIG100">#REF!</definedName>
    <definedName name="____________________________________rss1">#REF!</definedName>
    <definedName name="___________________________________adm2">#REF!</definedName>
    <definedName name="___________________________________F17">#REF!</definedName>
    <definedName name="___________________________________FIG100">#REF!</definedName>
    <definedName name="___________________________________Fig12">#REF!</definedName>
    <definedName name="___________________________________Fig13">#REF!</definedName>
    <definedName name="___________________________________Fig14">#REF!</definedName>
    <definedName name="___________________________________Fig17">#REF!</definedName>
    <definedName name="___________________________________Fig19">#REF!</definedName>
    <definedName name="___________________________________Fig20">#REF!</definedName>
    <definedName name="___________________________________Fig21">#REF!</definedName>
    <definedName name="__________________________________F17">#REF!</definedName>
    <definedName name="__________________________________Fig15">#REF!</definedName>
    <definedName name="__________________________________Fig16">#REF!</definedName>
    <definedName name="__________________________________Fig17">#REF!</definedName>
    <definedName name="__________________________________Fig19">#REF!</definedName>
    <definedName name="__________________________________Fig20">#REF!</definedName>
    <definedName name="__________________________________Fig21">#REF!</definedName>
    <definedName name="__________________________________MTP2009">#REF!</definedName>
    <definedName name="__________________________________MTP2010">#REF!</definedName>
    <definedName name="__________________________________ops1">#REF!</definedName>
    <definedName name="__________________________________ops2">#REF!</definedName>
    <definedName name="__________________________________rss1">#REF!</definedName>
    <definedName name="_________________________________adm2">#REF!</definedName>
    <definedName name="_________________________________F17">#REF!</definedName>
    <definedName name="_________________________________FIG100">#REF!</definedName>
    <definedName name="_________________________________Fig12">#REF!</definedName>
    <definedName name="_________________________________Fig13">#REF!</definedName>
    <definedName name="_________________________________Fig14">#REF!</definedName>
    <definedName name="_________________________________Fig15">#REF!</definedName>
    <definedName name="_________________________________Fig16">#REF!</definedName>
    <definedName name="_________________________________MTP2009">#REF!</definedName>
    <definedName name="_________________________________MTP2010">#REF!</definedName>
    <definedName name="_________________________________sss1">#REF!</definedName>
    <definedName name="________________________________adm2">#REF!</definedName>
    <definedName name="________________________________F17">#REF!</definedName>
    <definedName name="________________________________FIG100">#REF!</definedName>
    <definedName name="________________________________Fig12">#REF!</definedName>
    <definedName name="________________________________Fig13">#REF!</definedName>
    <definedName name="________________________________Fig14">#REF!</definedName>
    <definedName name="________________________________Fig20">#REF!</definedName>
    <definedName name="________________________________Fig21">#REF!</definedName>
    <definedName name="________________________________MTP2009">#REF!</definedName>
    <definedName name="_______________________________F17">#REF!</definedName>
    <definedName name="_______________________________FIG100">#REF!</definedName>
    <definedName name="_______________________________Fig12">#REF!</definedName>
    <definedName name="_______________________________Fig13">#REF!</definedName>
    <definedName name="_______________________________Fig14">#REF!</definedName>
    <definedName name="_______________________________Fig15">#REF!</definedName>
    <definedName name="_______________________________Fig16">#REF!</definedName>
    <definedName name="_______________________________Fig17">#REF!</definedName>
    <definedName name="_______________________________Fig19">#REF!</definedName>
    <definedName name="_______________________________Fig20">#REF!</definedName>
    <definedName name="_______________________________Fig21">#REF!</definedName>
    <definedName name="_______________________________MTP2009">#REF!</definedName>
    <definedName name="_______________________________MTP2010">#REF!</definedName>
    <definedName name="_______________________________rss2">#REF!</definedName>
    <definedName name="_______________________________sss1">#REF!</definedName>
    <definedName name="______________________________Fig13">#REF!</definedName>
    <definedName name="______________________________Fig14">#REF!</definedName>
    <definedName name="______________________________Fig21">#REF!</definedName>
    <definedName name="______________________________MTP2009">#REF!</definedName>
    <definedName name="______________________________MTP2010">#REF!</definedName>
    <definedName name="______________________________ops1">#REF!</definedName>
    <definedName name="______________________________ops2">#REF!</definedName>
    <definedName name="______________________________rss1">#REF!</definedName>
    <definedName name="______________________________sss1">#REF!</definedName>
    <definedName name="______________________________T7">#REF!</definedName>
    <definedName name="_____________________________adm2">#REF!</definedName>
    <definedName name="_____________________________F17">#REF!</definedName>
    <definedName name="_____________________________FIG100">#REF!</definedName>
    <definedName name="_____________________________ops1">#REF!</definedName>
    <definedName name="_____________________________ops2">#REF!</definedName>
    <definedName name="_____________________________rss1">#REF!</definedName>
    <definedName name="_____________________________sss1">#REF!</definedName>
    <definedName name="_____________________________T7">#REF!</definedName>
    <definedName name="____________________________adm2">#REF!</definedName>
    <definedName name="____________________________F17">#REF!</definedName>
    <definedName name="____________________________FIG100">#REF!</definedName>
    <definedName name="____________________________Fig12">#REF!</definedName>
    <definedName name="____________________________Fig13">#REF!</definedName>
    <definedName name="____________________________Fig14">#REF!</definedName>
    <definedName name="____________________________Fig15">#REF!</definedName>
    <definedName name="____________________________Fig19">#REF!</definedName>
    <definedName name="____________________________Fig20">#REF!</definedName>
    <definedName name="____________________________Fig21">#REF!</definedName>
    <definedName name="____________________________ops1">#REF!</definedName>
    <definedName name="____________________________ops2">#REF!</definedName>
    <definedName name="____________________________rss1">#REF!</definedName>
    <definedName name="____________________________T6">#REF!</definedName>
    <definedName name="____________________________T7">#REF!</definedName>
    <definedName name="___________________________adm2">#REF!</definedName>
    <definedName name="___________________________F17">#REF!</definedName>
    <definedName name="___________________________Fig12">#REF!</definedName>
    <definedName name="___________________________Fig13">#REF!</definedName>
    <definedName name="___________________________Fig14">#REF!</definedName>
    <definedName name="___________________________Fig15">#REF!</definedName>
    <definedName name="___________________________Fig19">#REF!</definedName>
    <definedName name="___________________________Fig20">#REF!</definedName>
    <definedName name="___________________________Fig21">#REF!</definedName>
    <definedName name="___________________________MTP2009">#REF!</definedName>
    <definedName name="___________________________MTP2010">#REF!</definedName>
    <definedName name="___________________________ops1">#REF!</definedName>
    <definedName name="___________________________ops2">#REF!</definedName>
    <definedName name="___________________________rss1">#REF!</definedName>
    <definedName name="___________________________sss1">#REF!</definedName>
    <definedName name="___________________________T6">#REF!</definedName>
    <definedName name="___________________________T7">#REF!</definedName>
    <definedName name="__________________________adm2">#REF!</definedName>
    <definedName name="__________________________F17">#REF!</definedName>
    <definedName name="__________________________FIG100">#REF!</definedName>
    <definedName name="__________________________Fig12">#REF!</definedName>
    <definedName name="__________________________Fig13">#REF!</definedName>
    <definedName name="__________________________Fig14">#REF!</definedName>
    <definedName name="__________________________Fig15">#REF!</definedName>
    <definedName name="__________________________Fig17">#REF!</definedName>
    <definedName name="__________________________Fig19">#REF!</definedName>
    <definedName name="__________________________Fig20">#REF!</definedName>
    <definedName name="__________________________Fig21">#REF!</definedName>
    <definedName name="__________________________MTP2009">#REF!</definedName>
    <definedName name="__________________________MTP2010">#REF!</definedName>
    <definedName name="__________________________ops1">#REF!</definedName>
    <definedName name="__________________________ops2">#REF!</definedName>
    <definedName name="__________________________rss1">#REF!</definedName>
    <definedName name="__________________________rss2">#REF!</definedName>
    <definedName name="__________________________sss1">#REF!</definedName>
    <definedName name="__________________________T6">#REF!</definedName>
    <definedName name="__________________________T7">#REF!</definedName>
    <definedName name="_________________________adm2">#REF!</definedName>
    <definedName name="_________________________F17">#REF!</definedName>
    <definedName name="_________________________FIG100">#REF!</definedName>
    <definedName name="_________________________Fig12">#REF!</definedName>
    <definedName name="_________________________Fig13">#REF!</definedName>
    <definedName name="_________________________Fig14">#REF!</definedName>
    <definedName name="_________________________Fig15">#REF!</definedName>
    <definedName name="_________________________Fig16">#REF!</definedName>
    <definedName name="_________________________Fig17">#REF!</definedName>
    <definedName name="_________________________Fig19">#REF!</definedName>
    <definedName name="_________________________Fig20">#REF!</definedName>
    <definedName name="_________________________Fig21">#REF!</definedName>
    <definedName name="_________________________MTP2009">#REF!</definedName>
    <definedName name="_________________________ops1">#REF!</definedName>
    <definedName name="_________________________ops2">#REF!</definedName>
    <definedName name="_________________________rss1">#REF!</definedName>
    <definedName name="_________________________rss2">#REF!</definedName>
    <definedName name="_________________________sss1">#REF!</definedName>
    <definedName name="_________________________T5">#REF!</definedName>
    <definedName name="_________________________T6">#REF!</definedName>
    <definedName name="_________________________T7">#REF!</definedName>
    <definedName name="________________________adm2">#REF!</definedName>
    <definedName name="________________________F17">#REF!</definedName>
    <definedName name="________________________FIG100">#REF!</definedName>
    <definedName name="________________________Fig12">#REF!</definedName>
    <definedName name="________________________Fig13">#REF!</definedName>
    <definedName name="________________________Fig14">#REF!</definedName>
    <definedName name="________________________Fig15">#REF!</definedName>
    <definedName name="________________________Fig16">#REF!</definedName>
    <definedName name="________________________Fig17">#REF!</definedName>
    <definedName name="________________________Fig19">#REF!</definedName>
    <definedName name="________________________Fig20">#REF!</definedName>
    <definedName name="________________________Fig21">#REF!</definedName>
    <definedName name="________________________MTP2009">#REF!</definedName>
    <definedName name="________________________MTP2010">#REF!</definedName>
    <definedName name="________________________sss1">#REF!</definedName>
    <definedName name="_______________________adm2">#REF!</definedName>
    <definedName name="_______________________F17">#REF!</definedName>
    <definedName name="_______________________FIG100">#REF!</definedName>
    <definedName name="_______________________Fig12">#REF!</definedName>
    <definedName name="_______________________Fig13">#REF!</definedName>
    <definedName name="_______________________Fig14">#REF!</definedName>
    <definedName name="_______________________Fig15">#REF!</definedName>
    <definedName name="_______________________Fig16">#REF!</definedName>
    <definedName name="_______________________Fig17">#REF!</definedName>
    <definedName name="_______________________Fig19">#REF!</definedName>
    <definedName name="_______________________Fig20">#REF!</definedName>
    <definedName name="_______________________Fig21">#REF!</definedName>
    <definedName name="_______________________MTP2009">#REF!</definedName>
    <definedName name="_______________________MTP2010">#REF!</definedName>
    <definedName name="_______________________ops1">#REF!</definedName>
    <definedName name="_______________________ops2">#REF!</definedName>
    <definedName name="_______________________rss1">#REF!</definedName>
    <definedName name="_______________________rss2">#REF!</definedName>
    <definedName name="_______________________sss1">#REF!</definedName>
    <definedName name="_______________________T5">#REF!</definedName>
    <definedName name="_______________________T6">#REF!</definedName>
    <definedName name="_______________________T7">#REF!</definedName>
    <definedName name="______________________adm2">#REF!</definedName>
    <definedName name="______________________F17">#REF!</definedName>
    <definedName name="______________________FIG100">#REF!</definedName>
    <definedName name="______________________Fig12">#REF!</definedName>
    <definedName name="______________________Fig13">#REF!</definedName>
    <definedName name="______________________Fig14">#REF!</definedName>
    <definedName name="______________________Fig15">#REF!</definedName>
    <definedName name="______________________Fig16">#REF!</definedName>
    <definedName name="______________________Fig17">#REF!</definedName>
    <definedName name="______________________Fig19">#REF!</definedName>
    <definedName name="______________________Fig20">#REF!</definedName>
    <definedName name="______________________Fig21">#REF!</definedName>
    <definedName name="______________________MTP2009">#REF!</definedName>
    <definedName name="______________________MTP2010">#REF!</definedName>
    <definedName name="______________________ops1">#REF!</definedName>
    <definedName name="______________________ops2">#REF!</definedName>
    <definedName name="______________________rss1">#REF!</definedName>
    <definedName name="______________________rss2">#REF!</definedName>
    <definedName name="______________________sss1">#REF!</definedName>
    <definedName name="______________________T5">#REF!</definedName>
    <definedName name="_____________________adm2">#REF!</definedName>
    <definedName name="_____________________F17">#REF!</definedName>
    <definedName name="_____________________FIG100">#REF!</definedName>
    <definedName name="_____________________Fig12">#REF!</definedName>
    <definedName name="_____________________Fig13">#REF!</definedName>
    <definedName name="_____________________Fig14">#REF!</definedName>
    <definedName name="_____________________Fig15">#REF!</definedName>
    <definedName name="_____________________Fig16">#REF!</definedName>
    <definedName name="_____________________Fig17">#REF!</definedName>
    <definedName name="_____________________Fig19">#REF!</definedName>
    <definedName name="_____________________Fig20">#REF!</definedName>
    <definedName name="_____________________Fig21">#REF!</definedName>
    <definedName name="_____________________MTP2009">#REF!</definedName>
    <definedName name="_____________________MTP2010">#REF!</definedName>
    <definedName name="_____________________ops1">#REF!</definedName>
    <definedName name="_____________________ops2">#REF!</definedName>
    <definedName name="_____________________rss1">#REF!</definedName>
    <definedName name="_____________________rss2">#REF!</definedName>
    <definedName name="_____________________sss1">#REF!</definedName>
    <definedName name="_____________________T5">#REF!</definedName>
    <definedName name="_____________________T6">#REF!</definedName>
    <definedName name="_____________________T7">#REF!</definedName>
    <definedName name="____________________adm2">#REF!</definedName>
    <definedName name="____________________F17">#REF!</definedName>
    <definedName name="____________________FIG100">#REF!</definedName>
    <definedName name="____________________Fig12">#REF!</definedName>
    <definedName name="____________________Fig13">#REF!</definedName>
    <definedName name="____________________Fig14">#REF!</definedName>
    <definedName name="____________________Fig15">#REF!</definedName>
    <definedName name="____________________Fig16">#REF!</definedName>
    <definedName name="____________________Fig17">#REF!</definedName>
    <definedName name="____________________Fig19">#REF!</definedName>
    <definedName name="____________________Fig20">#REF!</definedName>
    <definedName name="____________________Fig21">#REF!</definedName>
    <definedName name="____________________MTP2009">#REF!</definedName>
    <definedName name="____________________MTP2010">#REF!</definedName>
    <definedName name="____________________ops1">#REF!</definedName>
    <definedName name="____________________ops2">#REF!</definedName>
    <definedName name="____________________rss1">#REF!</definedName>
    <definedName name="____________________rss2">#REF!</definedName>
    <definedName name="____________________sss1">#REF!</definedName>
    <definedName name="____________________T5">#REF!</definedName>
    <definedName name="____________________T6">#REF!</definedName>
    <definedName name="____________________T7">#REF!</definedName>
    <definedName name="___________________adm2">#REF!</definedName>
    <definedName name="___________________FIG100">#REF!</definedName>
    <definedName name="___________________Fig12">#REF!</definedName>
    <definedName name="___________________Fig13">#REF!</definedName>
    <definedName name="___________________Fig14">#REF!</definedName>
    <definedName name="___________________Fig17">#REF!</definedName>
    <definedName name="___________________Fig19">#REF!</definedName>
    <definedName name="___________________Fig20">#REF!</definedName>
    <definedName name="___________________Fig21">#REF!</definedName>
    <definedName name="___________________MTP2009">#REF!</definedName>
    <definedName name="___________________MTP2010">#REF!</definedName>
    <definedName name="___________________rss2">#REF!</definedName>
    <definedName name="___________________sss1">#REF!</definedName>
    <definedName name="___________________T7">#REF!</definedName>
    <definedName name="__________________FIG100">#REF!</definedName>
    <definedName name="__________________Fig12">#REF!</definedName>
    <definedName name="__________________Fig13">#REF!</definedName>
    <definedName name="__________________Fig14">#REF!</definedName>
    <definedName name="__________________Fig21">#REF!</definedName>
    <definedName name="__________________MTP2009">#REF!</definedName>
    <definedName name="__________________MTP2010">#REF!</definedName>
    <definedName name="__________________ops1">#REF!</definedName>
    <definedName name="__________________ops2">#REF!</definedName>
    <definedName name="__________________rss1">#REF!</definedName>
    <definedName name="__________________T5">#REF!</definedName>
    <definedName name="__________________T6">#REF!</definedName>
    <definedName name="__________________T7">#REF!</definedName>
    <definedName name="_________________adm2">#REF!</definedName>
    <definedName name="_________________F17">#REF!</definedName>
    <definedName name="_________________FIG100">#REF!</definedName>
    <definedName name="_________________Fig12">#REF!</definedName>
    <definedName name="_________________Fig13">#REF!</definedName>
    <definedName name="_________________Fig14">#REF!</definedName>
    <definedName name="_________________Fig17">#REF!</definedName>
    <definedName name="_________________Fig19">#REF!</definedName>
    <definedName name="_________________Fig20">#REF!</definedName>
    <definedName name="_________________Fig21">#REF!</definedName>
    <definedName name="_________________MTP2009">#REF!</definedName>
    <definedName name="_________________MTP2010">#REF!</definedName>
    <definedName name="_________________T5">#REF!</definedName>
    <definedName name="_________________T6">#REF!</definedName>
    <definedName name="_________________T7">#REF!</definedName>
    <definedName name="________________FIG100">#REF!</definedName>
    <definedName name="________________Fig12">#REF!</definedName>
    <definedName name="________________Fig13">#REF!</definedName>
    <definedName name="________________Fig14">#REF!</definedName>
    <definedName name="________________Fig19">#REF!</definedName>
    <definedName name="________________Fig20">#REF!</definedName>
    <definedName name="________________Fig21">#REF!</definedName>
    <definedName name="________________MTP2010">#REF!</definedName>
    <definedName name="________________T6">#REF!</definedName>
    <definedName name="________________T7">#REF!</definedName>
    <definedName name="_______________MTP2010">#REF!</definedName>
    <definedName name="_______________T6">#REF!</definedName>
    <definedName name="_______________T7">#REF!</definedName>
    <definedName name="______________Fig12">#REF!</definedName>
    <definedName name="______________Fig13">#REF!</definedName>
    <definedName name="______________Fig14">#REF!</definedName>
    <definedName name="______________Fig19">#REF!</definedName>
    <definedName name="______________Fig20">#REF!</definedName>
    <definedName name="______________Fig21">#REF!</definedName>
    <definedName name="______________T6">#REF!</definedName>
    <definedName name="______________T7">#REF!</definedName>
    <definedName name="_____________adm2">#REF!</definedName>
    <definedName name="_____________F17">#REF!</definedName>
    <definedName name="_____________FIG100">#REF!</definedName>
    <definedName name="_____________Fig12">#REF!</definedName>
    <definedName name="_____________Fig13">#REF!</definedName>
    <definedName name="_____________Fig14">#REF!</definedName>
    <definedName name="_____________Fig19">#REF!</definedName>
    <definedName name="_____________Fig20">#REF!</definedName>
    <definedName name="_____________Fig21">#REF!</definedName>
    <definedName name="_____________MTP2009">#REF!</definedName>
    <definedName name="_____________MTP2010">#REF!</definedName>
    <definedName name="_____________T5">#REF!</definedName>
    <definedName name="_____________T6">#REF!</definedName>
    <definedName name="_____________T7">#REF!</definedName>
    <definedName name="____________T6">#REF!</definedName>
    <definedName name="____________T7">#REF!</definedName>
    <definedName name="___________adm2">#REF!</definedName>
    <definedName name="___________F17">#REF!</definedName>
    <definedName name="___________FIG100">#REF!</definedName>
    <definedName name="___________Fig12">#REF!</definedName>
    <definedName name="___________Fig13">#REF!</definedName>
    <definedName name="___________Fig14">#REF!</definedName>
    <definedName name="___________Fig15">#REF!</definedName>
    <definedName name="___________Fig16">#REF!</definedName>
    <definedName name="___________Fig17">#REF!</definedName>
    <definedName name="___________Fig19">#REF!</definedName>
    <definedName name="___________Fig20">#REF!</definedName>
    <definedName name="___________Fig21">#REF!</definedName>
    <definedName name="___________ops1">#REF!</definedName>
    <definedName name="___________ops2">#REF!</definedName>
    <definedName name="___________rss1">#REF!</definedName>
    <definedName name="___________rss2">#REF!</definedName>
    <definedName name="___________sss1">#REF!</definedName>
    <definedName name="__________adm2">#REF!</definedName>
    <definedName name="__________F17">#REF!</definedName>
    <definedName name="__________FIG100">#REF!</definedName>
    <definedName name="__________Fig12">#REF!</definedName>
    <definedName name="__________Fig13">#REF!</definedName>
    <definedName name="__________Fig14">#REF!</definedName>
    <definedName name="__________Fig15">#REF!</definedName>
    <definedName name="__________Fig16">#REF!</definedName>
    <definedName name="__________Fig17">#REF!</definedName>
    <definedName name="__________Fig19">#REF!</definedName>
    <definedName name="__________Fig20">#REF!</definedName>
    <definedName name="__________Fig21">#REF!</definedName>
    <definedName name="__________MTP2009">#REF!</definedName>
    <definedName name="__________MTP2010">#REF!</definedName>
    <definedName name="__________ops1">#REF!</definedName>
    <definedName name="__________ops2">#REF!</definedName>
    <definedName name="__________rss1">#REF!</definedName>
    <definedName name="__________rss2">#REF!</definedName>
    <definedName name="__________sss1">#REF!</definedName>
    <definedName name="_________adm2">#REF!</definedName>
    <definedName name="_________F17">#REF!</definedName>
    <definedName name="_________FIG100">#REF!</definedName>
    <definedName name="_________Fig12">#REF!</definedName>
    <definedName name="_________Fig13">#REF!</definedName>
    <definedName name="_________Fig14">#REF!</definedName>
    <definedName name="_________Fig15">#REF!</definedName>
    <definedName name="_________Fig16">#REF!</definedName>
    <definedName name="_________Fig17">#REF!</definedName>
    <definedName name="_________Fig19">#REF!</definedName>
    <definedName name="_________Fig20">#REF!</definedName>
    <definedName name="_________Fig21">#REF!</definedName>
    <definedName name="_________MTP2009">#REF!</definedName>
    <definedName name="_________MTP2010">#REF!</definedName>
    <definedName name="_________ops1">#REF!</definedName>
    <definedName name="_________ops2">#REF!</definedName>
    <definedName name="_________rss1">#REF!</definedName>
    <definedName name="_________rss2">#REF!</definedName>
    <definedName name="_________sss1">#REF!</definedName>
    <definedName name="_________T5">#REF!</definedName>
    <definedName name="_________T6">#REF!</definedName>
    <definedName name="_________T7">#REF!</definedName>
    <definedName name="________A26666">#REF!</definedName>
    <definedName name="________adm2">#REF!</definedName>
    <definedName name="________F17">#REF!</definedName>
    <definedName name="________FIG100">#REF!</definedName>
    <definedName name="________Fig12">#REF!</definedName>
    <definedName name="________Fig13">#REF!</definedName>
    <definedName name="________Fig14">#REF!</definedName>
    <definedName name="________Fig15">#REF!</definedName>
    <definedName name="________Fig16">#REF!</definedName>
    <definedName name="________Fig17">#REF!</definedName>
    <definedName name="________Fig19">#REF!</definedName>
    <definedName name="________Fig20">#REF!</definedName>
    <definedName name="________Fig21">#REF!</definedName>
    <definedName name="________MTP2009">#REF!</definedName>
    <definedName name="________MTP2010">#REF!</definedName>
    <definedName name="________ops1">#REF!</definedName>
    <definedName name="________ops2">#REF!</definedName>
    <definedName name="________rss1">#REF!</definedName>
    <definedName name="________rss2">#REF!</definedName>
    <definedName name="________sss1">#REF!</definedName>
    <definedName name="________T5">#REF!</definedName>
    <definedName name="________T6">#REF!</definedName>
    <definedName name="________T7">#REF!</definedName>
    <definedName name="_______A26666">#REF!</definedName>
    <definedName name="_______adm2">#REF!</definedName>
    <definedName name="_______F17">#REF!</definedName>
    <definedName name="_______FIG100">#REF!</definedName>
    <definedName name="_______Fig12">#REF!</definedName>
    <definedName name="_______Fig13">#REF!</definedName>
    <definedName name="_______Fig14">#REF!</definedName>
    <definedName name="_______Fig15">#REF!</definedName>
    <definedName name="_______Fig16">#REF!</definedName>
    <definedName name="_______Fig17">#REF!</definedName>
    <definedName name="_______Fig19">#REF!</definedName>
    <definedName name="_______Fig20">#REF!</definedName>
    <definedName name="_______Fig21">#REF!</definedName>
    <definedName name="_______MTP2009">#REF!</definedName>
    <definedName name="_______MTP2010">#REF!</definedName>
    <definedName name="_______ops1">#REF!</definedName>
    <definedName name="_______ops2">#REF!</definedName>
    <definedName name="_______rss1">#REF!</definedName>
    <definedName name="_______rss2">#REF!</definedName>
    <definedName name="_______sss1">#REF!</definedName>
    <definedName name="_______T5">#REF!</definedName>
    <definedName name="_______T6">#REF!</definedName>
    <definedName name="_______T7">#REF!</definedName>
    <definedName name="______A26666">#REF!</definedName>
    <definedName name="______adm2">#REF!</definedName>
    <definedName name="______F17">#REF!</definedName>
    <definedName name="______FIG100">#REF!</definedName>
    <definedName name="______Fig12">#REF!</definedName>
    <definedName name="______Fig13">#REF!</definedName>
    <definedName name="______Fig14">#REF!</definedName>
    <definedName name="______Fig15">#REF!</definedName>
    <definedName name="______Fig16">#REF!</definedName>
    <definedName name="______Fig17">#REF!</definedName>
    <definedName name="______Fig19">#REF!</definedName>
    <definedName name="______Fig20">#REF!</definedName>
    <definedName name="______Fig21">#REF!</definedName>
    <definedName name="______MTP2009">#REF!</definedName>
    <definedName name="______MTP2010">#REF!</definedName>
    <definedName name="______ops1">#REF!</definedName>
    <definedName name="______ops2">#REF!</definedName>
    <definedName name="______rss1">#REF!</definedName>
    <definedName name="______rss2">#REF!</definedName>
    <definedName name="______sss1">#REF!</definedName>
    <definedName name="______T5">#REF!</definedName>
    <definedName name="______T6">#REF!</definedName>
    <definedName name="______T7">#REF!</definedName>
    <definedName name="_____A26666">#REF!</definedName>
    <definedName name="_____adm2">#REF!</definedName>
    <definedName name="_____F17">#REF!</definedName>
    <definedName name="_____FIG100">#REF!</definedName>
    <definedName name="_____Fig12">#REF!</definedName>
    <definedName name="_____Fig13">#REF!</definedName>
    <definedName name="_____Fig14">#REF!</definedName>
    <definedName name="_____Fig15">#REF!</definedName>
    <definedName name="_____Fig16">#REF!</definedName>
    <definedName name="_____Fig17">#REF!</definedName>
    <definedName name="_____Fig19">#REF!</definedName>
    <definedName name="_____Fig20">#REF!</definedName>
    <definedName name="_____Fig21">#REF!</definedName>
    <definedName name="_____MTP2009">#REF!</definedName>
    <definedName name="_____MTP2010">#REF!</definedName>
    <definedName name="_____ops1">#REF!</definedName>
    <definedName name="_____ops2">#REF!</definedName>
    <definedName name="_____rss1">#REF!</definedName>
    <definedName name="_____rss2">#REF!</definedName>
    <definedName name="_____sss1">#REF!</definedName>
    <definedName name="_____T5">#REF!</definedName>
    <definedName name="_____T6">#REF!</definedName>
    <definedName name="_____T7">#REF!</definedName>
    <definedName name="____A26666">#REF!</definedName>
    <definedName name="____adm2">#REF!</definedName>
    <definedName name="____F17">#REF!</definedName>
    <definedName name="____FIG100">#REF!</definedName>
    <definedName name="____Fig12">#REF!</definedName>
    <definedName name="____Fig13">#REF!</definedName>
    <definedName name="____Fig14">#REF!</definedName>
    <definedName name="____Fig15">#REF!</definedName>
    <definedName name="____Fig16">#REF!</definedName>
    <definedName name="____Fig17">#REF!</definedName>
    <definedName name="____Fig19">#REF!</definedName>
    <definedName name="____Fig20">#REF!</definedName>
    <definedName name="____Fig21">#REF!</definedName>
    <definedName name="____MTP2009">#REF!</definedName>
    <definedName name="____MTP2010">#REF!</definedName>
    <definedName name="____ops1">#REF!</definedName>
    <definedName name="____ops2">#REF!</definedName>
    <definedName name="____rss1">#REF!</definedName>
    <definedName name="____rss2">#REF!</definedName>
    <definedName name="____sss1">#REF!</definedName>
    <definedName name="____T5">#REF!</definedName>
    <definedName name="____T6">#REF!</definedName>
    <definedName name="____T7">#REF!</definedName>
    <definedName name="___A26666">#REF!</definedName>
    <definedName name="___adm2">#REF!</definedName>
    <definedName name="___F17">#REF!</definedName>
    <definedName name="___FIG100">#REF!</definedName>
    <definedName name="___Fig12">#REF!</definedName>
    <definedName name="___Fig13">#REF!</definedName>
    <definedName name="___Fig14">#REF!</definedName>
    <definedName name="___Fig15">#REF!</definedName>
    <definedName name="___Fig16">#REF!</definedName>
    <definedName name="___Fig17">#REF!</definedName>
    <definedName name="___Fig19">#REF!</definedName>
    <definedName name="___Fig20">#REF!</definedName>
    <definedName name="___Fig21">#REF!</definedName>
    <definedName name="___INDEX_SHEET___ASAP_Utilities">#REF!</definedName>
    <definedName name="___MTP2009">#REF!</definedName>
    <definedName name="___MTP2010">#REF!</definedName>
    <definedName name="___ops1">#REF!</definedName>
    <definedName name="___ops2">#REF!</definedName>
    <definedName name="___rss1">#REF!</definedName>
    <definedName name="___rss2">#REF!</definedName>
    <definedName name="___sss1">#REF!</definedName>
    <definedName name="___T5">#REF!</definedName>
    <definedName name="___T6">#REF!</definedName>
    <definedName name="___T7">#REF!</definedName>
    <definedName name="__A26666">#REF!</definedName>
    <definedName name="__adm2">#REF!</definedName>
    <definedName name="__F17">#REF!</definedName>
    <definedName name="__FIG100">#REF!</definedName>
    <definedName name="__Fig12">#REF!</definedName>
    <definedName name="__Fig13">#REF!</definedName>
    <definedName name="__Fig14">#REF!</definedName>
    <definedName name="__Fig15">#REF!</definedName>
    <definedName name="__Fig16">#REF!</definedName>
    <definedName name="__Fig17">#REF!</definedName>
    <definedName name="__Fig19">#REF!</definedName>
    <definedName name="__Fig20">#REF!</definedName>
    <definedName name="__Fig21">#REF!</definedName>
    <definedName name="__MTP2009">#REF!</definedName>
    <definedName name="__MTP2010">#REF!</definedName>
    <definedName name="__ops1">#REF!</definedName>
    <definedName name="__ops2">#REF!</definedName>
    <definedName name="__rss1">#REF!</definedName>
    <definedName name="__rss2">#REF!</definedName>
    <definedName name="__sss1">#REF!</definedName>
    <definedName name="__T5">#REF!</definedName>
    <definedName name="__T6">#REF!</definedName>
    <definedName name="__T7">#REF!</definedName>
    <definedName name="_1">#REF!</definedName>
    <definedName name="_1_1">#REF!</definedName>
    <definedName name="_A26666">#REF!</definedName>
    <definedName name="_adm2">#REF!</definedName>
    <definedName name="_ATT2">#REF!</definedName>
    <definedName name="_F17">#REF!</definedName>
    <definedName name="_FIG100">#REF!</definedName>
    <definedName name="_Fig12">#REF!</definedName>
    <definedName name="_Fig13">#REF!</definedName>
    <definedName name="_Fig14">#REF!</definedName>
    <definedName name="_Fig15">#REF!</definedName>
    <definedName name="_Fig16">#REF!</definedName>
    <definedName name="_Fig17">#REF!</definedName>
    <definedName name="_Fig19">#REF!</definedName>
    <definedName name="_Fig20">#REF!</definedName>
    <definedName name="_Fig21">#REF!</definedName>
    <definedName name="_Fill">#REF!</definedName>
    <definedName name="_xlnm._FilterDatabase" localSheetId="0" hidden="1">'StaffAllocation-AfricaRice'!$A$8:$AC$506</definedName>
    <definedName name="_July">#REF!</definedName>
    <definedName name="_Key1">#REF!</definedName>
    <definedName name="_Key2">#REF!</definedName>
    <definedName name="_MTP2009">#REF!</definedName>
    <definedName name="_MTP2010">#REF!</definedName>
    <definedName name="_nsl55">#REF!</definedName>
    <definedName name="_ops1">#REF!</definedName>
    <definedName name="_ops2">#REF!</definedName>
    <definedName name="_Order1" hidden="1">255</definedName>
    <definedName name="_Order2" hidden="1">255</definedName>
    <definedName name="_p1">#REF!</definedName>
    <definedName name="_rss1">#REF!</definedName>
    <definedName name="_rss2">#REF!</definedName>
    <definedName name="_Sort">#REF!</definedName>
    <definedName name="_sss1">#REF!</definedName>
    <definedName name="_T5">#REF!</definedName>
    <definedName name="_T6">#REF!</definedName>
    <definedName name="_T7">#REF!</definedName>
    <definedName name="_Yr1">#REF!</definedName>
    <definedName name="_Yr10">#REF!</definedName>
    <definedName name="_Yr11">#REF!</definedName>
    <definedName name="_Yr12">#REF!</definedName>
    <definedName name="_Yr13">#REF!</definedName>
    <definedName name="_Yr14">#REF!</definedName>
    <definedName name="_Yr15">#REF!</definedName>
    <definedName name="_Yr16">#REF!</definedName>
    <definedName name="_Yr17">#REF!</definedName>
    <definedName name="_Yr18">#REF!</definedName>
    <definedName name="_Yr19">#REF!</definedName>
    <definedName name="_Yr2">#REF!</definedName>
    <definedName name="_Yr20">#REF!</definedName>
    <definedName name="_Yr3">#REF!</definedName>
    <definedName name="_Yr4">#REF!</definedName>
    <definedName name="_Yr5">#REF!</definedName>
    <definedName name="_Yr6">#REF!</definedName>
    <definedName name="_Yr7">#REF!</definedName>
    <definedName name="_Yr8">#REF!</definedName>
    <definedName name="_Yr9">#REF!</definedName>
    <definedName name="a">#REF!</definedName>
    <definedName name="A_impresión_IM">#REF!</definedName>
    <definedName name="A3.1invest">#REF!</definedName>
    <definedName name="A3.6Staff">#REF!</definedName>
    <definedName name="A4.1FinPos">#REF!</definedName>
    <definedName name="ABC" localSheetId="0" hidden="1">{#N/A,#N/A,TRUE,"Total Allocation";#N/A,#N/A,TRUE,"Capital Software";#N/A,#N/A,TRUE,"Misc";#N/A,#N/A,TRUE,"NAOG"}</definedName>
    <definedName name="ABC" hidden="1">{#N/A,#N/A,TRUE,"Total Allocation";#N/A,#N/A,TRUE,"Capital Software";#N/A,#N/A,TRUE,"Misc";#N/A,#N/A,TRUE,"NAOG"}</definedName>
    <definedName name="AccDepBal" localSheetId="0">MIN((YEAR([0]!mYearStart)-2000)*12,#REF!* 12-31)*#REF!</definedName>
    <definedName name="AccDepBal">MIN((YEAR(mYearStart)-2000)*12,#REF!* 12-31)*#REF!</definedName>
    <definedName name="Account_Balance">#REF!</definedName>
    <definedName name="ACT">#REF!</definedName>
    <definedName name="admin1">#REF!</definedName>
    <definedName name="AdminFin">#REF!</definedName>
    <definedName name="ADMINFIN2">#REF!</definedName>
    <definedName name="adminph">#REF!</definedName>
    <definedName name="ADMINPH1">#REF!</definedName>
    <definedName name="ADSAFADSFDSA">#REF!</definedName>
    <definedName name="AFE_LIST">#REF!</definedName>
    <definedName name="AFE_LIST2">#REF!</definedName>
    <definedName name="AFE_PROPUNITID">#REF!</definedName>
    <definedName name="AFES">#REF!</definedName>
    <definedName name="AFTER">#REF!</definedName>
    <definedName name="agr_batch_id">#REF!</definedName>
    <definedName name="Alaska">#REF!</definedName>
    <definedName name="Allocated">#REF!</definedName>
    <definedName name="Americas">#REF!</definedName>
    <definedName name="anscount" hidden="1">1</definedName>
    <definedName name="apar_type">#REF!</definedName>
    <definedName name="Arrendamiento_1_efe">#REF!</definedName>
    <definedName name="Arrendamiento_1_esp">#REF!</definedName>
    <definedName name="Arrendamiento_1_pro">#REF!</definedName>
    <definedName name="Arrendamiento_2_efe">#REF!</definedName>
    <definedName name="Arrendamiento_2_esp">#REF!</definedName>
    <definedName name="Arrendamiento_2_pro">#REF!</definedName>
    <definedName name="Arrendamiento_3_efe">#REF!</definedName>
    <definedName name="Arrendamiento_3_esp">#REF!</definedName>
    <definedName name="Arrendamiento_3_pro">#REF!</definedName>
    <definedName name="as">#REF!</definedName>
    <definedName name="AS2DocOpenMode" hidden="1">"AS2DocumentEdit"</definedName>
    <definedName name="AS2HasNoAutoHeaderFooter">"OFF"</definedName>
    <definedName name="ASDFASDF">#REF!</definedName>
    <definedName name="Asesorias_Técnicas_1_efe">#REF!</definedName>
    <definedName name="Asesorias_Técnicas_1_esp">#REF!</definedName>
    <definedName name="Asesorias_Técnicas_1_pro">#REF!</definedName>
    <definedName name="Asesorias_Técnicas_2_efe">#REF!</definedName>
    <definedName name="Asesorias_Técnicas_2_esp">#REF!</definedName>
    <definedName name="Asesorias_Técnicas_2_pro">#REF!</definedName>
    <definedName name="Asesorias_Técnicas_3_efe">#REF!</definedName>
    <definedName name="Asesorias_Técnicas_3_esp">#REF!</definedName>
    <definedName name="Asesorias_Técnicas_3_pro">#REF!</definedName>
    <definedName name="ate">#REF!</definedName>
    <definedName name="ATL">#REF!</definedName>
    <definedName name="Atlantic">#REF!</definedName>
    <definedName name="BASE">#REF!</definedName>
    <definedName name="BASETST">#REF!</definedName>
    <definedName name="batch_id">#REF!</definedName>
    <definedName name="BEFORE">#REF!</definedName>
    <definedName name="Begin_Perc">#REF!</definedName>
    <definedName name="Bienes_y_Equipos_1_efe">#REF!</definedName>
    <definedName name="Bienes_y_Equipos_1_esp">#REF!</definedName>
    <definedName name="Bienes_y_Equipos_1_pro">#REF!</definedName>
    <definedName name="Bienes_y_Equipos_2_efe">#REF!</definedName>
    <definedName name="Bienes_y_Equipos_2_esp">#REF!</definedName>
    <definedName name="Bienes_y_Equipos_2_pro">#REF!</definedName>
    <definedName name="Bienes_y_Equipos_3_efe">#REF!</definedName>
    <definedName name="Bienes_y_Equipos_3_esp">#REF!</definedName>
    <definedName name="Bienes_y_Equipos_3_pro">#REF!</definedName>
    <definedName name="bq">#REF!</definedName>
    <definedName name="bt">#REF!</definedName>
    <definedName name="BUS">#REF!</definedName>
    <definedName name="BV">#REF!</definedName>
    <definedName name="canc">#REF!</definedName>
    <definedName name="Capex" localSheetId="0" hidden="1">{#N/A,#N/A,TRUE,"Total Allocation";#N/A,#N/A,TRUE,"Capital Software";#N/A,#N/A,TRUE,"Misc";#N/A,#N/A,TRUE,"NAOG"}</definedName>
    <definedName name="Capex" hidden="1">{#N/A,#N/A,TRUE,"Total Allocation";#N/A,#N/A,TRUE,"Capital Software";#N/A,#N/A,TRUE,"Misc";#N/A,#N/A,TRUE,"NAOG"}</definedName>
    <definedName name="Capital_Software">#REF!</definedName>
    <definedName name="CAPS">#REF!</definedName>
    <definedName name="case">#REF!</definedName>
    <definedName name="cash_flow_print">#REF!</definedName>
    <definedName name="Catégorie">#REF!</definedName>
    <definedName name="Catégories">#REF!</definedName>
    <definedName name="Category">#REF!</definedName>
    <definedName name="cbm">#REF!</definedName>
    <definedName name="CDO">#REF!</definedName>
    <definedName name="cf">#REF!</definedName>
    <definedName name="CF_NetIncome">#REF!</definedName>
    <definedName name="Choice">#REF!</definedName>
    <definedName name="Choices_Wrapper">#REF!</definedName>
    <definedName name="Christ">#REF!</definedName>
    <definedName name="cit">#REF!</definedName>
    <definedName name="Clawback">#REF!</definedName>
    <definedName name="client_code">#REF!</definedName>
    <definedName name="COMP1">#REF!</definedName>
    <definedName name="COMP2">#REF!</definedName>
    <definedName name="COMP3">#REF!</definedName>
    <definedName name="COMP4">#REF!</definedName>
    <definedName name="COMP5">#REF!</definedName>
    <definedName name="COMP6">#REF!</definedName>
    <definedName name="COMP7">#REF!</definedName>
    <definedName name="comp8">#REF!</definedName>
    <definedName name="Comunicaciones_y_Transporte_1_efe">#REF!</definedName>
    <definedName name="Comunicaciones_y_Transporte_1_esp">#REF!</definedName>
    <definedName name="Comunicaciones_y_Transporte_1_pro">#REF!</definedName>
    <definedName name="Comunicaciones_y_Transporte_2_efe">#REF!</definedName>
    <definedName name="Comunicaciones_y_Transporte_2_esp">#REF!</definedName>
    <definedName name="Comunicaciones_y_Transporte_2_pro">#REF!</definedName>
    <definedName name="Comunicaciones_y_Transporte_3_efe">#REF!</definedName>
    <definedName name="Comunicaciones_y_Transporte_3_esp">#REF!</definedName>
    <definedName name="Comunicaciones_y_Transporte_3_pro">#REF!</definedName>
    <definedName name="condition">#REF!</definedName>
    <definedName name="Congés">#REF!</definedName>
    <definedName name="CongésML">#REF!</definedName>
    <definedName name="Container_Start_Year">#REF!</definedName>
    <definedName name="CORE">#REF!</definedName>
    <definedName name="core1">#REF!</definedName>
    <definedName name="CorpInfrastructure">#REF!</definedName>
    <definedName name="CorpMisc">#REF!</definedName>
    <definedName name="Corporate">#REF!</definedName>
    <definedName name="credit" hidden="1">#REF!</definedName>
    <definedName name="creditors" hidden="1">#REF!</definedName>
    <definedName name="CSD_SB">#REF!</definedName>
    <definedName name="CSDO_Staff">#REF!</definedName>
    <definedName name="csdsds">#REF!</definedName>
    <definedName name="cshipping1">#REF!</definedName>
    <definedName name="cshipping2">#REF!</definedName>
    <definedName name="cshipping3">#REF!</definedName>
    <definedName name="CTG">#REF!</definedName>
    <definedName name="D">#REF!</definedName>
    <definedName name="_xlnm.Database">#REF!</definedName>
    <definedName name="DATABASE2">#REF!</definedName>
    <definedName name="ddd">#REF!</definedName>
    <definedName name="DEB">#REF!</definedName>
    <definedName name="Dehulling">#REF!</definedName>
    <definedName name="DETAILHC">#REF!</definedName>
    <definedName name="DETAILHC1">#REF!</definedName>
    <definedName name="DETAILHC2">#REF!</definedName>
    <definedName name="details" hidden="1">#REF!</definedName>
    <definedName name="dfg">#REF!</definedName>
    <definedName name="dfsdrgvsdb">#REF!</definedName>
    <definedName name="dfsg">#REF!</definedName>
    <definedName name="DGO">#REF!</definedName>
    <definedName name="DGO_SB">#REF!</definedName>
    <definedName name="Difference">#REF!</definedName>
    <definedName name="Directors">#REF!</definedName>
    <definedName name="Disaggregations">#REF!</definedName>
    <definedName name="Division">#REF!</definedName>
    <definedName name="donors">#REF!</definedName>
    <definedName name="DONORS2005">#REF!</definedName>
    <definedName name="DR_Exch">#REF!</definedName>
    <definedName name="DRI_SB">#REF!</definedName>
    <definedName name="dsgf">#REF!</definedName>
    <definedName name="Duplicate">#REF!</definedName>
    <definedName name="e">#REF!</definedName>
    <definedName name="End_Perc">#REF!</definedName>
    <definedName name="end_year">#REF!</definedName>
    <definedName name="EssAliasTable">"Default"</definedName>
    <definedName name="EssLatest">"P01"</definedName>
    <definedName name="EstAct98">#REF!</definedName>
    <definedName name="ex">#REF!</definedName>
    <definedName name="exbackup">#REF!</definedName>
    <definedName name="exch">#REF!</definedName>
    <definedName name="EXCHANEG_RATE">#REF!</definedName>
    <definedName name="exchangerate">#REF!</definedName>
    <definedName name="exchrate">#REF!</definedName>
    <definedName name="Expected_balance">#REF!</definedName>
    <definedName name="exrate">#REF!</definedName>
    <definedName name="f16a">#REF!</definedName>
    <definedName name="FA_CATEGORY">#REF!</definedName>
    <definedName name="Facility_Staff">#REF!</definedName>
    <definedName name="fdg">#REF!</definedName>
    <definedName name="fdgj">#REF!</definedName>
    <definedName name="fgvfd">#REF!</definedName>
    <definedName name="FIDDLE">#REF!</definedName>
    <definedName name="Fig">#REF!</definedName>
    <definedName name="Fig13a">#REF!</definedName>
    <definedName name="fig17a">#REF!</definedName>
    <definedName name="fig20a">#REF!</definedName>
    <definedName name="FIN">#REF!</definedName>
    <definedName name="FinalAssessment">#REF!</definedName>
    <definedName name="FINANCE">#REF!</definedName>
    <definedName name="Finance_Staff">#REF!</definedName>
    <definedName name="finanzas">#REF!</definedName>
    <definedName name="FJ">#REF!</definedName>
    <definedName name="fsjad">#REF!</definedName>
    <definedName name="Full_CSD">#REF!</definedName>
    <definedName name="fundy">#REF!</definedName>
    <definedName name="fvgg">#REF!</definedName>
    <definedName name="Gastos_de_desplazamiento_1_efe">#REF!</definedName>
    <definedName name="Gastos_de_desplazamiento_1_esp">#REF!</definedName>
    <definedName name="Gastos_de_desplazamiento_1_pro">#REF!</definedName>
    <definedName name="Gastos_de_desplazamiento_2_efe">#REF!</definedName>
    <definedName name="Gastos_de_desplazamiento_2_esp">#REF!</definedName>
    <definedName name="Gastos_de_desplazamiento_2_pro">#REF!</definedName>
    <definedName name="Gastos_de_desplazamiento_3_efe">#REF!</definedName>
    <definedName name="Gastos_de_desplazamiento_3_esp">#REF!</definedName>
    <definedName name="Gastos_de_desplazamiento_3_pro">#REF!</definedName>
    <definedName name="gff">#REF!</definedName>
    <definedName name="gfhj">#REF!</definedName>
    <definedName name="gfhjg">#REF!</definedName>
    <definedName name="Grade">#REF!</definedName>
    <definedName name="GrandTotal">#REF!</definedName>
    <definedName name="Grinding">#REF!</definedName>
    <definedName name="h">#REF!</definedName>
    <definedName name="HAI">#REF!</definedName>
    <definedName name="Header1" hidden="1">IF(COUNTA(#REF!)=0,0,INDEX(#REF!,MATCH(ROW(#REF!),#REF!,TRUE)))+1</definedName>
    <definedName name="Header2" hidden="1">#REF!-1 &amp; "." &amp; MAX(1,COUNTA(INDEX(#REF!,MATCH(#REF!-1,#REF!,FALSE)):#REF!))</definedName>
    <definedName name="hj">#REF!</definedName>
    <definedName name="hjgl">#REF!</definedName>
    <definedName name="HKDUSD">#REF!</definedName>
    <definedName name="HKG">#REF!</definedName>
    <definedName name="HMN">#REF!</definedName>
    <definedName name="hms">#REF!</definedName>
    <definedName name="Honorarios_1_efe">#REF!</definedName>
    <definedName name="Honorarios_1_esp">#REF!</definedName>
    <definedName name="Honorarios_1_pro">#REF!</definedName>
    <definedName name="Honorarios_2_efe">#REF!</definedName>
    <definedName name="Honorarios_2_esp">#REF!</definedName>
    <definedName name="Honorarios_2_pro">#REF!</definedName>
    <definedName name="Honorarios_3_efe">#REF!</definedName>
    <definedName name="Honorarios_3_esp">#REF!</definedName>
    <definedName name="Honorarios_3_pro">#REF!</definedName>
    <definedName name="HOTL">#REF!</definedName>
    <definedName name="HR_Staff">#REF!</definedName>
    <definedName name="hu">#REF!</definedName>
    <definedName name="ian">#REF!</definedName>
    <definedName name="imp">#REF!</definedName>
    <definedName name="Impresos_y_Publicaciones_1_efe">#REF!</definedName>
    <definedName name="Impresos_y_Publicaciones_1_esp">#REF!</definedName>
    <definedName name="Impresos_y_Publicaciones_1_pro">#REF!</definedName>
    <definedName name="Impresos_y_Publicaciones_2_efe">#REF!</definedName>
    <definedName name="Impresos_y_Publicaciones_2_esp">#REF!</definedName>
    <definedName name="Impresos_y_Publicaciones_2_pro">#REF!</definedName>
    <definedName name="Impresos_y_Publicaciones_3_efe">#REF!</definedName>
    <definedName name="Impresos_y_Publicaciones_3_esp">#REF!</definedName>
    <definedName name="Impresos_y_Publicaciones_3_pro">#REF!</definedName>
    <definedName name="Impropol">#REF!</definedName>
    <definedName name="Impuestos_1_efe">#REF!</definedName>
    <definedName name="Impuestos_1_esp">#REF!</definedName>
    <definedName name="Impuestos_1_pro">#REF!</definedName>
    <definedName name="Impuestos_2_efe">#REF!</definedName>
    <definedName name="Impuestos_2_esp">#REF!</definedName>
    <definedName name="Impuestos_2_pro">#REF!</definedName>
    <definedName name="Impuestos_3_efe">#REF!</definedName>
    <definedName name="Impuestos_3_esp">#REF!</definedName>
    <definedName name="Impuestos_3_pro">#REF!</definedName>
    <definedName name="IncreaseProd">#REF!</definedName>
    <definedName name="injection_mark">#REF!</definedName>
    <definedName name="Internal_Hurdle_Rate_Equity">#REF!</definedName>
    <definedName name="Internal_Hurdle_Rate_Project">#REF!</definedName>
    <definedName name="ISMain_OverheadPercent">#REF!</definedName>
    <definedName name="IT">#REF!</definedName>
    <definedName name="IT_Staff">#REF!</definedName>
    <definedName name="Item">#REF!</definedName>
    <definedName name="Items">#REF!</definedName>
    <definedName name="Itemsv">#REF!</definedName>
    <definedName name="Itemsvv">#REF!</definedName>
    <definedName name="iup">#REF!</definedName>
    <definedName name="j">#REF!</definedName>
    <definedName name="jh">#REF!</definedName>
    <definedName name="join_both">#REF!</definedName>
    <definedName name="JV_irs">#REF!</definedName>
    <definedName name="k">#REF!</definedName>
    <definedName name="KBL">#REF!</definedName>
    <definedName name="KEYASSETS">#REF!</definedName>
    <definedName name="kju">#REF!</definedName>
    <definedName name="kll">#REF!</definedName>
    <definedName name="koen">#REF!</definedName>
    <definedName name="l">#REF!</definedName>
    <definedName name="lang">#REF!</definedName>
    <definedName name="limcount" hidden="1">1</definedName>
    <definedName name="Listedepartements">#REF!</definedName>
    <definedName name="lkpYearQtr">#REF!</definedName>
    <definedName name="Location">#REF!</definedName>
    <definedName name="LUI">#REF!</definedName>
    <definedName name="Macro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no_de_Obra_no_calificada_1_efe">#REF!</definedName>
    <definedName name="Mano_de_Obra_no_calificada_1_esp">#REF!</definedName>
    <definedName name="Mano_de_Obra_no_calificada_1_pro">#REF!</definedName>
    <definedName name="Mano_de_Obra_no_calificada_2_efe">#REF!</definedName>
    <definedName name="Mano_de_Obra_no_calificada_2_esp">#REF!</definedName>
    <definedName name="Mano_de_Obra_no_calificada_2_pro">#REF!</definedName>
    <definedName name="Mano_de_Obra_no_calificada_3_efe">#REF!</definedName>
    <definedName name="Mano_de_Obra_no_calificada_3_esp">#REF!</definedName>
    <definedName name="Mano_de_Obra_no_calificada_3_pro">#REF!</definedName>
    <definedName name="Mantenimiento_1_efe">#REF!</definedName>
    <definedName name="Mantenimiento_1_esp">#REF!</definedName>
    <definedName name="Mantenimiento_1_pro">#REF!</definedName>
    <definedName name="Mantenimiento_2_efe">#REF!</definedName>
    <definedName name="Mantenimiento_2_esp">#REF!</definedName>
    <definedName name="Mantenimiento_2_pro">#REF!</definedName>
    <definedName name="Mantenimiento_3_efe">#REF!</definedName>
    <definedName name="Mantenimiento_3_esp">#REF!</definedName>
    <definedName name="Mantenimiento_3_pro">#REF!</definedName>
    <definedName name="Materiales_y_Suministros_1_efe">#REF!</definedName>
    <definedName name="Materiales_y_Suministros_1_esp">#REF!</definedName>
    <definedName name="Materiales_y_Suministros_1_pro">#REF!</definedName>
    <definedName name="Materiales_y_Suministros_2_efe">#REF!</definedName>
    <definedName name="Materiales_y_Suministros_2_esp">#REF!</definedName>
    <definedName name="Materiales_y_Suministros_2_pro">#REF!</definedName>
    <definedName name="Materiales_y_Suministros_3_efe">#REF!</definedName>
    <definedName name="Materiales_y_Suministros_3_esp">#REF!</definedName>
    <definedName name="Materiales_y_Suministros_3_pro">#REF!</definedName>
    <definedName name="Max_Capacity">#REF!</definedName>
    <definedName name="Milling">#REF!</definedName>
    <definedName name="mingwah">#REF!</definedName>
    <definedName name="Misc">#REF!</definedName>
    <definedName name="MISCProjects">#REF!</definedName>
    <definedName name="Monetary_Precision">#REF!</definedName>
    <definedName name="Monnaie">#REF!</definedName>
    <definedName name="month">#REF!</definedName>
    <definedName name="month0" localSheetId="0">{1,2,3,4,5,6,7,8,9,10,11,12}</definedName>
    <definedName name="month0">{1,2,3,4,5,6,7,8,9,10,11,12}</definedName>
    <definedName name="msc">#REF!</definedName>
    <definedName name="msk">#REF!</definedName>
    <definedName name="mYearStart">#REF!</definedName>
    <definedName name="Name">#REF!</definedName>
    <definedName name="NAOG">#REF!</definedName>
    <definedName name="NARS">#REF!</definedName>
    <definedName name="Net_asset_mark">#REF!</definedName>
    <definedName name="new">#REF!</definedName>
    <definedName name="newadmin">#REF!</definedName>
    <definedName name="Nómina_1_efe">#REF!</definedName>
    <definedName name="Nómina_1_esp">#REF!</definedName>
    <definedName name="Nómina_1_pro">#REF!</definedName>
    <definedName name="Nómina_2_efe">#REF!</definedName>
    <definedName name="Nómina_2_esp">#REF!</definedName>
    <definedName name="Nómina_2_pro">#REF!</definedName>
    <definedName name="Nómina_3_efe">#REF!</definedName>
    <definedName name="Nómina_3_esp">#REF!</definedName>
    <definedName name="Nómina_3_pro">#REF!</definedName>
    <definedName name="NRAS">#REF!</definedName>
    <definedName name="o">#REF!</definedName>
    <definedName name="OLE_LINK1_1">#REF!</definedName>
    <definedName name="orderno">#REF!</definedName>
    <definedName name="Organization">#REF!</definedName>
    <definedName name="other">#REF!</definedName>
    <definedName name="other_wage">#REF!</definedName>
    <definedName name="OTHERS">#REF!</definedName>
    <definedName name="Pacific">#REF!</definedName>
    <definedName name="Payment">#REF!</definedName>
    <definedName name="Pays_d_affectation">#REF!</definedName>
    <definedName name="PDF_Salary_USD">2885</definedName>
    <definedName name="Per_Yr_End">#REF!</definedName>
    <definedName name="Per_Yr_Start">#REF!</definedName>
    <definedName name="Period">#REF!</definedName>
    <definedName name="Period_Exchange_Rate">#REF!</definedName>
    <definedName name="pipeline">#REF!</definedName>
    <definedName name="pipeline2">#REF!</definedName>
    <definedName name="Pipeline2011">#REF!</definedName>
    <definedName name="PKM_SB">#REF!</definedName>
    <definedName name="PKM_Staff">#REF!</definedName>
    <definedName name="poip">#REF!</definedName>
    <definedName name="PPTrans">#REF!</definedName>
    <definedName name="prachi" hidden="1">#REF!</definedName>
    <definedName name="_xlnm.Print_Area">#REF!</definedName>
    <definedName name="Print_Area_MI">#REF!</definedName>
    <definedName name="Print_Area_MJ">#REF!</definedName>
    <definedName name="print_cf">#REF!</definedName>
    <definedName name="print_cflow">#REF!</definedName>
    <definedName name="_xlnm.Print_Titles">#REF!</definedName>
    <definedName name="PRINT_TITLES_MI">#REF!</definedName>
    <definedName name="print1">#REF!</definedName>
    <definedName name="print10">#REF!</definedName>
    <definedName name="print13">#REF!</definedName>
    <definedName name="print14">#REF!</definedName>
    <definedName name="print15">#REF!</definedName>
    <definedName name="print2">#REF!</definedName>
    <definedName name="print4">#REF!</definedName>
    <definedName name="print6">#REF!</definedName>
    <definedName name="print7">#REF!</definedName>
    <definedName name="PrintRange1" localSheetId="0">SetPrintRange("Chart of Accounts","F",2,"J")</definedName>
    <definedName name="PrintRange1">SetPrintRange("Chart of Accounts","F",2,"J")</definedName>
    <definedName name="PrintRange2" localSheetId="0">SetPrintRange("Account Balances","F",2,"J")</definedName>
    <definedName name="PrintRange2">SetPrintRange("Account Balances","F",2,"J")</definedName>
    <definedName name="PrintRange6" localSheetId="0">SetPrintRange("Debtors Inquiry","F",2,"L")</definedName>
    <definedName name="PrintRange6">SetPrintRange("Debtors Inquiry","F",2,"L")</definedName>
    <definedName name="PrintRange8" localSheetId="0">SetPrintRange("P&amp;L Forecast","F",2,"T")</definedName>
    <definedName name="PrintRange8">SetPrintRange("P&amp;L Forecast","F",2,"T")</definedName>
    <definedName name="PrintRange9" localSheetId="0">SetPrintRange("Trial Balance","F",2,"M")</definedName>
    <definedName name="PrintRange9">SetPrintRange("Trial Balance","F",2,"M")</definedName>
    <definedName name="Procurement_Staff">#REF!</definedName>
    <definedName name="ProductName">#REF!</definedName>
    <definedName name="Proposed">#REF!</definedName>
    <definedName name="ProtEnv">#REF!</definedName>
    <definedName name="PV">#REF!</definedName>
    <definedName name="q">#REF!</definedName>
    <definedName name="QDO">#REF!</definedName>
    <definedName name="qq">#REF!</definedName>
    <definedName name="QuayMark">#REF!</definedName>
    <definedName name="R_Factor">#REF!</definedName>
    <definedName name="rate">#REF!</definedName>
    <definedName name="rateJun14">#REF!</definedName>
    <definedName name="Recover">#REF!</definedName>
    <definedName name="reportmonth">#REF!</definedName>
    <definedName name="Residual_difference">#REF!</definedName>
    <definedName name="RestGrantPg29" localSheetId="0">SetPrintRange("Trial Balance","F",2,"M")</definedName>
    <definedName name="RestGrantPg29">SetPrintRange("Trial Balance","F",2,"M")</definedName>
    <definedName name="reyw">#REF!</definedName>
    <definedName name="rmb">#REF!</definedName>
    <definedName name="RMB2HKD">#REF!</definedName>
    <definedName name="RMBHKD">#REF!</definedName>
    <definedName name="RMBUSD">#REF!</definedName>
    <definedName name="RMCOptions">"*000000000000000"</definedName>
    <definedName name="RouteAnchor">#REF!</definedName>
    <definedName name="Rsph">#REF!</definedName>
    <definedName name="S">#REF!</definedName>
    <definedName name="salami" localSheetId="0">SetPrintRange("Chart of Accounts","F",2,"J")</definedName>
    <definedName name="salami">SetPrintRange("Chart of Accounts","F",2,"J")</definedName>
    <definedName name="SavBio">#REF!</definedName>
    <definedName name="SD">#REF!</definedName>
    <definedName name="SDFASF">#REF!</definedName>
    <definedName name="SDFGFG">#REF!</definedName>
    <definedName name="Seguros_1_efe">#REF!</definedName>
    <definedName name="Seguros_1_esp">#REF!</definedName>
    <definedName name="Seguros_1_pro">#REF!</definedName>
    <definedName name="Seguros_2_efe">#REF!</definedName>
    <definedName name="Seguros_2_esp">#REF!</definedName>
    <definedName name="Seguros_2_pro">#REF!</definedName>
    <definedName name="Seguros_3_efe">#REF!</definedName>
    <definedName name="Seguros_3_esp">#REF!</definedName>
    <definedName name="Seguros_3_pro">#REF!</definedName>
    <definedName name="sencount" hidden="1">1</definedName>
    <definedName name="Sexe">#REF!</definedName>
    <definedName name="SFDG">#REF!</definedName>
    <definedName name="SLAT">#REF!</definedName>
    <definedName name="SLATS">#REF!</definedName>
    <definedName name="SLOT">#REF!</definedName>
    <definedName name="SLOTT">#REF!</definedName>
    <definedName name="sls">#REF!</definedName>
    <definedName name="SMS">#REF!</definedName>
    <definedName name="SOICT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1863661</definedName>
    <definedName name="Sous_Catégories">#REF!</definedName>
    <definedName name="spot_award">#REF!</definedName>
    <definedName name="ss">#REF!</definedName>
    <definedName name="SSS">#REF!</definedName>
    <definedName name="Staff">#REF!</definedName>
    <definedName name="StaffName">#REF!</definedName>
    <definedName name="start_year">#REF!</definedName>
    <definedName name="StartDate">#REF!</definedName>
    <definedName name="STAT_USD">#REF!</definedName>
    <definedName name="Status">#REF!</definedName>
    <definedName name="Stow">#REF!</definedName>
    <definedName name="SUMMS">#REF!</definedName>
    <definedName name="synergy">#REF!</definedName>
    <definedName name="t">#REF!</definedName>
    <definedName name="table">#REF!</definedName>
    <definedName name="TableName">"Dummy"</definedName>
    <definedName name="TAS">#REF!</definedName>
    <definedName name="TASHMN">#REF!</definedName>
    <definedName name="TATA">#REF!</definedName>
    <definedName name="TemplateName">#REF!</definedName>
    <definedName name="test">#REF!</definedName>
    <definedName name="test1">#REF!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55">#REF!</definedName>
    <definedName name="TextRefCopy156">#REF!</definedName>
    <definedName name="TextRefCopy157">#REF!</definedName>
    <definedName name="TextRefCopy158">#REF!</definedName>
    <definedName name="TextRefCopy159">#REF!</definedName>
    <definedName name="TextRefCopy16">#REF!</definedName>
    <definedName name="TextRefCopy160">#REF!</definedName>
    <definedName name="TextRefCopy161">#REF!</definedName>
    <definedName name="TextRefCopy162">#REF!</definedName>
    <definedName name="TextRefCopy163">#REF!</definedName>
    <definedName name="TextRefCopy164">#REF!</definedName>
    <definedName name="TextRefCopy165">#REF!</definedName>
    <definedName name="TextRefCopy166">#REF!</definedName>
    <definedName name="TextRefCopy167">#REF!</definedName>
    <definedName name="TextRefCopy168">#REF!</definedName>
    <definedName name="TextRefCopy169">#REF!</definedName>
    <definedName name="TextRefCopy17">#REF!</definedName>
    <definedName name="TextRefCopy170">#REF!</definedName>
    <definedName name="TextRefCopy171">#REF!</definedName>
    <definedName name="TextRefCopy172">#REF!</definedName>
    <definedName name="TextRefCopy173">#REF!</definedName>
    <definedName name="TextRefCopy174">#REF!</definedName>
    <definedName name="TextRefCopy175">#REF!</definedName>
    <definedName name="TextRefCopy176">#REF!</definedName>
    <definedName name="TextRefCopy177">#REF!</definedName>
    <definedName name="TextRefCopy178">#REF!</definedName>
    <definedName name="TextRefCopy179">#REF!</definedName>
    <definedName name="TextRefCopy18">#REF!</definedName>
    <definedName name="TextRefCopy180">#REF!</definedName>
    <definedName name="TextRefCopy181">#REF!</definedName>
    <definedName name="TextRefCopy182">#REF!</definedName>
    <definedName name="TextRefCopy183">#REF!</definedName>
    <definedName name="TextRefCopy184">#REF!</definedName>
    <definedName name="TextRefCopy185">#REF!</definedName>
    <definedName name="TextRefCopy186">#REF!</definedName>
    <definedName name="TextRefCopy187">#REF!</definedName>
    <definedName name="TextRefCopy188">#REF!</definedName>
    <definedName name="TextRefCopy189">#REF!</definedName>
    <definedName name="TextRefCopy19">#REF!</definedName>
    <definedName name="TextRefCopy190">#REF!</definedName>
    <definedName name="TextRefCopy191">#REF!</definedName>
    <definedName name="TextRefCopy192">#REF!</definedName>
    <definedName name="TextRefCopy193">#REF!</definedName>
    <definedName name="TextRefCopy194">#REF!</definedName>
    <definedName name="TextRefCopy195">#REF!</definedName>
    <definedName name="TextRefCopy196">#REF!</definedName>
    <definedName name="TextRefCopy197">#REF!</definedName>
    <definedName name="TextRefCopy199">#REF!</definedName>
    <definedName name="TextRefCopy2">#REF!</definedName>
    <definedName name="TextRefCopy20">#REF!</definedName>
    <definedName name="TextRefCopy201">#REF!</definedName>
    <definedName name="TextRefCopy203">#REF!</definedName>
    <definedName name="TextRefCopy205">#REF!</definedName>
    <definedName name="TextRefCopy207">#REF!</definedName>
    <definedName name="TextRefCopy209">#REF!</definedName>
    <definedName name="TextRefCopy21">#REF!</definedName>
    <definedName name="TextRefCopy212">#REF!</definedName>
    <definedName name="TextRefCopy214">#REF!</definedName>
    <definedName name="TextRefCopy22">#REF!</definedName>
    <definedName name="TextRefCopy224">#REF!</definedName>
    <definedName name="TextRefCopy225">#REF!</definedName>
    <definedName name="TextRefCopy226">#REF!</definedName>
    <definedName name="TextRefCopy227">#REF!</definedName>
    <definedName name="TextRefCopy228">#REF!</definedName>
    <definedName name="TextRefCopy229">#REF!</definedName>
    <definedName name="TextRefCopy23">#REF!</definedName>
    <definedName name="TextRefCopy230">#REF!</definedName>
    <definedName name="TextRefCopy231">#REF!</definedName>
    <definedName name="TextRefCopy232">#REF!</definedName>
    <definedName name="TextRefCopy233">#REF!</definedName>
    <definedName name="TextRefCopy234">#REF!</definedName>
    <definedName name="TextRefCopy235">#REF!</definedName>
    <definedName name="TextRefCopy236">#REF!</definedName>
    <definedName name="TextRefCopy237">#REF!</definedName>
    <definedName name="TextRefCopy238">#REF!</definedName>
    <definedName name="TextRefCopy239">#REF!</definedName>
    <definedName name="TextRefCopy24">#REF!</definedName>
    <definedName name="TextRefCopy240">#REF!</definedName>
    <definedName name="TextRefCopy241">#REF!</definedName>
    <definedName name="TextRefCopy242">#REF!</definedName>
    <definedName name="TextRefCopy243">#REF!</definedName>
    <definedName name="TextRefCopy244">#REF!</definedName>
    <definedName name="TextRefCopy245">#REF!</definedName>
    <definedName name="TextRefCopy246">#REF!</definedName>
    <definedName name="TextRefCopy247">#REF!</definedName>
    <definedName name="TextRefCopy248">#REF!</definedName>
    <definedName name="TextRefCopy249">#REF!</definedName>
    <definedName name="TextRefCopy25">#REF!</definedName>
    <definedName name="TextRefCopy250">#REF!</definedName>
    <definedName name="TextRefCopy251">#REF!</definedName>
    <definedName name="TextRefCopy252">#REF!</definedName>
    <definedName name="TextRefCopy253">#REF!</definedName>
    <definedName name="TextRefCopy254">#REF!</definedName>
    <definedName name="TextRefCopy255">#REF!</definedName>
    <definedName name="TextRefCopy256">#REF!</definedName>
    <definedName name="TextRefCopy257">#REF!</definedName>
    <definedName name="TextRefCopy258">#REF!</definedName>
    <definedName name="TextRefCopy259">#REF!</definedName>
    <definedName name="TextRefCopy26">#REF!</definedName>
    <definedName name="TextRefCopy260">#REF!</definedName>
    <definedName name="TextRefCopy261">#REF!</definedName>
    <definedName name="TextRefCopy262">#REF!</definedName>
    <definedName name="TextRefCopy263">#REF!</definedName>
    <definedName name="TextRefCopy264">#REF!</definedName>
    <definedName name="TextRefCopy265">#REF!</definedName>
    <definedName name="TextRefCopy266">#REF!</definedName>
    <definedName name="TextRefCopy267">#REF!</definedName>
    <definedName name="TextRefCopy268">#REF!</definedName>
    <definedName name="TextRefCopy269">#REF!</definedName>
    <definedName name="TextRefCopy27">#REF!</definedName>
    <definedName name="TextRefCopy270">#REF!</definedName>
    <definedName name="TextRefCopy271">#REF!</definedName>
    <definedName name="TextRefCopy272">#REF!</definedName>
    <definedName name="TextRefCopy273">#REF!</definedName>
    <definedName name="TextRefCopy274">#REF!</definedName>
    <definedName name="TextRefCopy275">#REF!</definedName>
    <definedName name="TextRefCopy276">#REF!</definedName>
    <definedName name="TextRefCopy277">#REF!</definedName>
    <definedName name="TextRefCopy278">#REF!</definedName>
    <definedName name="TextRefCopy279">#REF!</definedName>
    <definedName name="TextRefCopy28">#REF!</definedName>
    <definedName name="TextRefCopy280">#REF!</definedName>
    <definedName name="TextRefCopy281">#REF!</definedName>
    <definedName name="TextRefCopy282">#REF!</definedName>
    <definedName name="TextRefCopy283">#REF!</definedName>
    <definedName name="TextRefCopy284">#REF!</definedName>
    <definedName name="TextRefCopy285">#REF!</definedName>
    <definedName name="TextRefCopy286">#REF!</definedName>
    <definedName name="TextRefCopy287">#REF!</definedName>
    <definedName name="TextRefCopy288">#REF!</definedName>
    <definedName name="TextRefCopy289">#REF!</definedName>
    <definedName name="TextRefCopy29">#REF!</definedName>
    <definedName name="TextRefCopy290">#REF!</definedName>
    <definedName name="TextRefCopy291">#REF!</definedName>
    <definedName name="TextRefCopy292">#REF!</definedName>
    <definedName name="TextRefCopy293">#REF!</definedName>
    <definedName name="TextRefCopy3">#REF!</definedName>
    <definedName name="TextRefCopy30">#REF!</definedName>
    <definedName name="TextRefCopy31">#REF!</definedName>
    <definedName name="TextRefCopy318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extRefCopyRangeCount" hidden="1">327</definedName>
    <definedName name="Threshold">#REF!</definedName>
    <definedName name="TMLSVC_STAT">#REF!</definedName>
    <definedName name="TMLSVC_USD">#REF!</definedName>
    <definedName name="tmsc">#REF!</definedName>
    <definedName name="TOG">#REF!</definedName>
    <definedName name="top_page">#REF!</definedName>
    <definedName name="TOS">#REF!</definedName>
    <definedName name="Total_Allocation">#REF!</definedName>
    <definedName name="trans_date">#REF!</definedName>
    <definedName name="Type">#REF!</definedName>
    <definedName name="u">#REF!</definedName>
    <definedName name="ui">#REF!</definedName>
    <definedName name="Unit">#REF!</definedName>
    <definedName name="UnitProgram">#REF!</definedName>
    <definedName name="units">#REF!</definedName>
    <definedName name="unrestricted">#REF!</definedName>
    <definedName name="us_rate">#REF!</definedName>
    <definedName name="us_rate_db">#REF!</definedName>
    <definedName name="USD_VALUE">595</definedName>
    <definedName name="USD2HKD">#REF!</definedName>
    <definedName name="usdhkd">#REF!</definedName>
    <definedName name="uyo">#REF!</definedName>
    <definedName name="Variance">#REF!</definedName>
    <definedName name="version">#REF!</definedName>
    <definedName name="VICS">#REF!</definedName>
    <definedName name="VIEJO">#REF!</definedName>
    <definedName name="wanhai">#REF!</definedName>
    <definedName name="WBMIN">#REF!</definedName>
    <definedName name="wet">#REF!</definedName>
    <definedName name="WinAnchor">#REF!</definedName>
    <definedName name="wrn.Aging._.and._.Trend._.Analysis.">#REF!</definedName>
    <definedName name="wrn.Budget._.2002._.Operating._.Units." localSheetId="0" hidden="1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wrn.Budget._.2002._.Operating._.Units." hidden="1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wrn.Capital._.Spending._.1998." localSheetId="0" hidden="1">{#N/A,#N/A,TRUE,"Total Allocation";#N/A,#N/A,TRUE,"Capital Software";#N/A,#N/A,TRUE,"Misc";#N/A,#N/A,TRUE,"NAOG"}</definedName>
    <definedName name="wrn.Capital._.Spending._.1998." hidden="1">{#N/A,#N/A,TRUE,"Total Allocation";#N/A,#N/A,TRUE,"Capital Software";#N/A,#N/A,TRUE,"Misc";#N/A,#N/A,TRUE,"NAOG"}</definedName>
    <definedName name="wrn.Cash._.Flow._.Forecast._.and._.Details." localSheetId="0" hidden="1">{#N/A,#N/A,FALSE,"monthly";#N/A,#N/A,FALSE,"fcst detail"}</definedName>
    <definedName name="wrn.Cash._.Flow._.Forecast._.and._.Details." hidden="1">{#N/A,#N/A,FALSE,"monthly";#N/A,#N/A,FALSE,"fcst detail"}</definedName>
    <definedName name="wrn.Caucedo._.Financials." localSheetId="0" hidden="1">{#N/A,#N/A,FALSE,"Cover"}</definedName>
    <definedName name="wrn.Caucedo._.Financials." hidden="1">{#N/A,#N/A,FALSE,"Cover"}</definedName>
    <definedName name="wrn.CSXWT._.Budget._.2002." localSheetId="0" hidden="1">{#N/A,#N/A,FALSE,"Earning Summary";#N/A,#N/A,FALSE,"QTR SUMM";#N/A,#N/A,FALSE,"csxwt hong kong";#N/A,#N/A,FALSE,"soict";#N/A,#N/A,FALSE,"otlhk";#N/A,#N/A,FALSE,"csxwt xiamen";#N/A,#N/A,FALSE,"csxwt adelaide";#N/A,#N/A,FALSE,"csxwtg bv";#N/A,#N/A,FALSE,"csxwtg kg";#N/A,#N/A,FALSE,"haina";#N/A,#N/A,FALSE,"wcs";#N/A,#N/A,FALSE,"tmr";#N/A,#N/A,FALSE,"ATL";#N/A,#N/A,FALSE,"CSXOT";#N/A,#N/A,FALSE,"act";#N/A,#N/A,FALSE,"ATL YANTIAN";#N/A,#N/A,FALSE,"VOS";#N/A,#N/A,FALSE,"CAUCEDO";#N/A,#N/A,FALSE,"CABELLO"}</definedName>
    <definedName name="wrn.CSXWT._.Budget._.2002." hidden="1">{#N/A,#N/A,FALSE,"Earning Summary";#N/A,#N/A,FALSE,"QTR SUMM";#N/A,#N/A,FALSE,"csxwt hong kong";#N/A,#N/A,FALSE,"soict";#N/A,#N/A,FALSE,"otlhk";#N/A,#N/A,FALSE,"csxwt xiamen";#N/A,#N/A,FALSE,"csxwt adelaide";#N/A,#N/A,FALSE,"csxwtg bv";#N/A,#N/A,FALSE,"csxwtg kg";#N/A,#N/A,FALSE,"haina";#N/A,#N/A,FALSE,"wcs";#N/A,#N/A,FALSE,"tmr";#N/A,#N/A,FALSE,"ATL";#N/A,#N/A,FALSE,"CSXOT";#N/A,#N/A,FALSE,"act";#N/A,#N/A,FALSE,"ATL YANTIAN";#N/A,#N/A,FALSE,"VOS";#N/A,#N/A,FALSE,"CAUCEDO";#N/A,#N/A,FALSE,"CABELLO"}</definedName>
    <definedName name="wrn.hup." localSheetId="0" hidden="1">{#N/A,#N/A,FALSE,"3-Year Plan Review Schedule USD";#N/A,#N/A,FALSE,"Earning Summary USD";#N/A,#N/A,FALSE,"Assumptions USD"}</definedName>
    <definedName name="wrn.hup." hidden="1">{#N/A,#N/A,FALSE,"3-Year Plan Review Schedule USD";#N/A,#N/A,FALSE,"Earning Summary USD";#N/A,#N/A,FALSE,"Assumptions USD"}</definedName>
    <definedName name="wrn.Mgmt._.Report._.Operating._.Units." localSheetId="0" hidden="1">{#N/A,#N/A,TRUE,"SUMMARY";#N/A,#N/A,TRUE,"MO";#N/A,#N/A,TRUE,"csxwt hong kong";#N/A,#N/A,TRUE,"soict";#N/A,#N/A,TRUE,"csxwtg bv";#N/A,#N/A,TRUE,"csxwt xiamen";#N/A,#N/A,TRUE,"csxwt adelaide";#N/A,#N/A,TRUE,"otlhk";#N/A,#N/A,TRUE,"haina";#N/A,#N/A,TRUE,"wcs";#N/A,#N/A,TRUE,"ATL";#N/A,#N/A,TRUE,"ATLY";#N/A,#N/A,TRUE,"act";#N/A,#N/A,TRUE,"tmr";#N/A,#N/A,TRUE,"VOS";#N/A,#N/A,TRUE,"CABELLO";#N/A,#N/A,TRUE,"CSXOT";#N/A,#N/A,TRUE,"csxwtg kg ";#N/A,#N/A,TRUE,"wcs shanghai";#N/A,#N/A,TRUE,"csxwt dominicana";#N/A,#N/A,TRUE,"corp";#N/A,#N/A,TRUE,"elim"}</definedName>
    <definedName name="wrn.Mgmt._.Report._.Operating._.Units." hidden="1">{#N/A,#N/A,TRUE,"SUMMARY";#N/A,#N/A,TRUE,"MO";#N/A,#N/A,TRUE,"csxwt hong kong";#N/A,#N/A,TRUE,"soict";#N/A,#N/A,TRUE,"csxwtg bv";#N/A,#N/A,TRUE,"csxwt xiamen";#N/A,#N/A,TRUE,"csxwt adelaide";#N/A,#N/A,TRUE,"otlhk";#N/A,#N/A,TRUE,"haina";#N/A,#N/A,TRUE,"wcs";#N/A,#N/A,TRUE,"ATL";#N/A,#N/A,TRUE,"ATLY";#N/A,#N/A,TRUE,"act";#N/A,#N/A,TRUE,"tmr";#N/A,#N/A,TRUE,"VOS";#N/A,#N/A,TRUE,"CABELLO";#N/A,#N/A,TRUE,"CSXOT";#N/A,#N/A,TRUE,"csxwtg kg ";#N/A,#N/A,TRUE,"wcs shanghai";#N/A,#N/A,TRUE,"csxwt dominicana";#N/A,#N/A,TRUE,"corp";#N/A,#N/A,TRUE,"elim"}</definedName>
    <definedName name="wrn.Report1." localSheetId="0" hidden="1">{"Print1",#N/A,TRUE,"P&amp;L";"Print2",#N/A,TRUE,"CashFL"}</definedName>
    <definedName name="wrn.Report1." hidden="1">{"Print1",#N/A,TRUE,"P&amp;L";"Print2",#N/A,TRUE,"CashFL"}</definedName>
    <definedName name="wrn.USD._.overzichten." localSheetId="0" hidden="1">{#N/A,#N/A,FALSE,"Earning Summary USD";#N/A,#N/A,FALSE,"3-Year Plan Review Schedule"}</definedName>
    <definedName name="wrn.USD._.overzichten." hidden="1">{#N/A,#N/A,FALSE,"Earning Summary USD";#N/A,#N/A,FALSE,"3-Year Plan Review Schedule"}</definedName>
    <definedName name="wsre">#REF!</definedName>
    <definedName name="x">#REF!</definedName>
    <definedName name="xc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ColumnsCount" hidden="1">2</definedName>
    <definedName name="XRefCopy12" hidden="1">#REF!</definedName>
    <definedName name="XRefCopy1Row" hidden="1">#REF!</definedName>
    <definedName name="XRefCopy2Row" hidden="1">#REF!</definedName>
    <definedName name="XRefCopy3Row" hidden="1">#REF!</definedName>
    <definedName name="XRefCopy4Row" hidden="1">#REF!</definedName>
    <definedName name="XRefCopy5Row" hidden="1">#REF!</definedName>
    <definedName name="XRefCopy6Row" hidden="1">#REF!</definedName>
    <definedName name="XRefCopyRangeCount" hidden="1">12</definedName>
    <definedName name="XRefPaste1Row" hidden="1">#REF!</definedName>
    <definedName name="XRefPaste21Row" hidden="1">#REF!</definedName>
    <definedName name="XRefPaste22Row" hidden="1">#REF!</definedName>
    <definedName name="XRefPaste23" hidden="1">#REF!</definedName>
    <definedName name="XRefPaste2Row" hidden="1">#REF!</definedName>
    <definedName name="XRefPaste4Row" hidden="1">#REF!</definedName>
    <definedName name="XRefPasteRangeCount" hidden="1">23</definedName>
    <definedName name="XXXXXX">#REF!</definedName>
    <definedName name="xyzdfahedkhf" hidden="1">#REF!</definedName>
    <definedName name="Yes">#REF!</definedName>
    <definedName name="zhenghe">#REF!</definedName>
    <definedName name="zim">#REF!</definedName>
    <definedName name="中方外派工资">#REF!</definedName>
    <definedName name="临时劳务">#REF!</definedName>
    <definedName name="事故损失">#REF!</definedName>
    <definedName name="会员费">#REF!</definedName>
    <definedName name="会议费">#REF!</definedName>
    <definedName name="保安">#REF!</definedName>
    <definedName name="修箱收入">#REF!</definedName>
    <definedName name="公司取暖费">#REF!</definedName>
    <definedName name="其他业务支出">#REF!</definedName>
    <definedName name="其他收入">#REF!</definedName>
    <definedName name="其他福利">#REF!</definedName>
    <definedName name="养路费">#REF!</definedName>
    <definedName name="办公楼车辆租赁">#REF!</definedName>
    <definedName name="办公设备保险">#REF!</definedName>
    <definedName name="办公设备修理">#REF!</definedName>
    <definedName name="办公设备摊销">#REF!</definedName>
    <definedName name="办公设备购置及摊销">#REF!</definedName>
    <definedName name="印刷费">#REF!</definedName>
    <definedName name="变电所工程分摊">#REF!</definedName>
    <definedName name="咨询费">#REF!</definedName>
    <definedName name="固定租金">#REF!</definedName>
    <definedName name="场地修理">#REF!</definedName>
    <definedName name="坏帐损失">#REF!</definedName>
    <definedName name="堆存收入">#REF!</definedName>
    <definedName name="外单位服务收入">#REF!</definedName>
    <definedName name="外方外派工资">#REF!</definedName>
    <definedName name="外方经理房租">#REF!</definedName>
    <definedName name="存货盘亏报废">#REF!</definedName>
    <definedName name="实际作业量">#REF!</definedName>
    <definedName name="实际冷冻箱收入">#REF!</definedName>
    <definedName name="实际包干费">#REF!</definedName>
    <definedName name="实际杂作业">#REF!</definedName>
    <definedName name="实际箱量">#REF!</definedName>
    <definedName name="审计费">#REF!</definedName>
    <definedName name="差旅费">#REF!</definedName>
    <definedName name="市场开发费">#REF!</definedName>
    <definedName name="广告费">#REF!</definedName>
    <definedName name="开办费">#REF!</definedName>
    <definedName name="开办费摊销">#REF!</definedName>
    <definedName name="成本其他">#REF!</definedName>
    <definedName name="成本劳动保护">#REF!</definedName>
    <definedName name="成本工资">#REF!</definedName>
    <definedName name="成本工资附加">#REF!</definedName>
    <definedName name="成本折旧">#REF!</definedName>
    <definedName name="成本燃料">#REF!</definedName>
    <definedName name="成本电力">#REF!</definedName>
    <definedName name="拆装箱收入">#REF!</definedName>
    <definedName name="拆装验箱劳务">#REF!</definedName>
    <definedName name="招待费">#REF!</definedName>
    <definedName name="文具费">#REF!</definedName>
    <definedName name="无形资产摊销">#REF!</definedName>
    <definedName name="机械修理">#REF!</definedName>
    <definedName name="机械租赁">#REF!</definedName>
    <definedName name="机械设备保险">#REF!</definedName>
    <definedName name="机械队侯工楼分摊">#REF!</definedName>
    <definedName name="杂志资料费">#REF!</definedName>
    <definedName name="水费">#REF!</definedName>
    <definedName name="汽车费用">#REF!</definedName>
    <definedName name="油水分离机房分摊">#REF!</definedName>
    <definedName name="流机库A、B区分摊">#REF!</definedName>
    <definedName name="浮动租金">#REF!</definedName>
    <definedName name="清扫及垃圾清运">#REF!</definedName>
    <definedName name="港务管理收入">#REF!</definedName>
    <definedName name="煤炭保安劳务">#REF!</definedName>
    <definedName name="煤炭养老保险">#REF!</definedName>
    <definedName name="煤炭利润">#REF!</definedName>
    <definedName name="煤炭利润1月">#REF!</definedName>
    <definedName name="煤炭利润2月">#REF!</definedName>
    <definedName name="煤炭办公用电">#REF!</definedName>
    <definedName name="煤炭办公费">#REF!</definedName>
    <definedName name="煤炭医疗保险">#REF!</definedName>
    <definedName name="煤炭工会经费">#REF!</definedName>
    <definedName name="煤炭差旅费">#REF!</definedName>
    <definedName name="煤炭待业保险">#REF!</definedName>
    <definedName name="煤炭教育经费">#REF!</definedName>
    <definedName name="煤炭港务费收入">#REF!</definedName>
    <definedName name="煤炭物业劳务">#REF!</definedName>
    <definedName name="煤炭物业管理">#REF!</definedName>
    <definedName name="煤炭现场清扫">#REF!</definedName>
    <definedName name="煤炭税金">#REF!</definedName>
    <definedName name="煤炭防洪费">#REF!</definedName>
    <definedName name="物业维修材料">#REF!</definedName>
    <definedName name="现场清扫劳务">#REF!</definedName>
    <definedName name="生活用品">#REF!</definedName>
    <definedName name="电力增容摊销">#REF!</definedName>
    <definedName name="电话费">#REF!</definedName>
    <definedName name="电费">#REF!</definedName>
    <definedName name="税金防洪费">#REF!</definedName>
    <definedName name="空箱管理收入">#REF!</definedName>
    <definedName name="管理其他">#REF!</definedName>
    <definedName name="管理劳动保护">#REF!</definedName>
    <definedName name="管理工资">#REF!</definedName>
    <definedName name="管理工资附加">#REF!</definedName>
    <definedName name="管理折旧">#REF!</definedName>
    <definedName name="经二、三路改造分摊">#REF!</definedName>
    <definedName name="维修劳务">#REF!</definedName>
    <definedName name="绿化工劳务">#REF!</definedName>
    <definedName name="绿化费">#REF!</definedName>
    <definedName name="职工取暖费">#REF!</definedName>
    <definedName name="营业外支出">#REF!</definedName>
    <definedName name="营业外收入">#REF!</definedName>
    <definedName name="营业税金">#REF!</definedName>
    <definedName name="装卸理货中控劳务">#REF!</definedName>
    <definedName name="设备用材料">#REF!</definedName>
    <definedName name="设施用材料">#REF!</definedName>
    <definedName name="财务费用">#REF!</definedName>
    <definedName name="车辆保险费">#REF!</definedName>
    <definedName name="进口杂项">#REF!</definedName>
    <definedName name="邮递费">#REF!</definedName>
    <definedName name="食堂物业借聘劳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2" i="6" l="1"/>
  <c r="AB212" i="6"/>
  <c r="AA212" i="6"/>
  <c r="F212" i="6"/>
  <c r="A212" i="6"/>
  <c r="AC214" i="6"/>
  <c r="AB214" i="6"/>
  <c r="AA214" i="6"/>
  <c r="F214" i="6"/>
  <c r="A214" i="6"/>
  <c r="AC273" i="6" l="1"/>
  <c r="AB273" i="6"/>
  <c r="AA273" i="6"/>
  <c r="F273" i="6"/>
  <c r="A273" i="6"/>
  <c r="AC423" i="6"/>
  <c r="AB423" i="6"/>
  <c r="AA423" i="6"/>
  <c r="A423" i="6"/>
  <c r="AC424" i="6"/>
  <c r="AB424" i="6"/>
  <c r="AA424" i="6"/>
  <c r="A424" i="6"/>
  <c r="AC420" i="6"/>
  <c r="AB420" i="6"/>
  <c r="AA420" i="6"/>
  <c r="A420" i="6"/>
  <c r="AC500" i="6"/>
  <c r="AB500" i="6"/>
  <c r="AA502" i="6"/>
  <c r="A502" i="6"/>
  <c r="AA501" i="6"/>
  <c r="A501" i="6"/>
  <c r="AA500" i="6"/>
  <c r="A500" i="6"/>
  <c r="AA499" i="6"/>
  <c r="A499" i="6"/>
  <c r="AC421" i="6" l="1"/>
  <c r="AB421" i="6"/>
  <c r="AA421" i="6"/>
  <c r="A421" i="6"/>
  <c r="AC498" i="6" l="1"/>
  <c r="AB498" i="6"/>
  <c r="AA498" i="6"/>
  <c r="F498" i="6"/>
  <c r="A498" i="6"/>
  <c r="AA504" i="6"/>
  <c r="A504" i="6"/>
  <c r="AA503" i="6"/>
  <c r="A503" i="6"/>
  <c r="AC277" i="6"/>
  <c r="AB277" i="6"/>
  <c r="AA277" i="6"/>
  <c r="F277" i="6"/>
  <c r="A277" i="6"/>
  <c r="AC278" i="6"/>
  <c r="AB278" i="6"/>
  <c r="AA278" i="6"/>
  <c r="F278" i="6"/>
  <c r="A278" i="6"/>
  <c r="AC330" i="6"/>
  <c r="AB330" i="6"/>
  <c r="AA330" i="6"/>
  <c r="F330" i="6"/>
  <c r="A330" i="6"/>
  <c r="AC329" i="6"/>
  <c r="AB329" i="6"/>
  <c r="AA329" i="6"/>
  <c r="F329" i="6"/>
  <c r="A329" i="6"/>
  <c r="AA495" i="6"/>
  <c r="A495" i="6"/>
  <c r="AA494" i="6"/>
  <c r="A494" i="6"/>
  <c r="AC184" i="6" l="1"/>
  <c r="AB184" i="6"/>
  <c r="AA184" i="6"/>
  <c r="F184" i="6"/>
  <c r="A184" i="6"/>
  <c r="AA493" i="6" l="1"/>
  <c r="A493" i="6"/>
  <c r="AA492" i="6"/>
  <c r="A492" i="6"/>
  <c r="AA497" i="6"/>
  <c r="A497" i="6"/>
  <c r="AA496" i="6"/>
  <c r="A496" i="6"/>
  <c r="AC16" i="6" l="1"/>
  <c r="AB16" i="6"/>
  <c r="AA16" i="6"/>
  <c r="F16" i="6"/>
  <c r="A16" i="6"/>
  <c r="AC418" i="6"/>
  <c r="AB418" i="6"/>
  <c r="AA418" i="6"/>
  <c r="A418" i="6"/>
  <c r="AC416" i="6"/>
  <c r="AB416" i="6"/>
  <c r="AA416" i="6"/>
  <c r="A416" i="6"/>
  <c r="AC417" i="6"/>
  <c r="AB417" i="6"/>
  <c r="AA417" i="6"/>
  <c r="A417" i="6"/>
  <c r="AC244" i="6" l="1"/>
  <c r="AB244" i="6"/>
  <c r="AA244" i="6"/>
  <c r="F244" i="6"/>
  <c r="A244" i="6"/>
  <c r="AC94" i="6"/>
  <c r="AB94" i="6"/>
  <c r="AA94" i="6"/>
  <c r="F94" i="6"/>
  <c r="A94" i="6"/>
  <c r="AC430" i="6"/>
  <c r="AB430" i="6"/>
  <c r="AA430" i="6"/>
  <c r="A430" i="6"/>
  <c r="AC429" i="6"/>
  <c r="AB429" i="6"/>
  <c r="AA429" i="6"/>
  <c r="A429" i="6"/>
  <c r="AC428" i="6"/>
  <c r="AB428" i="6"/>
  <c r="AA428" i="6"/>
  <c r="A428" i="6"/>
  <c r="AC427" i="6"/>
  <c r="AB427" i="6"/>
  <c r="AA427" i="6"/>
  <c r="A427" i="6"/>
  <c r="AC426" i="6"/>
  <c r="AB426" i="6"/>
  <c r="AA426" i="6"/>
  <c r="AC434" i="6"/>
  <c r="AB434" i="6"/>
  <c r="AA434" i="6"/>
  <c r="A434" i="6"/>
  <c r="AC433" i="6"/>
  <c r="AB433" i="6"/>
  <c r="AA433" i="6"/>
  <c r="A433" i="6"/>
  <c r="AC432" i="6"/>
  <c r="AB432" i="6"/>
  <c r="AA432" i="6"/>
  <c r="A432" i="6"/>
  <c r="AC431" i="6"/>
  <c r="AB431" i="6"/>
  <c r="AA431" i="6"/>
  <c r="A431" i="6"/>
  <c r="AA425" i="6"/>
  <c r="AC303" i="6"/>
  <c r="AB303" i="6"/>
  <c r="AA303" i="6"/>
  <c r="F303" i="6"/>
  <c r="A303" i="6"/>
  <c r="AC96" i="6"/>
  <c r="AB96" i="6"/>
  <c r="AA96" i="6"/>
  <c r="F96" i="6"/>
  <c r="A96" i="6"/>
  <c r="AA490" i="6"/>
  <c r="A490" i="6"/>
  <c r="AA489" i="6"/>
  <c r="A489" i="6"/>
  <c r="AC208" i="6"/>
  <c r="AB208" i="6"/>
  <c r="AA208" i="6"/>
  <c r="F208" i="6"/>
  <c r="A208" i="6"/>
  <c r="AC400" i="6"/>
  <c r="AB400" i="6"/>
  <c r="AA400" i="6"/>
  <c r="F400" i="6"/>
  <c r="A400" i="6"/>
  <c r="AC356" i="6"/>
  <c r="AB356" i="6"/>
  <c r="AA356" i="6"/>
  <c r="F356" i="6"/>
  <c r="A356" i="6"/>
  <c r="AC335" i="6"/>
  <c r="AB335" i="6"/>
  <c r="AA335" i="6"/>
  <c r="F335" i="6"/>
  <c r="A335" i="6"/>
  <c r="AC324" i="6"/>
  <c r="AB324" i="6"/>
  <c r="AA324" i="6"/>
  <c r="F324" i="6"/>
  <c r="A324" i="6"/>
  <c r="AC323" i="6"/>
  <c r="AB323" i="6"/>
  <c r="AA323" i="6"/>
  <c r="F323" i="6"/>
  <c r="A323" i="6"/>
  <c r="AC317" i="6"/>
  <c r="AB317" i="6"/>
  <c r="AA317" i="6"/>
  <c r="F317" i="6"/>
  <c r="A317" i="6"/>
  <c r="AC307" i="6"/>
  <c r="AB307" i="6"/>
  <c r="AA307" i="6"/>
  <c r="F307" i="6"/>
  <c r="A307" i="6"/>
  <c r="F385" i="6"/>
  <c r="AC227" i="6"/>
  <c r="AB227" i="6"/>
  <c r="AA227" i="6"/>
  <c r="F227" i="6"/>
  <c r="A227" i="6"/>
  <c r="AC151" i="6"/>
  <c r="AB151" i="6"/>
  <c r="AA151" i="6"/>
  <c r="F151" i="6"/>
  <c r="A151" i="6"/>
  <c r="AC137" i="6"/>
  <c r="AB137" i="6"/>
  <c r="AA137" i="6"/>
  <c r="F137" i="6"/>
  <c r="A137" i="6"/>
  <c r="AB364" i="6" l="1"/>
  <c r="AB363" i="6"/>
  <c r="AB219" i="6"/>
  <c r="AB218" i="6"/>
  <c r="AB217" i="6"/>
  <c r="AB216" i="6"/>
  <c r="AB64" i="6"/>
  <c r="AB63" i="6"/>
  <c r="AB62" i="6"/>
  <c r="AB61" i="6"/>
  <c r="AB60" i="6"/>
  <c r="AB59" i="6"/>
  <c r="AB58" i="6"/>
  <c r="AB57" i="6"/>
  <c r="AB56" i="6"/>
  <c r="AB55" i="6"/>
  <c r="AC61" i="6"/>
  <c r="AA61" i="6"/>
  <c r="F61" i="6"/>
  <c r="A61" i="6"/>
  <c r="AC60" i="6"/>
  <c r="AA60" i="6"/>
  <c r="F60" i="6"/>
  <c r="A60" i="6"/>
  <c r="AC63" i="6"/>
  <c r="AA63" i="6"/>
  <c r="F63" i="6"/>
  <c r="A63" i="6"/>
  <c r="AC62" i="6"/>
  <c r="AA62" i="6"/>
  <c r="F62" i="6"/>
  <c r="A62" i="6"/>
  <c r="AC218" i="6"/>
  <c r="AA218" i="6"/>
  <c r="F218" i="6"/>
  <c r="A218" i="6"/>
  <c r="AC363" i="6"/>
  <c r="AA363" i="6"/>
  <c r="F363" i="6"/>
  <c r="A363" i="6"/>
  <c r="AC217" i="6"/>
  <c r="AA217" i="6"/>
  <c r="F217" i="6"/>
  <c r="A217" i="6"/>
  <c r="AC216" i="6"/>
  <c r="AA216" i="6"/>
  <c r="F216" i="6"/>
  <c r="A216" i="6"/>
  <c r="AC45" i="6"/>
  <c r="AB45" i="6"/>
  <c r="AA45" i="6"/>
  <c r="F45" i="6"/>
  <c r="A45" i="6"/>
  <c r="AC28" i="6"/>
  <c r="AB28" i="6"/>
  <c r="AA28" i="6"/>
  <c r="F28" i="6"/>
  <c r="A28" i="6"/>
  <c r="AC125" i="6" l="1"/>
  <c r="AB125" i="6"/>
  <c r="AA125" i="6"/>
  <c r="AC124" i="6"/>
  <c r="AB124" i="6"/>
  <c r="AA124" i="6"/>
  <c r="F124" i="6"/>
  <c r="A124" i="6"/>
  <c r="AC120" i="6" l="1"/>
  <c r="AB120" i="6"/>
  <c r="AA120" i="6"/>
  <c r="AC119" i="6"/>
  <c r="AB119" i="6"/>
  <c r="AA119" i="6"/>
  <c r="F119" i="6"/>
  <c r="A119" i="6"/>
  <c r="AC415" i="6" l="1"/>
  <c r="AB415" i="6"/>
  <c r="AA415" i="6"/>
  <c r="A415" i="6"/>
  <c r="AC414" i="6"/>
  <c r="AB414" i="6"/>
  <c r="AA414" i="6"/>
  <c r="A414" i="6"/>
  <c r="AC413" i="6"/>
  <c r="AB413" i="6"/>
  <c r="AA413" i="6"/>
  <c r="A413" i="6"/>
  <c r="AC412" i="6"/>
  <c r="AB412" i="6"/>
  <c r="AA412" i="6"/>
  <c r="A412" i="6"/>
  <c r="AC422" i="6"/>
  <c r="AB422" i="6"/>
  <c r="AA422" i="6"/>
  <c r="A422" i="6"/>
  <c r="AC419" i="6"/>
  <c r="AB419" i="6"/>
  <c r="AA419" i="6"/>
  <c r="A419" i="6"/>
  <c r="AC411" i="6"/>
  <c r="AB411" i="6"/>
  <c r="AA411" i="6"/>
  <c r="A411" i="6"/>
  <c r="AC410" i="6"/>
  <c r="AB410" i="6"/>
  <c r="AA410" i="6"/>
  <c r="A410" i="6"/>
  <c r="F454" i="6" l="1"/>
  <c r="AB454" i="6"/>
  <c r="AA454" i="6"/>
  <c r="AC454" i="6"/>
  <c r="A454" i="6"/>
  <c r="AC238" i="6" l="1"/>
  <c r="AB238" i="6"/>
  <c r="AA238" i="6"/>
  <c r="F238" i="6"/>
  <c r="A238" i="6"/>
  <c r="AC299" i="6"/>
  <c r="AB299" i="6"/>
  <c r="AA299" i="6"/>
  <c r="AC298" i="6"/>
  <c r="AB298" i="6"/>
  <c r="AA298" i="6"/>
  <c r="F298" i="6"/>
  <c r="A298" i="6"/>
  <c r="AC267" i="6"/>
  <c r="AB267" i="6"/>
  <c r="AA267" i="6"/>
  <c r="AC266" i="6"/>
  <c r="AB266" i="6"/>
  <c r="AA266" i="6"/>
  <c r="F266" i="6"/>
  <c r="A266" i="6"/>
  <c r="AC332" i="6"/>
  <c r="AB332" i="6"/>
  <c r="AA332" i="6"/>
  <c r="F332" i="6"/>
  <c r="A332" i="6"/>
  <c r="AA104" i="6" l="1"/>
  <c r="AA105" i="6"/>
  <c r="AA106" i="6"/>
  <c r="AC442" i="6"/>
  <c r="AB442" i="6"/>
  <c r="AA442" i="6"/>
  <c r="F442" i="6"/>
  <c r="A442" i="6"/>
  <c r="AC441" i="6"/>
  <c r="AB441" i="6"/>
  <c r="AA441" i="6"/>
  <c r="F441" i="6"/>
  <c r="A441" i="6"/>
  <c r="AC440" i="6"/>
  <c r="AB440" i="6"/>
  <c r="AA440" i="6"/>
  <c r="F440" i="6"/>
  <c r="A440" i="6"/>
  <c r="AC407" i="6"/>
  <c r="AB407" i="6"/>
  <c r="AA407" i="6"/>
  <c r="F407" i="6"/>
  <c r="A407" i="6"/>
  <c r="AC401" i="6"/>
  <c r="AB401" i="6"/>
  <c r="AA401" i="6"/>
  <c r="AC399" i="6"/>
  <c r="AB399" i="6"/>
  <c r="AA399" i="6"/>
  <c r="F399" i="6"/>
  <c r="A399" i="6"/>
  <c r="AC381" i="6"/>
  <c r="AB381" i="6"/>
  <c r="AA381" i="6"/>
  <c r="AC380" i="6"/>
  <c r="AB380" i="6"/>
  <c r="AA380" i="6"/>
  <c r="F380" i="6"/>
  <c r="A380" i="6"/>
  <c r="AC378" i="6"/>
  <c r="AB378" i="6"/>
  <c r="AA378" i="6"/>
  <c r="AC377" i="6"/>
  <c r="AB377" i="6"/>
  <c r="AA377" i="6"/>
  <c r="A377" i="6"/>
  <c r="AC375" i="6"/>
  <c r="AB375" i="6"/>
  <c r="AA375" i="6"/>
  <c r="AC374" i="6"/>
  <c r="AB374" i="6"/>
  <c r="AA374" i="6"/>
  <c r="F374" i="6"/>
  <c r="A374" i="6"/>
  <c r="AC232" i="6"/>
  <c r="AB232" i="6"/>
  <c r="AA232" i="6"/>
  <c r="AC231" i="6"/>
  <c r="AB231" i="6"/>
  <c r="AA231" i="6"/>
  <c r="F231" i="6"/>
  <c r="A231" i="6"/>
  <c r="AC167" i="6"/>
  <c r="AB167" i="6"/>
  <c r="AA167" i="6"/>
  <c r="AC166" i="6"/>
  <c r="AB166" i="6"/>
  <c r="AA166" i="6"/>
  <c r="F166" i="6"/>
  <c r="A166" i="6"/>
  <c r="AC152" i="6"/>
  <c r="AB152" i="6"/>
  <c r="AA152" i="6"/>
  <c r="AC150" i="6"/>
  <c r="AB150" i="6"/>
  <c r="AA150" i="6"/>
  <c r="F150" i="6"/>
  <c r="A150" i="6"/>
  <c r="F136" i="6"/>
  <c r="A136" i="6"/>
  <c r="AC138" i="6"/>
  <c r="AB138" i="6"/>
  <c r="AA138" i="6"/>
  <c r="AC136" i="6"/>
  <c r="AB136" i="6"/>
  <c r="AA136" i="6"/>
  <c r="AC135" i="6"/>
  <c r="AB135" i="6"/>
  <c r="AA135" i="6"/>
  <c r="AC134" i="6"/>
  <c r="AB134" i="6"/>
  <c r="AA134" i="6"/>
  <c r="F134" i="6"/>
  <c r="A134" i="6"/>
  <c r="AA193" i="6"/>
  <c r="AA192" i="6"/>
  <c r="AA191" i="6"/>
  <c r="F44" i="25" l="1"/>
  <c r="AA116" i="6" l="1"/>
  <c r="AA114" i="6"/>
  <c r="AC112" i="6"/>
  <c r="AB112" i="6"/>
  <c r="AA112" i="6"/>
  <c r="AA491" i="6"/>
  <c r="A491" i="6"/>
  <c r="AC488" i="6"/>
  <c r="AB488" i="6"/>
  <c r="AA488" i="6"/>
  <c r="F488" i="6"/>
  <c r="A488" i="6"/>
  <c r="AA370" i="6" l="1"/>
  <c r="AB371" i="6"/>
  <c r="AA371" i="6"/>
  <c r="AA340" i="6"/>
  <c r="AB331" i="6"/>
  <c r="AA331" i="6"/>
  <c r="AA320" i="6"/>
  <c r="AA302" i="6"/>
  <c r="A301" i="6"/>
  <c r="F301" i="6"/>
  <c r="AA301" i="6"/>
  <c r="AB301" i="6"/>
  <c r="AC301" i="6"/>
  <c r="AA297" i="6"/>
  <c r="A292" i="6"/>
  <c r="F292" i="6"/>
  <c r="AA292" i="6"/>
  <c r="AB292" i="6"/>
  <c r="AC292" i="6"/>
  <c r="AB293" i="6"/>
  <c r="AA293" i="6"/>
  <c r="AB285" i="6"/>
  <c r="AA285" i="6"/>
  <c r="AA271" i="6"/>
  <c r="AA269" i="6"/>
  <c r="AA265" i="6"/>
  <c r="AA262" i="6"/>
  <c r="AA259" i="6"/>
  <c r="AA249" i="6"/>
  <c r="AA241" i="6"/>
  <c r="AA164" i="6"/>
  <c r="AA162" i="6"/>
  <c r="AA160" i="6"/>
  <c r="AC149" i="6"/>
  <c r="AB149" i="6"/>
  <c r="AA149" i="6"/>
  <c r="AA132" i="6"/>
  <c r="F132" i="6"/>
  <c r="AC225" i="6" l="1"/>
  <c r="AB225" i="6"/>
  <c r="AA225" i="6"/>
  <c r="F225" i="6"/>
  <c r="A225" i="6"/>
  <c r="F409" i="6" l="1"/>
  <c r="F408" i="6"/>
  <c r="F406" i="6"/>
  <c r="F401" i="6"/>
  <c r="A249" i="6"/>
  <c r="F249" i="6"/>
  <c r="AB249" i="6"/>
  <c r="AC249" i="6"/>
  <c r="AC487" i="6" l="1"/>
  <c r="AB487" i="6"/>
  <c r="AA487" i="6"/>
  <c r="F487" i="6"/>
  <c r="A487" i="6"/>
  <c r="F239" i="6"/>
  <c r="F451" i="6"/>
  <c r="AC451" i="6"/>
  <c r="AB451" i="6"/>
  <c r="AA451" i="6"/>
  <c r="A451" i="6"/>
  <c r="F483" i="6"/>
  <c r="A483" i="6"/>
  <c r="AA483" i="6"/>
  <c r="AB483" i="6"/>
  <c r="AC483" i="6"/>
  <c r="F405" i="6" l="1"/>
  <c r="F404" i="6"/>
  <c r="F403" i="6"/>
  <c r="F402" i="6"/>
  <c r="F398" i="6"/>
  <c r="AC397" i="6"/>
  <c r="AB397" i="6"/>
  <c r="AA397" i="6"/>
  <c r="F397" i="6"/>
  <c r="F396" i="6"/>
  <c r="AC394" i="6"/>
  <c r="AB394" i="6"/>
  <c r="AA394" i="6"/>
  <c r="F394" i="6"/>
  <c r="A394" i="6"/>
  <c r="AC395" i="6"/>
  <c r="AB395" i="6"/>
  <c r="AA395" i="6"/>
  <c r="F395" i="6"/>
  <c r="A395" i="6"/>
  <c r="AC387" i="6"/>
  <c r="AB387" i="6"/>
  <c r="AA387" i="6"/>
  <c r="F387" i="6"/>
  <c r="A387" i="6"/>
  <c r="AC383" i="6"/>
  <c r="AB383" i="6"/>
  <c r="AA383" i="6"/>
  <c r="F383" i="6"/>
  <c r="A383" i="6"/>
  <c r="AC379" i="6"/>
  <c r="AB379" i="6"/>
  <c r="AA379" i="6"/>
  <c r="F379" i="6"/>
  <c r="A379" i="6"/>
  <c r="AC376" i="6"/>
  <c r="AB376" i="6"/>
  <c r="AA376" i="6"/>
  <c r="F376" i="6"/>
  <c r="A376" i="6"/>
  <c r="AC373" i="6"/>
  <c r="AB373" i="6"/>
  <c r="AA373" i="6"/>
  <c r="F373" i="6"/>
  <c r="A373" i="6"/>
  <c r="AC372" i="6"/>
  <c r="AB372" i="6"/>
  <c r="AA372" i="6"/>
  <c r="F372" i="6"/>
  <c r="A372" i="6"/>
  <c r="AC369" i="6"/>
  <c r="AB369" i="6"/>
  <c r="AA369" i="6"/>
  <c r="F369" i="6"/>
  <c r="A369" i="6"/>
  <c r="AC362" i="6"/>
  <c r="AB362" i="6"/>
  <c r="AA362" i="6"/>
  <c r="F362" i="6"/>
  <c r="A362" i="6"/>
  <c r="AC351" i="6"/>
  <c r="AB351" i="6"/>
  <c r="AA351" i="6"/>
  <c r="F351" i="6"/>
  <c r="A351" i="6"/>
  <c r="AC347" i="6"/>
  <c r="AB347" i="6"/>
  <c r="AA347" i="6"/>
  <c r="F347" i="6"/>
  <c r="A347" i="6"/>
  <c r="AC337" i="6"/>
  <c r="AB337" i="6"/>
  <c r="AA337" i="6"/>
  <c r="F337" i="6"/>
  <c r="A337" i="6"/>
  <c r="AC334" i="6"/>
  <c r="AB334" i="6"/>
  <c r="AA334" i="6"/>
  <c r="F334" i="6"/>
  <c r="A334" i="6"/>
  <c r="AC290" i="6"/>
  <c r="AB290" i="6"/>
  <c r="AA290" i="6"/>
  <c r="F290" i="6"/>
  <c r="A290" i="6"/>
  <c r="AC280" i="6"/>
  <c r="AB280" i="6"/>
  <c r="AA280" i="6"/>
  <c r="F280" i="6"/>
  <c r="A280" i="6"/>
  <c r="AC275" i="6" l="1"/>
  <c r="AB275" i="6"/>
  <c r="AA275" i="6"/>
  <c r="F275" i="6"/>
  <c r="A275" i="6"/>
  <c r="AC260" i="6"/>
  <c r="AB260" i="6"/>
  <c r="AA260" i="6"/>
  <c r="F260" i="6"/>
  <c r="A260" i="6"/>
  <c r="AC201" i="6" l="1"/>
  <c r="AB201" i="6"/>
  <c r="AA201" i="6"/>
  <c r="F201" i="6"/>
  <c r="A201" i="6"/>
  <c r="AC200" i="6"/>
  <c r="AB200" i="6"/>
  <c r="AA200" i="6"/>
  <c r="F200" i="6"/>
  <c r="A200" i="6"/>
  <c r="AC199" i="6"/>
  <c r="AB199" i="6"/>
  <c r="AA199" i="6"/>
  <c r="F199" i="6"/>
  <c r="A199" i="6"/>
  <c r="AC87" i="6"/>
  <c r="AB87" i="6"/>
  <c r="AA87" i="6"/>
  <c r="F87" i="6"/>
  <c r="A87" i="6"/>
  <c r="AC74" i="6"/>
  <c r="AB74" i="6"/>
  <c r="AA74" i="6"/>
  <c r="F74" i="6"/>
  <c r="A74" i="6"/>
  <c r="AC438" i="6" l="1"/>
  <c r="AB438" i="6"/>
  <c r="AC437" i="6"/>
  <c r="AB437" i="6"/>
  <c r="AC436" i="6"/>
  <c r="AB436" i="6"/>
  <c r="AC435" i="6"/>
  <c r="AB435" i="6"/>
  <c r="AC425" i="6"/>
  <c r="AB425" i="6"/>
  <c r="AC367" i="6"/>
  <c r="AB367" i="6"/>
  <c r="AC320" i="6"/>
  <c r="AB320" i="6"/>
  <c r="AC209" i="6"/>
  <c r="AB209" i="6"/>
  <c r="AC193" i="6"/>
  <c r="AB193" i="6"/>
  <c r="AC396" i="6"/>
  <c r="AB396" i="6"/>
  <c r="AC409" i="6"/>
  <c r="AB409" i="6"/>
  <c r="AC408" i="6"/>
  <c r="AB408" i="6"/>
  <c r="AC406" i="6"/>
  <c r="AB406" i="6"/>
  <c r="AC405" i="6"/>
  <c r="AB405" i="6"/>
  <c r="AA384" i="6"/>
  <c r="AA409" i="6"/>
  <c r="A409" i="6"/>
  <c r="AA408" i="6"/>
  <c r="A408" i="6"/>
  <c r="AA406" i="6"/>
  <c r="A406" i="6"/>
  <c r="AA405" i="6"/>
  <c r="A405" i="6"/>
  <c r="A425" i="6"/>
  <c r="AC466" i="6"/>
  <c r="AB466" i="6"/>
  <c r="AA466" i="6"/>
  <c r="F466" i="6"/>
  <c r="A466" i="6"/>
  <c r="AC357" i="6"/>
  <c r="AB357" i="6"/>
  <c r="AA357" i="6"/>
  <c r="F357" i="6"/>
  <c r="A357" i="6"/>
  <c r="AC353" i="6"/>
  <c r="AB353" i="6"/>
  <c r="AA353" i="6"/>
  <c r="F353" i="6"/>
  <c r="A353" i="6"/>
  <c r="AC352" i="6"/>
  <c r="AB352" i="6"/>
  <c r="AA352" i="6"/>
  <c r="F352" i="6"/>
  <c r="A352" i="6"/>
  <c r="AC350" i="6"/>
  <c r="AB350" i="6"/>
  <c r="AA350" i="6"/>
  <c r="F350" i="6"/>
  <c r="A350" i="6"/>
  <c r="AC349" i="6"/>
  <c r="AB349" i="6"/>
  <c r="AA349" i="6"/>
  <c r="F349" i="6"/>
  <c r="A349" i="6"/>
  <c r="AC147" i="6"/>
  <c r="AB147" i="6"/>
  <c r="AA147" i="6"/>
  <c r="F147" i="6"/>
  <c r="A147" i="6"/>
  <c r="AC41" i="6"/>
  <c r="AB41" i="6"/>
  <c r="AA41" i="6"/>
  <c r="F41" i="6"/>
  <c r="A41" i="6"/>
  <c r="AC486" i="6"/>
  <c r="AB486" i="6"/>
  <c r="AC485" i="6"/>
  <c r="AB485" i="6"/>
  <c r="AC484" i="6"/>
  <c r="AB484" i="6"/>
  <c r="AC482" i="6"/>
  <c r="AB482" i="6"/>
  <c r="AC481" i="6"/>
  <c r="AB481" i="6"/>
  <c r="AC480" i="6"/>
  <c r="AB480" i="6"/>
  <c r="AC479" i="6"/>
  <c r="AB479" i="6"/>
  <c r="AC478" i="6"/>
  <c r="AB478" i="6"/>
  <c r="AC477" i="6"/>
  <c r="AB477" i="6"/>
  <c r="AC476" i="6"/>
  <c r="AB476" i="6"/>
  <c r="AC475" i="6"/>
  <c r="AB475" i="6"/>
  <c r="AC474" i="6"/>
  <c r="AB474" i="6"/>
  <c r="AC473" i="6"/>
  <c r="AB473" i="6"/>
  <c r="AC472" i="6"/>
  <c r="AB472" i="6"/>
  <c r="AC471" i="6"/>
  <c r="AB471" i="6"/>
  <c r="AC470" i="6"/>
  <c r="AB470" i="6"/>
  <c r="AC469" i="6"/>
  <c r="AB469" i="6"/>
  <c r="AC468" i="6"/>
  <c r="AB468" i="6"/>
  <c r="AC467" i="6"/>
  <c r="AB467" i="6"/>
  <c r="AC465" i="6"/>
  <c r="AB465" i="6"/>
  <c r="AC464" i="6"/>
  <c r="AB464" i="6"/>
  <c r="AC463" i="6"/>
  <c r="AB463" i="6"/>
  <c r="AC462" i="6"/>
  <c r="AB462" i="6"/>
  <c r="AC461" i="6"/>
  <c r="AB461" i="6"/>
  <c r="AC460" i="6"/>
  <c r="AB460" i="6"/>
  <c r="AC459" i="6"/>
  <c r="AB459" i="6"/>
  <c r="AC458" i="6"/>
  <c r="AB458" i="6"/>
  <c r="AC457" i="6"/>
  <c r="AB457" i="6"/>
  <c r="AC455" i="6"/>
  <c r="AB455" i="6"/>
  <c r="AC453" i="6"/>
  <c r="AB453" i="6"/>
  <c r="AC452" i="6"/>
  <c r="AB452" i="6"/>
  <c r="AC450" i="6"/>
  <c r="AB450" i="6"/>
  <c r="AC449" i="6"/>
  <c r="AB449" i="6"/>
  <c r="AC448" i="6"/>
  <c r="AB448" i="6"/>
  <c r="AC439" i="6"/>
  <c r="AB439" i="6"/>
  <c r="AC404" i="6"/>
  <c r="AB404" i="6"/>
  <c r="AC403" i="6"/>
  <c r="AB403" i="6"/>
  <c r="AC402" i="6"/>
  <c r="AB402" i="6"/>
  <c r="AC398" i="6"/>
  <c r="AB398" i="6"/>
  <c r="AC393" i="6"/>
  <c r="AB393" i="6"/>
  <c r="AC392" i="6"/>
  <c r="AB392" i="6"/>
  <c r="AC391" i="6"/>
  <c r="AB391" i="6"/>
  <c r="AC390" i="6"/>
  <c r="AB390" i="6"/>
  <c r="AC389" i="6"/>
  <c r="AB389" i="6"/>
  <c r="AC388" i="6"/>
  <c r="AB388" i="6"/>
  <c r="AC386" i="6"/>
  <c r="AB386" i="6"/>
  <c r="AC385" i="6"/>
  <c r="AB385" i="6"/>
  <c r="AC384" i="6"/>
  <c r="AB384" i="6"/>
  <c r="AC382" i="6"/>
  <c r="AB382" i="6"/>
  <c r="AC371" i="6"/>
  <c r="AC370" i="6"/>
  <c r="AB370" i="6"/>
  <c r="AC368" i="6"/>
  <c r="AB368" i="6"/>
  <c r="AC366" i="6"/>
  <c r="AB366" i="6"/>
  <c r="AC365" i="6"/>
  <c r="AB365" i="6"/>
  <c r="AC364" i="6"/>
  <c r="AC361" i="6"/>
  <c r="AB361" i="6"/>
  <c r="AC360" i="6"/>
  <c r="AB360" i="6"/>
  <c r="AC359" i="6"/>
  <c r="AB359" i="6"/>
  <c r="AC358" i="6"/>
  <c r="AB358" i="6"/>
  <c r="AC355" i="6"/>
  <c r="AB355" i="6"/>
  <c r="AC354" i="6"/>
  <c r="AB354" i="6"/>
  <c r="AC348" i="6"/>
  <c r="AB348" i="6"/>
  <c r="AC346" i="6"/>
  <c r="AB346" i="6"/>
  <c r="AC345" i="6"/>
  <c r="AB345" i="6"/>
  <c r="AC344" i="6"/>
  <c r="AB344" i="6"/>
  <c r="AC343" i="6"/>
  <c r="AB343" i="6"/>
  <c r="AC342" i="6"/>
  <c r="AB342" i="6"/>
  <c r="AC341" i="6"/>
  <c r="AB341" i="6"/>
  <c r="AC340" i="6"/>
  <c r="AB340" i="6"/>
  <c r="AC339" i="6"/>
  <c r="AB339" i="6"/>
  <c r="AC338" i="6"/>
  <c r="AB338" i="6"/>
  <c r="AC336" i="6"/>
  <c r="AB336" i="6"/>
  <c r="AC333" i="6"/>
  <c r="AB333" i="6"/>
  <c r="AC331" i="6"/>
  <c r="AC328" i="6"/>
  <c r="AB328" i="6"/>
  <c r="AC327" i="6"/>
  <c r="AB327" i="6"/>
  <c r="AC326" i="6"/>
  <c r="AB326" i="6"/>
  <c r="AC325" i="6"/>
  <c r="AB325" i="6"/>
  <c r="AC322" i="6"/>
  <c r="AB322" i="6"/>
  <c r="AC321" i="6"/>
  <c r="AB321" i="6"/>
  <c r="AC319" i="6"/>
  <c r="AB319" i="6"/>
  <c r="AC318" i="6"/>
  <c r="AB318" i="6"/>
  <c r="AC316" i="6"/>
  <c r="AB316" i="6"/>
  <c r="AC315" i="6"/>
  <c r="AB315" i="6"/>
  <c r="AC314" i="6"/>
  <c r="AB314" i="6"/>
  <c r="AC313" i="6"/>
  <c r="AB313" i="6"/>
  <c r="AC312" i="6"/>
  <c r="AB312" i="6"/>
  <c r="AC311" i="6"/>
  <c r="AB311" i="6"/>
  <c r="AC310" i="6"/>
  <c r="AB310" i="6"/>
  <c r="AC309" i="6"/>
  <c r="AB309" i="6"/>
  <c r="AC308" i="6"/>
  <c r="AB308" i="6"/>
  <c r="AC306" i="6"/>
  <c r="AB306" i="6"/>
  <c r="AC305" i="6"/>
  <c r="AB305" i="6"/>
  <c r="AC304" i="6"/>
  <c r="AB304" i="6"/>
  <c r="AC302" i="6"/>
  <c r="AB302" i="6"/>
  <c r="AC300" i="6"/>
  <c r="AB300" i="6"/>
  <c r="AC297" i="6"/>
  <c r="AB297" i="6"/>
  <c r="AC296" i="6"/>
  <c r="AB296" i="6"/>
  <c r="AC295" i="6"/>
  <c r="AB295" i="6"/>
  <c r="AC294" i="6"/>
  <c r="AB294" i="6"/>
  <c r="AC293" i="6"/>
  <c r="AC291" i="6"/>
  <c r="AB291" i="6"/>
  <c r="AC289" i="6"/>
  <c r="AB289" i="6"/>
  <c r="AC288" i="6"/>
  <c r="AB288" i="6"/>
  <c r="AC287" i="6"/>
  <c r="AB287" i="6"/>
  <c r="AC286" i="6"/>
  <c r="AB286" i="6"/>
  <c r="AC285" i="6"/>
  <c r="AC284" i="6"/>
  <c r="AB284" i="6"/>
  <c r="AC283" i="6"/>
  <c r="AB283" i="6"/>
  <c r="AC282" i="6"/>
  <c r="AB282" i="6"/>
  <c r="AC281" i="6"/>
  <c r="AB281" i="6"/>
  <c r="AC279" i="6"/>
  <c r="AB279" i="6"/>
  <c r="AC276" i="6"/>
  <c r="AB276" i="6"/>
  <c r="AC274" i="6"/>
  <c r="AB274" i="6"/>
  <c r="AC272" i="6"/>
  <c r="AB272" i="6"/>
  <c r="AC271" i="6"/>
  <c r="AB271" i="6"/>
  <c r="AC270" i="6"/>
  <c r="AB270" i="6"/>
  <c r="AC269" i="6"/>
  <c r="AB269" i="6"/>
  <c r="AC268" i="6"/>
  <c r="AB268" i="6"/>
  <c r="AC265" i="6"/>
  <c r="AB265" i="6"/>
  <c r="AC264" i="6"/>
  <c r="AB264" i="6"/>
  <c r="AC263" i="6"/>
  <c r="AB263" i="6"/>
  <c r="AC262" i="6"/>
  <c r="AB262" i="6"/>
  <c r="AC261" i="6"/>
  <c r="AB261" i="6"/>
  <c r="AC259" i="6"/>
  <c r="AB259" i="6"/>
  <c r="AC258" i="6"/>
  <c r="AB258" i="6"/>
  <c r="AC257" i="6"/>
  <c r="AB257" i="6"/>
  <c r="AC256" i="6"/>
  <c r="AB256" i="6"/>
  <c r="AC255" i="6"/>
  <c r="AB255" i="6"/>
  <c r="AC254" i="6"/>
  <c r="AB254" i="6"/>
  <c r="AC253" i="6"/>
  <c r="AB253" i="6"/>
  <c r="AC252" i="6"/>
  <c r="AB252" i="6"/>
  <c r="AC251" i="6"/>
  <c r="AB251" i="6"/>
  <c r="AC250" i="6"/>
  <c r="AB250" i="6"/>
  <c r="AC248" i="6"/>
  <c r="AB248" i="6"/>
  <c r="AC247" i="6"/>
  <c r="AB247" i="6"/>
  <c r="AC246" i="6"/>
  <c r="AB246" i="6"/>
  <c r="AC245" i="6"/>
  <c r="AB245" i="6"/>
  <c r="AC243" i="6"/>
  <c r="AB243" i="6"/>
  <c r="AC242" i="6"/>
  <c r="AB242" i="6"/>
  <c r="AC241" i="6"/>
  <c r="AB241" i="6"/>
  <c r="AC240" i="6"/>
  <c r="AB240" i="6"/>
  <c r="AC239" i="6"/>
  <c r="AB239" i="6"/>
  <c r="AC237" i="6"/>
  <c r="AB237" i="6"/>
  <c r="AC236" i="6"/>
  <c r="AB236" i="6"/>
  <c r="AC235" i="6"/>
  <c r="AB235" i="6"/>
  <c r="AC234" i="6"/>
  <c r="AB234" i="6"/>
  <c r="AC233" i="6"/>
  <c r="AB233" i="6"/>
  <c r="AC230" i="6"/>
  <c r="AB230" i="6"/>
  <c r="AC229" i="6"/>
  <c r="AB229" i="6"/>
  <c r="AC228" i="6"/>
  <c r="AB228" i="6"/>
  <c r="AC226" i="6"/>
  <c r="AB226" i="6"/>
  <c r="AC224" i="6"/>
  <c r="AB224" i="6"/>
  <c r="AC223" i="6"/>
  <c r="AB223" i="6"/>
  <c r="AC222" i="6"/>
  <c r="AB222" i="6"/>
  <c r="AC221" i="6"/>
  <c r="AB221" i="6"/>
  <c r="AC220" i="6"/>
  <c r="AB220" i="6"/>
  <c r="AC219" i="6"/>
  <c r="AC215" i="6"/>
  <c r="AB215" i="6"/>
  <c r="AC213" i="6"/>
  <c r="AB213" i="6"/>
  <c r="AC211" i="6"/>
  <c r="AB211" i="6"/>
  <c r="AC210" i="6"/>
  <c r="AB210" i="6"/>
  <c r="AC207" i="6"/>
  <c r="AB207" i="6"/>
  <c r="AC206" i="6"/>
  <c r="AB206" i="6"/>
  <c r="AC205" i="6"/>
  <c r="AB205" i="6"/>
  <c r="AC204" i="6"/>
  <c r="AB204" i="6"/>
  <c r="AC203" i="6"/>
  <c r="AB203" i="6"/>
  <c r="AC202" i="6"/>
  <c r="AB202" i="6"/>
  <c r="AC198" i="6"/>
  <c r="AB198" i="6"/>
  <c r="AC197" i="6"/>
  <c r="AB197" i="6"/>
  <c r="AC196" i="6"/>
  <c r="AB196" i="6"/>
  <c r="AC195" i="6"/>
  <c r="AB195" i="6"/>
  <c r="AC194" i="6"/>
  <c r="AB194" i="6"/>
  <c r="AC190" i="6"/>
  <c r="AB190" i="6"/>
  <c r="AC189" i="6"/>
  <c r="AB189" i="6"/>
  <c r="AC188" i="6"/>
  <c r="AB188" i="6"/>
  <c r="AC187" i="6"/>
  <c r="AB187" i="6"/>
  <c r="AC186" i="6"/>
  <c r="AB186" i="6"/>
  <c r="AC185" i="6"/>
  <c r="AB185" i="6"/>
  <c r="AC183" i="6"/>
  <c r="AB183" i="6"/>
  <c r="AC182" i="6"/>
  <c r="AB182" i="6"/>
  <c r="AC181" i="6"/>
  <c r="AB181" i="6"/>
  <c r="AC180" i="6"/>
  <c r="AB180" i="6"/>
  <c r="AC179" i="6"/>
  <c r="AB179" i="6"/>
  <c r="AC178" i="6"/>
  <c r="AB178" i="6"/>
  <c r="AC177" i="6"/>
  <c r="AB177" i="6"/>
  <c r="AC176" i="6"/>
  <c r="AB176" i="6"/>
  <c r="AC175" i="6"/>
  <c r="AB175" i="6"/>
  <c r="AC174" i="6"/>
  <c r="AB174" i="6"/>
  <c r="AC173" i="6"/>
  <c r="AB173" i="6"/>
  <c r="AC172" i="6"/>
  <c r="AB172" i="6"/>
  <c r="AC171" i="6"/>
  <c r="AB171" i="6"/>
  <c r="AC170" i="6"/>
  <c r="AB170" i="6"/>
  <c r="AC169" i="6"/>
  <c r="AB169" i="6"/>
  <c r="AC168" i="6"/>
  <c r="AB168" i="6"/>
  <c r="AC165" i="6"/>
  <c r="AB165" i="6"/>
  <c r="AC164" i="6"/>
  <c r="AB164" i="6"/>
  <c r="AC163" i="6"/>
  <c r="AB163" i="6"/>
  <c r="AC162" i="6"/>
  <c r="AB162" i="6"/>
  <c r="AC161" i="6"/>
  <c r="AB161" i="6"/>
  <c r="AC160" i="6"/>
  <c r="AB160" i="6"/>
  <c r="AC159" i="6"/>
  <c r="AB159" i="6"/>
  <c r="AC158" i="6"/>
  <c r="AB158" i="6"/>
  <c r="AC157" i="6"/>
  <c r="AB157" i="6"/>
  <c r="AC156" i="6"/>
  <c r="AB156" i="6"/>
  <c r="AC155" i="6"/>
  <c r="AB155" i="6"/>
  <c r="AC154" i="6"/>
  <c r="AB154" i="6"/>
  <c r="AC153" i="6"/>
  <c r="AB153" i="6"/>
  <c r="AC148" i="6"/>
  <c r="AB148" i="6"/>
  <c r="AC146" i="6"/>
  <c r="AB146" i="6"/>
  <c r="AC145" i="6"/>
  <c r="AB145" i="6"/>
  <c r="AC144" i="6"/>
  <c r="AB144" i="6"/>
  <c r="AC143" i="6"/>
  <c r="AB143" i="6"/>
  <c r="AC142" i="6"/>
  <c r="AB142" i="6"/>
  <c r="AC141" i="6"/>
  <c r="AB141" i="6"/>
  <c r="AC140" i="6"/>
  <c r="AB140" i="6"/>
  <c r="AC139" i="6"/>
  <c r="AB139" i="6"/>
  <c r="AC133" i="6"/>
  <c r="AB133" i="6"/>
  <c r="AC132" i="6"/>
  <c r="AB132" i="6"/>
  <c r="AC131" i="6"/>
  <c r="AB131" i="6"/>
  <c r="AC130" i="6"/>
  <c r="AB130" i="6"/>
  <c r="AC129" i="6"/>
  <c r="AB129" i="6"/>
  <c r="AC128" i="6"/>
  <c r="AB128" i="6"/>
  <c r="AC127" i="6"/>
  <c r="AB127" i="6"/>
  <c r="AC126" i="6"/>
  <c r="AB126" i="6"/>
  <c r="AC123" i="6"/>
  <c r="AB123" i="6"/>
  <c r="AC122" i="6"/>
  <c r="AB122" i="6"/>
  <c r="AC121" i="6"/>
  <c r="AB121" i="6"/>
  <c r="AC118" i="6"/>
  <c r="AB118" i="6"/>
  <c r="AC117" i="6"/>
  <c r="AB117" i="6"/>
  <c r="AC116" i="6"/>
  <c r="AB116" i="6"/>
  <c r="AC115" i="6"/>
  <c r="AB115" i="6"/>
  <c r="AC114" i="6"/>
  <c r="AB114" i="6"/>
  <c r="AC113" i="6"/>
  <c r="AB113" i="6"/>
  <c r="AC111" i="6"/>
  <c r="AB111" i="6"/>
  <c r="AC110" i="6"/>
  <c r="AB110" i="6"/>
  <c r="AC109" i="6"/>
  <c r="AB109" i="6"/>
  <c r="AC108" i="6"/>
  <c r="AB108" i="6"/>
  <c r="AC107" i="6"/>
  <c r="AB107" i="6"/>
  <c r="AC106" i="6"/>
  <c r="AB106" i="6"/>
  <c r="AC105" i="6"/>
  <c r="AB105" i="6"/>
  <c r="AC104" i="6"/>
  <c r="AB104" i="6"/>
  <c r="AC103" i="6"/>
  <c r="AB103" i="6"/>
  <c r="AC102" i="6"/>
  <c r="AB102" i="6"/>
  <c r="AC101" i="6"/>
  <c r="AB101" i="6"/>
  <c r="AC100" i="6"/>
  <c r="AB100" i="6"/>
  <c r="AC99" i="6"/>
  <c r="AB99" i="6"/>
  <c r="AC98" i="6"/>
  <c r="AB98" i="6"/>
  <c r="AC97" i="6"/>
  <c r="AB97" i="6"/>
  <c r="AC95" i="6"/>
  <c r="AB95" i="6"/>
  <c r="AC93" i="6"/>
  <c r="AB93" i="6"/>
  <c r="AC92" i="6"/>
  <c r="AB92" i="6"/>
  <c r="AC91" i="6"/>
  <c r="AB91" i="6"/>
  <c r="AC90" i="6"/>
  <c r="AB90" i="6"/>
  <c r="AC89" i="6"/>
  <c r="AB89" i="6"/>
  <c r="AC88" i="6"/>
  <c r="AB88" i="6"/>
  <c r="AC86" i="6"/>
  <c r="AB86" i="6"/>
  <c r="AC85" i="6"/>
  <c r="AB85" i="6"/>
  <c r="AC84" i="6"/>
  <c r="AB84" i="6"/>
  <c r="AC83" i="6"/>
  <c r="AB83" i="6"/>
  <c r="AC82" i="6"/>
  <c r="AB82" i="6"/>
  <c r="AC81" i="6"/>
  <c r="AB81" i="6"/>
  <c r="AC80" i="6"/>
  <c r="AB80" i="6"/>
  <c r="AC79" i="6"/>
  <c r="AB79" i="6"/>
  <c r="AC78" i="6"/>
  <c r="AB78" i="6"/>
  <c r="AC77" i="6"/>
  <c r="AB77" i="6"/>
  <c r="AC76" i="6"/>
  <c r="AB76" i="6"/>
  <c r="AC75" i="6"/>
  <c r="AB75" i="6"/>
  <c r="AC73" i="6"/>
  <c r="AB73" i="6"/>
  <c r="AC72" i="6"/>
  <c r="AB72" i="6"/>
  <c r="AC71" i="6"/>
  <c r="AB71" i="6"/>
  <c r="AC70" i="6"/>
  <c r="AB70" i="6"/>
  <c r="AC69" i="6"/>
  <c r="AB69" i="6"/>
  <c r="AC68" i="6"/>
  <c r="AB68" i="6"/>
  <c r="AC67" i="6"/>
  <c r="AB67" i="6"/>
  <c r="AC66" i="6"/>
  <c r="AB66" i="6"/>
  <c r="AC65" i="6"/>
  <c r="AB65" i="6"/>
  <c r="AC64" i="6"/>
  <c r="AC59" i="6"/>
  <c r="AC58" i="6"/>
  <c r="AC57" i="6"/>
  <c r="AC56" i="6"/>
  <c r="AC55" i="6"/>
  <c r="AC54" i="6"/>
  <c r="AB54" i="6"/>
  <c r="AC53" i="6"/>
  <c r="AB53" i="6"/>
  <c r="AC52" i="6"/>
  <c r="AB52" i="6"/>
  <c r="AC51" i="6"/>
  <c r="AB51" i="6"/>
  <c r="AC50" i="6"/>
  <c r="AB50" i="6"/>
  <c r="AC49" i="6"/>
  <c r="AB49" i="6"/>
  <c r="AC48" i="6"/>
  <c r="AB48" i="6"/>
  <c r="AC47" i="6"/>
  <c r="AB47" i="6"/>
  <c r="AC46" i="6"/>
  <c r="AB46" i="6"/>
  <c r="AC44" i="6"/>
  <c r="AB44" i="6"/>
  <c r="AC43" i="6"/>
  <c r="AB43" i="6"/>
  <c r="AC42" i="6"/>
  <c r="AB42" i="6"/>
  <c r="AC40" i="6"/>
  <c r="AB40" i="6"/>
  <c r="AC39" i="6"/>
  <c r="AB39" i="6"/>
  <c r="AC38" i="6"/>
  <c r="AB38" i="6"/>
  <c r="AC37" i="6"/>
  <c r="AB37" i="6"/>
  <c r="AC36" i="6"/>
  <c r="AB36" i="6"/>
  <c r="AC35" i="6"/>
  <c r="AB35" i="6"/>
  <c r="AC34" i="6"/>
  <c r="AB34" i="6"/>
  <c r="AC33" i="6"/>
  <c r="AB33" i="6"/>
  <c r="AC32" i="6"/>
  <c r="AB32" i="6"/>
  <c r="AC31" i="6"/>
  <c r="AB31" i="6"/>
  <c r="AC30" i="6"/>
  <c r="AB30" i="6"/>
  <c r="AC29" i="6"/>
  <c r="AB29" i="6"/>
  <c r="AC27" i="6"/>
  <c r="AB27" i="6"/>
  <c r="AC26" i="6"/>
  <c r="AB26" i="6"/>
  <c r="AC25" i="6"/>
  <c r="AB25" i="6"/>
  <c r="AC24" i="6"/>
  <c r="AB24" i="6"/>
  <c r="AC23" i="6"/>
  <c r="AB23" i="6"/>
  <c r="AC22" i="6"/>
  <c r="AB22" i="6"/>
  <c r="AC21" i="6"/>
  <c r="AB21" i="6"/>
  <c r="AC20" i="6"/>
  <c r="AB20" i="6"/>
  <c r="AC19" i="6"/>
  <c r="AB19" i="6"/>
  <c r="AC18" i="6"/>
  <c r="AB18" i="6"/>
  <c r="AC17" i="6"/>
  <c r="AB17" i="6"/>
  <c r="AC15" i="6"/>
  <c r="AB15" i="6"/>
  <c r="AC14" i="6"/>
  <c r="AB14" i="6"/>
  <c r="AC13" i="6"/>
  <c r="AB13" i="6"/>
  <c r="AC12" i="6"/>
  <c r="AB12" i="6"/>
  <c r="AC11" i="6"/>
  <c r="AB11" i="6"/>
  <c r="AC10" i="6"/>
  <c r="AB10" i="6"/>
  <c r="AC9" i="6"/>
  <c r="AB9" i="6"/>
  <c r="AA453" i="6" l="1"/>
  <c r="F453" i="6"/>
  <c r="A453" i="6"/>
  <c r="AA53" i="6" l="1"/>
  <c r="F53" i="6"/>
  <c r="A53" i="6"/>
  <c r="A401" i="6" l="1"/>
  <c r="AA398" i="6"/>
  <c r="A398" i="6"/>
  <c r="A397" i="6"/>
  <c r="AA396" i="6"/>
  <c r="A396" i="6"/>
  <c r="AA403" i="6"/>
  <c r="A403" i="6"/>
  <c r="AA402" i="6"/>
  <c r="A402" i="6"/>
  <c r="AA404" i="6"/>
  <c r="A404" i="6"/>
  <c r="AA27" i="6" l="1"/>
  <c r="F27" i="6"/>
  <c r="A27" i="6"/>
  <c r="AA345" i="6" l="1"/>
  <c r="F345" i="6"/>
  <c r="A345" i="6"/>
  <c r="AA85" i="6"/>
  <c r="F85" i="6"/>
  <c r="A85" i="6"/>
  <c r="AA18" i="6"/>
  <c r="F18" i="6"/>
  <c r="A18" i="6"/>
  <c r="AA276" i="6" l="1"/>
  <c r="F276" i="6"/>
  <c r="A276" i="6"/>
  <c r="AA393" i="6" l="1"/>
  <c r="AA392" i="6"/>
  <c r="AA391" i="6"/>
  <c r="AA390" i="6"/>
  <c r="AA389" i="6"/>
  <c r="AA388" i="6"/>
  <c r="AA385" i="6"/>
  <c r="A385" i="6"/>
  <c r="A390" i="6"/>
  <c r="A389" i="6"/>
  <c r="A388" i="6"/>
  <c r="AA386" i="6"/>
  <c r="A386" i="6"/>
  <c r="A392" i="6"/>
  <c r="A391" i="6"/>
  <c r="A393" i="6"/>
  <c r="A384" i="6"/>
  <c r="AA176" i="6" l="1"/>
  <c r="F176" i="6"/>
  <c r="A176" i="6"/>
  <c r="F382" i="6" l="1"/>
  <c r="F375" i="6"/>
  <c r="F381" i="6"/>
  <c r="AA382" i="6"/>
  <c r="A375" i="6"/>
  <c r="A382" i="6"/>
  <c r="A381" i="6"/>
  <c r="A378" i="6"/>
  <c r="F371" i="6" l="1"/>
  <c r="A371" i="6"/>
  <c r="AA10" i="6"/>
  <c r="F10" i="6"/>
  <c r="A10" i="6"/>
  <c r="AA366" i="6" l="1"/>
  <c r="F366" i="6"/>
  <c r="A366" i="6"/>
  <c r="AA365" i="6"/>
  <c r="F365" i="6"/>
  <c r="A365" i="6"/>
  <c r="F360" i="6"/>
  <c r="F370" i="6"/>
  <c r="A370" i="6"/>
  <c r="F364" i="6"/>
  <c r="AA203" i="6"/>
  <c r="F203" i="6"/>
  <c r="A203" i="6"/>
  <c r="AA204" i="6"/>
  <c r="F204" i="6"/>
  <c r="A204" i="6"/>
  <c r="AA90" i="6" l="1"/>
  <c r="F90" i="6"/>
  <c r="A90" i="6"/>
  <c r="AA55" i="6"/>
  <c r="F55" i="6"/>
  <c r="A55" i="6"/>
  <c r="AA313" i="6" l="1"/>
  <c r="F313" i="6"/>
  <c r="A313" i="6"/>
  <c r="AA209" i="6" l="1"/>
  <c r="AA486" i="6"/>
  <c r="AA485" i="6"/>
  <c r="AA484" i="6"/>
  <c r="A485" i="6" l="1"/>
  <c r="A484" i="6"/>
  <c r="A486" i="6"/>
  <c r="AA364" i="6"/>
  <c r="A364" i="6"/>
  <c r="AA360" i="6"/>
  <c r="A360" i="6"/>
  <c r="AA92" i="6"/>
  <c r="F92" i="6"/>
  <c r="A92" i="6"/>
  <c r="AA368" i="6" l="1"/>
  <c r="F368" i="6"/>
  <c r="AA367" i="6"/>
  <c r="F367" i="6"/>
  <c r="A368" i="6"/>
  <c r="A367" i="6"/>
  <c r="AA438" i="6"/>
  <c r="A438" i="6"/>
  <c r="AA437" i="6"/>
  <c r="A437" i="6"/>
  <c r="AA436" i="6"/>
  <c r="A436" i="6"/>
  <c r="AA435" i="6"/>
  <c r="A435" i="6"/>
  <c r="AA361" i="6"/>
  <c r="F361" i="6"/>
  <c r="A361" i="6"/>
  <c r="AA481" i="6" l="1"/>
  <c r="F481" i="6"/>
  <c r="A481" i="6"/>
  <c r="AA482" i="6"/>
  <c r="F482" i="6"/>
  <c r="F480" i="6" l="1"/>
  <c r="AA359" i="6" l="1"/>
  <c r="F359" i="6"/>
  <c r="A359" i="6"/>
  <c r="AA358" i="6" l="1"/>
  <c r="F358" i="6"/>
  <c r="A358" i="6"/>
  <c r="AA355" i="6"/>
  <c r="F355" i="6"/>
  <c r="A355" i="6"/>
  <c r="AA354" i="6"/>
  <c r="AA179" i="6" l="1"/>
  <c r="F179" i="6"/>
  <c r="A179" i="6"/>
  <c r="AA178" i="6"/>
  <c r="F178" i="6"/>
  <c r="A178" i="6"/>
  <c r="AA177" i="6"/>
  <c r="F177" i="6"/>
  <c r="A177" i="6"/>
  <c r="AA34" i="6"/>
  <c r="F34" i="6"/>
  <c r="A34" i="6"/>
  <c r="AA40" i="6" l="1"/>
  <c r="F40" i="6"/>
  <c r="A40" i="6"/>
  <c r="AA56" i="6" l="1"/>
  <c r="F56" i="6"/>
  <c r="A56" i="6"/>
  <c r="AA213" i="6" l="1"/>
  <c r="F213" i="6"/>
  <c r="A213" i="6"/>
  <c r="F479" i="6" l="1"/>
  <c r="F478" i="6"/>
  <c r="F477" i="6"/>
  <c r="F476" i="6"/>
  <c r="F475" i="6"/>
  <c r="F474" i="6"/>
  <c r="F473" i="6"/>
  <c r="F472" i="6"/>
  <c r="F471" i="6"/>
  <c r="F470" i="6"/>
  <c r="F469" i="6"/>
  <c r="F468" i="6"/>
  <c r="F467" i="6"/>
  <c r="F465" i="6"/>
  <c r="F464" i="6"/>
  <c r="F463" i="6"/>
  <c r="F462" i="6"/>
  <c r="F461" i="6"/>
  <c r="F460" i="6"/>
  <c r="F459" i="6"/>
  <c r="F458" i="6"/>
  <c r="F457" i="6"/>
  <c r="F456" i="6"/>
  <c r="F455" i="6"/>
  <c r="F452" i="6"/>
  <c r="F450" i="6"/>
  <c r="F449" i="6"/>
  <c r="F448" i="6"/>
  <c r="F447" i="6"/>
  <c r="F446" i="6"/>
  <c r="F445" i="6"/>
  <c r="F444" i="6"/>
  <c r="F443" i="6"/>
  <c r="F439" i="6"/>
  <c r="F354" i="6"/>
  <c r="F348" i="6"/>
  <c r="F346" i="6"/>
  <c r="F344" i="6"/>
  <c r="F343" i="6"/>
  <c r="F342" i="6"/>
  <c r="F341" i="6"/>
  <c r="F340" i="6"/>
  <c r="F339" i="6"/>
  <c r="F338" i="6"/>
  <c r="F336" i="6"/>
  <c r="F333" i="6"/>
  <c r="F331" i="6"/>
  <c r="F328" i="6"/>
  <c r="F327" i="6"/>
  <c r="F326" i="6"/>
  <c r="F325" i="6"/>
  <c r="F322" i="6"/>
  <c r="F321" i="6"/>
  <c r="F320" i="6"/>
  <c r="F319" i="6"/>
  <c r="F318" i="6"/>
  <c r="F316" i="6"/>
  <c r="F315" i="6"/>
  <c r="F314" i="6"/>
  <c r="F312" i="6"/>
  <c r="F311" i="6"/>
  <c r="F310" i="6"/>
  <c r="F309" i="6"/>
  <c r="F308" i="6"/>
  <c r="F306" i="6"/>
  <c r="F305" i="6"/>
  <c r="F304" i="6"/>
  <c r="F302" i="6"/>
  <c r="F300" i="6"/>
  <c r="F299" i="6"/>
  <c r="F297" i="6"/>
  <c r="F296" i="6"/>
  <c r="F295" i="6"/>
  <c r="F294" i="6"/>
  <c r="F293" i="6"/>
  <c r="F291" i="6"/>
  <c r="F289" i="6"/>
  <c r="F288" i="6"/>
  <c r="F287" i="6"/>
  <c r="F286" i="6"/>
  <c r="F285" i="6"/>
  <c r="F284" i="6"/>
  <c r="F283" i="6"/>
  <c r="F282" i="6"/>
  <c r="F281" i="6"/>
  <c r="F279" i="6"/>
  <c r="F274" i="6"/>
  <c r="F272" i="6"/>
  <c r="F271" i="6"/>
  <c r="F270" i="6"/>
  <c r="F269" i="6"/>
  <c r="F268" i="6"/>
  <c r="F267" i="6"/>
  <c r="F265" i="6"/>
  <c r="F264" i="6"/>
  <c r="F263" i="6"/>
  <c r="F262" i="6"/>
  <c r="F261" i="6"/>
  <c r="F259" i="6"/>
  <c r="F258" i="6"/>
  <c r="F257" i="6"/>
  <c r="F256" i="6"/>
  <c r="F255" i="6"/>
  <c r="F254" i="6"/>
  <c r="F253" i="6"/>
  <c r="F252" i="6"/>
  <c r="F251" i="6"/>
  <c r="F250" i="6"/>
  <c r="F248" i="6"/>
  <c r="F247" i="6"/>
  <c r="F246" i="6"/>
  <c r="F245" i="6"/>
  <c r="F243" i="6"/>
  <c r="F242" i="6"/>
  <c r="F241" i="6"/>
  <c r="F240" i="6"/>
  <c r="F237" i="6"/>
  <c r="F236" i="6"/>
  <c r="F235" i="6"/>
  <c r="F234" i="6"/>
  <c r="F233" i="6"/>
  <c r="F232" i="6"/>
  <c r="F230" i="6"/>
  <c r="F229" i="6"/>
  <c r="F228" i="6"/>
  <c r="F226" i="6"/>
  <c r="F224" i="6"/>
  <c r="F223" i="6"/>
  <c r="F222" i="6"/>
  <c r="F221" i="6"/>
  <c r="F220" i="6"/>
  <c r="F219" i="6"/>
  <c r="F215" i="6"/>
  <c r="F211" i="6"/>
  <c r="F210" i="6"/>
  <c r="F209" i="6"/>
  <c r="F207" i="6"/>
  <c r="F206" i="6"/>
  <c r="F205" i="6"/>
  <c r="F202" i="6"/>
  <c r="F198" i="6"/>
  <c r="F197" i="6"/>
  <c r="F196" i="6"/>
  <c r="F195" i="6"/>
  <c r="F194" i="6"/>
  <c r="F193" i="6"/>
  <c r="F190" i="6"/>
  <c r="F189" i="6"/>
  <c r="F188" i="6"/>
  <c r="F187" i="6"/>
  <c r="F186" i="6"/>
  <c r="F185" i="6"/>
  <c r="F183" i="6"/>
  <c r="F180" i="6"/>
  <c r="F182" i="6"/>
  <c r="F181" i="6"/>
  <c r="F175" i="6"/>
  <c r="F174" i="6"/>
  <c r="F173" i="6"/>
  <c r="F172" i="6"/>
  <c r="F171" i="6"/>
  <c r="F170" i="6"/>
  <c r="F169" i="6"/>
  <c r="F168" i="6"/>
  <c r="F167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49" i="6"/>
  <c r="F148" i="6"/>
  <c r="F146" i="6"/>
  <c r="F145" i="6"/>
  <c r="F144" i="6"/>
  <c r="F143" i="6"/>
  <c r="F142" i="6"/>
  <c r="F141" i="6"/>
  <c r="F140" i="6"/>
  <c r="F139" i="6"/>
  <c r="F138" i="6"/>
  <c r="F135" i="6"/>
  <c r="F133" i="6"/>
  <c r="F131" i="6"/>
  <c r="F130" i="6"/>
  <c r="F129" i="6"/>
  <c r="F127" i="6"/>
  <c r="F128" i="6"/>
  <c r="F126" i="6"/>
  <c r="F125" i="6"/>
  <c r="F123" i="6"/>
  <c r="F122" i="6"/>
  <c r="F121" i="6"/>
  <c r="F120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5" i="6"/>
  <c r="F93" i="6"/>
  <c r="F91" i="6"/>
  <c r="F89" i="6"/>
  <c r="F88" i="6"/>
  <c r="F86" i="6"/>
  <c r="F84" i="6"/>
  <c r="F83" i="6"/>
  <c r="F82" i="6"/>
  <c r="F81" i="6"/>
  <c r="F80" i="6"/>
  <c r="F79" i="6"/>
  <c r="F78" i="6"/>
  <c r="F77" i="6"/>
  <c r="F76" i="6"/>
  <c r="F75" i="6"/>
  <c r="F73" i="6"/>
  <c r="F72" i="6"/>
  <c r="F71" i="6"/>
  <c r="F70" i="6"/>
  <c r="F69" i="6"/>
  <c r="F68" i="6"/>
  <c r="F67" i="6"/>
  <c r="F66" i="6"/>
  <c r="F65" i="6"/>
  <c r="F58" i="6"/>
  <c r="F57" i="6"/>
  <c r="F64" i="6"/>
  <c r="F59" i="6"/>
  <c r="F54" i="6"/>
  <c r="F52" i="6"/>
  <c r="F51" i="6"/>
  <c r="F50" i="6"/>
  <c r="F46" i="6"/>
  <c r="F49" i="6"/>
  <c r="F44" i="6"/>
  <c r="F43" i="6"/>
  <c r="F42" i="6"/>
  <c r="F47" i="6"/>
  <c r="F48" i="6"/>
  <c r="F37" i="6"/>
  <c r="F35" i="6"/>
  <c r="F36" i="6"/>
  <c r="F38" i="6"/>
  <c r="F39" i="6"/>
  <c r="F32" i="6"/>
  <c r="F33" i="6"/>
  <c r="F31" i="6"/>
  <c r="F29" i="6"/>
  <c r="F30" i="6"/>
  <c r="F22" i="6"/>
  <c r="F21" i="6"/>
  <c r="F23" i="6"/>
  <c r="F24" i="6"/>
  <c r="F26" i="6"/>
  <c r="F25" i="6"/>
  <c r="F20" i="6"/>
  <c r="F15" i="6"/>
  <c r="F17" i="6"/>
  <c r="F19" i="6"/>
  <c r="F14" i="6"/>
  <c r="F13" i="6"/>
  <c r="F11" i="6"/>
  <c r="F12" i="6"/>
  <c r="F9" i="6"/>
  <c r="AA51" i="6"/>
  <c r="A51" i="6"/>
  <c r="AA82" i="6"/>
  <c r="AA43" i="6" l="1"/>
  <c r="A43" i="6"/>
  <c r="AA36" i="6" l="1"/>
  <c r="AA35" i="6"/>
  <c r="AA64" i="6" l="1"/>
  <c r="A64" i="6"/>
  <c r="AA256" i="6" l="1"/>
  <c r="A256" i="6"/>
  <c r="AA109" i="6"/>
  <c r="A109" i="6"/>
  <c r="AA476" i="6" l="1"/>
  <c r="A476" i="6"/>
  <c r="AA475" i="6"/>
  <c r="A475" i="6"/>
  <c r="AA474" i="6"/>
  <c r="A474" i="6"/>
  <c r="AA473" i="6"/>
  <c r="A473" i="6"/>
  <c r="AA472" i="6"/>
  <c r="A472" i="6"/>
  <c r="AA471" i="6"/>
  <c r="A471" i="6"/>
  <c r="AA470" i="6"/>
  <c r="A470" i="6"/>
  <c r="AA479" i="6"/>
  <c r="A479" i="6"/>
  <c r="AA478" i="6"/>
  <c r="A478" i="6"/>
  <c r="AA477" i="6"/>
  <c r="A477" i="6"/>
  <c r="A482" i="6"/>
  <c r="AA480" i="6"/>
  <c r="A480" i="6"/>
  <c r="AA469" i="6"/>
  <c r="A469" i="6"/>
  <c r="AA468" i="6"/>
  <c r="A468" i="6"/>
  <c r="AA52" i="6"/>
  <c r="A52" i="6"/>
  <c r="AA49" i="6"/>
  <c r="A49" i="6"/>
  <c r="A26" i="6" l="1"/>
  <c r="AA26" i="6" l="1"/>
  <c r="A112" i="6" l="1"/>
  <c r="AA111" i="6"/>
  <c r="A111" i="6"/>
  <c r="AA314" i="6" l="1"/>
  <c r="A314" i="6"/>
  <c r="AA312" i="6"/>
  <c r="A312" i="6"/>
  <c r="AA182" i="6"/>
  <c r="A182" i="6"/>
  <c r="AA33" i="6"/>
  <c r="A33" i="6"/>
  <c r="AA339" i="6" l="1"/>
  <c r="A339" i="6"/>
  <c r="AA467" i="6"/>
  <c r="AA15" i="6"/>
  <c r="A15" i="6"/>
  <c r="AA31" i="6"/>
  <c r="A31" i="6"/>
  <c r="AA23" i="6"/>
  <c r="A23" i="6"/>
  <c r="AA321" i="6"/>
  <c r="A321" i="6"/>
  <c r="A36" i="6"/>
  <c r="AA505" i="6" l="1"/>
  <c r="A505" i="6"/>
  <c r="A467" i="6"/>
  <c r="AA316" i="6"/>
  <c r="A316" i="6"/>
  <c r="AA187" i="6"/>
  <c r="A187" i="6"/>
  <c r="AA264" i="6"/>
  <c r="AA29" i="6"/>
  <c r="A29" i="6"/>
  <c r="AA344" i="6"/>
  <c r="A344" i="6"/>
  <c r="AA343" i="6"/>
  <c r="A343" i="6"/>
  <c r="AA21" i="6"/>
  <c r="A21" i="6"/>
  <c r="AA24" i="6"/>
  <c r="A24" i="6"/>
  <c r="AA240" i="6"/>
  <c r="A240" i="6"/>
  <c r="AA128" i="6"/>
  <c r="A128" i="6"/>
  <c r="AA254" i="6"/>
  <c r="A254" i="6"/>
  <c r="AA47" i="6"/>
  <c r="A47" i="6"/>
  <c r="AA322" i="6"/>
  <c r="A322" i="6"/>
  <c r="AA300" i="6"/>
  <c r="A300" i="6"/>
  <c r="AA318" i="6"/>
  <c r="A318" i="6"/>
  <c r="AA38" i="6"/>
  <c r="A38" i="6"/>
  <c r="AA341" i="6" l="1"/>
  <c r="A341" i="6"/>
  <c r="AA207" i="6" l="1"/>
  <c r="A207" i="6"/>
  <c r="AA37" i="6"/>
  <c r="A37" i="6"/>
  <c r="AA449" i="6" l="1"/>
  <c r="A449" i="6"/>
  <c r="AA450" i="6"/>
  <c r="A450" i="6"/>
  <c r="AA443" i="6"/>
  <c r="A443" i="6"/>
  <c r="A354" i="6"/>
  <c r="A12" i="6" l="1"/>
  <c r="A11" i="6"/>
  <c r="A13" i="6"/>
  <c r="A14" i="6"/>
  <c r="A19" i="6"/>
  <c r="A17" i="6"/>
  <c r="A20" i="6"/>
  <c r="A25" i="6"/>
  <c r="A22" i="6"/>
  <c r="A30" i="6"/>
  <c r="A32" i="6"/>
  <c r="A39" i="6"/>
  <c r="A35" i="6"/>
  <c r="A48" i="6"/>
  <c r="A42" i="6"/>
  <c r="A44" i="6"/>
  <c r="A46" i="6"/>
  <c r="A50" i="6"/>
  <c r="A54" i="6"/>
  <c r="A59" i="6"/>
  <c r="A57" i="6"/>
  <c r="A58" i="6"/>
  <c r="A65" i="6"/>
  <c r="A66" i="6"/>
  <c r="A67" i="6"/>
  <c r="A68" i="6"/>
  <c r="A69" i="6"/>
  <c r="A70" i="6"/>
  <c r="A71" i="6"/>
  <c r="A72" i="6"/>
  <c r="A73" i="6"/>
  <c r="A75" i="6"/>
  <c r="A76" i="6"/>
  <c r="A77" i="6"/>
  <c r="A78" i="6"/>
  <c r="A79" i="6"/>
  <c r="A80" i="6"/>
  <c r="A81" i="6"/>
  <c r="A82" i="6"/>
  <c r="A83" i="6"/>
  <c r="A84" i="6"/>
  <c r="A86" i="6"/>
  <c r="A88" i="6"/>
  <c r="A89" i="6"/>
  <c r="A91" i="6"/>
  <c r="A93" i="6"/>
  <c r="A95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10" i="6"/>
  <c r="A113" i="6"/>
  <c r="A114" i="6"/>
  <c r="A115" i="6"/>
  <c r="A116" i="6"/>
  <c r="A117" i="6"/>
  <c r="A118" i="6"/>
  <c r="A120" i="6"/>
  <c r="A121" i="6"/>
  <c r="A122" i="6"/>
  <c r="A123" i="6"/>
  <c r="A125" i="6"/>
  <c r="A126" i="6"/>
  <c r="A127" i="6"/>
  <c r="A129" i="6"/>
  <c r="A130" i="6"/>
  <c r="A131" i="6"/>
  <c r="A132" i="6"/>
  <c r="A133" i="6"/>
  <c r="A135" i="6"/>
  <c r="A138" i="6"/>
  <c r="A139" i="6"/>
  <c r="A140" i="6"/>
  <c r="A141" i="6"/>
  <c r="A142" i="6"/>
  <c r="A143" i="6"/>
  <c r="A144" i="6"/>
  <c r="A145" i="6"/>
  <c r="A146" i="6"/>
  <c r="A148" i="6"/>
  <c r="A149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7" i="6"/>
  <c r="A168" i="6"/>
  <c r="A169" i="6"/>
  <c r="A170" i="6"/>
  <c r="A171" i="6"/>
  <c r="A172" i="6"/>
  <c r="A173" i="6"/>
  <c r="A174" i="6"/>
  <c r="A175" i="6"/>
  <c r="A181" i="6"/>
  <c r="A180" i="6"/>
  <c r="A183" i="6"/>
  <c r="A185" i="6"/>
  <c r="A186" i="6"/>
  <c r="A188" i="6"/>
  <c r="A189" i="6"/>
  <c r="A190" i="6"/>
  <c r="A193" i="6"/>
  <c r="A194" i="6"/>
  <c r="A195" i="6"/>
  <c r="A196" i="6"/>
  <c r="A197" i="6"/>
  <c r="A198" i="6"/>
  <c r="A202" i="6"/>
  <c r="A205" i="6"/>
  <c r="A206" i="6"/>
  <c r="A209" i="6"/>
  <c r="A210" i="6"/>
  <c r="A211" i="6"/>
  <c r="A215" i="6"/>
  <c r="A219" i="6"/>
  <c r="A220" i="6"/>
  <c r="A221" i="6"/>
  <c r="A222" i="6"/>
  <c r="A223" i="6"/>
  <c r="A224" i="6"/>
  <c r="A226" i="6"/>
  <c r="A228" i="6"/>
  <c r="A229" i="6"/>
  <c r="A230" i="6"/>
  <c r="A232" i="6"/>
  <c r="A233" i="6"/>
  <c r="A234" i="6"/>
  <c r="A235" i="6"/>
  <c r="A236" i="6"/>
  <c r="A237" i="6"/>
  <c r="A239" i="6"/>
  <c r="A241" i="6"/>
  <c r="A242" i="6"/>
  <c r="A243" i="6"/>
  <c r="A245" i="6"/>
  <c r="A246" i="6"/>
  <c r="A247" i="6"/>
  <c r="A248" i="6"/>
  <c r="A250" i="6"/>
  <c r="A251" i="6"/>
  <c r="A252" i="6"/>
  <c r="A253" i="6"/>
  <c r="A255" i="6"/>
  <c r="A257" i="6"/>
  <c r="A258" i="6"/>
  <c r="A259" i="6"/>
  <c r="A261" i="6"/>
  <c r="A262" i="6"/>
  <c r="A263" i="6"/>
  <c r="A264" i="6"/>
  <c r="A265" i="6"/>
  <c r="A267" i="6"/>
  <c r="A268" i="6"/>
  <c r="A269" i="6"/>
  <c r="A270" i="6"/>
  <c r="A271" i="6"/>
  <c r="A272" i="6"/>
  <c r="A274" i="6"/>
  <c r="A279" i="6"/>
  <c r="A281" i="6"/>
  <c r="A282" i="6"/>
  <c r="A283" i="6"/>
  <c r="A284" i="6"/>
  <c r="A285" i="6"/>
  <c r="A286" i="6"/>
  <c r="A287" i="6"/>
  <c r="A288" i="6"/>
  <c r="A289" i="6"/>
  <c r="A291" i="6"/>
  <c r="A293" i="6"/>
  <c r="A294" i="6"/>
  <c r="A295" i="6"/>
  <c r="A296" i="6"/>
  <c r="A297" i="6"/>
  <c r="A299" i="6"/>
  <c r="A302" i="6"/>
  <c r="A304" i="6"/>
  <c r="A305" i="6"/>
  <c r="A306" i="6"/>
  <c r="A308" i="6"/>
  <c r="A309" i="6"/>
  <c r="A310" i="6"/>
  <c r="A311" i="6"/>
  <c r="A315" i="6"/>
  <c r="A319" i="6"/>
  <c r="A320" i="6"/>
  <c r="A325" i="6"/>
  <c r="A326" i="6"/>
  <c r="A327" i="6"/>
  <c r="A328" i="6"/>
  <c r="A331" i="6"/>
  <c r="A333" i="6"/>
  <c r="A336" i="6"/>
  <c r="A338" i="6"/>
  <c r="A340" i="6"/>
  <c r="A342" i="6"/>
  <c r="A346" i="6"/>
  <c r="A348" i="6"/>
  <c r="A452" i="6"/>
  <c r="A455" i="6"/>
  <c r="A456" i="6"/>
  <c r="A457" i="6"/>
  <c r="A458" i="6"/>
  <c r="A459" i="6"/>
  <c r="A460" i="6"/>
  <c r="A461" i="6"/>
  <c r="A462" i="6"/>
  <c r="A439" i="6"/>
  <c r="A463" i="6"/>
  <c r="A464" i="6"/>
  <c r="A444" i="6"/>
  <c r="A445" i="6"/>
  <c r="A446" i="6"/>
  <c r="A447" i="6"/>
  <c r="A448" i="6"/>
  <c r="A465" i="6"/>
  <c r="A506" i="6"/>
  <c r="A9" i="6"/>
  <c r="AA448" i="6"/>
  <c r="AA447" i="6"/>
  <c r="AA446" i="6"/>
  <c r="AA445" i="6"/>
  <c r="AA444" i="6"/>
  <c r="AA464" i="6"/>
  <c r="AA463" i="6"/>
  <c r="AA439" i="6"/>
  <c r="AA462" i="6"/>
  <c r="AA461" i="6"/>
  <c r="AA460" i="6"/>
  <c r="AA459" i="6"/>
  <c r="AA458" i="6"/>
  <c r="AA457" i="6"/>
  <c r="AA456" i="6"/>
  <c r="AA455" i="6"/>
  <c r="AA452" i="6"/>
  <c r="AA506" i="6" l="1"/>
  <c r="AA22" i="6"/>
  <c r="AA348" i="6"/>
  <c r="AA342" i="6"/>
  <c r="AA346" i="6"/>
  <c r="AA255" i="6"/>
  <c r="AA84" i="6"/>
  <c r="AA93" i="6" l="1"/>
  <c r="AA338" i="6" l="1"/>
  <c r="AA336" i="6"/>
  <c r="AA333" i="6"/>
  <c r="AA328" i="6"/>
  <c r="AA327" i="6"/>
  <c r="AA326" i="6"/>
  <c r="AA325" i="6"/>
  <c r="AA465" i="6"/>
  <c r="AA319" i="6"/>
  <c r="AA315" i="6"/>
  <c r="AA311" i="6"/>
  <c r="AA310" i="6"/>
  <c r="AA309" i="6"/>
  <c r="AA308" i="6"/>
  <c r="AA306" i="6"/>
  <c r="AA305" i="6"/>
  <c r="AA304" i="6"/>
  <c r="AA296" i="6"/>
  <c r="AA295" i="6"/>
  <c r="AA294" i="6"/>
  <c r="AA291" i="6"/>
  <c r="AA289" i="6"/>
  <c r="AA288" i="6"/>
  <c r="AA287" i="6"/>
  <c r="AA286" i="6"/>
  <c r="AA284" i="6"/>
  <c r="AA283" i="6"/>
  <c r="AA282" i="6"/>
  <c r="AA281" i="6"/>
  <c r="AA279" i="6"/>
  <c r="AA274" i="6"/>
  <c r="AA272" i="6"/>
  <c r="AA270" i="6"/>
  <c r="AA268" i="6"/>
  <c r="AA263" i="6"/>
  <c r="AA261" i="6"/>
  <c r="AA258" i="6"/>
  <c r="AA257" i="6"/>
  <c r="AA253" i="6"/>
  <c r="AA252" i="6"/>
  <c r="AA251" i="6"/>
  <c r="AA250" i="6"/>
  <c r="AA248" i="6"/>
  <c r="AA247" i="6"/>
  <c r="AA246" i="6"/>
  <c r="AA245" i="6"/>
  <c r="AA243" i="6"/>
  <c r="AA242" i="6"/>
  <c r="AA239" i="6"/>
  <c r="AA237" i="6"/>
  <c r="AA236" i="6"/>
  <c r="AA235" i="6"/>
  <c r="AA234" i="6"/>
  <c r="AA233" i="6"/>
  <c r="AA230" i="6"/>
  <c r="AA229" i="6"/>
  <c r="AA228" i="6"/>
  <c r="AA226" i="6"/>
  <c r="AA224" i="6"/>
  <c r="AA223" i="6"/>
  <c r="AA222" i="6"/>
  <c r="AA221" i="6"/>
  <c r="AA220" i="6"/>
  <c r="AA219" i="6"/>
  <c r="AA215" i="6"/>
  <c r="AA211" i="6"/>
  <c r="AA210" i="6"/>
  <c r="AA206" i="6"/>
  <c r="AA205" i="6"/>
  <c r="AA202" i="6"/>
  <c r="AA198" i="6"/>
  <c r="AA197" i="6"/>
  <c r="AA196" i="6"/>
  <c r="AA195" i="6"/>
  <c r="AA194" i="6"/>
  <c r="AA190" i="6"/>
  <c r="AA189" i="6"/>
  <c r="AA188" i="6"/>
  <c r="AA186" i="6"/>
  <c r="AA185" i="6"/>
  <c r="AA183" i="6"/>
  <c r="AA180" i="6"/>
  <c r="AA181" i="6"/>
  <c r="AA175" i="6"/>
  <c r="AA174" i="6"/>
  <c r="AA173" i="6"/>
  <c r="AA172" i="6"/>
  <c r="AA171" i="6"/>
  <c r="AA170" i="6"/>
  <c r="AA169" i="6"/>
  <c r="AA168" i="6"/>
  <c r="AA165" i="6"/>
  <c r="AA163" i="6"/>
  <c r="AA161" i="6"/>
  <c r="AA159" i="6"/>
  <c r="AA158" i="6"/>
  <c r="AA157" i="6"/>
  <c r="AA156" i="6"/>
  <c r="AA155" i="6"/>
  <c r="AA154" i="6"/>
  <c r="AA153" i="6"/>
  <c r="AA148" i="6"/>
  <c r="AA146" i="6"/>
  <c r="AA145" i="6"/>
  <c r="AA144" i="6"/>
  <c r="AA143" i="6"/>
  <c r="AA142" i="6"/>
  <c r="AA141" i="6"/>
  <c r="AA140" i="6"/>
  <c r="AA139" i="6"/>
  <c r="AA133" i="6"/>
  <c r="AA131" i="6"/>
  <c r="AA130" i="6"/>
  <c r="AA129" i="6"/>
  <c r="AA127" i="6"/>
  <c r="AA126" i="6"/>
  <c r="AA123" i="6"/>
  <c r="AA122" i="6"/>
  <c r="AA121" i="6"/>
  <c r="AA118" i="6"/>
  <c r="AA117" i="6"/>
  <c r="AA115" i="6"/>
  <c r="AA113" i="6"/>
  <c r="AA110" i="6"/>
  <c r="AA108" i="6"/>
  <c r="AA107" i="6"/>
  <c r="AA103" i="6"/>
  <c r="AA102" i="6"/>
  <c r="AA101" i="6"/>
  <c r="AA100" i="6"/>
  <c r="AA99" i="6"/>
  <c r="AA98" i="6"/>
  <c r="AA97" i="6"/>
  <c r="AA95" i="6"/>
  <c r="AA91" i="6"/>
  <c r="AA89" i="6"/>
  <c r="AA88" i="6"/>
  <c r="AA86" i="6"/>
  <c r="AA83" i="6"/>
  <c r="AA81" i="6"/>
  <c r="AA80" i="6"/>
  <c r="AA79" i="6"/>
  <c r="AA78" i="6"/>
  <c r="AA77" i="6"/>
  <c r="AA76" i="6"/>
  <c r="AA75" i="6"/>
  <c r="AA73" i="6"/>
  <c r="AA72" i="6"/>
  <c r="AA71" i="6"/>
  <c r="AA70" i="6"/>
  <c r="AA69" i="6"/>
  <c r="AA68" i="6"/>
  <c r="AA67" i="6"/>
  <c r="AA66" i="6"/>
  <c r="AA65" i="6"/>
  <c r="AA58" i="6"/>
  <c r="AA57" i="6"/>
  <c r="AA59" i="6"/>
  <c r="AA54" i="6"/>
  <c r="AA50" i="6"/>
  <c r="AA46" i="6"/>
  <c r="AA44" i="6"/>
  <c r="AA42" i="6"/>
  <c r="AA48" i="6"/>
  <c r="AA39" i="6"/>
  <c r="AA32" i="6"/>
  <c r="AA30" i="6"/>
  <c r="AA25" i="6"/>
  <c r="AA20" i="6"/>
  <c r="AA17" i="6"/>
  <c r="AA19" i="6"/>
  <c r="AA14" i="6"/>
  <c r="AA13" i="6"/>
  <c r="AA11" i="6"/>
  <c r="AA12" i="6"/>
  <c r="AA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tc={D313E5CB-38ED-4E81-A0F5-95939B7F4C8E}</author>
    <author>tc={7EB501BE-37D1-4164-A0EB-875CA2128B11}</author>
    <author>tc={0C48960E-E81E-4729-A363-F39B30E9B958}</author>
    <author>Medenilla, Leny (AfricaRice)</author>
    <author>tc={A39A8CB8-A25B-44F3-B830-EB924BC56170}</author>
    <author>tc={E6BE7A26-F3F2-4F83-ABE6-335FB37F1707}</author>
    <author>tc={441FDA9B-364E-4446-8BA8-C8B8823A406C}</author>
    <author>tc={893FAF78-D5CC-4863-966B-EC745ABD0B38}</author>
    <author>tc={41FD7E65-CE25-4312-A8CE-23CCDF8E4935}</author>
    <author>tc={3A24EDAC-BC25-41CB-90D6-D7D95AF14123}</author>
    <author>tc={D96C5AA4-33A3-411C-B899-A62DE4273EA1}</author>
    <author>tc={F618571C-F727-43A2-9CF0-B41C831565EF}</author>
    <author>tc={E791A979-EA70-476F-AC49-BB1040000514}</author>
    <author>tc={BEA8DC44-8203-4DDF-94CA-492618D3AF61}</author>
    <author>tc={C665DA06-A586-40EE-A5C1-67FE8D831447}</author>
    <author>tc={4FA48A73-0825-4EE7-B062-754542E5E5D5}</author>
    <author>tc={3DDEF645-763A-4A1F-808E-91F80B098B10}</author>
    <author>tc={8AC99F62-726D-4F32-B1EF-B4E6A1449E4F}</author>
    <author>tc={DE145CAB-B998-493F-A43B-356D802F2AE9}</author>
    <author>tc={046184B8-27D4-4B12-9EA6-B159461C349C}</author>
    <author>tc={8B008D70-513D-4F9F-A1C0-13926512E40D}</author>
    <author>tc={CB6A41EE-CF9C-47A2-9119-4826265F2AD9}</author>
    <author>tc={EF629D2F-B941-43FF-AA6B-C9A142F33AE0}</author>
    <author>tc={7B1EA4B2-F811-464F-BA1C-3443E770D498}</author>
    <author>tc={B9E19BE5-DDE3-42B1-9480-A47DBD8F35C6}</author>
    <author>tc={F456A4C8-19DF-489F-B4B3-D6FB9C178D28}</author>
    <author>tc={770B2FAE-A483-41B3-83FA-9F72231BCDCA}</author>
    <author>tc={12C9A298-380C-4C25-8ACC-433B5A706A3E}</author>
    <author>tc={93B81F4A-7520-48B5-9BA2-1694C2F8ED3C}</author>
    <author>tc={A3341AA5-A36C-44BC-A105-DEEE5FFE5D33}</author>
    <author>tc={3070B01D-A892-43A2-983F-CED21538DB53}</author>
    <author>tc={F4DEC807-E4B1-4C91-AED0-194F9E5F652D}</author>
    <author>tc={98EB4A84-4C9E-44C5-B9D3-69FB324012DF}</author>
    <author>tc={EBDA048D-3571-41EE-966C-1AFB0E2785B5}</author>
  </authors>
  <commentList>
    <comment ref="C10" authorId="0" shapeId="0" xr:uid="{D313E5CB-38ED-4E81-A0F5-95939B7F4C8E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12" authorId="1" shapeId="0" xr:uid="{7EB501BE-37D1-4164-A0EB-875CA2128B11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23" authorId="2" shapeId="0" xr:uid="{0C48960E-E81E-4729-A363-F39B30E9B958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26" authorId="3" shapeId="0" xr:uid="{1A3F8A69-F3AC-4F07-9142-95110EDADB1F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5% in people plan; adjust when MCF is approved/activated</t>
        </r>
      </text>
    </comment>
    <comment ref="M31" authorId="3" shapeId="0" xr:uid="{EB87BC41-28E3-4D59-BD29-DE5A1375E81B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C45" authorId="4" shapeId="0" xr:uid="{A39A8CB8-A25B-44F3-B830-EB924BC56170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49" authorId="3" shapeId="0" xr:uid="{66250AB3-02E9-445A-B4DE-BAA71E49426A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M54" authorId="3" shapeId="0" xr:uid="{95BD678C-20CC-4ACE-A8EA-678D1FC5AAEE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C55" authorId="5" shapeId="0" xr:uid="{E6BE7A26-F3F2-4F83-ABE6-335FB37F1707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56" authorId="6" shapeId="0" xr:uid="{441FDA9B-364E-4446-8BA8-C8B8823A406C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60" authorId="7" shapeId="0" xr:uid="{893FAF78-D5CC-4863-966B-EC745ABD0B38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61" authorId="8" shapeId="0" xr:uid="{41FD7E65-CE25-4312-A8CE-23CCDF8E4935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62" authorId="9" shapeId="0" xr:uid="{3A24EDAC-BC25-41CB-90D6-D7D95AF14123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63" authorId="10" shapeId="0" xr:uid="{D96C5AA4-33A3-411C-B899-A62DE4273EA1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64" authorId="11" shapeId="0" xr:uid="{F618571C-F727-43A2-9CF0-B41C831565EF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64" authorId="3" shapeId="0" xr:uid="{59A32830-DEC5-40BF-A416-A89BF422BDBE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N144" authorId="12" shapeId="0" xr:uid="{E791A979-EA70-476F-AC49-BB10400005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Cleared up to 31Dec 2025 only
</t>
      </text>
    </comment>
    <comment ref="N152" authorId="13" shapeId="0" xr:uid="{BEA8DC44-8203-4DDF-94CA-492618D3AF61}">
      <text>
        <t>[Threaded comment]
Your version of Excel allows you to read this threaded comment; however, any edits to it will get removed if the file is opened in a newer version of Excel. Learn more: https://go.microsoft.com/fwlink/?linkid=870924
Comment:
    Cleared up to 31Dec25 only</t>
      </text>
    </comment>
    <comment ref="C181" authorId="14" shapeId="0" xr:uid="{C665DA06-A586-40EE-A5C1-67FE8D8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182" authorId="15" shapeId="0" xr:uid="{4FA48A73-0825-4EE7-B062-754542E5E5D5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209" authorId="16" shapeId="0" xr:uid="{3DDEF645-763A-4A1F-808E-91F80B098B10}">
      <text>
        <t>[Threaded comment]
Your version of Excel allows you to read this threaded comment; however, any edits to it will get removed if the file is opened in a newer version of Excel. Learn more: https://go.microsoft.com/fwlink/?linkid=870924
Comment:
    AG10203-BN10779 in 2026&amp;2027</t>
      </text>
    </comment>
    <comment ref="C216" authorId="17" shapeId="0" xr:uid="{8AC99F62-726D-4F32-B1EF-B4E6A1449E4F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217" authorId="18" shapeId="0" xr:uid="{DE145CAB-B998-493F-A43B-356D802F2AE9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250" authorId="19" shapeId="0" xr:uid="{046184B8-27D4-4B12-9EA6-B159461C34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
</t>
      </text>
    </comment>
    <comment ref="C251" authorId="20" shapeId="0" xr:uid="{8B008D70-513D-4F9F-A1C0-13926512E40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cleared for extension up to Dec31’25 only</t>
      </text>
    </comment>
    <comment ref="N252" authorId="21" shapeId="0" xr:uid="{CB6A41EE-CF9C-47A2-9119-4826265F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Cleared 28May25</t>
      </text>
    </comment>
    <comment ref="C310" authorId="22" shapeId="0" xr:uid="{EF629D2F-B941-43FF-AA6B-C9A142F33AE0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Extended up to 31Dec25</t>
      </text>
    </comment>
    <comment ref="C325" authorId="23" shapeId="0" xr:uid="{7B1EA4B2-F811-464F-BA1C-3443E770D498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Extended up to 31Dec25</t>
      </text>
    </comment>
    <comment ref="I353" authorId="3" shapeId="0" xr:uid="{00B01B90-9ADD-4D37-9093-044F65B3F38D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CERFAM Office</t>
        </r>
      </text>
    </comment>
    <comment ref="C363" authorId="24" shapeId="0" xr:uid="{B9E19BE5-DDE3-42B1-9480-A47DBD8F35C6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398" authorId="25" shapeId="0" xr:uid="{F456A4C8-19DF-489F-B4B3-D6FB9C178D2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extension cleared up to 30Jun27</t>
      </text>
    </comment>
    <comment ref="C400" authorId="26" shapeId="0" xr:uid="{770B2FAE-A483-41B3-83FA-9F72231BCDCA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401" authorId="27" shapeId="0" xr:uid="{12C9A298-380C-4C25-8ACC-433B5A706A3E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415" authorId="28" shapeId="0" xr:uid="{93B81F4A-7520-48B5-9BA2-1694C2F8ED3C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  <comment ref="C416" authorId="29" shapeId="0" xr:uid="{A3341AA5-A36C-44BC-A105-DEEE5FFE5D3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  <comment ref="C417" authorId="30" shapeId="0" xr:uid="{3070B01D-A892-43A2-983F-CED21538DB5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  <comment ref="C424" authorId="31" shapeId="0" xr:uid="{F4DEC807-E4B1-4C91-AED0-194F9E5F652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  <comment ref="C425" authorId="32" shapeId="0" xr:uid="{98EB4A84-4C9E-44C5-B9D3-69FB324012D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  <comment ref="C426" authorId="33" shapeId="0" xr:uid="{EBDA048D-3571-41EE-966C-1AFB0E2785B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</commentList>
</comments>
</file>

<file path=xl/sharedStrings.xml><?xml version="1.0" encoding="utf-8"?>
<sst xmlns="http://schemas.openxmlformats.org/spreadsheetml/2006/main" count="6268" uniqueCount="1137">
  <si>
    <t>AG10046</t>
  </si>
  <si>
    <t>AG10162</t>
  </si>
  <si>
    <t>AG10163</t>
  </si>
  <si>
    <t>AG10167</t>
  </si>
  <si>
    <t>AG10168</t>
  </si>
  <si>
    <t>ARISE</t>
  </si>
  <si>
    <t>HealthyDiets4Africa</t>
  </si>
  <si>
    <t>AG10059</t>
  </si>
  <si>
    <t>AG10138</t>
  </si>
  <si>
    <t>AG10150</t>
  </si>
  <si>
    <t>AG10161</t>
  </si>
  <si>
    <t>AG10165</t>
  </si>
  <si>
    <t>AG10166</t>
  </si>
  <si>
    <t>AG10170</t>
  </si>
  <si>
    <t>AG10171</t>
  </si>
  <si>
    <t>AG10173</t>
  </si>
  <si>
    <t>AG10176</t>
  </si>
  <si>
    <t>RESNO</t>
  </si>
  <si>
    <t>A10000</t>
  </si>
  <si>
    <t>SANWIDI, Abdoulaye</t>
  </si>
  <si>
    <t>BN10017</t>
  </si>
  <si>
    <t>A10003</t>
  </si>
  <si>
    <t>MAKAMTE PEGALEPO, Esther</t>
  </si>
  <si>
    <t>A10014</t>
  </si>
  <si>
    <t>FUTAKUCHI, Koichi</t>
  </si>
  <si>
    <t>A10015</t>
  </si>
  <si>
    <t>NWILENE, Francis</t>
  </si>
  <si>
    <t>A10024</t>
  </si>
  <si>
    <t>MANNEH, Baboucarr</t>
  </si>
  <si>
    <t>BN10004</t>
  </si>
  <si>
    <t>A10027</t>
  </si>
  <si>
    <t>Medenilla, Leny</t>
  </si>
  <si>
    <t>BN10016</t>
  </si>
  <si>
    <t>A10034</t>
  </si>
  <si>
    <t>A10041</t>
  </si>
  <si>
    <t>DAGNOGO, Klana Mamadou</t>
  </si>
  <si>
    <t>BN10024</t>
  </si>
  <si>
    <t>A10044</t>
  </si>
  <si>
    <t>AROUNA, Aminou</t>
  </si>
  <si>
    <t>A10047</t>
  </si>
  <si>
    <t>MUJAWAMARIYA, Gaudiose</t>
  </si>
  <si>
    <t>A10048</t>
  </si>
  <si>
    <t>KALIMUTHU, Senthilkumar</t>
  </si>
  <si>
    <t>A10064</t>
  </si>
  <si>
    <t>NDINDENG, Sali Atanga</t>
  </si>
  <si>
    <t>A10073</t>
  </si>
  <si>
    <t>COULIBALY, Kassinibeh</t>
  </si>
  <si>
    <t>BN10336</t>
  </si>
  <si>
    <t>BN10345</t>
  </si>
  <si>
    <t>A10080</t>
  </si>
  <si>
    <t>OUATTARA, Kanakoba</t>
  </si>
  <si>
    <t>A10081</t>
  </si>
  <si>
    <t>BADOU, Kouakou Focouo</t>
  </si>
  <si>
    <t>A10082</t>
  </si>
  <si>
    <t>OKOU, Lokougnan Sylvain</t>
  </si>
  <si>
    <t>A10084</t>
  </si>
  <si>
    <t>N'GUESSAN, Amoin</t>
  </si>
  <si>
    <t>A10085</t>
  </si>
  <si>
    <t>KOUAKOU, Kouassi Célestin</t>
  </si>
  <si>
    <t>A10088</t>
  </si>
  <si>
    <t>HOUAN, Ban</t>
  </si>
  <si>
    <t>A10091</t>
  </si>
  <si>
    <t>BOKA,  Kouadio</t>
  </si>
  <si>
    <t>A10092</t>
  </si>
  <si>
    <t>ANE, Oi Ane</t>
  </si>
  <si>
    <t>A10094</t>
  </si>
  <si>
    <t>N'KON, Clancha</t>
  </si>
  <si>
    <t>AG10140</t>
  </si>
  <si>
    <t>A10095</t>
  </si>
  <si>
    <t>BROU, Koffi Edouard</t>
  </si>
  <si>
    <t>A10096</t>
  </si>
  <si>
    <t>N'ZI, Rene Kouassi</t>
  </si>
  <si>
    <t>A10099</t>
  </si>
  <si>
    <t>DAGO, Wolo Gisèle</t>
  </si>
  <si>
    <t>BN10019</t>
  </si>
  <si>
    <t>A10100</t>
  </si>
  <si>
    <t>OUATTARA, Maimouna Gnougo</t>
  </si>
  <si>
    <t>BN10344</t>
  </si>
  <si>
    <t>A10103</t>
  </si>
  <si>
    <t>COULIBALY, Penankli F.</t>
  </si>
  <si>
    <t>A10106</t>
  </si>
  <si>
    <t>DALIE, Lucie Marie-Chantal</t>
  </si>
  <si>
    <t>A10108</t>
  </si>
  <si>
    <t>KOUAME, Yaha Perpetue</t>
  </si>
  <si>
    <t>A10112</t>
  </si>
  <si>
    <t>TOURE, Soungari</t>
  </si>
  <si>
    <t>BN10346</t>
  </si>
  <si>
    <t>A10131</t>
  </si>
  <si>
    <t>BACHABI, Fatimata</t>
  </si>
  <si>
    <t>A10142</t>
  </si>
  <si>
    <t>KOUAKOU, Konan Lazare</t>
  </si>
  <si>
    <t>A10144</t>
  </si>
  <si>
    <t>BAH, Saidu</t>
  </si>
  <si>
    <t>A10175</t>
  </si>
  <si>
    <t>TIA, Dro Daniel</t>
  </si>
  <si>
    <t>A10191</t>
  </si>
  <si>
    <t>DOSSOU-YOVO Ange Narcisse</t>
  </si>
  <si>
    <t>A10192</t>
  </si>
  <si>
    <t>BLEOU, Koutou Jean Pierre</t>
  </si>
  <si>
    <t>BN10331</t>
  </si>
  <si>
    <t>A10193</t>
  </si>
  <si>
    <t>N'KOU  Mobio Modeste Romaric</t>
  </si>
  <si>
    <t>BN10009</t>
  </si>
  <si>
    <t>A10195</t>
  </si>
  <si>
    <t>OROU, Kobi Kora</t>
  </si>
  <si>
    <t>A10198</t>
  </si>
  <si>
    <t>KPEKI, Sedjro Bienvenu</t>
  </si>
  <si>
    <t>BN10006</t>
  </si>
  <si>
    <t>A10203</t>
  </si>
  <si>
    <t xml:space="preserve">KOUADIO, Ataula Anangaman </t>
  </si>
  <si>
    <t>A10224</t>
  </si>
  <si>
    <t>AZATASSOU , A. Maxime</t>
  </si>
  <si>
    <t>A10270</t>
  </si>
  <si>
    <t>KPANGUI, Koffi Pascal</t>
  </si>
  <si>
    <t>BN10385</t>
  </si>
  <si>
    <t>A10271</t>
  </si>
  <si>
    <t>KACOU, René Christian</t>
  </si>
  <si>
    <t>A10274</t>
  </si>
  <si>
    <t>NDJIONDJOP, Marie-Noelle</t>
  </si>
  <si>
    <t>A10304</t>
  </si>
  <si>
    <t>TAIWO, Sunday</t>
  </si>
  <si>
    <t>A10307</t>
  </si>
  <si>
    <t>FRIDAY, Momoh</t>
  </si>
  <si>
    <t>A10317</t>
  </si>
  <si>
    <t>N'ZOROMI, Kouadio Alain</t>
  </si>
  <si>
    <t>A10327</t>
  </si>
  <si>
    <t>DJAGBA, Justin Fagnombo</t>
  </si>
  <si>
    <t>BN10341</t>
  </si>
  <si>
    <t>A10340</t>
  </si>
  <si>
    <t xml:space="preserve">BOYE , Abdou Samat </t>
  </si>
  <si>
    <t>A10341</t>
  </si>
  <si>
    <t xml:space="preserve">SAGNA , Djibril </t>
  </si>
  <si>
    <t>A10350</t>
  </si>
  <si>
    <t>NDOUR, Maïmouna</t>
  </si>
  <si>
    <t>A10351</t>
  </si>
  <si>
    <t xml:space="preserve">LO , Gnagna </t>
  </si>
  <si>
    <t>A10352</t>
  </si>
  <si>
    <t>A10354</t>
  </si>
  <si>
    <t>MBENGUE, Ndèye Anna</t>
  </si>
  <si>
    <t>A10355</t>
  </si>
  <si>
    <t>GUEYE, Arame</t>
  </si>
  <si>
    <t>A10356</t>
  </si>
  <si>
    <t>BA, Samba Soulé</t>
  </si>
  <si>
    <t>A10357</t>
  </si>
  <si>
    <t>SANNEH, Bakary</t>
  </si>
  <si>
    <t>A10358</t>
  </si>
  <si>
    <t>YAO, Francis Kouassi</t>
  </si>
  <si>
    <t>A10362</t>
  </si>
  <si>
    <t xml:space="preserve">GUEYE, Malick </t>
  </si>
  <si>
    <t>A10363</t>
  </si>
  <si>
    <t>BA, Pape Ahmadou</t>
  </si>
  <si>
    <t>A10364</t>
  </si>
  <si>
    <t>FALL, Ndèye Facoumba</t>
  </si>
  <si>
    <t>A10367</t>
  </si>
  <si>
    <t>A10368</t>
  </si>
  <si>
    <t xml:space="preserve">FALL, Oumar </t>
  </si>
  <si>
    <t>A10370</t>
  </si>
  <si>
    <t>DIOUF, Maguette Gueye</t>
  </si>
  <si>
    <t>A10372</t>
  </si>
  <si>
    <t>GUEYE, Anta</t>
  </si>
  <si>
    <t>A10373</t>
  </si>
  <si>
    <t>DIAW, Mor</t>
  </si>
  <si>
    <t>A10374</t>
  </si>
  <si>
    <t>FALL, Ousmane</t>
  </si>
  <si>
    <t>A10377</t>
  </si>
  <si>
    <t>MBODJ, Daouda</t>
  </si>
  <si>
    <t>A10378</t>
  </si>
  <si>
    <t>AMOAH, Nana Kofi Abaka</t>
  </si>
  <si>
    <t>A10379</t>
  </si>
  <si>
    <t>DIAGNE , El Hadj Issakha Djigo</t>
  </si>
  <si>
    <t>A10380</t>
  </si>
  <si>
    <t>SOCK, Mamadou</t>
  </si>
  <si>
    <t>A10382</t>
  </si>
  <si>
    <t>LY, Cheikh Oumar</t>
  </si>
  <si>
    <t>A10393</t>
  </si>
  <si>
    <t>IDOWU, Olowookere</t>
  </si>
  <si>
    <t>A10401</t>
  </si>
  <si>
    <t>USHIE, Margaret</t>
  </si>
  <si>
    <t>A10402</t>
  </si>
  <si>
    <t>AJAYI, Samuel</t>
  </si>
  <si>
    <t>A10404</t>
  </si>
  <si>
    <t>NNAH, Anthony</t>
  </si>
  <si>
    <t>A10450</t>
  </si>
  <si>
    <t>SALL, Ndianckou</t>
  </si>
  <si>
    <t>A10451</t>
  </si>
  <si>
    <t>GUEYE, INSA</t>
  </si>
  <si>
    <t>A10463</t>
  </si>
  <si>
    <t>NWALOZIE, Marcellus</t>
  </si>
  <si>
    <t>BN10003</t>
  </si>
  <si>
    <t>A10472</t>
  </si>
  <si>
    <t>OUATTARA, Kouakou Ali</t>
  </si>
  <si>
    <t>BN10013</t>
  </si>
  <si>
    <t>A10479</t>
  </si>
  <si>
    <t>AKPRI, N'guessan Germain</t>
  </si>
  <si>
    <t>A10480</t>
  </si>
  <si>
    <t>TANOE, Nogbou Prosper</t>
  </si>
  <si>
    <t>A10482</t>
  </si>
  <si>
    <t>OUEDRAOGO, Issaka</t>
  </si>
  <si>
    <t>A10484</t>
  </si>
  <si>
    <t>KOUAME, Kouakou Akielo Jacques</t>
  </si>
  <si>
    <t>A10517</t>
  </si>
  <si>
    <t>COULIBALY, Neully Lotcho Ornella</t>
  </si>
  <si>
    <t>BN10015</t>
  </si>
  <si>
    <t>A10527</t>
  </si>
  <si>
    <t>YAO N' TO, Beny Espoir</t>
  </si>
  <si>
    <t>A10531</t>
  </si>
  <si>
    <t>Baikeh, Florence</t>
  </si>
  <si>
    <t>A10541</t>
  </si>
  <si>
    <t>DOSSOU-YOVO, Elliott Roland</t>
  </si>
  <si>
    <t>A10542</t>
  </si>
  <si>
    <t>GOUBE MAIROUA, Salifou</t>
  </si>
  <si>
    <t>A10546</t>
  </si>
  <si>
    <t>A10548</t>
  </si>
  <si>
    <t>SEMWAL, Vimal Kumar</t>
  </si>
  <si>
    <t>A10550</t>
  </si>
  <si>
    <t>A10552</t>
  </si>
  <si>
    <t>MBOW, Alioune</t>
  </si>
  <si>
    <t>A10553</t>
  </si>
  <si>
    <t>DIAKHATE, Papa Arona</t>
  </si>
  <si>
    <t>A10554</t>
  </si>
  <si>
    <t>FAYE, Modou Saliou</t>
  </si>
  <si>
    <t>A10556</t>
  </si>
  <si>
    <t>NDIOUR-BELLA, Nafissatou</t>
  </si>
  <si>
    <t>A10559</t>
  </si>
  <si>
    <t>Dagou, Michelle</t>
  </si>
  <si>
    <t>A10560</t>
  </si>
  <si>
    <t>KOUADIO, Awa Vanessa</t>
  </si>
  <si>
    <t>A10561</t>
  </si>
  <si>
    <t>SARR, Georgette Marie</t>
  </si>
  <si>
    <t>A10563</t>
  </si>
  <si>
    <t>BELKO, Nouhoun</t>
  </si>
  <si>
    <t>A10565</t>
  </si>
  <si>
    <t>GNIKOUA KOUDRON, Karlin Judhox Devyl</t>
  </si>
  <si>
    <t>A10570</t>
  </si>
  <si>
    <t>ABOUDOU, Rachidi</t>
  </si>
  <si>
    <t>A10571</t>
  </si>
  <si>
    <t>YERGO, Wilfried Gnipabo</t>
  </si>
  <si>
    <t>A10572</t>
  </si>
  <si>
    <t>TWINE, Edgar</t>
  </si>
  <si>
    <t>A10579</t>
  </si>
  <si>
    <t>DEMBELE, Ahmed</t>
  </si>
  <si>
    <t>A10580</t>
  </si>
  <si>
    <t>KONAN, Kouadio Gyhslain</t>
  </si>
  <si>
    <t>A10582</t>
  </si>
  <si>
    <t>KOFFI, Yao Hermann Boris</t>
  </si>
  <si>
    <t>A10583</t>
  </si>
  <si>
    <t>KOUAKOU, Amanin Jeannette</t>
  </si>
  <si>
    <t>A10586</t>
  </si>
  <si>
    <t>DAN, Ernest Kouadio</t>
  </si>
  <si>
    <t>A10588</t>
  </si>
  <si>
    <t>A10589</t>
  </si>
  <si>
    <t>Dion, Guillaume</t>
  </si>
  <si>
    <t>BN10018</t>
  </si>
  <si>
    <t>A10591</t>
  </si>
  <si>
    <t>RANDRIAMIARIVONY, Michelle</t>
  </si>
  <si>
    <t>A10592</t>
  </si>
  <si>
    <t>RAFANOMEZANTSOA, Germain</t>
  </si>
  <si>
    <t>A10593</t>
  </si>
  <si>
    <t>A10595</t>
  </si>
  <si>
    <t>Ranaivoarisoa H. Saholilalaina</t>
  </si>
  <si>
    <t>A10597</t>
  </si>
  <si>
    <t>RAVITAMANANA, Jean Aurelien</t>
  </si>
  <si>
    <t>A10601</t>
  </si>
  <si>
    <t>ALI, Ibrahim</t>
  </si>
  <si>
    <t>A10602</t>
  </si>
  <si>
    <t>Osuolale, Alimot-Sadia Olanike</t>
  </si>
  <si>
    <t>A10604</t>
  </si>
  <si>
    <t>KOUAME, Kouassi Guillaume</t>
  </si>
  <si>
    <t>A10606</t>
  </si>
  <si>
    <t>KLESSON, Josiane Bah</t>
  </si>
  <si>
    <t>A10609</t>
  </si>
  <si>
    <t>TELLA, Hamidatou Euridice</t>
  </si>
  <si>
    <t>A10610</t>
  </si>
  <si>
    <t xml:space="preserve">YAO Adjoua Victorine </t>
  </si>
  <si>
    <t>A10616</t>
  </si>
  <si>
    <t>RASOAZANANY, Fanomezantsoa</t>
  </si>
  <si>
    <t>A10623</t>
  </si>
  <si>
    <t>A10635</t>
  </si>
  <si>
    <t>ANOUGBRE, Adjoua Murielle</t>
  </si>
  <si>
    <t>A10644</t>
  </si>
  <si>
    <t xml:space="preserve">KABORE, Pinguidwendé Jean Eric </t>
  </si>
  <si>
    <t>A10645</t>
  </si>
  <si>
    <t>ONAGA, Geoffrey</t>
  </si>
  <si>
    <t>A10647</t>
  </si>
  <si>
    <t>Shailesh Yadav</t>
  </si>
  <si>
    <t>A10653</t>
  </si>
  <si>
    <t xml:space="preserve">TAWIAH, Issac </t>
  </si>
  <si>
    <t>A10655</t>
  </si>
  <si>
    <t>A10656</t>
  </si>
  <si>
    <t>REINE Kimou Amon</t>
  </si>
  <si>
    <t>A10657</t>
  </si>
  <si>
    <t>kouadio, koffi emmanuel</t>
  </si>
  <si>
    <t>A10658</t>
  </si>
  <si>
    <t xml:space="preserve"> N’Guessan Kouassi Ghyslain Lambert</t>
  </si>
  <si>
    <t>A10659</t>
  </si>
  <si>
    <t>Mr. Coulibaly Nimbie Jean Eudes</t>
  </si>
  <si>
    <t>A10661</t>
  </si>
  <si>
    <t>Konan, Kouakou Mathurin</t>
  </si>
  <si>
    <t>A10669</t>
  </si>
  <si>
    <t>AKPA, KUASSI AUXENCE ARISTIDE</t>
  </si>
  <si>
    <t>A10686</t>
  </si>
  <si>
    <t>Kouassi, Koffi Médard</t>
  </si>
  <si>
    <t>A10701</t>
  </si>
  <si>
    <t>DIOP, Khoudia</t>
  </si>
  <si>
    <t>A10708</t>
  </si>
  <si>
    <t>Koffi, Kra Stephane</t>
  </si>
  <si>
    <t>A10712</t>
  </si>
  <si>
    <t>Traoré, Mathia</t>
  </si>
  <si>
    <t>BN10023</t>
  </si>
  <si>
    <t>A10715</t>
  </si>
  <si>
    <t>AMAGNIDE, Gbènakpon Aubin Yamonwan Guénolé</t>
  </si>
  <si>
    <t>A10724</t>
  </si>
  <si>
    <t>ANOH, EBA EMILE</t>
  </si>
  <si>
    <t>A10739</t>
  </si>
  <si>
    <t>A10740</t>
  </si>
  <si>
    <t>A10741</t>
  </si>
  <si>
    <t>N’dri, Brahoua Hugues</t>
  </si>
  <si>
    <t>A10749</t>
  </si>
  <si>
    <t>KONAN, KACOU AYA SYLVIE</t>
  </si>
  <si>
    <t>A10750</t>
  </si>
  <si>
    <t>TRAORE, Djibril</t>
  </si>
  <si>
    <t>A10751</t>
  </si>
  <si>
    <t>ADON, Isac Arthurs</t>
  </si>
  <si>
    <t>A10758</t>
  </si>
  <si>
    <t>KOUAME, Arthur</t>
  </si>
  <si>
    <t>A10759</t>
  </si>
  <si>
    <t>N’GUESSAN, SOSTHENE AIME</t>
  </si>
  <si>
    <t>A10768</t>
  </si>
  <si>
    <t>N'ZI, Ehui Ya C</t>
  </si>
  <si>
    <t>A10772</t>
  </si>
  <si>
    <t>N’Guessan, Kouadio Baudoin</t>
  </si>
  <si>
    <t>A10773</t>
  </si>
  <si>
    <t>Koffi, Amoin Inès</t>
  </si>
  <si>
    <t>A10774</t>
  </si>
  <si>
    <t>Rahaimalala, Andrialalao Sophie</t>
  </si>
  <si>
    <t>A10776</t>
  </si>
  <si>
    <t>KONE, Armande</t>
  </si>
  <si>
    <t>A10778</t>
  </si>
  <si>
    <t xml:space="preserve">Kouassi, Messou Konan Henri Joël </t>
  </si>
  <si>
    <t>A10779</t>
  </si>
  <si>
    <t>Balley, Youa Lysiane Florence</t>
  </si>
  <si>
    <t>A10781</t>
  </si>
  <si>
    <t>Yao, Kouamé Eric</t>
  </si>
  <si>
    <t>A10783</t>
  </si>
  <si>
    <t>Drame, Dina</t>
  </si>
  <si>
    <t>Vacant 029</t>
  </si>
  <si>
    <t>&lt;vacant&gt; KOUAO, Hammond D’Almeida Noel</t>
  </si>
  <si>
    <t>BN10294</t>
  </si>
  <si>
    <t>Vacant 040</t>
  </si>
  <si>
    <t>&lt;vacant&gt; - new</t>
  </si>
  <si>
    <t>Vacant 041</t>
  </si>
  <si>
    <t>&lt;vacant&gt; BA, Samba Soulé repl</t>
  </si>
  <si>
    <t>Vacant 107</t>
  </si>
  <si>
    <t xml:space="preserve">&lt;Vacant&gt; Research Assistant </t>
  </si>
  <si>
    <t>Vacant 109</t>
  </si>
  <si>
    <t>&lt;Vacant&gt; Project Assistant: Niger Idi Sani</t>
  </si>
  <si>
    <t>Vacant 112</t>
  </si>
  <si>
    <t>Vacant 114</t>
  </si>
  <si>
    <t>BN10352</t>
  </si>
  <si>
    <t>Vacant 116</t>
  </si>
  <si>
    <t>vacant &lt;MARIKO repl&gt;</t>
  </si>
  <si>
    <t>Vacant 125</t>
  </si>
  <si>
    <t>&lt;vacant&gt; ANOH AGNALAMON, Victor repl</t>
  </si>
  <si>
    <t>&lt;vacant&gt; Station Accountant</t>
  </si>
  <si>
    <t>Assistante administrative</t>
  </si>
  <si>
    <t>Chauffeur Assistant</t>
  </si>
  <si>
    <t>Technicien de recherche</t>
  </si>
  <si>
    <t>Research Assistant</t>
  </si>
  <si>
    <t>Observateur</t>
  </si>
  <si>
    <t>ANDRIATSIORIMANANA, Aina</t>
  </si>
  <si>
    <t>BA, Samba Soule</t>
  </si>
  <si>
    <t>Ravitamanana, Jean Aurélien</t>
  </si>
  <si>
    <t>Plant Pathologist</t>
  </si>
  <si>
    <t>RRVCP Niger</t>
  </si>
  <si>
    <t>NAME</t>
  </si>
  <si>
    <t>AGREEMENT</t>
  </si>
  <si>
    <t>BUS</t>
  </si>
  <si>
    <t>BN10555</t>
  </si>
  <si>
    <t>Olatifide, Kolade</t>
  </si>
  <si>
    <t>BN10553</t>
  </si>
  <si>
    <t>A10767</t>
  </si>
  <si>
    <t>Emeraghi, Mary</t>
  </si>
  <si>
    <t>BN10655</t>
  </si>
  <si>
    <t>Finance and corporate Services</t>
  </si>
  <si>
    <t>Information &amp; Communications Technology Unit</t>
  </si>
  <si>
    <t>Facilities &amp; Operations Unit</t>
  </si>
  <si>
    <t>General admin &amp; Security</t>
  </si>
  <si>
    <t>Research for Development</t>
  </si>
  <si>
    <t>Genetic Diversity and improvement program</t>
  </si>
  <si>
    <t>Strategic Business Initiatives</t>
  </si>
  <si>
    <t>Human Resources and Administration</t>
  </si>
  <si>
    <t>Capacity Development Unit</t>
  </si>
  <si>
    <t>Sustainable Productivity Enhancement Program</t>
  </si>
  <si>
    <t>Genetic Diversity and Improvement Program</t>
  </si>
  <si>
    <t>Office of the Director Finance and corporate Services</t>
  </si>
  <si>
    <t>Planning and Budget Unit</t>
  </si>
  <si>
    <t>Rice Sector Development Program</t>
  </si>
  <si>
    <t>Office of the Director General</t>
  </si>
  <si>
    <t>Accounting Unit</t>
  </si>
  <si>
    <t>Office of the Director research for Development</t>
  </si>
  <si>
    <t>Marketing and Communications Unit</t>
  </si>
  <si>
    <t>Policy, Innovation Systems and 
Impact Assessment Program</t>
  </si>
  <si>
    <t>Chief of staff's office</t>
  </si>
  <si>
    <t>IBP</t>
  </si>
  <si>
    <t>Office of the Director, Strategic Business Initiatives</t>
  </si>
  <si>
    <t>Procurement &amp; Suppliers  Unit</t>
  </si>
  <si>
    <t>DIVISION</t>
  </si>
  <si>
    <t>BN10567</t>
  </si>
  <si>
    <t>Total</t>
  </si>
  <si>
    <t>Agreement</t>
  </si>
  <si>
    <t>BN10658</t>
  </si>
  <si>
    <t>Systems Analyst</t>
  </si>
  <si>
    <t>GSS-7</t>
  </si>
  <si>
    <t>Africarice</t>
  </si>
  <si>
    <t>Côte d'ivoire</t>
  </si>
  <si>
    <t>Abidjan</t>
  </si>
  <si>
    <t>OLATIFEDE, Kolade</t>
  </si>
  <si>
    <t>Director of finance Corporate Services</t>
  </si>
  <si>
    <t>Agent de maintenance</t>
  </si>
  <si>
    <t>GSS-2</t>
  </si>
  <si>
    <t>Bouaké</t>
  </si>
  <si>
    <t>Head of Facilities and Operations</t>
  </si>
  <si>
    <t>Agent de sécurité</t>
  </si>
  <si>
    <t>GSS-1</t>
  </si>
  <si>
    <t>Paysagiste</t>
  </si>
  <si>
    <t>GSS-3</t>
  </si>
  <si>
    <t>Agent d'entretien</t>
  </si>
  <si>
    <t>Auxiliaire de maintenance</t>
  </si>
  <si>
    <t>Aide frigoriste</t>
  </si>
  <si>
    <t>Chargé d’accueil et de l’orientation/Welcome Officer</t>
  </si>
  <si>
    <t>GSS-6</t>
  </si>
  <si>
    <t>NDIOUR-BELLA Nafissatou</t>
  </si>
  <si>
    <t>Director of Strategic Business Initiatives</t>
  </si>
  <si>
    <t>Agent de Sécurité</t>
  </si>
  <si>
    <t>Assistante à la formation</t>
  </si>
  <si>
    <t>Research Assistant DataBase Programmer</t>
  </si>
  <si>
    <t>Côte d'Ivoire</t>
  </si>
  <si>
    <t>GSS-4</t>
  </si>
  <si>
    <t>SHAILESH YADAV</t>
  </si>
  <si>
    <t>Aide magasinier</t>
  </si>
  <si>
    <t>Research Assistant-Genetic Ressources</t>
  </si>
  <si>
    <t>Chauffeur Assistant Général</t>
  </si>
  <si>
    <t>Information and Communications Technology Assistant</t>
  </si>
  <si>
    <t>KACOU Christian</t>
  </si>
  <si>
    <t>Assistant des services administratifs</t>
  </si>
  <si>
    <t>GSS-5</t>
  </si>
  <si>
    <t>Comptable (Donor Reporting)</t>
  </si>
  <si>
    <t>Ingénieur Electronicien</t>
  </si>
  <si>
    <t>Superviseur des opérations du plateau</t>
  </si>
  <si>
    <t>Assistant de Recherche en Systèmes d'Information Géographique</t>
  </si>
  <si>
    <t>Agent de Maintenance</t>
  </si>
  <si>
    <t>Senegal</t>
  </si>
  <si>
    <t>Technicien de Laboratoire</t>
  </si>
  <si>
    <t>Sécretaire Administration</t>
  </si>
  <si>
    <t>Chauffeur</t>
  </si>
  <si>
    <t>Laborantin</t>
  </si>
  <si>
    <t>Technicien de Recherche</t>
  </si>
  <si>
    <t>Technicienne de Recherche</t>
  </si>
  <si>
    <t>Aide Laborantin</t>
  </si>
  <si>
    <t>Research Assistant (Amélioration des Plantes)</t>
  </si>
  <si>
    <t>Comptable</t>
  </si>
  <si>
    <t>Assistant de Recherche en Biotechnologie</t>
  </si>
  <si>
    <t>Research Assistant Plant Breeding</t>
  </si>
  <si>
    <t>Chauffeur-Assistant</t>
  </si>
  <si>
    <t>Employe de maison</t>
  </si>
  <si>
    <t>Comptable charge des comptes du personnel</t>
  </si>
  <si>
    <t xml:space="preserve">PLANT breeding </t>
  </si>
  <si>
    <t>IRS-PDF</t>
  </si>
  <si>
    <t>SPE Program Leader- Crop Ecophysiologist</t>
  </si>
  <si>
    <t>IRS-PS</t>
  </si>
  <si>
    <t>Regional Representative in Nigeria</t>
  </si>
  <si>
    <t>Nigéria</t>
  </si>
  <si>
    <t>Ibadan</t>
  </si>
  <si>
    <t>Int Consultant</t>
  </si>
  <si>
    <t>Director General</t>
  </si>
  <si>
    <t>IRS-EPS</t>
  </si>
  <si>
    <t>B.O.T</t>
  </si>
  <si>
    <t>Planning and Budget Unit Manager</t>
  </si>
  <si>
    <t>High-altitude Rice Breeder</t>
  </si>
  <si>
    <t>IRS-APS</t>
  </si>
  <si>
    <t>Madagascar</t>
  </si>
  <si>
    <t>Antsirabe</t>
  </si>
  <si>
    <t>PII Program Leader</t>
  </si>
  <si>
    <t>Rice Value Chain Field Expert</t>
  </si>
  <si>
    <t>Agronomist (field expert)</t>
  </si>
  <si>
    <t>Antananarivo</t>
  </si>
  <si>
    <t>Grain Quality and Postharvest Technology Scientist</t>
  </si>
  <si>
    <t>Human Resource Coordinator</t>
  </si>
  <si>
    <t>Head of Accounting</t>
  </si>
  <si>
    <t xml:space="preserve">PDF-Plant Breeding </t>
  </si>
  <si>
    <t>Seed Unit Coordinator</t>
  </si>
  <si>
    <t>Technicien de recherche en caractérisation des riz cultivés et sauvages</t>
  </si>
  <si>
    <t>Assistant de recherche</t>
  </si>
  <si>
    <t>ICT Manager</t>
  </si>
  <si>
    <t>Head of Genetic Resources Unit</t>
  </si>
  <si>
    <t>Research supervisor</t>
  </si>
  <si>
    <t>Research Technician I</t>
  </si>
  <si>
    <t xml:space="preserve">Regional program Manager </t>
  </si>
  <si>
    <t>APS Molecular Breeder</t>
  </si>
  <si>
    <t>Research Technician (Seed Preparation)</t>
  </si>
  <si>
    <t>Field Worker II</t>
  </si>
  <si>
    <t>Ikene</t>
  </si>
  <si>
    <t>Driver/Field Assistant</t>
  </si>
  <si>
    <t>Chief of Staff</t>
  </si>
  <si>
    <t>Agricultural Specialist for climate change</t>
  </si>
  <si>
    <t>Assistant de recherche -Gestionnaire du laboratoire de sol</t>
  </si>
  <si>
    <t xml:space="preserve">Anther-Culture Consultant </t>
  </si>
  <si>
    <t>Rainfed Lowland Rice Breeder</t>
  </si>
  <si>
    <t>Regional Deployment Manager</t>
  </si>
  <si>
    <t xml:space="preserve">Human Resources Assistant </t>
  </si>
  <si>
    <t>Agent administratif - Accueil et Projets</t>
  </si>
  <si>
    <t>Agro physiologist</t>
  </si>
  <si>
    <t>Assistant de Recherche Documentaliste et Conservateur des Données</t>
  </si>
  <si>
    <t>Assistant en analyse d'impact</t>
  </si>
  <si>
    <t>Data Analyst</t>
  </si>
  <si>
    <t>Agricultural Economist</t>
  </si>
  <si>
    <t>Uganda</t>
  </si>
  <si>
    <t>Naro</t>
  </si>
  <si>
    <t xml:space="preserve">Technicien de Recherche </t>
  </si>
  <si>
    <t>Technien de recherche en gestion de la chambre froide</t>
  </si>
  <si>
    <t xml:space="preserve">Assistant Approvisionnements et Logistique </t>
  </si>
  <si>
    <t>MUJAWAMARIYA Gaudiose</t>
  </si>
  <si>
    <t>Research assistant/Breeding</t>
  </si>
  <si>
    <t>Research technician/Breeding</t>
  </si>
  <si>
    <t>Driver</t>
  </si>
  <si>
    <t>Administrative and finance Officer</t>
  </si>
  <si>
    <t>Systems Agronomist</t>
  </si>
  <si>
    <t>Outstations Finance Coordinator</t>
  </si>
  <si>
    <t>ONAGA GEOFFREY</t>
  </si>
  <si>
    <t xml:space="preserve">Assistant de Recherche </t>
  </si>
  <si>
    <t xml:space="preserve">Aide Laborantin en test de germination </t>
  </si>
  <si>
    <t>BELKO Nouhoun</t>
  </si>
  <si>
    <t>Research assistant/Agronomy</t>
  </si>
  <si>
    <t>Knowledge Management and digitizalition Assistant</t>
  </si>
  <si>
    <t>Assistant de Recherche</t>
  </si>
  <si>
    <t>Rice Breeder Scientist</t>
  </si>
  <si>
    <t>Assistant de recherche en selection</t>
  </si>
  <si>
    <t>Rice Breeder and Project Coordinator</t>
  </si>
  <si>
    <t xml:space="preserve">Technienne de Recherche en sélection Moléculaire </t>
  </si>
  <si>
    <t>Observateur de Terrain en sélection du riz plateau</t>
  </si>
  <si>
    <t>IT Assistant</t>
  </si>
  <si>
    <t>AfricaRice</t>
  </si>
  <si>
    <t>Assistant de recherche en analyse de chaîne de valeurs</t>
  </si>
  <si>
    <t>KALIMUTHU Senthilkumar</t>
  </si>
  <si>
    <t>ZENNA Negussie Shoatatek</t>
  </si>
  <si>
    <t>Assistant de projet KAFACI</t>
  </si>
  <si>
    <t xml:space="preserve">Assistant Charge des infrastructure et operations </t>
  </si>
  <si>
    <t>GSS-9</t>
  </si>
  <si>
    <t>Assistant de Recherche en Biometrie et Statistique</t>
  </si>
  <si>
    <t>Procurement and supplies Manager</t>
  </si>
  <si>
    <t>Comptable-Comptefournisseur/Compte Personnel</t>
  </si>
  <si>
    <t>Assistante Administrative pour la Coordination en Sélection</t>
  </si>
  <si>
    <t xml:space="preserve">Chauffeur Assistant </t>
  </si>
  <si>
    <t>Technien de Recherche en Selection Riz Pluvial</t>
  </si>
  <si>
    <t>Technien de Recherche en Charge de la conservation des ressources Genetique</t>
  </si>
  <si>
    <t>Project Assistant</t>
  </si>
  <si>
    <t xml:space="preserve">Technicienne de Recherche en charge de l'acquisition et de la distribution des resources genetiques </t>
  </si>
  <si>
    <t xml:space="preserve">Observateur de laboratoire, qualite de grain et technologie post-recolte </t>
  </si>
  <si>
    <t>Assistant de recherche en Agronomie</t>
  </si>
  <si>
    <t>HR Manager</t>
  </si>
  <si>
    <t xml:space="preserve">Technicien de recherche en santé et quarantaine du matériel génétique </t>
  </si>
  <si>
    <t>AP Accountant -Personal Accounts</t>
  </si>
  <si>
    <t>Farm Manager</t>
  </si>
  <si>
    <t>A10789</t>
  </si>
  <si>
    <t>Assistant de Recherche en qualité grain et technologie post-recolte</t>
  </si>
  <si>
    <t>Kevin to fill this position</t>
  </si>
  <si>
    <t>Business Development Specialist</t>
  </si>
  <si>
    <t>Regional Administrative and Finance Manager</t>
  </si>
  <si>
    <t>RVCTP Gambia</t>
  </si>
  <si>
    <t>Research Technician Plant Pathology</t>
  </si>
  <si>
    <t>Attaché au protocole et liaison</t>
  </si>
  <si>
    <t>Accountant</t>
  </si>
  <si>
    <t>RT characterization genetics stocks</t>
  </si>
  <si>
    <t>Plant Phenotyping Technician</t>
  </si>
  <si>
    <t>RT Seed Authentication</t>
  </si>
  <si>
    <t>POSITION</t>
  </si>
  <si>
    <t>ORGANIZATION</t>
  </si>
  <si>
    <t>COUNTRY</t>
  </si>
  <si>
    <t>BASE STATION</t>
  </si>
  <si>
    <t>UNIT/PROGRAM</t>
  </si>
  <si>
    <t>SUPERVISOR</t>
  </si>
  <si>
    <t>GRADE / LEVEL</t>
  </si>
  <si>
    <t>TIME ALLOCATION</t>
  </si>
  <si>
    <t>BN10662</t>
  </si>
  <si>
    <t xml:space="preserve">SEMWAL, Vimal Kumar </t>
  </si>
  <si>
    <t>Research Technician</t>
  </si>
  <si>
    <t>Bah, Saidu</t>
  </si>
  <si>
    <t>St. Louis</t>
  </si>
  <si>
    <t>Akouloukihi Damien, TCHATCHA</t>
  </si>
  <si>
    <t>A10611</t>
  </si>
  <si>
    <t>DIA, PRISCA ATOMOLY EVELINE</t>
  </si>
  <si>
    <t>BN10657</t>
  </si>
  <si>
    <t>Research Support</t>
  </si>
  <si>
    <t>DOSSOU-YOVO, Elliott</t>
  </si>
  <si>
    <t>TRAORE, Mathia</t>
  </si>
  <si>
    <t>HO90005</t>
  </si>
  <si>
    <t>Date:</t>
  </si>
  <si>
    <t>A10791</t>
  </si>
  <si>
    <t>A10795</t>
  </si>
  <si>
    <t>Information and database manager</t>
  </si>
  <si>
    <t>Research assistant</t>
  </si>
  <si>
    <t>A10799</t>
  </si>
  <si>
    <t>A10790</t>
  </si>
  <si>
    <t>FAMEY, AMAH FRANCINE</t>
  </si>
  <si>
    <t>GOUETE, Adjoua Marie</t>
  </si>
  <si>
    <t>A10792</t>
  </si>
  <si>
    <t>RAKOTONDRAVAO, Andriamamonjy Alain</t>
  </si>
  <si>
    <t>Agnimonhan, Attolou Raoul</t>
  </si>
  <si>
    <t>A10796</t>
  </si>
  <si>
    <t>Ouattara, Massara Marcelle</t>
  </si>
  <si>
    <t>A10798</t>
  </si>
  <si>
    <t>OGWUIKE, CLINTON OBINNA</t>
  </si>
  <si>
    <t>A10801</t>
  </si>
  <si>
    <t>YEO, Pétanhangui Arnaud</t>
  </si>
  <si>
    <t>A10804</t>
  </si>
  <si>
    <t>Kouakou, Kan Jean-Baptiste</t>
  </si>
  <si>
    <t>A10807</t>
  </si>
  <si>
    <t>ANDRIAMIHARISOA, RIVONIAINA</t>
  </si>
  <si>
    <t>A10808</t>
  </si>
  <si>
    <t>Mouzong, Yvan Daniel</t>
  </si>
  <si>
    <t>A10809</t>
  </si>
  <si>
    <t>Diomande, Aly Adam</t>
  </si>
  <si>
    <t>A10802</t>
  </si>
  <si>
    <t>Gbedé, Tanpkinou Remy</t>
  </si>
  <si>
    <t>A10806</t>
  </si>
  <si>
    <t>ARISE PDRCC</t>
  </si>
  <si>
    <t>AG10172</t>
  </si>
  <si>
    <t>EU CORAF ABEE</t>
  </si>
  <si>
    <t>AG10179</t>
  </si>
  <si>
    <t>Description</t>
  </si>
  <si>
    <t>EndDate</t>
  </si>
  <si>
    <t>Agronomist - Mbe</t>
  </si>
  <si>
    <t>Communication and Outreach Manager</t>
  </si>
  <si>
    <t>RANAIVOARISOA Saholilalaina</t>
  </si>
  <si>
    <t>MEDENILLA, Leny Mangonon</t>
  </si>
  <si>
    <t>A10093</t>
  </si>
  <si>
    <t>MOUSSA, Kone</t>
  </si>
  <si>
    <t>A10143</t>
  </si>
  <si>
    <t>BATIEBE, Bolkikpenté</t>
  </si>
  <si>
    <t>MBOW, Gorgui Alioune</t>
  </si>
  <si>
    <t>Tiare, Hermann Williams Some</t>
  </si>
  <si>
    <t>A10650</t>
  </si>
  <si>
    <t>GAYE, FATMA</t>
  </si>
  <si>
    <t>A10672</t>
  </si>
  <si>
    <t>Kanté, Nouwodjro</t>
  </si>
  <si>
    <t>A10702</t>
  </si>
  <si>
    <t>KOITA, Mamoutou</t>
  </si>
  <si>
    <t>Fandin, Degni Clarisse</t>
  </si>
  <si>
    <t>A10746</t>
  </si>
  <si>
    <t>GOLLI, SIAGBE</t>
  </si>
  <si>
    <t>A10780</t>
  </si>
  <si>
    <t>AKPOFFO, Abimiola Marius</t>
  </si>
  <si>
    <t>A10800</t>
  </si>
  <si>
    <t>DOUGNON, Mahamadou Boureïma</t>
  </si>
  <si>
    <t>A10803</t>
  </si>
  <si>
    <t>COLY, Auguste Jean Grégoire</t>
  </si>
  <si>
    <t>A10810</t>
  </si>
  <si>
    <t>Gueye, Mamadou</t>
  </si>
  <si>
    <t>A10819</t>
  </si>
  <si>
    <t>Felix Adagisaana, Aniah</t>
  </si>
  <si>
    <t>Contracts and Grants Unit</t>
  </si>
  <si>
    <t>Unrestricted</t>
  </si>
  <si>
    <t>KAFACI Rice Breeder Services</t>
  </si>
  <si>
    <t>Genebanks</t>
  </si>
  <si>
    <t>AG10141</t>
  </si>
  <si>
    <t>AG10155</t>
  </si>
  <si>
    <t>Liaison Officer - Dakar</t>
  </si>
  <si>
    <t>Dakar</t>
  </si>
  <si>
    <t>HO90007</t>
  </si>
  <si>
    <t>BS91508</t>
  </si>
  <si>
    <t>HO90012</t>
  </si>
  <si>
    <t>BG95008</t>
  </si>
  <si>
    <t>HO90013</t>
  </si>
  <si>
    <t>BG95009</t>
  </si>
  <si>
    <t>HO90016</t>
  </si>
  <si>
    <t>BB93512</t>
  </si>
  <si>
    <t>Concatenate</t>
  </si>
  <si>
    <t>GSS-8</t>
  </si>
  <si>
    <t>KAFACI Phase 3</t>
  </si>
  <si>
    <t>AG10181</t>
  </si>
  <si>
    <t>DEFIS</t>
  </si>
  <si>
    <t>ISDB Reverse Linkage</t>
  </si>
  <si>
    <t>Administrator System and IT Support</t>
  </si>
  <si>
    <t>Sams, Konian Lucien</t>
  </si>
  <si>
    <t>A10825</t>
  </si>
  <si>
    <t>Analyste De Comptes</t>
  </si>
  <si>
    <t>Yao, Kouame Henry-Joel</t>
  </si>
  <si>
    <t>A10815</t>
  </si>
  <si>
    <t>Gestionnaire des contrats et des subventions</t>
  </si>
  <si>
    <t>Comptable En Charge Des Immobilisation</t>
  </si>
  <si>
    <t>Observateur Terrain-Sélection bas-fond</t>
  </si>
  <si>
    <t>Research Assistant-Nursery and Seed Production</t>
  </si>
  <si>
    <t>Assistant De Recherche Agroeconomiste</t>
  </si>
  <si>
    <t>Assistant De Recherche</t>
  </si>
  <si>
    <t>Vacant 129</t>
  </si>
  <si>
    <t>Vacant 130</t>
  </si>
  <si>
    <t>Vacant 135</t>
  </si>
  <si>
    <t>&lt;vacant&gt; KONE, Kolo Arthur repl/A10577</t>
  </si>
  <si>
    <t>&lt;vacant&gt; Liaison Officer - Dakar</t>
  </si>
  <si>
    <t>&lt;Vacant&gt; Research assistant</t>
  </si>
  <si>
    <t>Research Supervisor-GSS6 (IITA level PG7)</t>
  </si>
  <si>
    <t>BN10689</t>
  </si>
  <si>
    <t>BN10696</t>
  </si>
  <si>
    <t>ZENNA, Negussie Shoatatek</t>
  </si>
  <si>
    <t>&lt;Vacant&gt; Research assistant, Gender</t>
  </si>
  <si>
    <t>Vacant 141</t>
  </si>
  <si>
    <t>&lt;vacant&gt; Data Analyst to be paid by BRI (for reimbursement)</t>
  </si>
  <si>
    <t>For reimbursement</t>
  </si>
  <si>
    <t>A10305</t>
  </si>
  <si>
    <t>ADELU, Adewale Amidu</t>
  </si>
  <si>
    <t>Project Coordinator FSRP</t>
  </si>
  <si>
    <t>IRS</t>
  </si>
  <si>
    <t>Finance Officer FSRP</t>
  </si>
  <si>
    <t>Vacant 145</t>
  </si>
  <si>
    <t>Vacant 147</t>
  </si>
  <si>
    <t>Vacant 148</t>
  </si>
  <si>
    <t xml:space="preserve">Communication Specialist </t>
  </si>
  <si>
    <t>Communication</t>
  </si>
  <si>
    <t>Strategic &amp; Business Initiatives</t>
  </si>
  <si>
    <t>&lt;vacant&gt; Communication specialist</t>
  </si>
  <si>
    <t>Vacant 149</t>
  </si>
  <si>
    <t>&lt;vacant&gt; Finance Officer FSRP</t>
  </si>
  <si>
    <t>Research associate Breeding</t>
  </si>
  <si>
    <t>Research assistant Breeding</t>
  </si>
  <si>
    <t>Research technician Breeding</t>
  </si>
  <si>
    <t>Research associate Agronomy</t>
  </si>
  <si>
    <t>Research assistant Agronomy</t>
  </si>
  <si>
    <t>&lt;vacant&gt; Associate Breeder</t>
  </si>
  <si>
    <t>&lt;vacant&gt; Assistant Breeder</t>
  </si>
  <si>
    <t>&lt;vacant&gt; Technician Breeder</t>
  </si>
  <si>
    <t>&lt;vacant&gt; Associate Agronomist</t>
  </si>
  <si>
    <t>&lt;vacant&gt; Assistant Agronomy</t>
  </si>
  <si>
    <t>Vacant 150</t>
  </si>
  <si>
    <t>Vacant 151</t>
  </si>
  <si>
    <t>Vacant 152</t>
  </si>
  <si>
    <t>Vacant 153</t>
  </si>
  <si>
    <t>Vacant 154</t>
  </si>
  <si>
    <t>Vacant 155</t>
  </si>
  <si>
    <t>BN10255</t>
  </si>
  <si>
    <t>Hosted</t>
  </si>
  <si>
    <t>&lt;Vacant&gt; Research Assistant - Hybrid Seed Production</t>
  </si>
  <si>
    <t>&lt;Vacant&gt; Research Technician - Seed Production</t>
  </si>
  <si>
    <t>A10827</t>
  </si>
  <si>
    <t>Kouassi, Amoin Nathalie</t>
  </si>
  <si>
    <t>Technicien(ne) de Laboratoire des Sols et des Plantes</t>
  </si>
  <si>
    <t>GRADE</t>
  </si>
  <si>
    <t>GSS</t>
  </si>
  <si>
    <t>Consultant Comptable</t>
  </si>
  <si>
    <t>BN10590</t>
  </si>
  <si>
    <t>BN10691</t>
  </si>
  <si>
    <t>BN10695</t>
  </si>
  <si>
    <t>BN10692</t>
  </si>
  <si>
    <t>AG10183</t>
  </si>
  <si>
    <t>BN10702</t>
  </si>
  <si>
    <t>BN10698</t>
  </si>
  <si>
    <t>BN10699</t>
  </si>
  <si>
    <t>BN10700</t>
  </si>
  <si>
    <t>BN10701</t>
  </si>
  <si>
    <t>KITTIKA, KOFFI MARCHAIS (replaced MATRO)</t>
  </si>
  <si>
    <t>&lt;Vacant&gt; Seed Techincian Mbe KITTIKA repl</t>
  </si>
  <si>
    <t>BN10287</t>
  </si>
  <si>
    <t>AICCRA</t>
  </si>
  <si>
    <t>AG10156</t>
  </si>
  <si>
    <t>AG10186</t>
  </si>
  <si>
    <t>AG10184</t>
  </si>
  <si>
    <t>AG10185</t>
  </si>
  <si>
    <t>Seeds4Liberia</t>
  </si>
  <si>
    <t>AG10187</t>
  </si>
  <si>
    <t>BN10737</t>
  </si>
  <si>
    <t>BN10596</t>
  </si>
  <si>
    <t>BN10600</t>
  </si>
  <si>
    <t>BN10593</t>
  </si>
  <si>
    <t>BN10595</t>
  </si>
  <si>
    <t>DRI</t>
  </si>
  <si>
    <t>A10831</t>
  </si>
  <si>
    <t>Raafat, ELNAMAKY</t>
  </si>
  <si>
    <t>Irrigated lowland rice breeder</t>
  </si>
  <si>
    <t>A10846</t>
  </si>
  <si>
    <t>Adediha, Kokou Desforges</t>
  </si>
  <si>
    <t>Vacant 156</t>
  </si>
  <si>
    <t>Vacant 157</t>
  </si>
  <si>
    <t>vacant &lt;Business Application Specialist&gt;</t>
  </si>
  <si>
    <t>Business Application Specialist</t>
  </si>
  <si>
    <t>vacant &lt;Financial Control and Compliance Analyst&gt;</t>
  </si>
  <si>
    <t>Financial Control and Compliance Analyst</t>
  </si>
  <si>
    <t>Secretaire</t>
  </si>
  <si>
    <t>Mokeira, Esther</t>
  </si>
  <si>
    <t>AG10188</t>
  </si>
  <si>
    <t>AG10189</t>
  </si>
  <si>
    <t>BN10741</t>
  </si>
  <si>
    <t>A10865</t>
  </si>
  <si>
    <t>A10826</t>
  </si>
  <si>
    <t>TOUGMA, JEAN PAUL</t>
  </si>
  <si>
    <t>Mbengue, Papa Amadou</t>
  </si>
  <si>
    <t>A10841</t>
  </si>
  <si>
    <t>Assistant Support Informatique</t>
  </si>
  <si>
    <t>TANG, Erasmus Nchuaji</t>
  </si>
  <si>
    <t>A10859</t>
  </si>
  <si>
    <t>BN10557</t>
  </si>
  <si>
    <t>&lt;vacant&gt; Seed Specialist Visiting Scientist</t>
  </si>
  <si>
    <t>&lt;vacant&gt; Assistant Monitoring and Evaluation</t>
  </si>
  <si>
    <t>&lt;vacant&gt; Country Coordinator</t>
  </si>
  <si>
    <t>IRS-VS</t>
  </si>
  <si>
    <t>BN10601</t>
  </si>
  <si>
    <t>BN10591</t>
  </si>
  <si>
    <t>BN10592</t>
  </si>
  <si>
    <t>BN10594</t>
  </si>
  <si>
    <t>Program Policy Officer, HealthyDiets4Africa</t>
  </si>
  <si>
    <t xml:space="preserve">Research Assistant in seeds production </t>
  </si>
  <si>
    <t>Women and Youth inclusion Expert</t>
  </si>
  <si>
    <t>Research Assistant in Agronomy</t>
  </si>
  <si>
    <t>Traducteur-éditeur français/French Translator-Editor</t>
  </si>
  <si>
    <t xml:space="preserve">Administrative Assistant in charge of Protocol </t>
  </si>
  <si>
    <t>PDF in Food Quality, Safety and Nutrition </t>
  </si>
  <si>
    <t>Simpore, Inoussa</t>
  </si>
  <si>
    <t>A10873</t>
  </si>
  <si>
    <t xml:space="preserve">Farm Manager </t>
  </si>
  <si>
    <t>CIMMYT</t>
  </si>
  <si>
    <t>CIAT</t>
  </si>
  <si>
    <t>SANJAY KUMAR, KATIYAR</t>
  </si>
  <si>
    <t>Senior Rice Breeder-GDI program Leader</t>
  </si>
  <si>
    <t>A10864</t>
  </si>
  <si>
    <t>KOUADIO, Amani Louis</t>
  </si>
  <si>
    <t>A10877</t>
  </si>
  <si>
    <t>Communication Officer of ILRI</t>
  </si>
  <si>
    <t>Lamine, Diedhiou</t>
  </si>
  <si>
    <t>A10870</t>
  </si>
  <si>
    <t>Research Assistant - Plant Pathology Biotic  Phenotyping</t>
  </si>
  <si>
    <t>Alia, Anne Marie de l’Assomption Floride Mahoutondji</t>
  </si>
  <si>
    <t>A10858</t>
  </si>
  <si>
    <t>Assistant de recherche principal- Science des données</t>
  </si>
  <si>
    <t>Ouedraogo, Yacouba</t>
  </si>
  <si>
    <t>A10838</t>
  </si>
  <si>
    <t>Research Assistant – Trialist</t>
  </si>
  <si>
    <t>Traore, Mathia</t>
  </si>
  <si>
    <t>Assistante Administrative et Financière</t>
  </si>
  <si>
    <t>Senior Accountant-Costing</t>
  </si>
  <si>
    <t>Aide Cuisinier</t>
  </si>
  <si>
    <t>Agent d'entretien - Guesthouse</t>
  </si>
  <si>
    <t>KOUADIO Amani Louis</t>
  </si>
  <si>
    <t>A10878</t>
  </si>
  <si>
    <t>BARRY, Ballo Mamadou</t>
  </si>
  <si>
    <t>A10880</t>
  </si>
  <si>
    <t>ASSOGBA, Guy Marius</t>
  </si>
  <si>
    <t>A10881</t>
  </si>
  <si>
    <t>KONAN, N'dah Kouame Wilfrid</t>
  </si>
  <si>
    <t>A10884</t>
  </si>
  <si>
    <t>KONE, Fatimata</t>
  </si>
  <si>
    <t>A10888</t>
  </si>
  <si>
    <t>OLATUNDE, AZEEZ BHADMUS</t>
  </si>
  <si>
    <t>A10889</t>
  </si>
  <si>
    <t>YACOUBA, OUATTARA</t>
  </si>
  <si>
    <t>A10890</t>
  </si>
  <si>
    <t>DIA, Konan Jean</t>
  </si>
  <si>
    <t>A10893</t>
  </si>
  <si>
    <t>SEA, Estelle Marie-Ange</t>
  </si>
  <si>
    <t>A10816</t>
  </si>
  <si>
    <t>Thomas, Awio</t>
  </si>
  <si>
    <t>A10898</t>
  </si>
  <si>
    <t>HOUNNOU, Emmanuel Femi</t>
  </si>
  <si>
    <t>A10899</t>
  </si>
  <si>
    <t>KOUADIO, Adjoua Alex Cendrine</t>
  </si>
  <si>
    <t>A10900</t>
  </si>
  <si>
    <t>A10904</t>
  </si>
  <si>
    <t>A10905</t>
  </si>
  <si>
    <t>ALIOLI, Adenike Nicole</t>
  </si>
  <si>
    <t>Field Observer-Upland Breeding</t>
  </si>
  <si>
    <t>Personal Assistant to the Director General</t>
  </si>
  <si>
    <t>Field Observer</t>
  </si>
  <si>
    <t>&lt;Vacant&gt; SrProjAcct Liberia</t>
  </si>
  <si>
    <t>BN10735</t>
  </si>
  <si>
    <t>AG10192</t>
  </si>
  <si>
    <t>BN10757</t>
  </si>
  <si>
    <t>Diakite, Sidiki Aminata</t>
  </si>
  <si>
    <t>Tuo, Ouanan Nicolas</t>
  </si>
  <si>
    <t>Research Assistant Economist 
Specialised in Agricultural Policy</t>
  </si>
  <si>
    <t>A10906</t>
  </si>
  <si>
    <t>MOUSTAPHA, Yousra Bemira</t>
  </si>
  <si>
    <t>A10907</t>
  </si>
  <si>
    <t>DIARRASSOUBA, Amadou</t>
  </si>
  <si>
    <t>A10908</t>
  </si>
  <si>
    <t>GBAMELE, Konan Yves</t>
  </si>
  <si>
    <t>A10909</t>
  </si>
  <si>
    <t>DUA, Koffi Fofie Herve</t>
  </si>
  <si>
    <t>A10910</t>
  </si>
  <si>
    <t>BAMBA, Adama</t>
  </si>
  <si>
    <t>A10911</t>
  </si>
  <si>
    <t>TOURE, Yaya</t>
  </si>
  <si>
    <t>BN10331 </t>
  </si>
  <si>
    <t>BN10756</t>
  </si>
  <si>
    <t>AG10193</t>
  </si>
  <si>
    <t>Termination date</t>
  </si>
  <si>
    <t>AG10190</t>
  </si>
  <si>
    <t>BN10750</t>
  </si>
  <si>
    <t>MEADEN</t>
  </si>
  <si>
    <t>A10920</t>
  </si>
  <si>
    <t>DIALLO, MOHAMED</t>
  </si>
  <si>
    <t>A10922</t>
  </si>
  <si>
    <t>DIOMANDE, ALI LOPEZ</t>
  </si>
  <si>
    <t>A10923</t>
  </si>
  <si>
    <t>COULIBALY, Check Abdoul-Rahim</t>
  </si>
  <si>
    <t>A10924</t>
  </si>
  <si>
    <t>FAYE, Fatou</t>
  </si>
  <si>
    <t>A10925</t>
  </si>
  <si>
    <t>KANE, Antoine David</t>
  </si>
  <si>
    <t>A10926</t>
  </si>
  <si>
    <t>CISSE, Mouhamed</t>
  </si>
  <si>
    <t>A10927</t>
  </si>
  <si>
    <t>FAYE, Mohammed</t>
  </si>
  <si>
    <t>BN10753</t>
  </si>
  <si>
    <t>2025 Staff Time Allocation</t>
  </si>
  <si>
    <t>A10916</t>
  </si>
  <si>
    <t>SUH NEVILLE, Ndohnwi</t>
  </si>
  <si>
    <t>A10918</t>
  </si>
  <si>
    <t>TOUNKARA, Bakary Sidiki</t>
  </si>
  <si>
    <t>Vacant 090</t>
  </si>
  <si>
    <t>LEE Sang- Bok &lt;repl&gt;</t>
  </si>
  <si>
    <t>Megaprogram</t>
  </si>
  <si>
    <t>&lt;vacant&gt; Resource Mobilization (KO)</t>
  </si>
  <si>
    <t>&lt;vacant&gt; DIAME, Mamadou</t>
  </si>
  <si>
    <t>A10929</t>
  </si>
  <si>
    <t>A10934</t>
  </si>
  <si>
    <t>BINDRABAN, Premchand Soebhaschander</t>
  </si>
  <si>
    <t>Project</t>
  </si>
  <si>
    <t>HP2025-001</t>
  </si>
  <si>
    <t>AG10198</t>
  </si>
  <si>
    <t>HP2025-002</t>
  </si>
  <si>
    <t>HP2025-003</t>
  </si>
  <si>
    <t>AG10134</t>
  </si>
  <si>
    <t>AG10194</t>
  </si>
  <si>
    <t>AG10197</t>
  </si>
  <si>
    <t>HP2025-004</t>
  </si>
  <si>
    <t>Japan Attributed, new</t>
  </si>
  <si>
    <t>BMGF MultiHarvestRice</t>
  </si>
  <si>
    <t>SGP AGGRI2</t>
  </si>
  <si>
    <t>BMGF - Study on Guiguidou RVC</t>
  </si>
  <si>
    <t>BMGF - China-Africa Research Partnership</t>
  </si>
  <si>
    <t>BMGF - Gene editing for apomixis</t>
  </si>
  <si>
    <t>AfDB PADECAS</t>
  </si>
  <si>
    <t>IITA/IFAD Zero Hunger</t>
  </si>
  <si>
    <t>IITA/EC BRECOMA</t>
  </si>
  <si>
    <t>AfDB TAAT 2</t>
  </si>
  <si>
    <t>ROOTS Project</t>
  </si>
  <si>
    <t>Saskatchewan Collaboration</t>
  </si>
  <si>
    <t>MasterCard RIZAO Project</t>
  </si>
  <si>
    <t>World Bank-Food Systems Resilience Project</t>
  </si>
  <si>
    <t>SEPAREF</t>
  </si>
  <si>
    <t>LTG AfricaRice</t>
  </si>
  <si>
    <t>CAW - Adaptation</t>
  </si>
  <si>
    <t>Initiative Agreement</t>
  </si>
  <si>
    <t>Initiative Focal Point</t>
  </si>
  <si>
    <t>Mega Program</t>
  </si>
  <si>
    <t>Katiyar</t>
  </si>
  <si>
    <t>Breeding for Tomorrow</t>
  </si>
  <si>
    <t>Diagne</t>
  </si>
  <si>
    <t>Amoah</t>
  </si>
  <si>
    <t>Yadav</t>
  </si>
  <si>
    <t>Bah</t>
  </si>
  <si>
    <t>Mujawamariya</t>
  </si>
  <si>
    <t>Gender Equality and Inclusion</t>
  </si>
  <si>
    <t>Ndjiondjop</t>
  </si>
  <si>
    <t>Arouna</t>
  </si>
  <si>
    <t>Policy Innovations</t>
  </si>
  <si>
    <t>Scaling for Impact</t>
  </si>
  <si>
    <t>Kalimuthu</t>
  </si>
  <si>
    <t>Sustainable Farming</t>
  </si>
  <si>
    <t>Onaga</t>
  </si>
  <si>
    <t>ProjEnd</t>
  </si>
  <si>
    <t>&lt;vacant&gt; Fofana Affoussata</t>
  </si>
  <si>
    <t>AG10199</t>
  </si>
  <si>
    <t>BN10770</t>
  </si>
  <si>
    <t>AG10203</t>
  </si>
  <si>
    <t>AG10204</t>
  </si>
  <si>
    <t>BN10780</t>
  </si>
  <si>
    <t>BN10791</t>
  </si>
  <si>
    <t>BN10774</t>
  </si>
  <si>
    <t>BN10789</t>
  </si>
  <si>
    <t>BN10788</t>
  </si>
  <si>
    <t>BN10782</t>
  </si>
  <si>
    <t>BN10781</t>
  </si>
  <si>
    <t>AG10201</t>
  </si>
  <si>
    <t>BN10777</t>
  </si>
  <si>
    <t>BN10801</t>
  </si>
  <si>
    <t>BN10768</t>
  </si>
  <si>
    <t>BN10775</t>
  </si>
  <si>
    <t>BN10785</t>
  </si>
  <si>
    <t>AG10200</t>
  </si>
  <si>
    <t>BN10776</t>
  </si>
  <si>
    <t>Coordonnateur de données sur la Sélection</t>
  </si>
  <si>
    <t>Human Resources Administrative Agent</t>
  </si>
  <si>
    <t>Comptable de Projet RIZAO Mastercard Foundation</t>
  </si>
  <si>
    <t>A10935</t>
  </si>
  <si>
    <t>A10944</t>
  </si>
  <si>
    <t>A10946</t>
  </si>
  <si>
    <t>A10947</t>
  </si>
  <si>
    <t>SA80052</t>
  </si>
  <si>
    <t>BO90061</t>
  </si>
  <si>
    <t>Bouake Guest House-Côte d’Ivoire</t>
  </si>
  <si>
    <t>CIMMYT_SENEGAL</t>
  </si>
  <si>
    <t>CIAT Senegal</t>
  </si>
  <si>
    <t>ILRI Hosting Agreement St. Louis</t>
  </si>
  <si>
    <t>GCBSS-IBP Service Accounts</t>
  </si>
  <si>
    <t>ILRI</t>
  </si>
  <si>
    <t>IBRAHIM, ALI</t>
  </si>
  <si>
    <t>BO90133</t>
  </si>
  <si>
    <t>&lt;vacant&gt; Senior Project  Accountant</t>
  </si>
  <si>
    <t>&lt;vacant Osuolale, Alimot-Sadia Olanike repl&gt;</t>
  </si>
  <si>
    <t>AG10206</t>
  </si>
  <si>
    <t>Clonal Rice</t>
  </si>
  <si>
    <t>BN10784</t>
  </si>
  <si>
    <t>B4T</t>
  </si>
  <si>
    <t>AG10202</t>
  </si>
  <si>
    <t>Gender Equality</t>
  </si>
  <si>
    <t>GENEBANK INT</t>
  </si>
  <si>
    <t>POLICY INNOVATION</t>
  </si>
  <si>
    <t>AG10205</t>
  </si>
  <si>
    <t>AG10207</t>
  </si>
  <si>
    <t>AG10208</t>
  </si>
  <si>
    <t>AG10209</t>
  </si>
  <si>
    <t>SCALING IMPACT</t>
  </si>
  <si>
    <t>SUSTAINABLE FARMING</t>
  </si>
  <si>
    <t>IsDB RRVPC</t>
  </si>
  <si>
    <t>Building Resilient landscape</t>
  </si>
  <si>
    <t>China-Africa Partnership</t>
  </si>
  <si>
    <t>REWARD</t>
  </si>
  <si>
    <t>PUR</t>
  </si>
  <si>
    <t>AG10210</t>
  </si>
  <si>
    <t>AG10211</t>
  </si>
  <si>
    <t>MCKNIGHT AGREEMENT</t>
  </si>
  <si>
    <t>BN10778</t>
  </si>
  <si>
    <t>vacant &lt;NWALOZIE, Marcellus repl&gt;</t>
  </si>
  <si>
    <t>OH, Jeong-ho (Consultant) replacement</t>
  </si>
  <si>
    <t>A10552 Total</t>
  </si>
  <si>
    <t>BN10769</t>
  </si>
  <si>
    <t>Note:</t>
  </si>
  <si>
    <t>INTERNAL TEMPLATE - 2025 BUDGET</t>
  </si>
  <si>
    <t>A3-0900</t>
  </si>
  <si>
    <t>Agreement No.</t>
  </si>
  <si>
    <t>Funding Type</t>
  </si>
  <si>
    <t>Donor/Short Project Title</t>
  </si>
  <si>
    <t>Grant Termination Date</t>
  </si>
  <si>
    <t>2025 Revised Budget</t>
  </si>
  <si>
    <t>1. Personnel Cost</t>
  </si>
  <si>
    <t>W1</t>
  </si>
  <si>
    <t>Breeding for tomorrow</t>
  </si>
  <si>
    <t xml:space="preserve">Gender Equality </t>
  </si>
  <si>
    <t xml:space="preserve">Genebanks </t>
  </si>
  <si>
    <t>Scaling Impact</t>
  </si>
  <si>
    <t>W3</t>
  </si>
  <si>
    <t>Bilateral</t>
  </si>
  <si>
    <t>RDA Seeds Vigor</t>
  </si>
  <si>
    <t xml:space="preserve"> Jun 2029</t>
  </si>
  <si>
    <t>ISDB RRVCP</t>
  </si>
  <si>
    <t>BMGF-Clonal Rice &amp; Genome Editing</t>
  </si>
  <si>
    <t>Building Resilient landscape in Africa</t>
  </si>
  <si>
    <t>FWGA PUR</t>
  </si>
  <si>
    <t>Mcknight Scaling</t>
  </si>
  <si>
    <t>AG10212</t>
  </si>
  <si>
    <t>UNEP SFSA</t>
  </si>
  <si>
    <t>HP2025-005</t>
  </si>
  <si>
    <t>Windward-MHUB-Africa Rice Center</t>
  </si>
  <si>
    <t>vacant &lt;AZATASSOU , A. Maxime&gt;</t>
  </si>
  <si>
    <t>as per budget</t>
  </si>
  <si>
    <t>A10948</t>
  </si>
  <si>
    <t>A10949</t>
  </si>
  <si>
    <t>vacant &lt;GUEYE, El Hadj repl&gt;</t>
  </si>
  <si>
    <t>Rakotoarimanana Hantanirina</t>
  </si>
  <si>
    <t>GAYE Fatou Bintou Rassol Fatou Bintou Rassol</t>
  </si>
  <si>
    <t>BAGRI BOURAIMA MOUKAILA</t>
  </si>
  <si>
    <t>MOUSSA ADAMOU SOULEYMANE</t>
  </si>
  <si>
    <t>Mbolatiana Ny Aina Andrianambinina</t>
  </si>
  <si>
    <t>Randriamiarisoa M.  Herman</t>
  </si>
  <si>
    <t>BN10772</t>
  </si>
  <si>
    <t>BN10758</t>
  </si>
  <si>
    <t>KANG, Kyung-Ho</t>
  </si>
  <si>
    <t>BN10760</t>
  </si>
  <si>
    <t>WB-FSRP</t>
  </si>
  <si>
    <t>MCF RIZAO</t>
  </si>
  <si>
    <t>Initiative - EiA</t>
  </si>
  <si>
    <t>Initiative - PHI</t>
  </si>
  <si>
    <t>Initiative - ABI</t>
  </si>
  <si>
    <t>Initiative - Genebanks</t>
  </si>
  <si>
    <t>Initiative - BRS</t>
  </si>
  <si>
    <t>Initiative - MPPI</t>
  </si>
  <si>
    <t>Initiative - TAFS WCA</t>
  </si>
  <si>
    <t>Platform - Gender</t>
  </si>
  <si>
    <t>HD4A</t>
  </si>
  <si>
    <t>Initiative - Seed Scaling</t>
  </si>
  <si>
    <t>BMGF MHRA</t>
  </si>
  <si>
    <t>Initiative - Foresight</t>
  </si>
  <si>
    <t>BN10687</t>
  </si>
  <si>
    <t>BN10806</t>
  </si>
  <si>
    <t>BN10759</t>
  </si>
  <si>
    <t>senegal</t>
  </si>
  <si>
    <t>Ibrahim, Ali</t>
  </si>
  <si>
    <t>A10954</t>
  </si>
  <si>
    <t>&lt;vacant Wonal, Attouo Laurent Dionne Christelle&gt;</t>
  </si>
  <si>
    <t>&lt;vacant Kone, Jean-Claude Romuald&gt;</t>
  </si>
  <si>
    <t>&lt;vacant&gt; Driver1</t>
  </si>
  <si>
    <t>&lt;vacant&gt; Driver2</t>
  </si>
  <si>
    <t>Saholilalaina Ranaivoarisoa</t>
  </si>
  <si>
    <t>Raharinivo viviane</t>
  </si>
  <si>
    <t>Koloina Rahajaharilaza</t>
  </si>
  <si>
    <t>RANDRIAMIARIVONY Michelle</t>
  </si>
  <si>
    <t>Anoh, Emile</t>
  </si>
  <si>
    <t>hosted</t>
  </si>
  <si>
    <t>A10952</t>
  </si>
  <si>
    <t>RAPANOELINA, Mamisoa Fandresena</t>
  </si>
  <si>
    <t>A10951</t>
  </si>
  <si>
    <t>RAKOTOARISOA, Nantsoina Mahery</t>
  </si>
  <si>
    <t>A10953</t>
  </si>
  <si>
    <t>RAKOTOARIMANANA, Haingovololona</t>
  </si>
  <si>
    <t>RANDRIAMIARIMANANA, Mamitiana Eric</t>
  </si>
  <si>
    <t>vacant &lt;RAHARISOA   Zanamalala&gt;</t>
  </si>
  <si>
    <t>&lt;vacant&gt; HELSEN, Jan</t>
  </si>
  <si>
    <t>A10545</t>
  </si>
  <si>
    <t>Koloina RAHAJAHARILAZA</t>
  </si>
  <si>
    <t>BN10783</t>
  </si>
  <si>
    <t>&lt;vacant Ravelonarivo, Herisoa Modestine&gt;</t>
  </si>
  <si>
    <t>Manneh, Baboucarr</t>
  </si>
  <si>
    <t>Ranarijaona, Bruno</t>
  </si>
  <si>
    <t>DIRECTOR CORPORATE SERVICES &lt;vacant&gt;</t>
  </si>
  <si>
    <t>&lt;vacant Executive - Administration&gt;</t>
  </si>
  <si>
    <t>HO90020</t>
  </si>
  <si>
    <t>BG95010</t>
  </si>
  <si>
    <t>BN10798</t>
  </si>
  <si>
    <t>A10957</t>
  </si>
  <si>
    <t>A10955</t>
  </si>
  <si>
    <t>SOGUE, Babou</t>
  </si>
  <si>
    <t>Research Assistant for wild rice species</t>
  </si>
  <si>
    <t>Arouna, Aminou</t>
  </si>
  <si>
    <t>YEO, GNENEGNIMANI DIT BAKARY</t>
  </si>
  <si>
    <t>A10962</t>
  </si>
  <si>
    <t>Sow, Alpha</t>
  </si>
  <si>
    <t>A10963</t>
  </si>
  <si>
    <t>Sylla, Mame Diarra</t>
  </si>
  <si>
    <t>A10964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</si>
</sst>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[$-409]dd\-mmm\-yy;@"/>
    <numFmt numFmtId="166" formatCode="_-* #,##0_-;\-* #,##0_-;_-* &quot;-&quot;_-;_-@_-"/>
    <numFmt numFmtId="167" formatCode="_-* #,##0.00\ _€_-;\-* #,##0.00\ _€_-;_-* &quot;-&quot;??\ _€_-;_-@_-"/>
    <numFmt numFmtId="168" formatCode="[$-409]mmm\-yy"/>
  </numFmts>
  <fonts count="24" x14ac:knownFonts="1">
    <font>
      <sz val="12"/>
      <color theme="1"/>
      <name val="Arial Narro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2"/>
      <color theme="1"/>
      <name val="Arial Narrow"/>
      <family val="2"/>
    </font>
    <font>
      <sz val="8"/>
      <name val="Arial Narrow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rgb="FFFF0000"/>
      <name val="Arial Narrow"/>
      <family val="2"/>
    </font>
    <font>
      <sz val="10"/>
      <color theme="1"/>
      <name val="Apto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8"/>
      <color rgb="FF3477B2"/>
      <name val="Calibri"/>
      <family val="2"/>
    </font>
    <font>
      <b/>
      <sz val="10"/>
      <color theme="0"/>
      <name val="Calibri"/>
      <family val="2"/>
    </font>
    <font>
      <sz val="9"/>
      <color theme="1"/>
      <name val="Arial Narrow"/>
      <family val="2"/>
    </font>
    <font>
      <b/>
      <sz val="9"/>
      <color theme="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4E5F6"/>
        <bgColor rgb="FFD4E5F6"/>
      </patternFill>
    </fill>
    <fill>
      <patternFill patternType="solid">
        <fgColor rgb="FF143F6A"/>
        <bgColor rgb="FF143F6A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7EB2E6"/>
      </left>
      <right/>
      <top style="medium">
        <color rgb="FF7EB2E6"/>
      </top>
      <bottom style="thin">
        <color rgb="FF1E5F9F"/>
      </bottom>
      <diagonal/>
    </border>
    <border>
      <left style="medium">
        <color rgb="FF7EB2E6"/>
      </left>
      <right style="medium">
        <color rgb="FF7EB2E6"/>
      </right>
      <top style="medium">
        <color rgb="FF7EB2E6"/>
      </top>
      <bottom/>
      <diagonal/>
    </border>
    <border>
      <left style="thin">
        <color rgb="FF1E5F9F"/>
      </left>
      <right style="thin">
        <color rgb="FF1E5F9F"/>
      </right>
      <top style="thin">
        <color rgb="FF1E5F9F"/>
      </top>
      <bottom style="thin">
        <color rgb="FF1E5F9F"/>
      </bottom>
      <diagonal/>
    </border>
    <border>
      <left style="medium">
        <color rgb="FF77697A"/>
      </left>
      <right style="medium">
        <color rgb="FF77697A"/>
      </right>
      <top style="medium">
        <color rgb="FF77697A"/>
      </top>
      <bottom/>
      <diagonal/>
    </border>
    <border>
      <left style="thin">
        <color rgb="FF1E5F9F"/>
      </left>
      <right/>
      <top style="thin">
        <color rgb="FF1E5F9F"/>
      </top>
      <bottom style="thin">
        <color rgb="FF1E5F9F"/>
      </bottom>
      <diagonal/>
    </border>
    <border>
      <left style="thin">
        <color rgb="FF77697A"/>
      </left>
      <right style="thin">
        <color rgb="FF77697A"/>
      </right>
      <top style="thin">
        <color rgb="FF77697A"/>
      </top>
      <bottom style="thin">
        <color rgb="FF77697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7697A"/>
      </left>
      <right/>
      <top style="thin">
        <color rgb="FF1E5F9F"/>
      </top>
      <bottom style="thin">
        <color rgb="FF77697A"/>
      </bottom>
      <diagonal/>
    </border>
  </borders>
  <cellStyleXfs count="20">
    <xf numFmtId="0" fontId="0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3" fillId="0" borderId="0"/>
    <xf numFmtId="0" fontId="5" fillId="0" borderId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Continuous"/>
    </xf>
    <xf numFmtId="0" fontId="10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17" fontId="10" fillId="3" borderId="0" xfId="0" applyNumberFormat="1" applyFont="1" applyFill="1" applyAlignment="1">
      <alignment horizontal="centerContinuous"/>
    </xf>
    <xf numFmtId="0" fontId="9" fillId="0" borderId="0" xfId="0" applyFont="1"/>
    <xf numFmtId="165" fontId="9" fillId="0" borderId="0" xfId="0" applyNumberFormat="1" applyFont="1" applyAlignment="1">
      <alignment horizontal="center"/>
    </xf>
    <xf numFmtId="0" fontId="11" fillId="0" borderId="0" xfId="0" applyFont="1"/>
    <xf numFmtId="168" fontId="14" fillId="5" borderId="2" xfId="18" applyNumberFormat="1" applyFont="1" applyFill="1" applyBorder="1" applyAlignment="1">
      <alignment horizontal="center" vertical="center" wrapText="1"/>
    </xf>
    <xf numFmtId="0" fontId="14" fillId="0" borderId="0" xfId="18" applyFont="1" applyAlignment="1">
      <alignment vertical="center"/>
    </xf>
    <xf numFmtId="3" fontId="14" fillId="0" borderId="1" xfId="18" applyNumberFormat="1" applyFont="1" applyBorder="1" applyAlignment="1">
      <alignment vertical="center"/>
    </xf>
    <xf numFmtId="0" fontId="15" fillId="0" borderId="0" xfId="0" applyFont="1"/>
    <xf numFmtId="0" fontId="5" fillId="0" borderId="0" xfId="0" applyFont="1"/>
    <xf numFmtId="0" fontId="17" fillId="8" borderId="3" xfId="0" applyFont="1" applyFill="1" applyBorder="1" applyAlignment="1">
      <alignment wrapText="1"/>
    </xf>
    <xf numFmtId="0" fontId="17" fillId="8" borderId="3" xfId="0" applyFont="1" applyFill="1" applyBorder="1"/>
    <xf numFmtId="0" fontId="17" fillId="6" borderId="3" xfId="0" applyFont="1" applyFill="1" applyBorder="1" applyAlignment="1">
      <alignment horizontal="left"/>
    </xf>
    <xf numFmtId="0" fontId="17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18" fillId="6" borderId="0" xfId="0" applyFont="1" applyFill="1" applyAlignment="1">
      <alignment horizontal="left"/>
    </xf>
    <xf numFmtId="0" fontId="17" fillId="7" borderId="3" xfId="0" applyFont="1" applyFill="1" applyBorder="1" applyAlignment="1">
      <alignment horizontal="left"/>
    </xf>
    <xf numFmtId="0" fontId="17" fillId="7" borderId="0" xfId="0" applyFont="1" applyFill="1" applyAlignment="1">
      <alignment horizontal="left"/>
    </xf>
    <xf numFmtId="0" fontId="17" fillId="9" borderId="3" xfId="0" applyFont="1" applyFill="1" applyBorder="1" applyAlignment="1">
      <alignment horizontal="left"/>
    </xf>
    <xf numFmtId="0" fontId="17" fillId="9" borderId="0" xfId="0" applyFont="1" applyFill="1" applyAlignment="1">
      <alignment horizontal="left"/>
    </xf>
    <xf numFmtId="0" fontId="17" fillId="10" borderId="3" xfId="0" applyFont="1" applyFill="1" applyBorder="1" applyAlignment="1">
      <alignment horizontal="left"/>
    </xf>
    <xf numFmtId="0" fontId="17" fillId="10" borderId="0" xfId="0" applyFont="1" applyFill="1" applyAlignment="1">
      <alignment horizontal="left"/>
    </xf>
    <xf numFmtId="0" fontId="17" fillId="11" borderId="3" xfId="0" applyFont="1" applyFill="1" applyBorder="1" applyAlignment="1">
      <alignment horizontal="left"/>
    </xf>
    <xf numFmtId="0" fontId="17" fillId="11" borderId="0" xfId="0" applyFont="1" applyFill="1" applyAlignment="1">
      <alignment horizontal="left"/>
    </xf>
    <xf numFmtId="0" fontId="17" fillId="4" borderId="3" xfId="0" applyFont="1" applyFill="1" applyBorder="1" applyAlignment="1">
      <alignment horizontal="left"/>
    </xf>
    <xf numFmtId="0" fontId="17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9" fontId="8" fillId="0" borderId="0" xfId="1" applyFont="1" applyFill="1" applyAlignment="1">
      <alignment vertical="center"/>
    </xf>
    <xf numFmtId="9" fontId="9" fillId="0" borderId="0" xfId="1" applyFont="1" applyFill="1" applyAlignment="1">
      <alignment vertical="center"/>
    </xf>
    <xf numFmtId="9" fontId="9" fillId="0" borderId="0" xfId="1" applyFont="1" applyFill="1" applyAlignment="1">
      <alignment horizontal="left" vertical="center" wrapText="1"/>
    </xf>
    <xf numFmtId="165" fontId="8" fillId="0" borderId="0" xfId="0" applyNumberFormat="1" applyFont="1" applyAlignment="1">
      <alignment vertical="center"/>
    </xf>
    <xf numFmtId="9" fontId="16" fillId="0" borderId="0" xfId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18" applyFont="1"/>
    <xf numFmtId="0" fontId="19" fillId="0" borderId="0" xfId="18" applyFont="1"/>
    <xf numFmtId="0" fontId="14" fillId="5" borderId="0" xfId="18" applyFont="1" applyFill="1" applyAlignment="1">
      <alignment vertical="center"/>
    </xf>
    <xf numFmtId="0" fontId="14" fillId="5" borderId="0" xfId="18" applyFont="1" applyFill="1"/>
    <xf numFmtId="0" fontId="20" fillId="12" borderId="0" xfId="18" applyFont="1" applyFill="1" applyAlignment="1">
      <alignment wrapText="1"/>
    </xf>
    <xf numFmtId="0" fontId="21" fillId="13" borderId="4" xfId="18" applyFont="1" applyFill="1" applyBorder="1" applyAlignment="1">
      <alignment horizontal="center" wrapText="1"/>
    </xf>
    <xf numFmtId="0" fontId="21" fillId="13" borderId="0" xfId="18" applyFont="1" applyFill="1" applyAlignment="1">
      <alignment horizontal="center" wrapText="1"/>
    </xf>
    <xf numFmtId="0" fontId="21" fillId="13" borderId="5" xfId="18" applyFont="1" applyFill="1" applyBorder="1" applyAlignment="1">
      <alignment horizontal="center" wrapText="1"/>
    </xf>
    <xf numFmtId="0" fontId="21" fillId="13" borderId="5" xfId="18" applyFont="1" applyFill="1" applyBorder="1" applyAlignment="1">
      <alignment horizontal="center" vertical="center" wrapText="1"/>
    </xf>
    <xf numFmtId="0" fontId="19" fillId="12" borderId="7" xfId="18" applyFont="1" applyFill="1" applyBorder="1" applyAlignment="1">
      <alignment wrapText="1"/>
    </xf>
    <xf numFmtId="0" fontId="14" fillId="5" borderId="8" xfId="18" applyFont="1" applyFill="1" applyBorder="1" applyAlignment="1">
      <alignment horizontal="left" vertical="center"/>
    </xf>
    <xf numFmtId="168" fontId="14" fillId="5" borderId="6" xfId="18" applyNumberFormat="1" applyFont="1" applyFill="1" applyBorder="1" applyAlignment="1">
      <alignment horizontal="center" vertical="center" wrapText="1"/>
    </xf>
    <xf numFmtId="37" fontId="14" fillId="0" borderId="6" xfId="18" applyNumberFormat="1" applyFont="1" applyBorder="1" applyAlignment="1">
      <alignment horizontal="right" vertical="center" wrapText="1"/>
    </xf>
    <xf numFmtId="38" fontId="14" fillId="14" borderId="11" xfId="18" applyNumberFormat="1" applyFont="1" applyFill="1" applyBorder="1" applyAlignment="1">
      <alignment horizontal="right" vertical="center" wrapText="1"/>
    </xf>
    <xf numFmtId="3" fontId="14" fillId="5" borderId="8" xfId="18" applyNumberFormat="1" applyFont="1" applyFill="1" applyBorder="1" applyAlignment="1">
      <alignment vertical="center"/>
    </xf>
    <xf numFmtId="3" fontId="14" fillId="14" borderId="8" xfId="18" applyNumberFormat="1" applyFont="1" applyFill="1" applyBorder="1" applyAlignment="1">
      <alignment vertical="center"/>
    </xf>
    <xf numFmtId="38" fontId="14" fillId="14" borderId="9" xfId="18" applyNumberFormat="1" applyFont="1" applyFill="1" applyBorder="1" applyAlignment="1">
      <alignment horizontal="right" vertical="center" wrapText="1"/>
    </xf>
    <xf numFmtId="3" fontId="14" fillId="0" borderId="8" xfId="18" applyNumberFormat="1" applyFont="1" applyBorder="1" applyAlignment="1">
      <alignment vertical="center"/>
    </xf>
    <xf numFmtId="38" fontId="14" fillId="0" borderId="9" xfId="18" applyNumberFormat="1" applyFont="1" applyBorder="1" applyAlignment="1">
      <alignment horizontal="right" vertical="center" wrapText="1"/>
    </xf>
    <xf numFmtId="0" fontId="22" fillId="0" borderId="0" xfId="0" applyFont="1" applyAlignment="1">
      <alignment wrapText="1"/>
    </xf>
    <xf numFmtId="0" fontId="23" fillId="3" borderId="0" xfId="0" applyFont="1" applyFill="1" applyAlignment="1">
      <alignment wrapText="1"/>
    </xf>
    <xf numFmtId="0" fontId="23" fillId="3" borderId="0" xfId="0" applyFont="1" applyFill="1"/>
    <xf numFmtId="17" fontId="23" fillId="3" borderId="0" xfId="0" applyNumberFormat="1" applyFont="1" applyFill="1" applyAlignment="1">
      <alignment wrapText="1"/>
    </xf>
    <xf numFmtId="3" fontId="14" fillId="5" borderId="10" xfId="18" applyNumberFormat="1" applyFont="1" applyFill="1" applyBorder="1" applyAlignment="1">
      <alignment vertical="center"/>
    </xf>
    <xf numFmtId="3" fontId="14" fillId="14" borderId="10" xfId="18" applyNumberFormat="1" applyFont="1" applyFill="1" applyBorder="1" applyAlignment="1">
      <alignment vertical="center"/>
    </xf>
    <xf numFmtId="38" fontId="14" fillId="0" borderId="0" xfId="18" applyNumberFormat="1" applyFont="1"/>
    <xf numFmtId="9" fontId="0" fillId="0" borderId="0" xfId="1" applyFont="1" applyFill="1"/>
    <xf numFmtId="0" fontId="5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9" fontId="8" fillId="9" borderId="0" xfId="1" applyFont="1" applyFill="1" applyAlignment="1">
      <alignment vertical="center"/>
    </xf>
    <xf numFmtId="9" fontId="9" fillId="9" borderId="0" xfId="1" applyFont="1" applyFill="1" applyAlignment="1">
      <alignment vertical="center"/>
    </xf>
    <xf numFmtId="9" fontId="9" fillId="9" borderId="0" xfId="1" applyFont="1" applyFill="1" applyAlignment="1">
      <alignment horizontal="left" vertical="center" wrapText="1"/>
    </xf>
    <xf numFmtId="165" fontId="8" fillId="9" borderId="0" xfId="0" applyNumberFormat="1" applyFont="1" applyFill="1" applyAlignment="1">
      <alignment vertical="center"/>
    </xf>
  </cellXfs>
  <cellStyles count="20">
    <cellStyle name="20% - Accent1 3" xfId="6" xr:uid="{448A6E98-4FCD-4C6F-8DC1-51E5C2048E2D}"/>
    <cellStyle name="Comma [0] 2" xfId="11" xr:uid="{61A5B0D0-2A27-4E45-BB9E-F1699A9C8543}"/>
    <cellStyle name="Comma 12" xfId="13" xr:uid="{12B667C4-B798-4C9E-8E3E-F7B12B392387}"/>
    <cellStyle name="Comma 2 4" xfId="4" xr:uid="{E05FB8B6-3D1F-4026-A32F-BF8E520AB4D4}"/>
    <cellStyle name="Comma 8 2 2" xfId="3" xr:uid="{AE49BFD5-CA80-4C26-A005-2847411DBF53}"/>
    <cellStyle name="Normal" xfId="0" builtinId="0"/>
    <cellStyle name="Normal 11" xfId="18" xr:uid="{ACD064A2-C226-459D-AEF3-607812EFAAE3}"/>
    <cellStyle name="Normal 12" xfId="10" xr:uid="{DC7ACAA5-8AD6-4E92-AA75-FBD05A7F2239}"/>
    <cellStyle name="Normal 2" xfId="17" xr:uid="{BE526C8E-F924-40DA-A061-2BC932AA3538}"/>
    <cellStyle name="Normal 3 3 2" xfId="7" xr:uid="{5E3FE529-9C91-4802-8FE0-F79747D9DC6D}"/>
    <cellStyle name="Normal 4" xfId="16" xr:uid="{ED0539BD-C12E-48D9-A09F-9F98F672F2FA}"/>
    <cellStyle name="Normal 5" xfId="9" xr:uid="{7DCBFDF7-F91E-4277-B6EC-F1FDAC3F9DAF}"/>
    <cellStyle name="Normal 5 2" xfId="14" xr:uid="{F9CD798C-831C-439C-85A9-523A5206C603}"/>
    <cellStyle name="Normal 8 2" xfId="15" xr:uid="{357F6402-9254-4022-82B7-B9BE818440B7}"/>
    <cellStyle name="Normal 8 2 2" xfId="2" xr:uid="{A4F28B63-A9EB-45D6-B157-03A9803070EA}"/>
    <cellStyle name="Percent" xfId="1" builtinId="5"/>
    <cellStyle name="Percent 2" xfId="8" xr:uid="{6DFAB909-4C48-4E3E-A6C7-C96DD4B17664}"/>
    <cellStyle name="Percent 2 3" xfId="19" xr:uid="{8A0A2D3D-34F1-4AFD-B356-C220B2E7D44E}"/>
    <cellStyle name="Percent 7" xfId="5" xr:uid="{853544E8-8CD6-4BBF-B4A7-47A3A0F6B514}"/>
    <cellStyle name="Percent 8" xfId="12" xr:uid="{A1435294-293D-4423-B368-DBE5BBBAF3E7}"/>
  </cellStyles>
  <dxfs count="8">
    <dxf>
      <fill>
        <patternFill>
          <bgColor theme="5" tint="0.59996337778862885"/>
        </patternFill>
      </fill>
    </dxf>
    <dxf>
      <fill>
        <patternFill>
          <bgColor rgb="FFFFCDF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</dxf>
    <dxf>
      <fill>
        <patternFill>
          <bgColor rgb="FFFFCDF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</dxf>
    <dxf>
      <fill>
        <patternFill>
          <bgColor rgb="FFFFCDF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CC"/>
      <color rgb="FFFFCDF7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508</xdr:row>
      <xdr:rowOff>28575</xdr:rowOff>
    </xdr:from>
    <xdr:to>
      <xdr:col>14</xdr:col>
      <xdr:colOff>110788</xdr:colOff>
      <xdr:row>513</xdr:row>
      <xdr:rowOff>85804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560145-6E8D-0BB4-3E1F-70DBC83D7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3105150"/>
          <a:ext cx="3444538" cy="9144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denilla, Leny (AfricaRice)" id="{36A702F8-87B0-4843-988F-2271E44B174E}" userId="S::L.Medenilla@cgiar.org::9e8b5810-eeef-4812-8593-4f3dd963ced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6-09T12:02:00.68" personId="{36A702F8-87B0-4843-988F-2271E44B174E}" id="{D313E5CB-38ED-4E81-A0F5-95939B7F4C8E}">
    <text>TL Budget_Staff Allocation 2025_NZ 01062025_V1</text>
  </threadedComment>
  <threadedComment ref="C12" dT="2025-06-09T12:01:52.07" personId="{36A702F8-87B0-4843-988F-2271E44B174E}" id="{7EB501BE-37D1-4164-A0EB-875CA2128B11}">
    <text>TL Budget_Staff Allocation 2025_NZ 01062025_V1</text>
  </threadedComment>
  <threadedComment ref="C23" dT="2025-06-09T12:06:26.64" personId="{36A702F8-87B0-4843-988F-2271E44B174E}" id="{0C48960E-E81E-4729-A363-F39B30E9B958}">
    <text>TL Budget_Staff Allocation 2025_NZ 01062025_V1</text>
  </threadedComment>
  <threadedComment ref="C45" dT="2025-06-09T12:31:14.71" personId="{36A702F8-87B0-4843-988F-2271E44B174E}" id="{A39A8CB8-A25B-44F3-B830-EB924BC56170}">
    <text>TL Budget_Staff Allocation 2025_NZ 01062025_V1</text>
  </threadedComment>
  <threadedComment ref="C55" dT="2025-06-09T12:37:42.54" personId="{36A702F8-87B0-4843-988F-2271E44B174E}" id="{E6BE7A26-F3F2-4F83-ABE6-335FB37F1707}">
    <text>TL Budget_Staff Allocation 2025_NZ 01062025_V1</text>
  </threadedComment>
  <threadedComment ref="C56" dT="2025-06-09T12:37:48.95" personId="{36A702F8-87B0-4843-988F-2271E44B174E}" id="{441FDA9B-364E-4446-8BA8-C8B8823A406C}">
    <text>TL Budget_Staff Allocation 2025_NZ 01062025_V1</text>
  </threadedComment>
  <threadedComment ref="C60" dT="2025-06-09T12:37:42.54" personId="{36A702F8-87B0-4843-988F-2271E44B174E}" id="{893FAF78-D5CC-4863-966B-EC745ABD0B38}">
    <text>TL Budget_Staff Allocation 2025_NZ 01062025_V1</text>
  </threadedComment>
  <threadedComment ref="C61" dT="2025-06-09T12:37:42.54" personId="{36A702F8-87B0-4843-988F-2271E44B174E}" id="{41FD7E65-CE25-4312-A8CE-23CCDF8E4935}">
    <text>TL Budget_Staff Allocation 2025_NZ 01062025_V1</text>
  </threadedComment>
  <threadedComment ref="C62" dT="2025-06-09T12:37:42.54" personId="{36A702F8-87B0-4843-988F-2271E44B174E}" id="{3A24EDAC-BC25-41CB-90D6-D7D95AF14123}">
    <text>TL Budget_Staff Allocation 2025_NZ 01062025_V1</text>
  </threadedComment>
  <threadedComment ref="C63" dT="2025-06-09T12:37:42.54" personId="{36A702F8-87B0-4843-988F-2271E44B174E}" id="{D96C5AA4-33A3-411C-B899-A62DE4273EA1}">
    <text>TL Budget_Staff Allocation 2025_NZ 01062025_V1</text>
  </threadedComment>
  <threadedComment ref="C64" dT="2025-06-09T12:37:42.54" personId="{36A702F8-87B0-4843-988F-2271E44B174E}" id="{F618571C-F727-43A2-9CF0-B41C831565EF}">
    <text>TL Budget_Staff Allocation 2025_NZ 01062025_V1</text>
  </threadedComment>
  <threadedComment ref="N144" dT="2025-05-28T16:35:37.10" personId="{36A702F8-87B0-4843-988F-2271E44B174E}" id="{E791A979-EA70-476F-AC49-BB1040000514}">
    <text xml:space="preserve">Cleared up to 31Dec 2025 only
</text>
  </threadedComment>
  <threadedComment ref="N152" dT="2025-05-28T16:30:50.19" personId="{36A702F8-87B0-4843-988F-2271E44B174E}" id="{BEA8DC44-8203-4DDF-94CA-492618D3AF61}">
    <text>Cleared up to 31Dec25 only</text>
  </threadedComment>
  <threadedComment ref="C181" dT="2025-06-09T16:24:32.55" personId="{36A702F8-87B0-4843-988F-2271E44B174E}" id="{C665DA06-A586-40EE-A5C1-67FE8D831447}">
    <text>TL Budget_Staff Allocation 2025_NZ 01062025_V1</text>
  </threadedComment>
  <threadedComment ref="C182" dT="2025-06-09T16:24:38.82" personId="{36A702F8-87B0-4843-988F-2271E44B174E}" id="{4FA48A73-0825-4EE7-B062-754542E5E5D5}">
    <text>TL Budget_Staff Allocation 2025_NZ 01062025_V1</text>
  </threadedComment>
  <threadedComment ref="M209" dT="2025-05-05T10:07:15.07" personId="{36A702F8-87B0-4843-988F-2271E44B174E}" id="{3DDEF645-763A-4A1F-808E-91F80B098B10}">
    <text>AG10203-BN10779 in 2026&amp;2027</text>
  </threadedComment>
  <threadedComment ref="C216" dT="2025-06-09T12:42:37.16" personId="{36A702F8-87B0-4843-988F-2271E44B174E}" id="{8AC99F62-726D-4F32-B1EF-B4E6A1449E4F}">
    <text>TL Budget_Staff Allocation 2025_NZ 01062025_V1</text>
  </threadedComment>
  <threadedComment ref="C217" dT="2025-06-09T12:42:37.16" personId="{36A702F8-87B0-4843-988F-2271E44B174E}" id="{DE145CAB-B998-493F-A43B-356D802F2AE9}">
    <text>TL Budget_Staff Allocation 2025_NZ 01062025_V1</text>
  </threadedComment>
  <threadedComment ref="C250" dT="2025-06-09T16:44:52.20" personId="{36A702F8-87B0-4843-988F-2271E44B174E}" id="{046184B8-27D4-4B12-9EA6-B159461C349C}">
    <text xml:space="preserve">TL Budget_Staff Allocation 2025_NZ 01062025_V1
</text>
  </threadedComment>
  <threadedComment ref="C251" dT="2025-06-27T09:56:38.01" personId="{36A702F8-87B0-4843-988F-2271E44B174E}" id="{8B008D70-513D-4F9F-A1C0-13926512E40D}">
    <text>Contract cleared for extension up to Dec31’25 only</text>
  </threadedComment>
  <threadedComment ref="N252" dT="2025-05-28T16:25:46.78" personId="{36A702F8-87B0-4843-988F-2271E44B174E}" id="{CB6A41EE-CF9C-47A2-9119-4826265F2AD9}">
    <text>Cleared 28May25</text>
  </threadedComment>
  <threadedComment ref="C310" dT="2025-06-05T14:53:27.29" personId="{36A702F8-87B0-4843-988F-2271E44B174E}" id="{EF629D2F-B941-43FF-AA6B-C9A142F33AE0}">
    <text>Extended up to 31Dec25</text>
  </threadedComment>
  <threadedComment ref="C325" dT="2025-06-05T14:51:32.24" personId="{36A702F8-87B0-4843-988F-2271E44B174E}" id="{7B1EA4B2-F811-464F-BA1C-3443E770D498}">
    <text>Extended up to 31Dec25</text>
  </threadedComment>
  <threadedComment ref="C363" dT="2025-06-09T12:42:37.16" personId="{36A702F8-87B0-4843-988F-2271E44B174E}" id="{B9E19BE5-DDE3-42B1-9480-A47DBD8F35C6}">
    <text>TL Budget_Staff Allocation 2025_NZ 01062025_V1</text>
  </threadedComment>
  <threadedComment ref="C398" dT="2025-06-27T10:11:41.23" personId="{36A702F8-87B0-4843-988F-2271E44B174E}" id="{F456A4C8-19DF-489F-B4B3-D6FB9C178D28}">
    <text>Contract extension cleared up to 30Jun27</text>
  </threadedComment>
  <threadedComment ref="C400" dT="2025-06-09T18:04:37.16" personId="{36A702F8-87B0-4843-988F-2271E44B174E}" id="{770B2FAE-A483-41B3-83FA-9F72231BCDCA}">
    <text>TL Budget_Staff Allocation 2025_NZ 01062025_V1</text>
  </threadedComment>
  <threadedComment ref="C401" dT="2025-06-09T18:04:37.16" personId="{36A702F8-87B0-4843-988F-2271E44B174E}" id="{12C9A298-380C-4C25-8ACC-433B5A706A3E}">
    <text>TL Budget_Staff Allocation 2025_NZ 01062025_V1</text>
  </threadedComment>
  <threadedComment ref="C415" dT="2025-06-22T23:18:40.68" personId="{36A702F8-87B0-4843-988F-2271E44B174E}" id="{93B81F4A-7520-48B5-9BA2-1694C2F8ED3C}">
    <text>Check when he started</text>
  </threadedComment>
  <threadedComment ref="C416" dT="2025-06-22T23:18:40.68" personId="{36A702F8-87B0-4843-988F-2271E44B174E}" id="{A3341AA5-A36C-44BC-A105-DEEE5FFE5D33}">
    <text>Check when he started</text>
  </threadedComment>
  <threadedComment ref="C417" dT="2025-06-22T23:18:40.68" personId="{36A702F8-87B0-4843-988F-2271E44B174E}" id="{3070B01D-A892-43A2-983F-CED21538DB53}">
    <text>Check when he started</text>
  </threadedComment>
  <threadedComment ref="C424" dT="2025-06-22T23:18:40.68" personId="{36A702F8-87B0-4843-988F-2271E44B174E}" id="{F4DEC807-E4B1-4C91-AED0-194F9E5F652D}">
    <text>Check when he started</text>
  </threadedComment>
  <threadedComment ref="C425" dT="2025-06-22T23:18:40.68" personId="{36A702F8-87B0-4843-988F-2271E44B174E}" id="{98EB4A84-4C9E-44C5-B9D3-69FB324012DF}">
    <text>Check when he started</text>
  </threadedComment>
  <threadedComment ref="C426" dT="2025-06-22T23:18:40.68" personId="{36A702F8-87B0-4843-988F-2271E44B174E}" id="{EBDA048D-3571-41EE-966C-1AFB0E2785B5}">
    <text>Check when he started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73C5-FE26-4C2E-85EC-17E1536AC7BB}">
  <dimension ref="A1:AC507"/>
  <sheetViews>
    <sheetView tabSelected="1" zoomScale="80" zoomScaleNormal="80" workbookViewId="0">
      <pane xSplit="14" ySplit="8" topLeftCell="O9" activePane="bottomRight" state="frozen"/>
      <selection pane="topRight" activeCell="P1" sqref="P1"/>
      <selection pane="bottomLeft" activeCell="A9" sqref="A9"/>
      <selection pane="bottomRight" activeCell="A6" sqref="A6"/>
    </sheetView>
  </sheetViews>
  <sheetFormatPr defaultColWidth="8.88671875" defaultRowHeight="13.8" x14ac:dyDescent="0.3"/>
  <cols>
    <col min="1" max="1" width="11" style="1" customWidth="1"/>
    <col min="2" max="2" width="8.6640625" style="1" customWidth="1"/>
    <col min="3" max="3" width="26.88671875" style="1" customWidth="1"/>
    <col min="4" max="11" width="1.77734375" style="1" customWidth="1"/>
    <col min="12" max="12" width="27.77734375" style="1" customWidth="1"/>
    <col min="13" max="13" width="15.21875" style="1" bestFit="1" customWidth="1"/>
    <col min="14" max="14" width="10.88671875" style="1" bestFit="1" customWidth="1"/>
    <col min="15" max="26" width="8.77734375" style="1" customWidth="1"/>
    <col min="27" max="27" width="8.77734375" style="6" customWidth="1"/>
    <col min="28" max="28" width="12.44140625" style="6" customWidth="1"/>
    <col min="29" max="29" width="8.77734375" style="1" customWidth="1"/>
    <col min="30" max="16384" width="8.88671875" style="1"/>
  </cols>
  <sheetData>
    <row r="1" spans="1:29" s="6" customFormat="1" x14ac:dyDescent="0.3">
      <c r="B1" s="6" t="s">
        <v>910</v>
      </c>
      <c r="C1" s="1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9" s="6" customFormat="1" x14ac:dyDescent="0.3">
      <c r="B2" s="6" t="s">
        <v>596</v>
      </c>
      <c r="C2" s="7">
        <v>45883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x14ac:dyDescent="0.3">
      <c r="B3" s="1" t="s">
        <v>1034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9" x14ac:dyDescent="0.3">
      <c r="B4" s="12"/>
      <c r="C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9" x14ac:dyDescent="0.3"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 x14ac:dyDescent="0.3"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s="62" customFormat="1" ht="26.4" x14ac:dyDescent="0.3">
      <c r="A7" s="62" t="s">
        <v>676</v>
      </c>
      <c r="B7" s="63" t="s">
        <v>17</v>
      </c>
      <c r="C7" s="63" t="s">
        <v>374</v>
      </c>
      <c r="D7" s="64" t="s">
        <v>575</v>
      </c>
      <c r="E7" s="64" t="s">
        <v>581</v>
      </c>
      <c r="F7" s="64" t="s">
        <v>745</v>
      </c>
      <c r="G7" s="64" t="s">
        <v>576</v>
      </c>
      <c r="H7" s="64" t="s">
        <v>577</v>
      </c>
      <c r="I7" s="64" t="s">
        <v>578</v>
      </c>
      <c r="J7" s="64" t="s">
        <v>406</v>
      </c>
      <c r="K7" s="64" t="s">
        <v>579</v>
      </c>
      <c r="L7" s="64" t="s">
        <v>580</v>
      </c>
      <c r="M7" s="63" t="s">
        <v>375</v>
      </c>
      <c r="N7" s="63" t="s">
        <v>376</v>
      </c>
      <c r="O7" s="65">
        <v>45658</v>
      </c>
      <c r="P7" s="65">
        <v>45689</v>
      </c>
      <c r="Q7" s="65">
        <v>45717</v>
      </c>
      <c r="R7" s="65">
        <v>45748</v>
      </c>
      <c r="S7" s="65">
        <v>45778</v>
      </c>
      <c r="T7" s="65">
        <v>45809</v>
      </c>
      <c r="U7" s="65">
        <v>45839</v>
      </c>
      <c r="V7" s="65">
        <v>45870</v>
      </c>
      <c r="W7" s="65">
        <v>45901</v>
      </c>
      <c r="X7" s="65">
        <v>45931</v>
      </c>
      <c r="Y7" s="65">
        <v>45962</v>
      </c>
      <c r="Z7" s="65">
        <v>45992</v>
      </c>
      <c r="AA7" s="65" t="s">
        <v>408</v>
      </c>
      <c r="AB7" s="65" t="s">
        <v>923</v>
      </c>
      <c r="AC7" s="65" t="s">
        <v>891</v>
      </c>
    </row>
    <row r="8" spans="1:29" s="4" customFormat="1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 t="s">
        <v>582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9" s="36" customFormat="1" x14ac:dyDescent="0.3">
      <c r="A9" s="36" t="str">
        <f>CONCATENATE(B9," ","Total")</f>
        <v>A10000 Total</v>
      </c>
      <c r="B9" s="36" t="s">
        <v>18</v>
      </c>
      <c r="C9" s="36" t="s">
        <v>19</v>
      </c>
      <c r="D9" s="36" t="s">
        <v>411</v>
      </c>
      <c r="E9" s="36" t="s">
        <v>412</v>
      </c>
      <c r="F9" s="36" t="str">
        <f>LEFT($E9,3)</f>
        <v>GSS</v>
      </c>
      <c r="G9" s="36" t="s">
        <v>413</v>
      </c>
      <c r="H9" s="36" t="s">
        <v>414</v>
      </c>
      <c r="I9" s="36" t="s">
        <v>420</v>
      </c>
      <c r="J9" s="36" t="s">
        <v>383</v>
      </c>
      <c r="K9" s="36" t="s">
        <v>384</v>
      </c>
      <c r="L9" s="36" t="s">
        <v>416</v>
      </c>
      <c r="M9" s="36" t="s">
        <v>0</v>
      </c>
      <c r="N9" s="36" t="s">
        <v>20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37">
        <v>1</v>
      </c>
      <c r="W9" s="37">
        <v>1</v>
      </c>
      <c r="X9" s="37">
        <v>1</v>
      </c>
      <c r="Y9" s="37">
        <v>1</v>
      </c>
      <c r="Z9" s="37">
        <v>1</v>
      </c>
      <c r="AA9" s="38">
        <f>SUM(O9:Z9)</f>
        <v>12</v>
      </c>
      <c r="AB9" s="39" t="str">
        <f>VLOOKUP($M9,ProjectPortfolio!$A$2:$C$53,2,0)</f>
        <v>Unrestricted</v>
      </c>
      <c r="AC9" s="40">
        <f>VLOOKUP($M9,ProjectPortfolio!$A$2:$C$53,3,0)</f>
        <v>46022</v>
      </c>
    </row>
    <row r="10" spans="1:29" s="36" customFormat="1" x14ac:dyDescent="0.3">
      <c r="A10" s="36" t="str">
        <f t="shared" ref="A10:A12" si="0">CONCATENATE(B10," ","Total")</f>
        <v>A10003 Total</v>
      </c>
      <c r="B10" s="36" t="s">
        <v>21</v>
      </c>
      <c r="C10" s="36" t="s">
        <v>22</v>
      </c>
      <c r="D10" s="36" t="s">
        <v>466</v>
      </c>
      <c r="E10" s="36" t="s">
        <v>467</v>
      </c>
      <c r="F10" s="36" t="str">
        <f t="shared" ref="F10:F12" si="1">LEFT($E10,3)</f>
        <v>IRS</v>
      </c>
      <c r="G10" s="36" t="s">
        <v>541</v>
      </c>
      <c r="H10" s="36" t="s">
        <v>414</v>
      </c>
      <c r="I10" s="36" t="s">
        <v>420</v>
      </c>
      <c r="J10" s="36" t="s">
        <v>387</v>
      </c>
      <c r="K10" s="36" t="s">
        <v>388</v>
      </c>
      <c r="L10" s="36" t="s">
        <v>438</v>
      </c>
      <c r="M10" s="36" t="s">
        <v>969</v>
      </c>
      <c r="N10" s="36" t="s">
        <v>970</v>
      </c>
      <c r="O10" s="37">
        <v>0</v>
      </c>
      <c r="P10" s="37">
        <v>0</v>
      </c>
      <c r="Q10" s="37">
        <v>0.6</v>
      </c>
      <c r="R10" s="37">
        <v>0.6</v>
      </c>
      <c r="S10" s="37">
        <v>0.6</v>
      </c>
      <c r="T10" s="37">
        <v>0.6</v>
      </c>
      <c r="U10" s="37">
        <v>0.6</v>
      </c>
      <c r="V10" s="37">
        <v>0.6</v>
      </c>
      <c r="W10" s="37">
        <v>0.6</v>
      </c>
      <c r="X10" s="37">
        <v>0.6</v>
      </c>
      <c r="Y10" s="37">
        <v>0.6</v>
      </c>
      <c r="Z10" s="37">
        <v>0.6</v>
      </c>
      <c r="AA10" s="38">
        <f t="shared" ref="AA10:AA12" si="2">SUM(O10:Z10)</f>
        <v>5.9999999999999991</v>
      </c>
      <c r="AB10" s="39" t="str">
        <f>VLOOKUP($M10,ProjectPortfolio!$A$2:$C$53,2,0)</f>
        <v>B4T</v>
      </c>
      <c r="AC10" s="40">
        <f>VLOOKUP($M10,ProjectPortfolio!$A$2:$C$53,3,0)</f>
        <v>46022</v>
      </c>
    </row>
    <row r="11" spans="1:29" s="36" customFormat="1" ht="27.6" x14ac:dyDescent="0.3">
      <c r="A11" s="36" t="str">
        <f t="shared" si="0"/>
        <v>A10003 Total</v>
      </c>
      <c r="B11" s="36" t="s">
        <v>21</v>
      </c>
      <c r="C11" s="36" t="s">
        <v>22</v>
      </c>
      <c r="D11" s="36" t="s">
        <v>466</v>
      </c>
      <c r="E11" s="36" t="s">
        <v>467</v>
      </c>
      <c r="F11" s="36" t="str">
        <f t="shared" si="1"/>
        <v>IRS</v>
      </c>
      <c r="G11" s="36" t="s">
        <v>541</v>
      </c>
      <c r="H11" s="36" t="s">
        <v>414</v>
      </c>
      <c r="I11" s="36" t="s">
        <v>420</v>
      </c>
      <c r="J11" s="36" t="s">
        <v>387</v>
      </c>
      <c r="K11" s="36" t="s">
        <v>388</v>
      </c>
      <c r="L11" s="36" t="s">
        <v>438</v>
      </c>
      <c r="M11" s="36" t="s">
        <v>971</v>
      </c>
      <c r="N11" s="36" t="s">
        <v>985</v>
      </c>
      <c r="O11" s="37">
        <v>0.1</v>
      </c>
      <c r="P11" s="37">
        <v>0.1</v>
      </c>
      <c r="Q11" s="37">
        <v>0.4</v>
      </c>
      <c r="R11" s="37">
        <v>0.4</v>
      </c>
      <c r="S11" s="37">
        <v>0.4</v>
      </c>
      <c r="T11" s="37">
        <v>0.4</v>
      </c>
      <c r="U11" s="37">
        <v>0.4</v>
      </c>
      <c r="V11" s="37">
        <v>0.4</v>
      </c>
      <c r="W11" s="37">
        <v>0.4</v>
      </c>
      <c r="X11" s="37">
        <v>0.4</v>
      </c>
      <c r="Y11" s="37">
        <v>0.4</v>
      </c>
      <c r="Z11" s="37">
        <v>0.4</v>
      </c>
      <c r="AA11" s="38">
        <f t="shared" si="2"/>
        <v>4.1999999999999993</v>
      </c>
      <c r="AB11" s="39" t="str">
        <f>VLOOKUP($M11,ProjectPortfolio!$A$2:$C$53,2,0)</f>
        <v>SCALING IMPACT</v>
      </c>
      <c r="AC11" s="40">
        <f>VLOOKUP($M11,ProjectPortfolio!$A$2:$C$53,3,0)</f>
        <v>46022</v>
      </c>
    </row>
    <row r="12" spans="1:29" s="36" customFormat="1" x14ac:dyDescent="0.3">
      <c r="A12" s="36" t="str">
        <f t="shared" si="0"/>
        <v>A10003 Total</v>
      </c>
      <c r="B12" s="36" t="s">
        <v>21</v>
      </c>
      <c r="C12" s="36" t="s">
        <v>22</v>
      </c>
      <c r="D12" s="36" t="s">
        <v>466</v>
      </c>
      <c r="E12" s="36" t="s">
        <v>467</v>
      </c>
      <c r="F12" s="36" t="str">
        <f t="shared" si="1"/>
        <v>IRS</v>
      </c>
      <c r="G12" s="36" t="s">
        <v>541</v>
      </c>
      <c r="H12" s="36" t="s">
        <v>414</v>
      </c>
      <c r="I12" s="36" t="s">
        <v>420</v>
      </c>
      <c r="J12" s="36" t="s">
        <v>387</v>
      </c>
      <c r="K12" s="36" t="s">
        <v>388</v>
      </c>
      <c r="L12" s="36" t="s">
        <v>438</v>
      </c>
      <c r="M12" s="36" t="s">
        <v>752</v>
      </c>
      <c r="N12" s="36" t="s">
        <v>753</v>
      </c>
      <c r="O12" s="37">
        <v>0.9</v>
      </c>
      <c r="P12" s="37">
        <v>0.9</v>
      </c>
      <c r="Q12" s="37" t="s">
        <v>967</v>
      </c>
      <c r="R12" s="37" t="s">
        <v>967</v>
      </c>
      <c r="S12" s="37" t="s">
        <v>967</v>
      </c>
      <c r="T12" s="37" t="s">
        <v>967</v>
      </c>
      <c r="U12" s="37" t="s">
        <v>967</v>
      </c>
      <c r="V12" s="37" t="s">
        <v>967</v>
      </c>
      <c r="W12" s="37" t="s">
        <v>967</v>
      </c>
      <c r="X12" s="37" t="s">
        <v>967</v>
      </c>
      <c r="Y12" s="37" t="s">
        <v>967</v>
      </c>
      <c r="Z12" s="37" t="s">
        <v>967</v>
      </c>
      <c r="AA12" s="38">
        <f t="shared" si="2"/>
        <v>1.8</v>
      </c>
      <c r="AB12" s="39" t="str">
        <f>VLOOKUP($M12,ProjectPortfolio!$A$2:$C$53,2,0)</f>
        <v>SGP AGGRI2</v>
      </c>
      <c r="AC12" s="40">
        <f>VLOOKUP($M12,ProjectPortfolio!$A$2:$C$53,3,0)</f>
        <v>45716</v>
      </c>
    </row>
    <row r="13" spans="1:29" s="36" customFormat="1" ht="41.4" x14ac:dyDescent="0.3">
      <c r="A13" s="36" t="str">
        <f t="shared" ref="A13:A93" si="3">CONCATENATE(B13," ","Total")</f>
        <v>A10014 Total</v>
      </c>
      <c r="B13" s="36" t="s">
        <v>23</v>
      </c>
      <c r="C13" s="36" t="s">
        <v>24</v>
      </c>
      <c r="D13" s="36" t="s">
        <v>468</v>
      </c>
      <c r="E13" s="36" t="s">
        <v>469</v>
      </c>
      <c r="F13" s="36" t="str">
        <f>LEFT($E13,3)</f>
        <v>IRS</v>
      </c>
      <c r="G13" s="36" t="s">
        <v>413</v>
      </c>
      <c r="H13" s="36" t="s">
        <v>414</v>
      </c>
      <c r="I13" s="36" t="s">
        <v>420</v>
      </c>
      <c r="J13" s="36" t="s">
        <v>387</v>
      </c>
      <c r="K13" s="36" t="s">
        <v>392</v>
      </c>
      <c r="L13" s="36" t="s">
        <v>922</v>
      </c>
      <c r="M13" s="36" t="s">
        <v>7</v>
      </c>
      <c r="N13" s="36" t="s">
        <v>738</v>
      </c>
      <c r="O13" s="37">
        <v>0.8</v>
      </c>
      <c r="P13" s="37">
        <v>0.8</v>
      </c>
      <c r="Q13" s="37">
        <v>0.8</v>
      </c>
      <c r="R13" s="37">
        <v>0.8</v>
      </c>
      <c r="S13" s="37">
        <v>0.8</v>
      </c>
      <c r="T13" s="37">
        <v>0.8</v>
      </c>
      <c r="U13" s="37">
        <v>0.8</v>
      </c>
      <c r="V13" s="37">
        <v>0.8</v>
      </c>
      <c r="W13" s="37">
        <v>0.8</v>
      </c>
      <c r="X13" s="37">
        <v>0.8</v>
      </c>
      <c r="Y13" s="37">
        <v>0.8</v>
      </c>
      <c r="Z13" s="37">
        <v>0.8</v>
      </c>
      <c r="AA13" s="38">
        <f>SUM(O13:Z13)</f>
        <v>9.6</v>
      </c>
      <c r="AB13" s="39" t="str">
        <f>VLOOKUP($M13,ProjectPortfolio!$A$2:$C$53,2,0)</f>
        <v>Japan Attributed, new</v>
      </c>
      <c r="AC13" s="40">
        <f>VLOOKUP($M13,ProjectPortfolio!$A$2:$C$53,3,0)</f>
        <v>46022</v>
      </c>
    </row>
    <row r="14" spans="1:29" s="36" customFormat="1" ht="27.6" x14ac:dyDescent="0.3">
      <c r="A14" s="36" t="str">
        <f t="shared" si="3"/>
        <v>A10014 Total</v>
      </c>
      <c r="B14" s="36" t="s">
        <v>23</v>
      </c>
      <c r="C14" s="36" t="s">
        <v>24</v>
      </c>
      <c r="D14" s="36" t="s">
        <v>468</v>
      </c>
      <c r="E14" s="36" t="s">
        <v>469</v>
      </c>
      <c r="F14" s="36" t="str">
        <f>LEFT($E14,3)</f>
        <v>IRS</v>
      </c>
      <c r="G14" s="36" t="s">
        <v>413</v>
      </c>
      <c r="H14" s="36" t="s">
        <v>414</v>
      </c>
      <c r="I14" s="36" t="s">
        <v>420</v>
      </c>
      <c r="J14" s="36" t="s">
        <v>387</v>
      </c>
      <c r="K14" s="36" t="s">
        <v>392</v>
      </c>
      <c r="L14" s="36" t="s">
        <v>922</v>
      </c>
      <c r="M14" s="36" t="s">
        <v>972</v>
      </c>
      <c r="N14" s="36" t="s">
        <v>973</v>
      </c>
      <c r="O14" s="37">
        <v>0.2</v>
      </c>
      <c r="P14" s="37">
        <v>0.2</v>
      </c>
      <c r="Q14" s="37">
        <v>0.2</v>
      </c>
      <c r="R14" s="37">
        <v>0.2</v>
      </c>
      <c r="S14" s="37">
        <v>0.2</v>
      </c>
      <c r="T14" s="37">
        <v>0.2</v>
      </c>
      <c r="U14" s="37">
        <v>0.2</v>
      </c>
      <c r="V14" s="37">
        <v>0.2</v>
      </c>
      <c r="W14" s="37">
        <v>0.2</v>
      </c>
      <c r="X14" s="37">
        <v>0.2</v>
      </c>
      <c r="Y14" s="37">
        <v>0.2</v>
      </c>
      <c r="Z14" s="37">
        <v>0.2</v>
      </c>
      <c r="AA14" s="38">
        <f>SUM(O14:Z14)</f>
        <v>2.4</v>
      </c>
      <c r="AB14" s="39" t="str">
        <f>VLOOKUP($M14,ProjectPortfolio!$A$2:$C$53,2,0)</f>
        <v>SUSTAINABLE FARMING</v>
      </c>
      <c r="AC14" s="40">
        <f>VLOOKUP($M14,ProjectPortfolio!$A$2:$C$53,3,0)</f>
        <v>46022</v>
      </c>
    </row>
    <row r="15" spans="1:29" s="36" customFormat="1" ht="27.6" x14ac:dyDescent="0.3">
      <c r="A15" s="36" t="str">
        <f>CONCATENATE(B15," ","Total")</f>
        <v>A10015 Total</v>
      </c>
      <c r="B15" s="36" t="s">
        <v>25</v>
      </c>
      <c r="C15" s="36" t="s">
        <v>26</v>
      </c>
      <c r="D15" s="36" t="s">
        <v>470</v>
      </c>
      <c r="E15" s="36" t="s">
        <v>469</v>
      </c>
      <c r="F15" s="36" t="str">
        <f>LEFT($E15,3)</f>
        <v>IRS</v>
      </c>
      <c r="G15" s="36" t="s">
        <v>413</v>
      </c>
      <c r="H15" s="36" t="s">
        <v>471</v>
      </c>
      <c r="I15" s="36" t="s">
        <v>472</v>
      </c>
      <c r="J15" s="36" t="s">
        <v>387</v>
      </c>
      <c r="K15" s="36" t="s">
        <v>396</v>
      </c>
      <c r="L15" s="36" t="s">
        <v>44</v>
      </c>
      <c r="M15" s="36" t="s">
        <v>665</v>
      </c>
      <c r="N15" s="36" t="s">
        <v>748</v>
      </c>
      <c r="O15" s="37">
        <v>0.25</v>
      </c>
      <c r="P15" s="37">
        <v>0.25</v>
      </c>
      <c r="Q15" s="37">
        <v>0.25</v>
      </c>
      <c r="R15" s="37">
        <v>0.25</v>
      </c>
      <c r="S15" s="37">
        <v>0.25</v>
      </c>
      <c r="T15" s="37">
        <v>0.25</v>
      </c>
      <c r="U15" s="37">
        <v>0.25</v>
      </c>
      <c r="V15" s="37">
        <v>0.25</v>
      </c>
      <c r="W15" s="37">
        <v>0.25</v>
      </c>
      <c r="X15" s="37">
        <v>0.25</v>
      </c>
      <c r="Y15" s="37">
        <v>0.25</v>
      </c>
      <c r="Z15" s="37">
        <v>0.25</v>
      </c>
      <c r="AA15" s="38">
        <f>SUM(O15:Z15)</f>
        <v>3</v>
      </c>
      <c r="AB15" s="39" t="str">
        <f>VLOOKUP($M15,ProjectPortfolio!$A$2:$C$53,2,0)</f>
        <v>IITA/IFAD Zero Hunger</v>
      </c>
      <c r="AC15" s="40">
        <f>VLOOKUP($M15,ProjectPortfolio!$A$2:$C$53,3,0)</f>
        <v>45688</v>
      </c>
    </row>
    <row r="16" spans="1:29" s="36" customFormat="1" ht="27.6" x14ac:dyDescent="0.3">
      <c r="A16" s="36" t="str">
        <f>CONCATENATE(B16," ","Total")</f>
        <v>A10015 Total</v>
      </c>
      <c r="B16" s="36" t="s">
        <v>25</v>
      </c>
      <c r="C16" s="36" t="s">
        <v>26</v>
      </c>
      <c r="D16" s="36" t="s">
        <v>470</v>
      </c>
      <c r="E16" s="36" t="s">
        <v>469</v>
      </c>
      <c r="F16" s="36" t="str">
        <f>LEFT($E16,3)</f>
        <v>IRS</v>
      </c>
      <c r="G16" s="36" t="s">
        <v>413</v>
      </c>
      <c r="H16" s="36" t="s">
        <v>471</v>
      </c>
      <c r="I16" s="36" t="s">
        <v>472</v>
      </c>
      <c r="J16" s="36" t="s">
        <v>387</v>
      </c>
      <c r="K16" s="36" t="s">
        <v>396</v>
      </c>
      <c r="L16" s="36" t="s">
        <v>44</v>
      </c>
      <c r="M16" s="36" t="s">
        <v>972</v>
      </c>
      <c r="N16" s="36" t="s">
        <v>974</v>
      </c>
      <c r="O16" s="37">
        <v>0.3</v>
      </c>
      <c r="P16" s="37">
        <v>0.3</v>
      </c>
      <c r="Q16" s="37">
        <v>0.4</v>
      </c>
      <c r="R16" s="37">
        <v>0.4</v>
      </c>
      <c r="S16" s="37">
        <v>0.4</v>
      </c>
      <c r="T16" s="37">
        <v>0.4</v>
      </c>
      <c r="U16" s="37">
        <v>0.4</v>
      </c>
      <c r="V16" s="37">
        <v>0.4</v>
      </c>
      <c r="W16" s="37">
        <v>0.4</v>
      </c>
      <c r="X16" s="37">
        <v>0.4</v>
      </c>
      <c r="Y16" s="37">
        <v>0.4</v>
      </c>
      <c r="Z16" s="37">
        <v>0.4</v>
      </c>
      <c r="AA16" s="38">
        <f>SUM(O16:Z16)</f>
        <v>4.5999999999999996</v>
      </c>
      <c r="AB16" s="39" t="str">
        <f>VLOOKUP($M16,ProjectPortfolio!$A$2:$C$53,2,0)</f>
        <v>SUSTAINABLE FARMING</v>
      </c>
      <c r="AC16" s="40">
        <f>VLOOKUP($M16,ProjectPortfolio!$A$2:$C$53,3,0)</f>
        <v>46022</v>
      </c>
    </row>
    <row r="17" spans="1:29" s="36" customFormat="1" ht="27.6" x14ac:dyDescent="0.3">
      <c r="A17" s="36" t="str">
        <f>CONCATENATE(B17," ","Total")</f>
        <v>A10015 Total</v>
      </c>
      <c r="B17" s="36" t="s">
        <v>25</v>
      </c>
      <c r="C17" s="36" t="s">
        <v>26</v>
      </c>
      <c r="D17" s="36" t="s">
        <v>470</v>
      </c>
      <c r="E17" s="36" t="s">
        <v>469</v>
      </c>
      <c r="F17" s="36" t="str">
        <f>LEFT($E17,3)</f>
        <v>IRS</v>
      </c>
      <c r="G17" s="36" t="s">
        <v>413</v>
      </c>
      <c r="H17" s="36" t="s">
        <v>471</v>
      </c>
      <c r="I17" s="36" t="s">
        <v>472</v>
      </c>
      <c r="J17" s="36" t="s">
        <v>387</v>
      </c>
      <c r="K17" s="36" t="s">
        <v>396</v>
      </c>
      <c r="L17" s="36" t="s">
        <v>44</v>
      </c>
      <c r="M17" s="36" t="s">
        <v>971</v>
      </c>
      <c r="N17" s="36" t="s">
        <v>985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0.35</v>
      </c>
      <c r="V17" s="37">
        <v>0.35</v>
      </c>
      <c r="W17" s="37">
        <v>0.35</v>
      </c>
      <c r="X17" s="37">
        <v>0.35</v>
      </c>
      <c r="Y17" s="37">
        <v>0.35</v>
      </c>
      <c r="Z17" s="37">
        <v>0.35</v>
      </c>
      <c r="AA17" s="38">
        <f>SUM(O17:Z17)</f>
        <v>2.1</v>
      </c>
      <c r="AB17" s="39" t="str">
        <f>VLOOKUP($M17,ProjectPortfolio!$A$2:$C$53,2,0)</f>
        <v>SCALING IMPACT</v>
      </c>
      <c r="AC17" s="40">
        <f>VLOOKUP($M17,ProjectPortfolio!$A$2:$C$53,3,0)</f>
        <v>46022</v>
      </c>
    </row>
    <row r="18" spans="1:29" s="36" customFormat="1" x14ac:dyDescent="0.3">
      <c r="A18" s="36" t="str">
        <f>CONCATENATE(B18," ","Total")</f>
        <v>A10015 Total</v>
      </c>
      <c r="B18" s="36" t="s">
        <v>25</v>
      </c>
      <c r="C18" s="36" t="s">
        <v>26</v>
      </c>
      <c r="D18" s="36" t="s">
        <v>470</v>
      </c>
      <c r="E18" s="36" t="s">
        <v>469</v>
      </c>
      <c r="F18" s="36" t="str">
        <f>LEFT($E18,3)</f>
        <v>IRS</v>
      </c>
      <c r="G18" s="36" t="s">
        <v>413</v>
      </c>
      <c r="H18" s="36" t="s">
        <v>471</v>
      </c>
      <c r="I18" s="36" t="s">
        <v>472</v>
      </c>
      <c r="J18" s="36" t="s">
        <v>387</v>
      </c>
      <c r="K18" s="36" t="s">
        <v>396</v>
      </c>
      <c r="L18" s="36" t="s">
        <v>44</v>
      </c>
      <c r="M18" s="36" t="s">
        <v>969</v>
      </c>
      <c r="N18" s="36" t="s">
        <v>970</v>
      </c>
      <c r="O18" s="37">
        <v>0</v>
      </c>
      <c r="P18" s="37">
        <v>0</v>
      </c>
      <c r="Q18" s="37">
        <v>0.35</v>
      </c>
      <c r="R18" s="37">
        <v>0.35</v>
      </c>
      <c r="S18" s="37">
        <v>0.35</v>
      </c>
      <c r="T18" s="37">
        <v>0.35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8">
        <f>SUM(O18:Z18)</f>
        <v>1.4</v>
      </c>
      <c r="AB18" s="39" t="str">
        <f>VLOOKUP($M18,ProjectPortfolio!$A$2:$C$53,2,0)</f>
        <v>B4T</v>
      </c>
      <c r="AC18" s="40">
        <f>VLOOKUP($M18,ProjectPortfolio!$A$2:$C$53,3,0)</f>
        <v>46022</v>
      </c>
    </row>
    <row r="19" spans="1:29" s="36" customFormat="1" x14ac:dyDescent="0.3">
      <c r="A19" s="36" t="str">
        <f>CONCATENATE(B19," ","Total")</f>
        <v>A10015 Total</v>
      </c>
      <c r="B19" s="36" t="s">
        <v>25</v>
      </c>
      <c r="C19" s="36" t="s">
        <v>26</v>
      </c>
      <c r="D19" s="36" t="s">
        <v>470</v>
      </c>
      <c r="E19" s="36" t="s">
        <v>469</v>
      </c>
      <c r="F19" s="36" t="str">
        <f>LEFT($E19,3)</f>
        <v>IRS</v>
      </c>
      <c r="G19" s="36" t="s">
        <v>413</v>
      </c>
      <c r="H19" s="36" t="s">
        <v>471</v>
      </c>
      <c r="I19" s="36" t="s">
        <v>472</v>
      </c>
      <c r="J19" s="36" t="s">
        <v>387</v>
      </c>
      <c r="K19" s="36" t="s">
        <v>396</v>
      </c>
      <c r="L19" s="36" t="s">
        <v>44</v>
      </c>
      <c r="M19" s="36" t="s">
        <v>752</v>
      </c>
      <c r="N19" s="36" t="s">
        <v>753</v>
      </c>
      <c r="O19" s="37">
        <v>0.45</v>
      </c>
      <c r="P19" s="37">
        <v>0.45</v>
      </c>
      <c r="Q19" s="37" t="s">
        <v>967</v>
      </c>
      <c r="R19" s="37" t="s">
        <v>967</v>
      </c>
      <c r="S19" s="37" t="s">
        <v>967</v>
      </c>
      <c r="T19" s="37" t="s">
        <v>967</v>
      </c>
      <c r="U19" s="37" t="s">
        <v>967</v>
      </c>
      <c r="V19" s="37" t="s">
        <v>967</v>
      </c>
      <c r="W19" s="37" t="s">
        <v>967</v>
      </c>
      <c r="X19" s="37" t="s">
        <v>967</v>
      </c>
      <c r="Y19" s="37" t="s">
        <v>967</v>
      </c>
      <c r="Z19" s="37" t="s">
        <v>967</v>
      </c>
      <c r="AA19" s="38">
        <f>SUM(O19:Z19)</f>
        <v>0.9</v>
      </c>
      <c r="AB19" s="39" t="str">
        <f>VLOOKUP($M19,ProjectPortfolio!$A$2:$C$53,2,0)</f>
        <v>SGP AGGRI2</v>
      </c>
      <c r="AC19" s="40">
        <f>VLOOKUP($M19,ProjectPortfolio!$A$2:$C$53,3,0)</f>
        <v>45716</v>
      </c>
    </row>
    <row r="20" spans="1:29" s="36" customFormat="1" x14ac:dyDescent="0.3">
      <c r="A20" s="36" t="str">
        <f t="shared" si="3"/>
        <v>A10024 Total</v>
      </c>
      <c r="B20" s="36" t="s">
        <v>27</v>
      </c>
      <c r="C20" s="36" t="s">
        <v>28</v>
      </c>
      <c r="D20" s="36" t="s">
        <v>474</v>
      </c>
      <c r="E20" s="36" t="s">
        <v>475</v>
      </c>
      <c r="F20" s="36" t="str">
        <f>LEFT($E20,3)</f>
        <v>IRS</v>
      </c>
      <c r="G20" s="36" t="s">
        <v>413</v>
      </c>
      <c r="H20" s="36" t="s">
        <v>414</v>
      </c>
      <c r="I20" s="36" t="s">
        <v>415</v>
      </c>
      <c r="J20" s="36" t="s">
        <v>397</v>
      </c>
      <c r="K20" s="36" t="s">
        <v>397</v>
      </c>
      <c r="L20" s="36" t="s">
        <v>476</v>
      </c>
      <c r="M20" s="36" t="s">
        <v>0</v>
      </c>
      <c r="N20" s="36" t="s">
        <v>29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37">
        <v>1</v>
      </c>
      <c r="W20" s="37">
        <v>1</v>
      </c>
      <c r="X20" s="37">
        <v>1</v>
      </c>
      <c r="Y20" s="37">
        <v>1</v>
      </c>
      <c r="Z20" s="37">
        <v>1</v>
      </c>
      <c r="AA20" s="38">
        <f>SUM(O20:Z20)</f>
        <v>12</v>
      </c>
      <c r="AB20" s="39" t="str">
        <f>VLOOKUP($M20,ProjectPortfolio!$A$2:$C$53,2,0)</f>
        <v>Unrestricted</v>
      </c>
      <c r="AC20" s="40">
        <f>VLOOKUP($M20,ProjectPortfolio!$A$2:$C$53,3,0)</f>
        <v>46022</v>
      </c>
    </row>
    <row r="21" spans="1:29" s="36" customFormat="1" x14ac:dyDescent="0.3">
      <c r="A21" s="36" t="str">
        <f t="shared" ref="A21:A26" si="4">CONCATENATE(B21," ","Total")</f>
        <v>A10027 Total</v>
      </c>
      <c r="B21" s="36" t="s">
        <v>30</v>
      </c>
      <c r="C21" s="36" t="s">
        <v>31</v>
      </c>
      <c r="D21" s="36" t="s">
        <v>477</v>
      </c>
      <c r="E21" s="36" t="s">
        <v>469</v>
      </c>
      <c r="F21" s="36" t="str">
        <f t="shared" ref="F21:F26" si="5">LEFT($E21,3)</f>
        <v>IRS</v>
      </c>
      <c r="G21" s="36" t="s">
        <v>413</v>
      </c>
      <c r="H21" s="36" t="s">
        <v>414</v>
      </c>
      <c r="I21" s="36" t="s">
        <v>420</v>
      </c>
      <c r="J21" s="36" t="s">
        <v>383</v>
      </c>
      <c r="K21" s="36" t="s">
        <v>395</v>
      </c>
      <c r="L21" s="36" t="s">
        <v>416</v>
      </c>
      <c r="M21" s="36" t="s">
        <v>0</v>
      </c>
      <c r="N21" s="36" t="s">
        <v>32</v>
      </c>
      <c r="O21" s="37">
        <v>0.55000000000000004</v>
      </c>
      <c r="P21" s="37">
        <v>0.55000000000000004</v>
      </c>
      <c r="Q21" s="37">
        <v>0.65</v>
      </c>
      <c r="R21" s="37">
        <v>0.65</v>
      </c>
      <c r="S21" s="37">
        <v>0.65</v>
      </c>
      <c r="T21" s="37">
        <v>0.65</v>
      </c>
      <c r="U21" s="37">
        <v>0.65</v>
      </c>
      <c r="V21" s="37">
        <v>0.65</v>
      </c>
      <c r="W21" s="37">
        <v>0.65</v>
      </c>
      <c r="X21" s="37">
        <v>0.65</v>
      </c>
      <c r="Y21" s="37">
        <v>0.65</v>
      </c>
      <c r="Z21" s="37">
        <v>0.65</v>
      </c>
      <c r="AA21" s="38">
        <f t="shared" ref="AA21:AA26" si="6">SUM(O21:Z21)</f>
        <v>7.6000000000000014</v>
      </c>
      <c r="AB21" s="39" t="str">
        <f>VLOOKUP($M21,ProjectPortfolio!$A$2:$C$53,2,0)</f>
        <v>Unrestricted</v>
      </c>
      <c r="AC21" s="40">
        <f>VLOOKUP($M21,ProjectPortfolio!$A$2:$C$53,3,0)</f>
        <v>46022</v>
      </c>
    </row>
    <row r="22" spans="1:29" s="36" customFormat="1" ht="27.6" x14ac:dyDescent="0.3">
      <c r="A22" s="36" t="str">
        <f t="shared" si="4"/>
        <v>A10027 Total</v>
      </c>
      <c r="B22" s="36" t="s">
        <v>30</v>
      </c>
      <c r="C22" s="36" t="s">
        <v>31</v>
      </c>
      <c r="D22" s="36" t="s">
        <v>477</v>
      </c>
      <c r="E22" s="36" t="s">
        <v>469</v>
      </c>
      <c r="F22" s="36" t="str">
        <f t="shared" si="5"/>
        <v>IRS</v>
      </c>
      <c r="G22" s="36" t="s">
        <v>413</v>
      </c>
      <c r="H22" s="36" t="s">
        <v>414</v>
      </c>
      <c r="I22" s="36" t="s">
        <v>420</v>
      </c>
      <c r="J22" s="36" t="s">
        <v>383</v>
      </c>
      <c r="K22" s="36" t="s">
        <v>395</v>
      </c>
      <c r="L22" s="36" t="s">
        <v>416</v>
      </c>
      <c r="M22" s="36" t="s">
        <v>8</v>
      </c>
      <c r="N22" s="36" t="s">
        <v>379</v>
      </c>
      <c r="O22" s="37">
        <v>0.1</v>
      </c>
      <c r="P22" s="37">
        <v>0.1</v>
      </c>
      <c r="Q22" s="37">
        <v>0.1</v>
      </c>
      <c r="R22" s="37">
        <v>0.1</v>
      </c>
      <c r="S22" s="37">
        <v>0.1</v>
      </c>
      <c r="T22" s="37">
        <v>0.1</v>
      </c>
      <c r="U22" s="37">
        <v>0.1</v>
      </c>
      <c r="V22" s="37">
        <v>0.1</v>
      </c>
      <c r="W22" s="37">
        <v>0.1</v>
      </c>
      <c r="X22" s="37">
        <v>0.1</v>
      </c>
      <c r="Y22" s="37">
        <v>0.1</v>
      </c>
      <c r="Z22" s="37">
        <v>0.1</v>
      </c>
      <c r="AA22" s="38">
        <f t="shared" si="6"/>
        <v>1.2</v>
      </c>
      <c r="AB22" s="39" t="str">
        <f>VLOOKUP($M22,ProjectPortfolio!$A$2:$C$53,2,0)</f>
        <v>EU CORAF ABEE</v>
      </c>
      <c r="AC22" s="40">
        <f>VLOOKUP($M22,ProjectPortfolio!$A$2:$C$53,3,0)</f>
        <v>45930</v>
      </c>
    </row>
    <row r="23" spans="1:29" s="36" customFormat="1" x14ac:dyDescent="0.3">
      <c r="A23" s="36" t="str">
        <f t="shared" si="4"/>
        <v>A10027 Total</v>
      </c>
      <c r="B23" s="36" t="s">
        <v>30</v>
      </c>
      <c r="C23" s="36" t="s">
        <v>31</v>
      </c>
      <c r="D23" s="36" t="s">
        <v>477</v>
      </c>
      <c r="E23" s="36" t="s">
        <v>469</v>
      </c>
      <c r="F23" s="36" t="str">
        <f t="shared" si="5"/>
        <v>IRS</v>
      </c>
      <c r="G23" s="36" t="s">
        <v>413</v>
      </c>
      <c r="H23" s="36" t="s">
        <v>414</v>
      </c>
      <c r="I23" s="36" t="s">
        <v>420</v>
      </c>
      <c r="J23" s="36" t="s">
        <v>383</v>
      </c>
      <c r="K23" s="36" t="s">
        <v>395</v>
      </c>
      <c r="L23" s="36" t="s">
        <v>416</v>
      </c>
      <c r="M23" s="36" t="s">
        <v>969</v>
      </c>
      <c r="N23" s="36" t="s">
        <v>970</v>
      </c>
      <c r="O23" s="37">
        <v>0</v>
      </c>
      <c r="P23" s="37">
        <v>0</v>
      </c>
      <c r="Q23" s="37">
        <v>0.1</v>
      </c>
      <c r="R23" s="37">
        <v>0.1</v>
      </c>
      <c r="S23" s="37">
        <v>0.1</v>
      </c>
      <c r="T23" s="37">
        <v>0.1</v>
      </c>
      <c r="U23" s="37">
        <v>0.1</v>
      </c>
      <c r="V23" s="37">
        <v>0.1</v>
      </c>
      <c r="W23" s="37">
        <v>0.1</v>
      </c>
      <c r="X23" s="37">
        <v>0.1</v>
      </c>
      <c r="Y23" s="37">
        <v>0.1</v>
      </c>
      <c r="Z23" s="37">
        <v>0.1</v>
      </c>
      <c r="AA23" s="38">
        <f t="shared" si="6"/>
        <v>0.99999999999999989</v>
      </c>
      <c r="AB23" s="39" t="str">
        <f>VLOOKUP($M23,ProjectPortfolio!$A$2:$C$53,2,0)</f>
        <v>B4T</v>
      </c>
      <c r="AC23" s="40">
        <f>VLOOKUP($M23,ProjectPortfolio!$A$2:$C$53,3,0)</f>
        <v>46022</v>
      </c>
    </row>
    <row r="24" spans="1:29" s="36" customFormat="1" x14ac:dyDescent="0.3">
      <c r="A24" s="36" t="str">
        <f t="shared" si="4"/>
        <v>A10027 Total</v>
      </c>
      <c r="B24" s="36" t="s">
        <v>30</v>
      </c>
      <c r="C24" s="36" t="s">
        <v>31</v>
      </c>
      <c r="D24" s="36" t="s">
        <v>477</v>
      </c>
      <c r="E24" s="36" t="s">
        <v>469</v>
      </c>
      <c r="F24" s="36" t="str">
        <f t="shared" si="5"/>
        <v>IRS</v>
      </c>
      <c r="G24" s="36" t="s">
        <v>413</v>
      </c>
      <c r="H24" s="36" t="s">
        <v>414</v>
      </c>
      <c r="I24" s="36" t="s">
        <v>420</v>
      </c>
      <c r="J24" s="36" t="s">
        <v>383</v>
      </c>
      <c r="K24" s="36" t="s">
        <v>395</v>
      </c>
      <c r="L24" s="36" t="s">
        <v>416</v>
      </c>
      <c r="M24" s="36" t="s">
        <v>679</v>
      </c>
      <c r="N24" s="36" t="s">
        <v>701</v>
      </c>
      <c r="O24" s="37">
        <v>0.1</v>
      </c>
      <c r="P24" s="37">
        <v>0.1</v>
      </c>
      <c r="Q24" s="37">
        <v>0.1</v>
      </c>
      <c r="R24" s="37">
        <v>0.1</v>
      </c>
      <c r="S24" s="37">
        <v>0.1</v>
      </c>
      <c r="T24" s="37">
        <v>0.1</v>
      </c>
      <c r="U24" s="37">
        <v>0.1</v>
      </c>
      <c r="V24" s="37">
        <v>0.1</v>
      </c>
      <c r="W24" s="37">
        <v>0.1</v>
      </c>
      <c r="X24" s="37">
        <v>0.1</v>
      </c>
      <c r="Y24" s="37">
        <v>0.1</v>
      </c>
      <c r="Z24" s="37">
        <v>0.1</v>
      </c>
      <c r="AA24" s="38">
        <f t="shared" si="6"/>
        <v>1.2</v>
      </c>
      <c r="AB24" s="39" t="str">
        <f>VLOOKUP($M24,ProjectPortfolio!$A$2:$C$53,2,0)</f>
        <v>BMGF MHRA</v>
      </c>
      <c r="AC24" s="40">
        <f>VLOOKUP($M24,ProjectPortfolio!$A$2:$C$53,3,0)</f>
        <v>46660</v>
      </c>
    </row>
    <row r="25" spans="1:29" s="36" customFormat="1" x14ac:dyDescent="0.3">
      <c r="A25" s="36" t="str">
        <f t="shared" si="4"/>
        <v>A10027 Total</v>
      </c>
      <c r="B25" s="36" t="s">
        <v>30</v>
      </c>
      <c r="C25" s="36" t="s">
        <v>31</v>
      </c>
      <c r="D25" s="36" t="s">
        <v>477</v>
      </c>
      <c r="E25" s="36" t="s">
        <v>469</v>
      </c>
      <c r="F25" s="36" t="str">
        <f t="shared" si="5"/>
        <v>IRS</v>
      </c>
      <c r="G25" s="36" t="s">
        <v>413</v>
      </c>
      <c r="H25" s="36" t="s">
        <v>414</v>
      </c>
      <c r="I25" s="36" t="s">
        <v>420</v>
      </c>
      <c r="J25" s="36" t="s">
        <v>383</v>
      </c>
      <c r="K25" s="36" t="s">
        <v>395</v>
      </c>
      <c r="L25" s="36" t="s">
        <v>416</v>
      </c>
      <c r="M25" s="36" t="s">
        <v>752</v>
      </c>
      <c r="N25" s="36" t="s">
        <v>757</v>
      </c>
      <c r="O25" s="37">
        <v>0.2</v>
      </c>
      <c r="P25" s="37">
        <v>0.2</v>
      </c>
      <c r="Q25" s="37" t="s">
        <v>967</v>
      </c>
      <c r="R25" s="37" t="s">
        <v>967</v>
      </c>
      <c r="S25" s="37" t="s">
        <v>967</v>
      </c>
      <c r="T25" s="37" t="s">
        <v>967</v>
      </c>
      <c r="U25" s="37" t="s">
        <v>967</v>
      </c>
      <c r="V25" s="37" t="s">
        <v>967</v>
      </c>
      <c r="W25" s="37" t="s">
        <v>967</v>
      </c>
      <c r="X25" s="37" t="s">
        <v>967</v>
      </c>
      <c r="Y25" s="37" t="s">
        <v>967</v>
      </c>
      <c r="Z25" s="37" t="s">
        <v>967</v>
      </c>
      <c r="AA25" s="38">
        <f t="shared" si="6"/>
        <v>0.4</v>
      </c>
      <c r="AB25" s="39" t="str">
        <f>VLOOKUP($M25,ProjectPortfolio!$A$2:$C$53,2,0)</f>
        <v>SGP AGGRI2</v>
      </c>
      <c r="AC25" s="40">
        <f>VLOOKUP($M25,ProjectPortfolio!$A$2:$C$53,3,0)</f>
        <v>45716</v>
      </c>
    </row>
    <row r="26" spans="1:29" s="36" customFormat="1" x14ac:dyDescent="0.3">
      <c r="A26" s="36" t="str">
        <f t="shared" si="4"/>
        <v>A10027 Total</v>
      </c>
      <c r="B26" s="36" t="s">
        <v>30</v>
      </c>
      <c r="C26" s="36" t="s">
        <v>31</v>
      </c>
      <c r="D26" s="36" t="s">
        <v>477</v>
      </c>
      <c r="E26" s="36" t="s">
        <v>469</v>
      </c>
      <c r="F26" s="36" t="str">
        <f t="shared" si="5"/>
        <v>IRS</v>
      </c>
      <c r="G26" s="36" t="s">
        <v>413</v>
      </c>
      <c r="H26" s="36" t="s">
        <v>414</v>
      </c>
      <c r="I26" s="36" t="s">
        <v>420</v>
      </c>
      <c r="J26" s="36" t="s">
        <v>383</v>
      </c>
      <c r="K26" s="36" t="s">
        <v>395</v>
      </c>
      <c r="L26" s="36" t="s">
        <v>416</v>
      </c>
      <c r="M26" s="36" t="s">
        <v>871</v>
      </c>
      <c r="N26" s="36" t="s">
        <v>872</v>
      </c>
      <c r="O26" s="37">
        <v>0.05</v>
      </c>
      <c r="P26" s="37">
        <v>0.05</v>
      </c>
      <c r="Q26" s="37">
        <v>0.05</v>
      </c>
      <c r="R26" s="37">
        <v>0.05</v>
      </c>
      <c r="S26" s="37">
        <v>0.05</v>
      </c>
      <c r="T26" s="37">
        <v>0.05</v>
      </c>
      <c r="U26" s="37">
        <v>0.05</v>
      </c>
      <c r="V26" s="37">
        <v>0.05</v>
      </c>
      <c r="W26" s="37">
        <v>0.05</v>
      </c>
      <c r="X26" s="37">
        <v>0.05</v>
      </c>
      <c r="Y26" s="37">
        <v>0.05</v>
      </c>
      <c r="Z26" s="37">
        <v>0.05</v>
      </c>
      <c r="AA26" s="38">
        <f t="shared" si="6"/>
        <v>0.6</v>
      </c>
      <c r="AB26" s="39" t="str">
        <f>VLOOKUP($M26,ProjectPortfolio!$A$2:$C$53,2,0)</f>
        <v>MCF RIZAO</v>
      </c>
      <c r="AC26" s="40">
        <f>VLOOKUP($M26,ProjectPortfolio!$A$2:$C$53,3,0)</f>
        <v>47299</v>
      </c>
    </row>
    <row r="27" spans="1:29" s="36" customFormat="1" x14ac:dyDescent="0.3">
      <c r="A27" s="36" t="str">
        <f t="shared" ref="A27" si="7">CONCATENATE(B27," ","Total")</f>
        <v>A10034 Total</v>
      </c>
      <c r="B27" s="36" t="s">
        <v>33</v>
      </c>
      <c r="C27" s="36" t="s">
        <v>703</v>
      </c>
      <c r="D27" s="36" t="s">
        <v>478</v>
      </c>
      <c r="E27" s="36" t="s">
        <v>469</v>
      </c>
      <c r="F27" s="36" t="str">
        <f t="shared" ref="F27:F31" si="8">LEFT($E27,3)</f>
        <v>IRS</v>
      </c>
      <c r="G27" s="36" t="s">
        <v>413</v>
      </c>
      <c r="H27" s="36" t="s">
        <v>480</v>
      </c>
      <c r="I27" s="36" t="s">
        <v>481</v>
      </c>
      <c r="J27" s="36" t="s">
        <v>387</v>
      </c>
      <c r="K27" s="36" t="s">
        <v>388</v>
      </c>
      <c r="L27" s="36" t="s">
        <v>922</v>
      </c>
      <c r="M27" s="36" t="s">
        <v>890</v>
      </c>
      <c r="N27" s="36" t="s">
        <v>1075</v>
      </c>
      <c r="O27" s="37">
        <v>0</v>
      </c>
      <c r="P27" s="37">
        <v>0</v>
      </c>
      <c r="Q27" s="37">
        <v>0.15</v>
      </c>
      <c r="R27" s="37">
        <v>0.15</v>
      </c>
      <c r="S27" s="37">
        <v>0.15</v>
      </c>
      <c r="T27" s="37">
        <v>0.15</v>
      </c>
      <c r="U27" s="37">
        <v>0.15</v>
      </c>
      <c r="V27" s="37">
        <v>0.15</v>
      </c>
      <c r="W27" s="37">
        <v>0.15</v>
      </c>
      <c r="X27" s="37">
        <v>0.15</v>
      </c>
      <c r="Y27" s="37">
        <v>0.15</v>
      </c>
      <c r="Z27" s="37">
        <v>0.15</v>
      </c>
      <c r="AA27" s="38">
        <f t="shared" ref="AA27" si="9">SUM(O27:Z27)</f>
        <v>1.4999999999999998</v>
      </c>
      <c r="AB27" s="39" t="str">
        <f>VLOOKUP($M27,ProjectPortfolio!$A$2:$C$53,2,0)</f>
        <v>WB-FSRP</v>
      </c>
      <c r="AC27" s="40">
        <f>VLOOKUP($M27,ProjectPortfolio!$A$2:$C$53,3,0)</f>
        <v>46357</v>
      </c>
    </row>
    <row r="28" spans="1:29" s="36" customFormat="1" x14ac:dyDescent="0.3">
      <c r="A28" s="36" t="str">
        <f t="shared" ref="A28" si="10">CONCATENATE(B28," ","Total")</f>
        <v>A10034 Total</v>
      </c>
      <c r="B28" s="36" t="s">
        <v>33</v>
      </c>
      <c r="C28" s="36" t="s">
        <v>703</v>
      </c>
      <c r="D28" s="36" t="s">
        <v>478</v>
      </c>
      <c r="E28" s="36" t="s">
        <v>469</v>
      </c>
      <c r="F28" s="36" t="str">
        <f t="shared" si="8"/>
        <v>IRS</v>
      </c>
      <c r="G28" s="36" t="s">
        <v>413</v>
      </c>
      <c r="H28" s="36" t="s">
        <v>480</v>
      </c>
      <c r="I28" s="36" t="s">
        <v>481</v>
      </c>
      <c r="J28" s="36" t="s">
        <v>387</v>
      </c>
      <c r="K28" s="36" t="s">
        <v>388</v>
      </c>
      <c r="L28" s="36" t="s">
        <v>922</v>
      </c>
      <c r="M28" s="36" t="s">
        <v>969</v>
      </c>
      <c r="N28" s="36" t="s">
        <v>975</v>
      </c>
      <c r="O28" s="37">
        <v>0</v>
      </c>
      <c r="P28" s="37">
        <v>0</v>
      </c>
      <c r="Q28" s="37">
        <v>0.55000000000000004</v>
      </c>
      <c r="R28" s="37">
        <v>0.55000000000000004</v>
      </c>
      <c r="S28" s="37">
        <v>0.55000000000000004</v>
      </c>
      <c r="T28" s="37">
        <v>0.55000000000000004</v>
      </c>
      <c r="U28" s="37">
        <v>0.55000000000000004</v>
      </c>
      <c r="V28" s="37">
        <v>0.55000000000000004</v>
      </c>
      <c r="W28" s="37">
        <v>0.55000000000000004</v>
      </c>
      <c r="X28" s="37">
        <v>0.55000000000000004</v>
      </c>
      <c r="Y28" s="37">
        <v>0.55000000000000004</v>
      </c>
      <c r="Z28" s="37">
        <v>0.55000000000000004</v>
      </c>
      <c r="AA28" s="38">
        <f t="shared" ref="AA28" si="11">SUM(O28:Z28)</f>
        <v>5.4999999999999991</v>
      </c>
      <c r="AB28" s="39" t="str">
        <f>VLOOKUP($M28,ProjectPortfolio!$A$2:$C$53,2,0)</f>
        <v>B4T</v>
      </c>
      <c r="AC28" s="40">
        <f>VLOOKUP($M28,ProjectPortfolio!$A$2:$C$53,3,0)</f>
        <v>46022</v>
      </c>
    </row>
    <row r="29" spans="1:29" s="36" customFormat="1" x14ac:dyDescent="0.3">
      <c r="A29" s="36" t="str">
        <f t="shared" ref="A29:A31" si="12">CONCATENATE(B29," ","Total")</f>
        <v>A10034 Total</v>
      </c>
      <c r="B29" s="36" t="s">
        <v>33</v>
      </c>
      <c r="C29" s="36" t="s">
        <v>703</v>
      </c>
      <c r="D29" s="36" t="s">
        <v>478</v>
      </c>
      <c r="E29" s="36" t="s">
        <v>469</v>
      </c>
      <c r="F29" s="36" t="str">
        <f t="shared" si="8"/>
        <v>IRS</v>
      </c>
      <c r="G29" s="36" t="s">
        <v>413</v>
      </c>
      <c r="H29" s="36" t="s">
        <v>480</v>
      </c>
      <c r="I29" s="36" t="s">
        <v>481</v>
      </c>
      <c r="J29" s="36" t="s">
        <v>387</v>
      </c>
      <c r="K29" s="36" t="s">
        <v>388</v>
      </c>
      <c r="L29" s="36" t="s">
        <v>922</v>
      </c>
      <c r="M29" s="36" t="s">
        <v>679</v>
      </c>
      <c r="N29" s="36" t="s">
        <v>749</v>
      </c>
      <c r="O29" s="37">
        <v>0.15</v>
      </c>
      <c r="P29" s="37">
        <v>0.15</v>
      </c>
      <c r="Q29" s="37">
        <v>0.15</v>
      </c>
      <c r="R29" s="37">
        <v>0.15</v>
      </c>
      <c r="S29" s="37">
        <v>0.15</v>
      </c>
      <c r="T29" s="37">
        <v>0.15</v>
      </c>
      <c r="U29" s="37">
        <v>0.15</v>
      </c>
      <c r="V29" s="37">
        <v>0.15</v>
      </c>
      <c r="W29" s="37">
        <v>0.15</v>
      </c>
      <c r="X29" s="37">
        <v>0.15</v>
      </c>
      <c r="Y29" s="37">
        <v>0.15</v>
      </c>
      <c r="Z29" s="37">
        <v>0.15</v>
      </c>
      <c r="AA29" s="38">
        <f t="shared" ref="AA29:AA31" si="13">SUM(O29:Z29)</f>
        <v>1.7999999999999996</v>
      </c>
      <c r="AB29" s="39" t="str">
        <f>VLOOKUP($M29,ProjectPortfolio!$A$2:$C$53,2,0)</f>
        <v>BMGF MHRA</v>
      </c>
      <c r="AC29" s="40">
        <f>VLOOKUP($M29,ProjectPortfolio!$A$2:$C$53,3,0)</f>
        <v>46660</v>
      </c>
    </row>
    <row r="30" spans="1:29" s="36" customFormat="1" x14ac:dyDescent="0.3">
      <c r="A30" s="36" t="str">
        <f t="shared" si="12"/>
        <v>A10034 Total</v>
      </c>
      <c r="B30" s="36" t="s">
        <v>33</v>
      </c>
      <c r="C30" s="36" t="s">
        <v>703</v>
      </c>
      <c r="D30" s="36" t="s">
        <v>478</v>
      </c>
      <c r="E30" s="36" t="s">
        <v>469</v>
      </c>
      <c r="F30" s="36" t="str">
        <f t="shared" si="8"/>
        <v>IRS</v>
      </c>
      <c r="G30" s="36" t="s">
        <v>413</v>
      </c>
      <c r="H30" s="36" t="s">
        <v>480</v>
      </c>
      <c r="I30" s="36" t="s">
        <v>481</v>
      </c>
      <c r="J30" s="36" t="s">
        <v>387</v>
      </c>
      <c r="K30" s="36" t="s">
        <v>388</v>
      </c>
      <c r="L30" s="36" t="s">
        <v>922</v>
      </c>
      <c r="M30" s="36" t="s">
        <v>752</v>
      </c>
      <c r="N30" s="36" t="s">
        <v>755</v>
      </c>
      <c r="O30" s="37">
        <v>0.7</v>
      </c>
      <c r="P30" s="37">
        <v>0.7</v>
      </c>
      <c r="Q30" s="37" t="s">
        <v>967</v>
      </c>
      <c r="R30" s="37" t="s">
        <v>967</v>
      </c>
      <c r="S30" s="37" t="s">
        <v>967</v>
      </c>
      <c r="T30" s="37" t="s">
        <v>967</v>
      </c>
      <c r="U30" s="37" t="s">
        <v>967</v>
      </c>
      <c r="V30" s="37" t="s">
        <v>967</v>
      </c>
      <c r="W30" s="37" t="s">
        <v>967</v>
      </c>
      <c r="X30" s="37" t="s">
        <v>967</v>
      </c>
      <c r="Y30" s="37" t="s">
        <v>967</v>
      </c>
      <c r="Z30" s="37" t="s">
        <v>967</v>
      </c>
      <c r="AA30" s="38">
        <f t="shared" si="13"/>
        <v>1.4</v>
      </c>
      <c r="AB30" s="39" t="str">
        <f>VLOOKUP($M30,ProjectPortfolio!$A$2:$C$53,2,0)</f>
        <v>SGP AGGRI2</v>
      </c>
      <c r="AC30" s="40">
        <f>VLOOKUP($M30,ProjectPortfolio!$A$2:$C$53,3,0)</f>
        <v>45716</v>
      </c>
    </row>
    <row r="31" spans="1:29" s="36" customFormat="1" x14ac:dyDescent="0.3">
      <c r="A31" s="36" t="str">
        <f t="shared" si="12"/>
        <v>A10034 Total</v>
      </c>
      <c r="B31" s="36" t="s">
        <v>33</v>
      </c>
      <c r="C31" s="36" t="s">
        <v>703</v>
      </c>
      <c r="D31" s="36" t="s">
        <v>478</v>
      </c>
      <c r="E31" s="36" t="s">
        <v>469</v>
      </c>
      <c r="F31" s="36" t="str">
        <f t="shared" si="8"/>
        <v>IRS</v>
      </c>
      <c r="G31" s="36" t="s">
        <v>413</v>
      </c>
      <c r="H31" s="36" t="s">
        <v>480</v>
      </c>
      <c r="I31" s="36" t="s">
        <v>481</v>
      </c>
      <c r="J31" s="36" t="s">
        <v>387</v>
      </c>
      <c r="K31" s="36" t="s">
        <v>388</v>
      </c>
      <c r="L31" s="36" t="s">
        <v>922</v>
      </c>
      <c r="M31" s="36" t="s">
        <v>767</v>
      </c>
      <c r="N31" s="36" t="s">
        <v>768</v>
      </c>
      <c r="O31" s="37">
        <v>0.15</v>
      </c>
      <c r="P31" s="37">
        <v>0.15</v>
      </c>
      <c r="Q31" s="37">
        <v>0.15</v>
      </c>
      <c r="R31" s="37">
        <v>0.15</v>
      </c>
      <c r="S31" s="37">
        <v>0.15</v>
      </c>
      <c r="T31" s="37">
        <v>0.15</v>
      </c>
      <c r="U31" s="37">
        <v>0.15</v>
      </c>
      <c r="V31" s="37">
        <v>0.15</v>
      </c>
      <c r="W31" s="37">
        <v>0.15</v>
      </c>
      <c r="X31" s="37">
        <v>0.15</v>
      </c>
      <c r="Y31" s="37">
        <v>0.15</v>
      </c>
      <c r="Z31" s="37">
        <v>0.15</v>
      </c>
      <c r="AA31" s="38">
        <f t="shared" si="13"/>
        <v>1.7999999999999996</v>
      </c>
      <c r="AB31" s="39" t="str">
        <f>VLOOKUP($M31,ProjectPortfolio!$A$2:$C$53,2,0)</f>
        <v>DEFIS</v>
      </c>
      <c r="AC31" s="40">
        <f>VLOOKUP($M31,ProjectPortfolio!$A$2:$C$53,3,0)</f>
        <v>46404</v>
      </c>
    </row>
    <row r="32" spans="1:29" s="36" customFormat="1" x14ac:dyDescent="0.3">
      <c r="A32" s="36" t="str">
        <f>CONCATENATE(B32," ","Total")</f>
        <v>A10041 Total</v>
      </c>
      <c r="B32" s="36" t="s">
        <v>34</v>
      </c>
      <c r="C32" s="36" t="s">
        <v>35</v>
      </c>
      <c r="D32" s="36" t="s">
        <v>421</v>
      </c>
      <c r="E32" s="36" t="s">
        <v>469</v>
      </c>
      <c r="F32" s="36" t="str">
        <f>LEFT($E32,3)</f>
        <v>IRS</v>
      </c>
      <c r="G32" s="36" t="s">
        <v>413</v>
      </c>
      <c r="H32" s="36" t="s">
        <v>414</v>
      </c>
      <c r="I32" s="36" t="s">
        <v>420</v>
      </c>
      <c r="J32" s="36" t="s">
        <v>383</v>
      </c>
      <c r="K32" s="36" t="s">
        <v>385</v>
      </c>
      <c r="L32" s="36" t="s">
        <v>416</v>
      </c>
      <c r="M32" s="36" t="s">
        <v>0</v>
      </c>
      <c r="N32" s="36" t="s">
        <v>36</v>
      </c>
      <c r="O32" s="37">
        <v>0.9</v>
      </c>
      <c r="P32" s="37">
        <v>0.9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8">
        <f>SUM(O32:Z32)</f>
        <v>11.8</v>
      </c>
      <c r="AB32" s="39" t="str">
        <f>VLOOKUP($M32,ProjectPortfolio!$A$2:$C$53,2,0)</f>
        <v>Unrestricted</v>
      </c>
      <c r="AC32" s="40">
        <f>VLOOKUP($M32,ProjectPortfolio!$A$2:$C$53,3,0)</f>
        <v>46022</v>
      </c>
    </row>
    <row r="33" spans="1:29" s="36" customFormat="1" x14ac:dyDescent="0.3">
      <c r="A33" s="36" t="str">
        <f>CONCATENATE(B33," ","Total")</f>
        <v>A10041 Total</v>
      </c>
      <c r="B33" s="36" t="s">
        <v>34</v>
      </c>
      <c r="C33" s="36" t="s">
        <v>35</v>
      </c>
      <c r="D33" s="36" t="s">
        <v>421</v>
      </c>
      <c r="E33" s="36" t="s">
        <v>469</v>
      </c>
      <c r="F33" s="36" t="str">
        <f>LEFT($E33,3)</f>
        <v>IRS</v>
      </c>
      <c r="G33" s="36" t="s">
        <v>413</v>
      </c>
      <c r="H33" s="36" t="s">
        <v>414</v>
      </c>
      <c r="I33" s="36" t="s">
        <v>420</v>
      </c>
      <c r="J33" s="36" t="s">
        <v>383</v>
      </c>
      <c r="K33" s="36" t="s">
        <v>385</v>
      </c>
      <c r="L33" s="36" t="s">
        <v>416</v>
      </c>
      <c r="M33" s="36" t="s">
        <v>752</v>
      </c>
      <c r="N33" s="36" t="s">
        <v>757</v>
      </c>
      <c r="O33" s="37">
        <v>0.1</v>
      </c>
      <c r="P33" s="37">
        <v>0.1</v>
      </c>
      <c r="Q33" s="37" t="s">
        <v>967</v>
      </c>
      <c r="R33" s="37" t="s">
        <v>967</v>
      </c>
      <c r="S33" s="37" t="s">
        <v>967</v>
      </c>
      <c r="T33" s="37" t="s">
        <v>967</v>
      </c>
      <c r="U33" s="37" t="s">
        <v>967</v>
      </c>
      <c r="V33" s="37" t="s">
        <v>967</v>
      </c>
      <c r="W33" s="37" t="s">
        <v>967</v>
      </c>
      <c r="X33" s="37" t="s">
        <v>967</v>
      </c>
      <c r="Y33" s="37" t="s">
        <v>967</v>
      </c>
      <c r="Z33" s="37" t="s">
        <v>967</v>
      </c>
      <c r="AA33" s="38">
        <f>SUM(O33:Z33)</f>
        <v>0.2</v>
      </c>
      <c r="AB33" s="39" t="str">
        <f>VLOOKUP($M33,ProjectPortfolio!$A$2:$C$53,2,0)</f>
        <v>SGP AGGRI2</v>
      </c>
      <c r="AC33" s="40">
        <f>VLOOKUP($M33,ProjectPortfolio!$A$2:$C$53,3,0)</f>
        <v>45716</v>
      </c>
    </row>
    <row r="34" spans="1:29" s="36" customFormat="1" x14ac:dyDescent="0.3">
      <c r="A34" s="36" t="str">
        <f t="shared" ref="A34:A40" si="14">CONCATENATE(B34," ","Total")</f>
        <v>A10044 Total</v>
      </c>
      <c r="B34" s="36" t="s">
        <v>37</v>
      </c>
      <c r="C34" s="36" t="s">
        <v>38</v>
      </c>
      <c r="D34" s="36" t="s">
        <v>482</v>
      </c>
      <c r="E34" s="36" t="s">
        <v>469</v>
      </c>
      <c r="F34" s="36" t="str">
        <f t="shared" ref="F34:F40" si="15">LEFT($E34,3)</f>
        <v>IRS</v>
      </c>
      <c r="G34" s="36" t="s">
        <v>413</v>
      </c>
      <c r="H34" s="36" t="s">
        <v>414</v>
      </c>
      <c r="I34" s="36" t="s">
        <v>420</v>
      </c>
      <c r="J34" s="36" t="s">
        <v>387</v>
      </c>
      <c r="K34" s="36" t="s">
        <v>401</v>
      </c>
      <c r="L34" s="36" t="s">
        <v>922</v>
      </c>
      <c r="M34" s="36" t="s">
        <v>762</v>
      </c>
      <c r="N34" s="36" t="s">
        <v>769</v>
      </c>
      <c r="O34" s="37">
        <v>0.15</v>
      </c>
      <c r="P34" s="37">
        <v>0.15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8">
        <f t="shared" ref="AA34:AA40" si="16">SUM(O34:Z34)</f>
        <v>0.3</v>
      </c>
      <c r="AB34" s="39" t="str">
        <f>VLOOKUP($M34,ProjectPortfolio!$A$2:$C$53,2,0)</f>
        <v>AICCRA</v>
      </c>
      <c r="AC34" s="40">
        <f>VLOOKUP($M34,ProjectPortfolio!$A$2:$C$53,3,0)</f>
        <v>46022</v>
      </c>
    </row>
    <row r="35" spans="1:29" s="36" customFormat="1" ht="27.6" x14ac:dyDescent="0.3">
      <c r="A35" s="36" t="str">
        <f t="shared" si="14"/>
        <v>A10044 Total</v>
      </c>
      <c r="B35" s="36" t="s">
        <v>37</v>
      </c>
      <c r="C35" s="36" t="s">
        <v>38</v>
      </c>
      <c r="D35" s="36" t="s">
        <v>482</v>
      </c>
      <c r="E35" s="36" t="s">
        <v>469</v>
      </c>
      <c r="F35" s="36" t="str">
        <f t="shared" si="15"/>
        <v>IRS</v>
      </c>
      <c r="G35" s="36" t="s">
        <v>413</v>
      </c>
      <c r="H35" s="36" t="s">
        <v>414</v>
      </c>
      <c r="I35" s="36" t="s">
        <v>420</v>
      </c>
      <c r="J35" s="36" t="s">
        <v>387</v>
      </c>
      <c r="K35" s="36" t="s">
        <v>401</v>
      </c>
      <c r="L35" s="36" t="s">
        <v>922</v>
      </c>
      <c r="M35" s="36" t="s">
        <v>972</v>
      </c>
      <c r="N35" s="36" t="s">
        <v>976</v>
      </c>
      <c r="O35" s="37">
        <v>0.15</v>
      </c>
      <c r="P35" s="37">
        <v>0.15</v>
      </c>
      <c r="Q35" s="37">
        <v>0.15</v>
      </c>
      <c r="R35" s="37">
        <v>0.15</v>
      </c>
      <c r="S35" s="37">
        <v>0.15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8">
        <f t="shared" si="16"/>
        <v>0.75</v>
      </c>
      <c r="AB35" s="39" t="str">
        <f>VLOOKUP($M35,ProjectPortfolio!$A$2:$C$53,2,0)</f>
        <v>SUSTAINABLE FARMING</v>
      </c>
      <c r="AC35" s="40">
        <f>VLOOKUP($M35,ProjectPortfolio!$A$2:$C$53,3,0)</f>
        <v>46022</v>
      </c>
    </row>
    <row r="36" spans="1:29" s="36" customFormat="1" x14ac:dyDescent="0.3">
      <c r="A36" s="36" t="str">
        <f t="shared" si="14"/>
        <v>A10044 Total</v>
      </c>
      <c r="B36" s="36" t="s">
        <v>37</v>
      </c>
      <c r="C36" s="36" t="s">
        <v>38</v>
      </c>
      <c r="D36" s="36" t="s">
        <v>482</v>
      </c>
      <c r="E36" s="36" t="s">
        <v>469</v>
      </c>
      <c r="F36" s="36" t="str">
        <f t="shared" si="15"/>
        <v>IRS</v>
      </c>
      <c r="G36" s="36" t="s">
        <v>413</v>
      </c>
      <c r="H36" s="36" t="s">
        <v>414</v>
      </c>
      <c r="I36" s="36" t="s">
        <v>420</v>
      </c>
      <c r="J36" s="36" t="s">
        <v>387</v>
      </c>
      <c r="K36" s="36" t="s">
        <v>401</v>
      </c>
      <c r="L36" s="36" t="s">
        <v>922</v>
      </c>
      <c r="M36" s="36" t="s">
        <v>969</v>
      </c>
      <c r="N36" s="36" t="s">
        <v>984</v>
      </c>
      <c r="O36" s="37"/>
      <c r="P36" s="37"/>
      <c r="Q36" s="37"/>
      <c r="R36" s="37">
        <v>0</v>
      </c>
      <c r="S36" s="37">
        <v>0</v>
      </c>
      <c r="T36" s="37">
        <v>0.2</v>
      </c>
      <c r="U36" s="37">
        <v>0.2</v>
      </c>
      <c r="V36" s="37">
        <v>0.2</v>
      </c>
      <c r="W36" s="37">
        <v>0.2</v>
      </c>
      <c r="X36" s="37">
        <v>0.2</v>
      </c>
      <c r="Y36" s="37">
        <v>0.2</v>
      </c>
      <c r="Z36" s="37">
        <v>0.2</v>
      </c>
      <c r="AA36" s="38">
        <f t="shared" si="16"/>
        <v>1.4</v>
      </c>
      <c r="AB36" s="39" t="str">
        <f>VLOOKUP($M36,ProjectPortfolio!$A$2:$C$53,2,0)</f>
        <v>B4T</v>
      </c>
      <c r="AC36" s="40">
        <f>VLOOKUP($M36,ProjectPortfolio!$A$2:$C$53,3,0)</f>
        <v>46022</v>
      </c>
    </row>
    <row r="37" spans="1:29" s="36" customFormat="1" ht="27.6" x14ac:dyDescent="0.3">
      <c r="A37" s="36" t="str">
        <f t="shared" si="14"/>
        <v>A10044 Total</v>
      </c>
      <c r="B37" s="36" t="s">
        <v>37</v>
      </c>
      <c r="C37" s="36" t="s">
        <v>38</v>
      </c>
      <c r="D37" s="36" t="s">
        <v>482</v>
      </c>
      <c r="E37" s="36" t="s">
        <v>469</v>
      </c>
      <c r="F37" s="36" t="str">
        <f t="shared" si="15"/>
        <v>IRS</v>
      </c>
      <c r="G37" s="36" t="s">
        <v>413</v>
      </c>
      <c r="H37" s="36" t="s">
        <v>414</v>
      </c>
      <c r="I37" s="36" t="s">
        <v>420</v>
      </c>
      <c r="J37" s="36" t="s">
        <v>387</v>
      </c>
      <c r="K37" s="36" t="s">
        <v>401</v>
      </c>
      <c r="L37" s="36" t="s">
        <v>922</v>
      </c>
      <c r="M37" s="36" t="s">
        <v>971</v>
      </c>
      <c r="N37" s="36" t="s">
        <v>985</v>
      </c>
      <c r="O37" s="37">
        <v>0.4</v>
      </c>
      <c r="P37" s="37">
        <v>0.4</v>
      </c>
      <c r="Q37" s="37">
        <v>0.4</v>
      </c>
      <c r="R37" s="37">
        <v>0.4</v>
      </c>
      <c r="S37" s="37">
        <v>0.4</v>
      </c>
      <c r="T37" s="37">
        <v>0.4</v>
      </c>
      <c r="U37" s="37">
        <v>0.4</v>
      </c>
      <c r="V37" s="37">
        <v>0.4</v>
      </c>
      <c r="W37" s="37">
        <v>0.4</v>
      </c>
      <c r="X37" s="37">
        <v>0.4</v>
      </c>
      <c r="Y37" s="37">
        <v>0.4</v>
      </c>
      <c r="Z37" s="37">
        <v>0.4</v>
      </c>
      <c r="AA37" s="38">
        <f t="shared" si="16"/>
        <v>4.8</v>
      </c>
      <c r="AB37" s="39" t="str">
        <f>VLOOKUP($M37,ProjectPortfolio!$A$2:$C$53,2,0)</f>
        <v>SCALING IMPACT</v>
      </c>
      <c r="AC37" s="40">
        <f>VLOOKUP($M37,ProjectPortfolio!$A$2:$C$53,3,0)</f>
        <v>46022</v>
      </c>
    </row>
    <row r="38" spans="1:29" s="36" customFormat="1" x14ac:dyDescent="0.3">
      <c r="A38" s="36" t="str">
        <f t="shared" si="14"/>
        <v>A10044 Total</v>
      </c>
      <c r="B38" s="36" t="s">
        <v>37</v>
      </c>
      <c r="C38" s="36" t="s">
        <v>38</v>
      </c>
      <c r="D38" s="36" t="s">
        <v>482</v>
      </c>
      <c r="E38" s="36" t="s">
        <v>469</v>
      </c>
      <c r="F38" s="36" t="str">
        <f t="shared" si="15"/>
        <v>IRS</v>
      </c>
      <c r="G38" s="36" t="s">
        <v>413</v>
      </c>
      <c r="H38" s="36" t="s">
        <v>414</v>
      </c>
      <c r="I38" s="36" t="s">
        <v>420</v>
      </c>
      <c r="J38" s="36" t="s">
        <v>387</v>
      </c>
      <c r="K38" s="36" t="s">
        <v>401</v>
      </c>
      <c r="L38" s="36" t="s">
        <v>922</v>
      </c>
      <c r="M38" s="36" t="s">
        <v>679</v>
      </c>
      <c r="N38" s="36" t="s">
        <v>702</v>
      </c>
      <c r="O38" s="37"/>
      <c r="P38" s="37"/>
      <c r="Q38" s="37">
        <v>0.25</v>
      </c>
      <c r="R38" s="37">
        <v>0.25</v>
      </c>
      <c r="S38" s="37">
        <v>0.25</v>
      </c>
      <c r="T38" s="37">
        <v>0.2</v>
      </c>
      <c r="U38" s="37">
        <v>0.2</v>
      </c>
      <c r="V38" s="37">
        <v>0.2</v>
      </c>
      <c r="W38" s="37">
        <v>0.2</v>
      </c>
      <c r="X38" s="37">
        <v>0.2</v>
      </c>
      <c r="Y38" s="37">
        <v>0.2</v>
      </c>
      <c r="Z38" s="37">
        <v>0.2</v>
      </c>
      <c r="AA38" s="38">
        <f t="shared" si="16"/>
        <v>2.15</v>
      </c>
      <c r="AB38" s="39" t="str">
        <f>VLOOKUP($M38,ProjectPortfolio!$A$2:$C$53,2,0)</f>
        <v>BMGF MHRA</v>
      </c>
      <c r="AC38" s="40">
        <f>VLOOKUP($M38,ProjectPortfolio!$A$2:$C$53,3,0)</f>
        <v>46660</v>
      </c>
    </row>
    <row r="39" spans="1:29" s="36" customFormat="1" x14ac:dyDescent="0.3">
      <c r="A39" s="36" t="str">
        <f t="shared" si="14"/>
        <v>A10044 Total</v>
      </c>
      <c r="B39" s="36" t="s">
        <v>37</v>
      </c>
      <c r="C39" s="36" t="s">
        <v>38</v>
      </c>
      <c r="D39" s="36" t="s">
        <v>482</v>
      </c>
      <c r="E39" s="36" t="s">
        <v>469</v>
      </c>
      <c r="F39" s="36" t="str">
        <f t="shared" si="15"/>
        <v>IRS</v>
      </c>
      <c r="G39" s="36" t="s">
        <v>413</v>
      </c>
      <c r="H39" s="36" t="s">
        <v>414</v>
      </c>
      <c r="I39" s="36" t="s">
        <v>420</v>
      </c>
      <c r="J39" s="36" t="s">
        <v>387</v>
      </c>
      <c r="K39" s="36" t="s">
        <v>401</v>
      </c>
      <c r="L39" s="36" t="s">
        <v>922</v>
      </c>
      <c r="M39" s="36" t="s">
        <v>752</v>
      </c>
      <c r="N39" s="36" t="s">
        <v>757</v>
      </c>
      <c r="O39" s="37">
        <v>0.1</v>
      </c>
      <c r="P39" s="37">
        <v>0.1</v>
      </c>
      <c r="Q39" s="37" t="s">
        <v>967</v>
      </c>
      <c r="R39" s="37" t="s">
        <v>967</v>
      </c>
      <c r="S39" s="37" t="s">
        <v>967</v>
      </c>
      <c r="T39" s="37" t="s">
        <v>967</v>
      </c>
      <c r="U39" s="37" t="s">
        <v>967</v>
      </c>
      <c r="V39" s="37" t="s">
        <v>967</v>
      </c>
      <c r="W39" s="37" t="s">
        <v>967</v>
      </c>
      <c r="X39" s="37" t="s">
        <v>967</v>
      </c>
      <c r="Y39" s="37" t="s">
        <v>967</v>
      </c>
      <c r="Z39" s="37" t="s">
        <v>967</v>
      </c>
      <c r="AA39" s="38">
        <f t="shared" si="16"/>
        <v>0.2</v>
      </c>
      <c r="AB39" s="39" t="str">
        <f>VLOOKUP($M39,ProjectPortfolio!$A$2:$C$53,2,0)</f>
        <v>SGP AGGRI2</v>
      </c>
      <c r="AC39" s="40">
        <f>VLOOKUP($M39,ProjectPortfolio!$A$2:$C$53,3,0)</f>
        <v>45716</v>
      </c>
    </row>
    <row r="40" spans="1:29" s="36" customFormat="1" ht="27.6" x14ac:dyDescent="0.3">
      <c r="A40" s="36" t="str">
        <f t="shared" si="14"/>
        <v>A10044 Total</v>
      </c>
      <c r="B40" s="36" t="s">
        <v>37</v>
      </c>
      <c r="C40" s="36" t="s">
        <v>38</v>
      </c>
      <c r="D40" s="36" t="s">
        <v>482</v>
      </c>
      <c r="E40" s="36" t="s">
        <v>469</v>
      </c>
      <c r="F40" s="36" t="str">
        <f t="shared" si="15"/>
        <v>IRS</v>
      </c>
      <c r="G40" s="36" t="s">
        <v>413</v>
      </c>
      <c r="H40" s="36" t="s">
        <v>414</v>
      </c>
      <c r="I40" s="36" t="s">
        <v>420</v>
      </c>
      <c r="J40" s="36" t="s">
        <v>387</v>
      </c>
      <c r="K40" s="36" t="s">
        <v>401</v>
      </c>
      <c r="L40" s="36" t="s">
        <v>922</v>
      </c>
      <c r="M40" s="36" t="s">
        <v>1011</v>
      </c>
      <c r="N40" s="36" t="s">
        <v>1029</v>
      </c>
      <c r="O40" s="37">
        <v>0.2</v>
      </c>
      <c r="P40" s="37">
        <v>0.2</v>
      </c>
      <c r="Q40" s="37">
        <v>0.2</v>
      </c>
      <c r="R40" s="37">
        <v>0.2</v>
      </c>
      <c r="S40" s="37">
        <v>0.2</v>
      </c>
      <c r="T40" s="37">
        <v>0.2</v>
      </c>
      <c r="U40" s="37">
        <v>0.2</v>
      </c>
      <c r="V40" s="37">
        <v>0.2</v>
      </c>
      <c r="W40" s="37">
        <v>0.2</v>
      </c>
      <c r="X40" s="37">
        <v>0.2</v>
      </c>
      <c r="Y40" s="37">
        <v>0.2</v>
      </c>
      <c r="Z40" s="37">
        <v>0.2</v>
      </c>
      <c r="AA40" s="38">
        <f t="shared" si="16"/>
        <v>2.4</v>
      </c>
      <c r="AB40" s="39" t="str">
        <f>VLOOKUP($M40,ProjectPortfolio!$A$2:$C$53,2,0)</f>
        <v>POLICY INNOVATION</v>
      </c>
      <c r="AC40" s="40">
        <f>VLOOKUP($M40,ProjectPortfolio!$A$2:$C$53,3,0)</f>
        <v>46022</v>
      </c>
    </row>
    <row r="41" spans="1:29" s="36" customFormat="1" ht="27.6" x14ac:dyDescent="0.3">
      <c r="A41" s="36" t="str">
        <f t="shared" ref="A41:A49" si="17">CONCATENATE(B41," ","Total")</f>
        <v>A10047 Total</v>
      </c>
      <c r="B41" s="36" t="s">
        <v>39</v>
      </c>
      <c r="C41" s="36" t="s">
        <v>40</v>
      </c>
      <c r="D41" s="36" t="s">
        <v>483</v>
      </c>
      <c r="E41" s="36" t="s">
        <v>479</v>
      </c>
      <c r="F41" s="36" t="str">
        <f t="shared" ref="F41:F49" si="18">LEFT($E41,3)</f>
        <v>IRS</v>
      </c>
      <c r="G41" s="36" t="s">
        <v>413</v>
      </c>
      <c r="H41" s="36" t="s">
        <v>480</v>
      </c>
      <c r="I41" s="36" t="s">
        <v>481</v>
      </c>
      <c r="J41" s="36" t="s">
        <v>387</v>
      </c>
      <c r="K41" s="36" t="s">
        <v>401</v>
      </c>
      <c r="L41" s="36" t="s">
        <v>38</v>
      </c>
      <c r="M41" s="36" t="s">
        <v>972</v>
      </c>
      <c r="N41" s="36" t="s">
        <v>973</v>
      </c>
      <c r="O41" s="37">
        <v>0.1</v>
      </c>
      <c r="P41" s="37">
        <v>0.1</v>
      </c>
      <c r="Q41" s="37">
        <v>0.35</v>
      </c>
      <c r="R41" s="37">
        <v>0.35</v>
      </c>
      <c r="S41" s="37">
        <v>0.35</v>
      </c>
      <c r="T41" s="37">
        <v>0.35</v>
      </c>
      <c r="U41" s="37">
        <v>0.35</v>
      </c>
      <c r="V41" s="37">
        <v>0.35</v>
      </c>
      <c r="W41" s="37">
        <v>0.35</v>
      </c>
      <c r="X41" s="37">
        <v>0.35</v>
      </c>
      <c r="Y41" s="37">
        <v>0.35</v>
      </c>
      <c r="Z41" s="37">
        <v>0.35</v>
      </c>
      <c r="AA41" s="38">
        <f t="shared" ref="AA41:AA49" si="19">SUM(O41:Z41)</f>
        <v>3.7000000000000006</v>
      </c>
      <c r="AB41" s="39" t="str">
        <f>VLOOKUP($M41,ProjectPortfolio!$A$2:$C$53,2,0)</f>
        <v>SUSTAINABLE FARMING</v>
      </c>
      <c r="AC41" s="40">
        <f>VLOOKUP($M41,ProjectPortfolio!$A$2:$C$53,3,0)</f>
        <v>46022</v>
      </c>
    </row>
    <row r="42" spans="1:29" s="36" customFormat="1" x14ac:dyDescent="0.3">
      <c r="A42" s="36" t="str">
        <f t="shared" si="17"/>
        <v>A10047 Total</v>
      </c>
      <c r="B42" s="36" t="s">
        <v>39</v>
      </c>
      <c r="C42" s="36" t="s">
        <v>40</v>
      </c>
      <c r="D42" s="36" t="s">
        <v>483</v>
      </c>
      <c r="E42" s="36" t="s">
        <v>479</v>
      </c>
      <c r="F42" s="36" t="str">
        <f t="shared" si="18"/>
        <v>IRS</v>
      </c>
      <c r="G42" s="36" t="s">
        <v>413</v>
      </c>
      <c r="H42" s="36" t="s">
        <v>480</v>
      </c>
      <c r="I42" s="36" t="s">
        <v>481</v>
      </c>
      <c r="J42" s="36" t="s">
        <v>387</v>
      </c>
      <c r="K42" s="36" t="s">
        <v>401</v>
      </c>
      <c r="L42" s="36" t="s">
        <v>38</v>
      </c>
      <c r="M42" s="36" t="s">
        <v>969</v>
      </c>
      <c r="N42" s="36" t="s">
        <v>984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8">
        <f t="shared" si="19"/>
        <v>0</v>
      </c>
      <c r="AB42" s="39" t="str">
        <f>VLOOKUP($M42,ProjectPortfolio!$A$2:$C$53,2,0)</f>
        <v>B4T</v>
      </c>
      <c r="AC42" s="40">
        <f>VLOOKUP($M42,ProjectPortfolio!$A$2:$C$53,3,0)</f>
        <v>46022</v>
      </c>
    </row>
    <row r="43" spans="1:29" s="36" customFormat="1" ht="27.6" x14ac:dyDescent="0.3">
      <c r="A43" s="36" t="str">
        <f t="shared" si="17"/>
        <v>A10047 Total</v>
      </c>
      <c r="B43" s="36" t="s">
        <v>39</v>
      </c>
      <c r="C43" s="36" t="s">
        <v>40</v>
      </c>
      <c r="D43" s="36" t="s">
        <v>483</v>
      </c>
      <c r="E43" s="36" t="s">
        <v>479</v>
      </c>
      <c r="F43" s="36" t="str">
        <f t="shared" si="18"/>
        <v>IRS</v>
      </c>
      <c r="G43" s="36" t="s">
        <v>413</v>
      </c>
      <c r="H43" s="36" t="s">
        <v>480</v>
      </c>
      <c r="I43" s="36" t="s">
        <v>481</v>
      </c>
      <c r="J43" s="36" t="s">
        <v>387</v>
      </c>
      <c r="K43" s="36" t="s">
        <v>401</v>
      </c>
      <c r="L43" s="36" t="s">
        <v>38</v>
      </c>
      <c r="M43" s="36" t="s">
        <v>971</v>
      </c>
      <c r="N43" s="36" t="s">
        <v>985</v>
      </c>
      <c r="O43" s="37">
        <v>0.3</v>
      </c>
      <c r="P43" s="37">
        <v>0.3</v>
      </c>
      <c r="Q43" s="37">
        <v>0.3</v>
      </c>
      <c r="R43" s="37">
        <v>0.3</v>
      </c>
      <c r="S43" s="37">
        <v>0.3</v>
      </c>
      <c r="T43" s="37">
        <v>0.25</v>
      </c>
      <c r="U43" s="37">
        <v>0.25</v>
      </c>
      <c r="V43" s="37">
        <v>0.25</v>
      </c>
      <c r="W43" s="37">
        <v>0.25</v>
      </c>
      <c r="X43" s="37">
        <v>0.25</v>
      </c>
      <c r="Y43" s="37">
        <v>0.25</v>
      </c>
      <c r="Z43" s="37">
        <v>0.25</v>
      </c>
      <c r="AA43" s="38">
        <f t="shared" si="19"/>
        <v>3.25</v>
      </c>
      <c r="AB43" s="39" t="str">
        <f>VLOOKUP($M43,ProjectPortfolio!$A$2:$C$53,2,0)</f>
        <v>SCALING IMPACT</v>
      </c>
      <c r="AC43" s="40">
        <f>VLOOKUP($M43,ProjectPortfolio!$A$2:$C$53,3,0)</f>
        <v>46022</v>
      </c>
    </row>
    <row r="44" spans="1:29" s="36" customFormat="1" ht="27.6" x14ac:dyDescent="0.3">
      <c r="A44" s="36" t="str">
        <f t="shared" si="17"/>
        <v>A10047 Total</v>
      </c>
      <c r="B44" s="36" t="s">
        <v>39</v>
      </c>
      <c r="C44" s="36" t="s">
        <v>40</v>
      </c>
      <c r="D44" s="36" t="s">
        <v>483</v>
      </c>
      <c r="E44" s="36" t="s">
        <v>479</v>
      </c>
      <c r="F44" s="36" t="str">
        <f t="shared" si="18"/>
        <v>IRS</v>
      </c>
      <c r="G44" s="36" t="s">
        <v>413</v>
      </c>
      <c r="H44" s="36" t="s">
        <v>480</v>
      </c>
      <c r="I44" s="36" t="s">
        <v>481</v>
      </c>
      <c r="J44" s="36" t="s">
        <v>387</v>
      </c>
      <c r="K44" s="36" t="s">
        <v>401</v>
      </c>
      <c r="L44" s="36" t="s">
        <v>38</v>
      </c>
      <c r="M44" s="36" t="s">
        <v>986</v>
      </c>
      <c r="N44" s="36" t="s">
        <v>987</v>
      </c>
      <c r="O44" s="37">
        <v>0</v>
      </c>
      <c r="P44" s="37">
        <v>0.09</v>
      </c>
      <c r="Q44" s="37">
        <v>0.05</v>
      </c>
      <c r="R44" s="37">
        <v>0.05</v>
      </c>
      <c r="S44" s="37">
        <v>0.05</v>
      </c>
      <c r="T44" s="37">
        <v>0.05</v>
      </c>
      <c r="U44" s="37">
        <v>0.05</v>
      </c>
      <c r="V44" s="37">
        <v>0.05</v>
      </c>
      <c r="W44" s="37">
        <v>0.05</v>
      </c>
      <c r="X44" s="37">
        <v>0.05</v>
      </c>
      <c r="Y44" s="37">
        <v>0.05</v>
      </c>
      <c r="Z44" s="37">
        <v>0.05</v>
      </c>
      <c r="AA44" s="38">
        <f t="shared" si="19"/>
        <v>0.59</v>
      </c>
      <c r="AB44" s="39" t="str">
        <f>VLOOKUP($M44,ProjectPortfolio!$A$2:$C$53,2,0)</f>
        <v>Gender Equality</v>
      </c>
      <c r="AC44" s="40">
        <f>VLOOKUP($M44,ProjectPortfolio!$A$2:$C$53,3,0)</f>
        <v>46022</v>
      </c>
    </row>
    <row r="45" spans="1:29" s="36" customFormat="1" x14ac:dyDescent="0.3">
      <c r="A45" s="36" t="str">
        <f t="shared" ref="A45" si="20">CONCATENATE(B45," ","Total")</f>
        <v>A10047 Total</v>
      </c>
      <c r="B45" s="36" t="s">
        <v>39</v>
      </c>
      <c r="C45" s="36" t="s">
        <v>40</v>
      </c>
      <c r="D45" s="36" t="s">
        <v>483</v>
      </c>
      <c r="E45" s="36" t="s">
        <v>479</v>
      </c>
      <c r="F45" s="36" t="str">
        <f t="shared" si="18"/>
        <v>IRS</v>
      </c>
      <c r="G45" s="36" t="s">
        <v>413</v>
      </c>
      <c r="H45" s="36" t="s">
        <v>480</v>
      </c>
      <c r="I45" s="36" t="s">
        <v>481</v>
      </c>
      <c r="J45" s="36" t="s">
        <v>387</v>
      </c>
      <c r="K45" s="36" t="s">
        <v>401</v>
      </c>
      <c r="L45" s="36" t="s">
        <v>38</v>
      </c>
      <c r="M45" s="36" t="s">
        <v>890</v>
      </c>
      <c r="N45" s="36" t="s">
        <v>1073</v>
      </c>
      <c r="O45" s="37">
        <v>0.15</v>
      </c>
      <c r="P45" s="37">
        <v>0.15</v>
      </c>
      <c r="Q45" s="37">
        <v>0.15</v>
      </c>
      <c r="R45" s="37">
        <v>0.15</v>
      </c>
      <c r="S45" s="37">
        <v>0.15</v>
      </c>
      <c r="T45" s="37">
        <v>0.15</v>
      </c>
      <c r="U45" s="37">
        <v>0.15</v>
      </c>
      <c r="V45" s="37">
        <v>0.15</v>
      </c>
      <c r="W45" s="37">
        <v>0.15</v>
      </c>
      <c r="X45" s="37">
        <v>0.15</v>
      </c>
      <c r="Y45" s="37">
        <v>0.15</v>
      </c>
      <c r="Z45" s="37">
        <v>0.15</v>
      </c>
      <c r="AA45" s="38">
        <f t="shared" ref="AA45" si="21">SUM(O45:Z45)</f>
        <v>1.7999999999999996</v>
      </c>
      <c r="AB45" s="39" t="str">
        <f>VLOOKUP($M45,ProjectPortfolio!$A$2:$C$53,2,0)</f>
        <v>WB-FSRP</v>
      </c>
      <c r="AC45" s="40">
        <f>VLOOKUP($M45,ProjectPortfolio!$A$2:$C$53,3,0)</f>
        <v>46357</v>
      </c>
    </row>
    <row r="46" spans="1:29" s="36" customFormat="1" x14ac:dyDescent="0.3">
      <c r="A46" s="36" t="str">
        <f t="shared" si="17"/>
        <v>A10047 Total</v>
      </c>
      <c r="B46" s="36" t="s">
        <v>39</v>
      </c>
      <c r="C46" s="36" t="s">
        <v>40</v>
      </c>
      <c r="D46" s="36" t="s">
        <v>483</v>
      </c>
      <c r="E46" s="36" t="s">
        <v>479</v>
      </c>
      <c r="F46" s="36" t="str">
        <f t="shared" si="18"/>
        <v>IRS</v>
      </c>
      <c r="G46" s="36" t="s">
        <v>413</v>
      </c>
      <c r="H46" s="36" t="s">
        <v>480</v>
      </c>
      <c r="I46" s="36" t="s">
        <v>481</v>
      </c>
      <c r="J46" s="36" t="s">
        <v>387</v>
      </c>
      <c r="K46" s="36" t="s">
        <v>401</v>
      </c>
      <c r="L46" s="36" t="s">
        <v>38</v>
      </c>
      <c r="M46" s="36" t="s">
        <v>15</v>
      </c>
      <c r="N46" s="36" t="s">
        <v>583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8">
        <f t="shared" si="19"/>
        <v>0</v>
      </c>
      <c r="AB46" s="39" t="str">
        <f>VLOOKUP($M46,ProjectPortfolio!$A$2:$C$53,2,0)</f>
        <v>HD4A</v>
      </c>
      <c r="AC46" s="40">
        <f>VLOOKUP($M46,ProjectPortfolio!$A$2:$C$53,3,0)</f>
        <v>46843</v>
      </c>
    </row>
    <row r="47" spans="1:29" s="36" customFormat="1" x14ac:dyDescent="0.3">
      <c r="A47" s="36" t="str">
        <f t="shared" si="17"/>
        <v>A10047 Total</v>
      </c>
      <c r="B47" s="36" t="s">
        <v>39</v>
      </c>
      <c r="C47" s="36" t="s">
        <v>40</v>
      </c>
      <c r="D47" s="36" t="s">
        <v>483</v>
      </c>
      <c r="E47" s="36" t="s">
        <v>479</v>
      </c>
      <c r="F47" s="36" t="str">
        <f t="shared" si="18"/>
        <v>IRS</v>
      </c>
      <c r="G47" s="36" t="s">
        <v>413</v>
      </c>
      <c r="H47" s="36" t="s">
        <v>480</v>
      </c>
      <c r="I47" s="36" t="s">
        <v>481</v>
      </c>
      <c r="J47" s="36" t="s">
        <v>387</v>
      </c>
      <c r="K47" s="36" t="s">
        <v>401</v>
      </c>
      <c r="L47" s="36" t="s">
        <v>38</v>
      </c>
      <c r="M47" s="36" t="s">
        <v>679</v>
      </c>
      <c r="N47" s="36" t="s">
        <v>750</v>
      </c>
      <c r="O47" s="37"/>
      <c r="P47" s="37"/>
      <c r="Q47" s="37"/>
      <c r="R47" s="37"/>
      <c r="S47" s="37"/>
      <c r="T47" s="37">
        <v>0.1</v>
      </c>
      <c r="U47" s="37">
        <v>0.1</v>
      </c>
      <c r="V47" s="37">
        <v>0.1</v>
      </c>
      <c r="W47" s="37">
        <v>0.1</v>
      </c>
      <c r="X47" s="37">
        <v>0.1</v>
      </c>
      <c r="Y47" s="37">
        <v>0.1</v>
      </c>
      <c r="Z47" s="37">
        <v>0.1</v>
      </c>
      <c r="AA47" s="38">
        <f t="shared" si="19"/>
        <v>0.7</v>
      </c>
      <c r="AB47" s="39" t="str">
        <f>VLOOKUP($M47,ProjectPortfolio!$A$2:$C$53,2,0)</f>
        <v>BMGF MHRA</v>
      </c>
      <c r="AC47" s="40">
        <f>VLOOKUP($M47,ProjectPortfolio!$A$2:$C$53,3,0)</f>
        <v>46660</v>
      </c>
    </row>
    <row r="48" spans="1:29" s="36" customFormat="1" x14ac:dyDescent="0.3">
      <c r="A48" s="36" t="str">
        <f t="shared" si="17"/>
        <v>A10047 Total</v>
      </c>
      <c r="B48" s="36" t="s">
        <v>39</v>
      </c>
      <c r="C48" s="36" t="s">
        <v>40</v>
      </c>
      <c r="D48" s="36" t="s">
        <v>483</v>
      </c>
      <c r="E48" s="36" t="s">
        <v>479</v>
      </c>
      <c r="F48" s="36" t="str">
        <f t="shared" si="18"/>
        <v>IRS</v>
      </c>
      <c r="G48" s="36" t="s">
        <v>413</v>
      </c>
      <c r="H48" s="36" t="s">
        <v>480</v>
      </c>
      <c r="I48" s="36" t="s">
        <v>481</v>
      </c>
      <c r="J48" s="36" t="s">
        <v>387</v>
      </c>
      <c r="K48" s="36" t="s">
        <v>401</v>
      </c>
      <c r="L48" s="36" t="s">
        <v>38</v>
      </c>
      <c r="M48" s="36" t="s">
        <v>752</v>
      </c>
      <c r="N48" s="36" t="s">
        <v>754</v>
      </c>
      <c r="O48" s="37">
        <v>0.3</v>
      </c>
      <c r="P48" s="37">
        <v>0.21</v>
      </c>
      <c r="Q48" s="37" t="s">
        <v>967</v>
      </c>
      <c r="R48" s="37" t="s">
        <v>967</v>
      </c>
      <c r="S48" s="37" t="s">
        <v>967</v>
      </c>
      <c r="T48" s="37" t="s">
        <v>967</v>
      </c>
      <c r="U48" s="37" t="s">
        <v>967</v>
      </c>
      <c r="V48" s="37" t="s">
        <v>967</v>
      </c>
      <c r="W48" s="37" t="s">
        <v>967</v>
      </c>
      <c r="X48" s="37" t="s">
        <v>967</v>
      </c>
      <c r="Y48" s="37" t="s">
        <v>967</v>
      </c>
      <c r="Z48" s="37" t="s">
        <v>967</v>
      </c>
      <c r="AA48" s="38">
        <f t="shared" si="19"/>
        <v>0.51</v>
      </c>
      <c r="AB48" s="39" t="str">
        <f>VLOOKUP($M48,ProjectPortfolio!$A$2:$C$53,2,0)</f>
        <v>SGP AGGRI2</v>
      </c>
      <c r="AC48" s="40">
        <f>VLOOKUP($M48,ProjectPortfolio!$A$2:$C$53,3,0)</f>
        <v>45716</v>
      </c>
    </row>
    <row r="49" spans="1:29" s="36" customFormat="1" x14ac:dyDescent="0.3">
      <c r="A49" s="36" t="str">
        <f t="shared" si="17"/>
        <v>A10047 Total</v>
      </c>
      <c r="B49" s="36" t="s">
        <v>39</v>
      </c>
      <c r="C49" s="36" t="s">
        <v>40</v>
      </c>
      <c r="D49" s="36" t="s">
        <v>483</v>
      </c>
      <c r="E49" s="36" t="s">
        <v>479</v>
      </c>
      <c r="F49" s="36" t="str">
        <f t="shared" si="18"/>
        <v>IRS</v>
      </c>
      <c r="G49" s="36" t="s">
        <v>413</v>
      </c>
      <c r="H49" s="36" t="s">
        <v>480</v>
      </c>
      <c r="I49" s="36" t="s">
        <v>481</v>
      </c>
      <c r="J49" s="36" t="s">
        <v>387</v>
      </c>
      <c r="K49" s="36" t="s">
        <v>401</v>
      </c>
      <c r="L49" s="36" t="s">
        <v>38</v>
      </c>
      <c r="M49" s="36" t="s">
        <v>767</v>
      </c>
      <c r="N49" s="36" t="s">
        <v>768</v>
      </c>
      <c r="O49" s="37">
        <v>0.15</v>
      </c>
      <c r="P49" s="37">
        <v>0.15</v>
      </c>
      <c r="Q49" s="37">
        <v>0.15</v>
      </c>
      <c r="R49" s="37">
        <v>0.15</v>
      </c>
      <c r="S49" s="37">
        <v>0.15</v>
      </c>
      <c r="T49" s="37">
        <v>0.1</v>
      </c>
      <c r="U49" s="37">
        <v>0.1</v>
      </c>
      <c r="V49" s="37">
        <v>0.1</v>
      </c>
      <c r="W49" s="37">
        <v>0.1</v>
      </c>
      <c r="X49" s="37">
        <v>0.1</v>
      </c>
      <c r="Y49" s="37">
        <v>0.1</v>
      </c>
      <c r="Z49" s="37">
        <v>0.1</v>
      </c>
      <c r="AA49" s="38">
        <f t="shared" si="19"/>
        <v>1.4500000000000004</v>
      </c>
      <c r="AB49" s="39" t="str">
        <f>VLOOKUP($M49,ProjectPortfolio!$A$2:$C$53,2,0)</f>
        <v>DEFIS</v>
      </c>
      <c r="AC49" s="40">
        <f>VLOOKUP($M49,ProjectPortfolio!$A$2:$C$53,3,0)</f>
        <v>46404</v>
      </c>
    </row>
    <row r="50" spans="1:29" s="36" customFormat="1" ht="27.6" x14ac:dyDescent="0.3">
      <c r="A50" s="36" t="str">
        <f>CONCATENATE(B50," ","Total")</f>
        <v>A10048 Total</v>
      </c>
      <c r="B50" s="36" t="s">
        <v>41</v>
      </c>
      <c r="C50" s="36" t="s">
        <v>42</v>
      </c>
      <c r="D50" s="36" t="s">
        <v>484</v>
      </c>
      <c r="E50" s="36" t="s">
        <v>469</v>
      </c>
      <c r="F50" s="36" t="str">
        <f>LEFT($E50,3)</f>
        <v>IRS</v>
      </c>
      <c r="G50" s="36" t="s">
        <v>413</v>
      </c>
      <c r="H50" s="36" t="s">
        <v>480</v>
      </c>
      <c r="I50" s="36" t="s">
        <v>485</v>
      </c>
      <c r="J50" s="36" t="s">
        <v>387</v>
      </c>
      <c r="K50" s="36" t="s">
        <v>392</v>
      </c>
      <c r="L50" s="36" t="s">
        <v>922</v>
      </c>
      <c r="M50" s="36" t="s">
        <v>972</v>
      </c>
      <c r="N50" s="36" t="s">
        <v>973</v>
      </c>
      <c r="O50" s="41">
        <v>0.67</v>
      </c>
      <c r="P50" s="41">
        <v>0.67</v>
      </c>
      <c r="Q50" s="41">
        <v>0.67</v>
      </c>
      <c r="R50" s="37">
        <v>0.9</v>
      </c>
      <c r="S50" s="37">
        <v>0.9</v>
      </c>
      <c r="T50" s="37">
        <v>0.9</v>
      </c>
      <c r="U50" s="37">
        <v>0.9</v>
      </c>
      <c r="V50" s="37">
        <v>0.9</v>
      </c>
      <c r="W50" s="37">
        <v>0.75</v>
      </c>
      <c r="X50" s="37">
        <v>0.13</v>
      </c>
      <c r="Y50" s="37">
        <v>0.13</v>
      </c>
      <c r="Z50" s="37">
        <v>0.13</v>
      </c>
      <c r="AA50" s="38">
        <f>SUM(O50:Z50)</f>
        <v>7.65</v>
      </c>
      <c r="AB50" s="39" t="str">
        <f>VLOOKUP($M50,ProjectPortfolio!$A$2:$C$53,2,0)</f>
        <v>SUSTAINABLE FARMING</v>
      </c>
      <c r="AC50" s="40">
        <f>VLOOKUP($M50,ProjectPortfolio!$A$2:$C$53,3,0)</f>
        <v>46022</v>
      </c>
    </row>
    <row r="51" spans="1:29" s="36" customFormat="1" ht="27.6" x14ac:dyDescent="0.3">
      <c r="A51" s="36" t="str">
        <f>CONCATENATE(B51," ","Total")</f>
        <v>A10048 Total</v>
      </c>
      <c r="B51" s="36" t="s">
        <v>41</v>
      </c>
      <c r="C51" s="36" t="s">
        <v>42</v>
      </c>
      <c r="D51" s="36" t="s">
        <v>484</v>
      </c>
      <c r="E51" s="36" t="s">
        <v>469</v>
      </c>
      <c r="F51" s="36" t="str">
        <f>LEFT($E51,3)</f>
        <v>IRS</v>
      </c>
      <c r="G51" s="36" t="s">
        <v>413</v>
      </c>
      <c r="H51" s="36" t="s">
        <v>480</v>
      </c>
      <c r="I51" s="36" t="s">
        <v>485</v>
      </c>
      <c r="J51" s="36" t="s">
        <v>387</v>
      </c>
      <c r="K51" s="36" t="s">
        <v>392</v>
      </c>
      <c r="L51" s="36" t="s">
        <v>922</v>
      </c>
      <c r="M51" s="36" t="s">
        <v>972</v>
      </c>
      <c r="N51" s="36" t="s">
        <v>977</v>
      </c>
      <c r="O51" s="41">
        <v>0.2</v>
      </c>
      <c r="P51" s="41">
        <v>0.2</v>
      </c>
      <c r="Q51" s="41">
        <v>0.2</v>
      </c>
      <c r="R51" s="37">
        <v>0.1</v>
      </c>
      <c r="S51" s="37">
        <v>0.1</v>
      </c>
      <c r="T51" s="37">
        <v>0.1</v>
      </c>
      <c r="U51" s="37">
        <v>0.1</v>
      </c>
      <c r="V51" s="37">
        <v>0.1</v>
      </c>
      <c r="W51" s="37">
        <v>0.1</v>
      </c>
      <c r="X51" s="37"/>
      <c r="Y51" s="37">
        <v>0.47</v>
      </c>
      <c r="Z51" s="37">
        <v>0.47</v>
      </c>
      <c r="AA51" s="38">
        <f>SUM(O51:Z51)</f>
        <v>2.14</v>
      </c>
      <c r="AB51" s="39" t="str">
        <f>VLOOKUP($M51,ProjectPortfolio!$A$2:$C$53,2,0)</f>
        <v>SUSTAINABLE FARMING</v>
      </c>
      <c r="AC51" s="40">
        <f>VLOOKUP($M51,ProjectPortfolio!$A$2:$C$53,3,0)</f>
        <v>46022</v>
      </c>
    </row>
    <row r="52" spans="1:29" s="36" customFormat="1" ht="27.6" x14ac:dyDescent="0.3">
      <c r="A52" s="36" t="str">
        <f>CONCATENATE(B52," ","Total")</f>
        <v>A10048 Total</v>
      </c>
      <c r="B52" s="36" t="s">
        <v>41</v>
      </c>
      <c r="C52" s="36" t="s">
        <v>42</v>
      </c>
      <c r="D52" s="36" t="s">
        <v>484</v>
      </c>
      <c r="E52" s="36" t="s">
        <v>469</v>
      </c>
      <c r="F52" s="36" t="str">
        <f>LEFT($E52,3)</f>
        <v>IRS</v>
      </c>
      <c r="G52" s="36" t="s">
        <v>413</v>
      </c>
      <c r="H52" s="36" t="s">
        <v>480</v>
      </c>
      <c r="I52" s="36" t="s">
        <v>485</v>
      </c>
      <c r="J52" s="36" t="s">
        <v>387</v>
      </c>
      <c r="K52" s="36" t="s">
        <v>392</v>
      </c>
      <c r="L52" s="36" t="s">
        <v>922</v>
      </c>
      <c r="M52" s="36" t="s">
        <v>971</v>
      </c>
      <c r="N52" s="36" t="s">
        <v>985</v>
      </c>
      <c r="O52" s="41"/>
      <c r="P52" s="41"/>
      <c r="Q52" s="41"/>
      <c r="R52" s="37">
        <v>0</v>
      </c>
      <c r="S52" s="37">
        <v>0</v>
      </c>
      <c r="T52" s="37">
        <v>0</v>
      </c>
      <c r="U52" s="37">
        <v>0</v>
      </c>
      <c r="V52" s="37"/>
      <c r="W52" s="37"/>
      <c r="X52" s="37">
        <v>0.13</v>
      </c>
      <c r="Y52" s="37">
        <v>0.2</v>
      </c>
      <c r="Z52" s="37">
        <v>0.2</v>
      </c>
      <c r="AA52" s="38">
        <f>SUM(O52:Z52)</f>
        <v>0.53</v>
      </c>
      <c r="AB52" s="39" t="str">
        <f>VLOOKUP($M52,ProjectPortfolio!$A$2:$C$53,2,0)</f>
        <v>SCALING IMPACT</v>
      </c>
      <c r="AC52" s="40">
        <f>VLOOKUP($M52,ProjectPortfolio!$A$2:$C$53,3,0)</f>
        <v>46022</v>
      </c>
    </row>
    <row r="53" spans="1:29" s="36" customFormat="1" ht="27.6" x14ac:dyDescent="0.3">
      <c r="A53" s="36" t="str">
        <f>CONCATENATE(B53," ","Total")</f>
        <v>A10048 Total</v>
      </c>
      <c r="B53" s="36" t="s">
        <v>41</v>
      </c>
      <c r="C53" s="36" t="s">
        <v>42</v>
      </c>
      <c r="D53" s="36" t="s">
        <v>484</v>
      </c>
      <c r="E53" s="36" t="s">
        <v>469</v>
      </c>
      <c r="F53" s="36" t="str">
        <f>LEFT($E53,3)</f>
        <v>IRS</v>
      </c>
      <c r="G53" s="36" t="s">
        <v>413</v>
      </c>
      <c r="H53" s="36" t="s">
        <v>480</v>
      </c>
      <c r="I53" s="36" t="s">
        <v>485</v>
      </c>
      <c r="J53" s="36" t="s">
        <v>387</v>
      </c>
      <c r="K53" s="36" t="s">
        <v>392</v>
      </c>
      <c r="L53" s="36" t="s">
        <v>922</v>
      </c>
      <c r="M53" s="36" t="s">
        <v>13</v>
      </c>
      <c r="N53" s="36" t="s">
        <v>591</v>
      </c>
      <c r="O53" s="41"/>
      <c r="P53" s="37" t="s">
        <v>967</v>
      </c>
      <c r="Q53" s="37" t="s">
        <v>967</v>
      </c>
      <c r="R53" s="37" t="s">
        <v>967</v>
      </c>
      <c r="S53" s="37" t="s">
        <v>967</v>
      </c>
      <c r="T53" s="37" t="s">
        <v>967</v>
      </c>
      <c r="U53" s="37" t="s">
        <v>967</v>
      </c>
      <c r="V53" s="37" t="s">
        <v>967</v>
      </c>
      <c r="W53" s="37" t="s">
        <v>967</v>
      </c>
      <c r="X53" s="37" t="s">
        <v>967</v>
      </c>
      <c r="Y53" s="37" t="s">
        <v>967</v>
      </c>
      <c r="Z53" s="37" t="s">
        <v>967</v>
      </c>
      <c r="AA53" s="38">
        <f>SUM(O53:Z53)</f>
        <v>0</v>
      </c>
      <c r="AB53" s="39" t="str">
        <f>VLOOKUP($M53,ProjectPortfolio!$A$2:$C$53,2,0)</f>
        <v>IITA/EC BRECOMA</v>
      </c>
      <c r="AC53" s="40">
        <f>VLOOKUP($M53,ProjectPortfolio!$A$2:$C$53,3,0)</f>
        <v>45688</v>
      </c>
    </row>
    <row r="54" spans="1:29" s="36" customFormat="1" x14ac:dyDescent="0.3">
      <c r="A54" s="36" t="str">
        <f>CONCATENATE(B54," ","Total")</f>
        <v>A10048 Total</v>
      </c>
      <c r="B54" s="36" t="s">
        <v>41</v>
      </c>
      <c r="C54" s="36" t="s">
        <v>42</v>
      </c>
      <c r="D54" s="36" t="s">
        <v>484</v>
      </c>
      <c r="E54" s="36" t="s">
        <v>469</v>
      </c>
      <c r="F54" s="36" t="str">
        <f>LEFT($E54,3)</f>
        <v>IRS</v>
      </c>
      <c r="G54" s="36" t="s">
        <v>413</v>
      </c>
      <c r="H54" s="36" t="s">
        <v>480</v>
      </c>
      <c r="I54" s="36" t="s">
        <v>485</v>
      </c>
      <c r="J54" s="36" t="s">
        <v>387</v>
      </c>
      <c r="K54" s="36" t="s">
        <v>392</v>
      </c>
      <c r="L54" s="36" t="s">
        <v>922</v>
      </c>
      <c r="M54" s="36" t="s">
        <v>767</v>
      </c>
      <c r="N54" s="36" t="s">
        <v>768</v>
      </c>
      <c r="O54" s="41">
        <v>0.13</v>
      </c>
      <c r="P54" s="41">
        <v>0.13</v>
      </c>
      <c r="Q54" s="41">
        <v>0.13</v>
      </c>
      <c r="R54" s="37">
        <v>0</v>
      </c>
      <c r="S54" s="37">
        <v>0</v>
      </c>
      <c r="T54" s="37">
        <v>0</v>
      </c>
      <c r="U54" s="37">
        <v>0</v>
      </c>
      <c r="V54" s="37"/>
      <c r="W54" s="37">
        <v>0.15</v>
      </c>
      <c r="X54" s="37">
        <v>0.74</v>
      </c>
      <c r="Y54" s="37">
        <v>0.2</v>
      </c>
      <c r="Z54" s="37">
        <v>0.2</v>
      </c>
      <c r="AA54" s="38">
        <f>SUM(O54:Z54)</f>
        <v>1.68</v>
      </c>
      <c r="AB54" s="39" t="str">
        <f>VLOOKUP($M54,ProjectPortfolio!$A$2:$C$53,2,0)</f>
        <v>DEFIS</v>
      </c>
      <c r="AC54" s="40">
        <f>VLOOKUP($M54,ProjectPortfolio!$A$2:$C$53,3,0)</f>
        <v>46404</v>
      </c>
    </row>
    <row r="55" spans="1:29" s="36" customFormat="1" x14ac:dyDescent="0.3">
      <c r="A55" s="36" t="str">
        <f t="shared" ref="A55:A64" si="22">CONCATENATE(B55," ","Total")</f>
        <v>A10064 Total</v>
      </c>
      <c r="B55" s="36" t="s">
        <v>43</v>
      </c>
      <c r="C55" s="36" t="s">
        <v>44</v>
      </c>
      <c r="D55" s="36" t="s">
        <v>486</v>
      </c>
      <c r="E55" s="36" t="s">
        <v>469</v>
      </c>
      <c r="F55" s="36" t="str">
        <f t="shared" ref="F55:F64" si="23">LEFT($E55,3)</f>
        <v>IRS</v>
      </c>
      <c r="G55" s="36" t="s">
        <v>413</v>
      </c>
      <c r="H55" s="36" t="s">
        <v>414</v>
      </c>
      <c r="I55" s="36" t="s">
        <v>420</v>
      </c>
      <c r="J55" s="36" t="s">
        <v>387</v>
      </c>
      <c r="K55" s="36" t="s">
        <v>392</v>
      </c>
      <c r="L55" s="36" t="s">
        <v>922</v>
      </c>
      <c r="M55" s="36" t="s">
        <v>762</v>
      </c>
      <c r="N55" s="36" t="s">
        <v>770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8">
        <f t="shared" ref="AA55:AA64" si="24">SUM(O55:Z55)</f>
        <v>0</v>
      </c>
      <c r="AB55" s="39" t="str">
        <f>VLOOKUP($M55,ProjectPortfolio!$A$2:$C$58,2,0)</f>
        <v>AICCRA</v>
      </c>
      <c r="AC55" s="40">
        <f>VLOOKUP($M55,ProjectPortfolio!$A$2:$C$53,3,0)</f>
        <v>46022</v>
      </c>
    </row>
    <row r="56" spans="1:29" s="36" customFormat="1" x14ac:dyDescent="0.3">
      <c r="A56" s="36" t="str">
        <f t="shared" si="22"/>
        <v>A10064 Total</v>
      </c>
      <c r="B56" s="36" t="s">
        <v>43</v>
      </c>
      <c r="C56" s="36" t="s">
        <v>44</v>
      </c>
      <c r="D56" s="36" t="s">
        <v>486</v>
      </c>
      <c r="E56" s="36" t="s">
        <v>469</v>
      </c>
      <c r="F56" s="36" t="str">
        <f t="shared" si="23"/>
        <v>IRS</v>
      </c>
      <c r="G56" s="36" t="s">
        <v>413</v>
      </c>
      <c r="H56" s="36" t="s">
        <v>414</v>
      </c>
      <c r="I56" s="36" t="s">
        <v>420</v>
      </c>
      <c r="J56" s="36" t="s">
        <v>387</v>
      </c>
      <c r="K56" s="36" t="s">
        <v>392</v>
      </c>
      <c r="L56" s="36" t="s">
        <v>922</v>
      </c>
      <c r="M56" s="36" t="s">
        <v>762</v>
      </c>
      <c r="N56" s="36" t="s">
        <v>803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8">
        <f t="shared" si="24"/>
        <v>0</v>
      </c>
      <c r="AB56" s="39" t="str">
        <f>VLOOKUP($M56,ProjectPortfolio!$A$2:$C$58,2,0)</f>
        <v>AICCRA</v>
      </c>
      <c r="AC56" s="40">
        <f>VLOOKUP($M56,ProjectPortfolio!$A$2:$C$53,3,0)</f>
        <v>46022</v>
      </c>
    </row>
    <row r="57" spans="1:29" s="36" customFormat="1" x14ac:dyDescent="0.3">
      <c r="A57" s="36" t="str">
        <f t="shared" si="22"/>
        <v>A10064 Total</v>
      </c>
      <c r="B57" s="36" t="s">
        <v>43</v>
      </c>
      <c r="C57" s="36" t="s">
        <v>44</v>
      </c>
      <c r="D57" s="36" t="s">
        <v>486</v>
      </c>
      <c r="E57" s="36" t="s">
        <v>469</v>
      </c>
      <c r="F57" s="36" t="str">
        <f t="shared" si="23"/>
        <v>IRS</v>
      </c>
      <c r="G57" s="36" t="s">
        <v>413</v>
      </c>
      <c r="H57" s="36" t="s">
        <v>414</v>
      </c>
      <c r="I57" s="36" t="s">
        <v>420</v>
      </c>
      <c r="J57" s="36" t="s">
        <v>387</v>
      </c>
      <c r="K57" s="36" t="s">
        <v>392</v>
      </c>
      <c r="L57" s="36" t="s">
        <v>922</v>
      </c>
      <c r="M57" s="36" t="s">
        <v>969</v>
      </c>
      <c r="N57" s="36" t="s">
        <v>984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8">
        <f t="shared" si="24"/>
        <v>0</v>
      </c>
      <c r="AB57" s="39" t="str">
        <f>VLOOKUP($M57,ProjectPortfolio!$A$2:$C$58,2,0)</f>
        <v>B4T</v>
      </c>
      <c r="AC57" s="40">
        <f>VLOOKUP($M57,ProjectPortfolio!$A$2:$C$53,3,0)</f>
        <v>46022</v>
      </c>
    </row>
    <row r="58" spans="1:29" s="36" customFormat="1" ht="27.6" x14ac:dyDescent="0.3">
      <c r="A58" s="36" t="str">
        <f t="shared" si="22"/>
        <v>A10064 Total</v>
      </c>
      <c r="B58" s="36" t="s">
        <v>43</v>
      </c>
      <c r="C58" s="36" t="s">
        <v>44</v>
      </c>
      <c r="D58" s="36" t="s">
        <v>486</v>
      </c>
      <c r="E58" s="36" t="s">
        <v>469</v>
      </c>
      <c r="F58" s="36" t="str">
        <f t="shared" si="23"/>
        <v>IRS</v>
      </c>
      <c r="G58" s="36" t="s">
        <v>413</v>
      </c>
      <c r="H58" s="36" t="s">
        <v>414</v>
      </c>
      <c r="I58" s="36" t="s">
        <v>420</v>
      </c>
      <c r="J58" s="36" t="s">
        <v>387</v>
      </c>
      <c r="K58" s="36" t="s">
        <v>392</v>
      </c>
      <c r="L58" s="36" t="s">
        <v>922</v>
      </c>
      <c r="M58" s="36" t="s">
        <v>971</v>
      </c>
      <c r="N58" s="36" t="s">
        <v>985</v>
      </c>
      <c r="O58" s="37">
        <v>0.2</v>
      </c>
      <c r="P58" s="37">
        <v>0.2</v>
      </c>
      <c r="Q58" s="37">
        <v>0.2</v>
      </c>
      <c r="R58" s="37">
        <v>0.2</v>
      </c>
      <c r="S58" s="37">
        <v>0.2</v>
      </c>
      <c r="T58" s="37">
        <v>0.2</v>
      </c>
      <c r="U58" s="37">
        <v>0.2</v>
      </c>
      <c r="V58" s="37">
        <v>0.2</v>
      </c>
      <c r="W58" s="37">
        <v>0.3</v>
      </c>
      <c r="X58" s="37">
        <v>0.3</v>
      </c>
      <c r="Y58" s="37">
        <v>0.3</v>
      </c>
      <c r="Z58" s="37">
        <v>0.3</v>
      </c>
      <c r="AA58" s="38">
        <f t="shared" si="24"/>
        <v>2.7999999999999994</v>
      </c>
      <c r="AB58" s="39" t="str">
        <f>VLOOKUP($M58,ProjectPortfolio!$A$2:$C$58,2,0)</f>
        <v>SCALING IMPACT</v>
      </c>
      <c r="AC58" s="40">
        <f>VLOOKUP($M58,ProjectPortfolio!$A$2:$C$53,3,0)</f>
        <v>46022</v>
      </c>
    </row>
    <row r="59" spans="1:29" s="36" customFormat="1" x14ac:dyDescent="0.3">
      <c r="A59" s="36" t="str">
        <f t="shared" si="22"/>
        <v>A10064 Total</v>
      </c>
      <c r="B59" s="36" t="s">
        <v>43</v>
      </c>
      <c r="C59" s="36" t="s">
        <v>44</v>
      </c>
      <c r="D59" s="36" t="s">
        <v>486</v>
      </c>
      <c r="E59" s="36" t="s">
        <v>469</v>
      </c>
      <c r="F59" s="36" t="str">
        <f t="shared" si="23"/>
        <v>IRS</v>
      </c>
      <c r="G59" s="36" t="s">
        <v>413</v>
      </c>
      <c r="H59" s="36" t="s">
        <v>414</v>
      </c>
      <c r="I59" s="36" t="s">
        <v>420</v>
      </c>
      <c r="J59" s="36" t="s">
        <v>387</v>
      </c>
      <c r="K59" s="36" t="s">
        <v>392</v>
      </c>
      <c r="L59" s="36" t="s">
        <v>922</v>
      </c>
      <c r="M59" s="36" t="s">
        <v>752</v>
      </c>
      <c r="N59" s="36" t="s">
        <v>753</v>
      </c>
      <c r="O59" s="37">
        <v>0.2</v>
      </c>
      <c r="P59" s="37">
        <v>0.2</v>
      </c>
      <c r="Q59" s="37" t="s">
        <v>967</v>
      </c>
      <c r="R59" s="37" t="s">
        <v>967</v>
      </c>
      <c r="S59" s="37" t="s">
        <v>967</v>
      </c>
      <c r="T59" s="37" t="s">
        <v>967</v>
      </c>
      <c r="U59" s="37" t="s">
        <v>967</v>
      </c>
      <c r="V59" s="37" t="s">
        <v>967</v>
      </c>
      <c r="W59" s="37" t="s">
        <v>967</v>
      </c>
      <c r="X59" s="37" t="s">
        <v>967</v>
      </c>
      <c r="Y59" s="37" t="s">
        <v>967</v>
      </c>
      <c r="Z59" s="37" t="s">
        <v>967</v>
      </c>
      <c r="AA59" s="38">
        <f t="shared" si="24"/>
        <v>0.4</v>
      </c>
      <c r="AB59" s="39" t="str">
        <f>VLOOKUP($M59,ProjectPortfolio!$A$2:$C$58,2,0)</f>
        <v>SGP AGGRI2</v>
      </c>
      <c r="AC59" s="40">
        <f>VLOOKUP($M59,ProjectPortfolio!$A$2:$C$53,3,0)</f>
        <v>45716</v>
      </c>
    </row>
    <row r="60" spans="1:29" s="36" customFormat="1" x14ac:dyDescent="0.3">
      <c r="A60" s="36" t="str">
        <f t="shared" si="22"/>
        <v>A10064 Total</v>
      </c>
      <c r="B60" s="36" t="s">
        <v>43</v>
      </c>
      <c r="C60" s="36" t="s">
        <v>44</v>
      </c>
      <c r="D60" s="36" t="s">
        <v>486</v>
      </c>
      <c r="E60" s="36" t="s">
        <v>469</v>
      </c>
      <c r="F60" s="36" t="str">
        <f t="shared" si="23"/>
        <v>IRS</v>
      </c>
      <c r="G60" s="36" t="s">
        <v>413</v>
      </c>
      <c r="H60" s="36" t="s">
        <v>414</v>
      </c>
      <c r="I60" s="36" t="s">
        <v>420</v>
      </c>
      <c r="J60" s="36" t="s">
        <v>387</v>
      </c>
      <c r="K60" s="36" t="s">
        <v>392</v>
      </c>
      <c r="L60" s="36" t="s">
        <v>922</v>
      </c>
      <c r="M60" s="36" t="s">
        <v>628</v>
      </c>
      <c r="N60" s="36" t="s">
        <v>1090</v>
      </c>
      <c r="O60" s="37">
        <v>0.2</v>
      </c>
      <c r="P60" s="37">
        <v>0.2</v>
      </c>
      <c r="Q60" s="37">
        <v>0.2</v>
      </c>
      <c r="R60" s="37">
        <v>0.2</v>
      </c>
      <c r="S60" s="37">
        <v>0.2</v>
      </c>
      <c r="T60" s="37">
        <v>0.2</v>
      </c>
      <c r="U60" s="37">
        <v>0.2</v>
      </c>
      <c r="V60" s="37">
        <v>0.2</v>
      </c>
      <c r="W60" s="37">
        <v>0.2</v>
      </c>
      <c r="X60" s="37">
        <v>0.2</v>
      </c>
      <c r="Y60" s="37">
        <v>0.2</v>
      </c>
      <c r="Z60" s="37">
        <v>0.2</v>
      </c>
      <c r="AA60" s="38">
        <f t="shared" si="24"/>
        <v>2.4</v>
      </c>
      <c r="AB60" s="39" t="str">
        <f>VLOOKUP($M60,ProjectPortfolio!$A$2:$C$58,2,0)</f>
        <v>AfDB TAAT 2</v>
      </c>
      <c r="AC60" s="40">
        <f>VLOOKUP($M60,ProjectPortfolio!$A$2:$C$53,3,0)</f>
        <v>45747</v>
      </c>
    </row>
    <row r="61" spans="1:29" s="36" customFormat="1" x14ac:dyDescent="0.3">
      <c r="A61" s="36" t="str">
        <f t="shared" si="22"/>
        <v>A10064 Total</v>
      </c>
      <c r="B61" s="36" t="s">
        <v>43</v>
      </c>
      <c r="C61" s="36" t="s">
        <v>44</v>
      </c>
      <c r="D61" s="36" t="s">
        <v>486</v>
      </c>
      <c r="E61" s="36" t="s">
        <v>469</v>
      </c>
      <c r="F61" s="36" t="str">
        <f t="shared" si="23"/>
        <v>IRS</v>
      </c>
      <c r="G61" s="36" t="s">
        <v>413</v>
      </c>
      <c r="H61" s="36" t="s">
        <v>414</v>
      </c>
      <c r="I61" s="36" t="s">
        <v>420</v>
      </c>
      <c r="J61" s="36" t="s">
        <v>387</v>
      </c>
      <c r="K61" s="36" t="s">
        <v>392</v>
      </c>
      <c r="L61" s="36" t="s">
        <v>922</v>
      </c>
      <c r="M61" s="36" t="s">
        <v>15</v>
      </c>
      <c r="N61" s="36" t="s">
        <v>583</v>
      </c>
      <c r="O61" s="37">
        <v>0.2</v>
      </c>
      <c r="P61" s="37">
        <v>0.2</v>
      </c>
      <c r="Q61" s="37">
        <v>0.6</v>
      </c>
      <c r="R61" s="37">
        <v>0.55000000000000004</v>
      </c>
      <c r="S61" s="37">
        <v>0.55000000000000004</v>
      </c>
      <c r="T61" s="37">
        <v>0.3</v>
      </c>
      <c r="U61" s="37">
        <v>0.3</v>
      </c>
      <c r="V61" s="37">
        <v>0.3</v>
      </c>
      <c r="W61" s="37">
        <v>0.2</v>
      </c>
      <c r="X61" s="37">
        <v>0.2</v>
      </c>
      <c r="Y61" s="37">
        <v>0.2</v>
      </c>
      <c r="Z61" s="37">
        <v>0.2</v>
      </c>
      <c r="AA61" s="38">
        <f t="shared" si="24"/>
        <v>3.8000000000000003</v>
      </c>
      <c r="AB61" s="39" t="str">
        <f>VLOOKUP($M61,ProjectPortfolio!$A$2:$C$58,2,0)</f>
        <v>HD4A</v>
      </c>
      <c r="AC61" s="40">
        <f>VLOOKUP($M61,ProjectPortfolio!$A$2:$C$53,3,0)</f>
        <v>46843</v>
      </c>
    </row>
    <row r="62" spans="1:29" s="36" customFormat="1" x14ac:dyDescent="0.3">
      <c r="A62" s="36" t="str">
        <f t="shared" ref="A62:A63" si="25">CONCATENATE(B62," ","Total")</f>
        <v>A10064 Total</v>
      </c>
      <c r="B62" s="36" t="s">
        <v>43</v>
      </c>
      <c r="C62" s="36" t="s">
        <v>44</v>
      </c>
      <c r="D62" s="36" t="s">
        <v>486</v>
      </c>
      <c r="E62" s="36" t="s">
        <v>469</v>
      </c>
      <c r="F62" s="36" t="str">
        <f t="shared" si="23"/>
        <v>IRS</v>
      </c>
      <c r="G62" s="36" t="s">
        <v>413</v>
      </c>
      <c r="H62" s="36" t="s">
        <v>414</v>
      </c>
      <c r="I62" s="36" t="s">
        <v>420</v>
      </c>
      <c r="J62" s="36" t="s">
        <v>387</v>
      </c>
      <c r="K62" s="36" t="s">
        <v>392</v>
      </c>
      <c r="L62" s="36" t="s">
        <v>922</v>
      </c>
      <c r="M62" s="36" t="s">
        <v>1018</v>
      </c>
      <c r="N62" s="36" t="s">
        <v>1091</v>
      </c>
      <c r="O62" s="37">
        <v>0.2</v>
      </c>
      <c r="P62" s="37">
        <v>0.2</v>
      </c>
      <c r="Q62" s="37">
        <v>0</v>
      </c>
      <c r="R62" s="37">
        <v>0</v>
      </c>
      <c r="S62" s="37">
        <v>0</v>
      </c>
      <c r="T62" s="37">
        <v>0.25</v>
      </c>
      <c r="U62" s="37">
        <v>0.25</v>
      </c>
      <c r="V62" s="37">
        <v>0.25</v>
      </c>
      <c r="W62" s="37">
        <v>0.25</v>
      </c>
      <c r="X62" s="37">
        <v>0.25</v>
      </c>
      <c r="Y62" s="37">
        <v>0.25</v>
      </c>
      <c r="Z62" s="37">
        <v>0.25</v>
      </c>
      <c r="AA62" s="38">
        <f t="shared" ref="AA62:AA63" si="26">SUM(O62:Z62)</f>
        <v>2.15</v>
      </c>
      <c r="AB62" s="39" t="str">
        <f>VLOOKUP($M62,ProjectPortfolio!$A$2:$C$58,2,0)</f>
        <v>REWARD</v>
      </c>
      <c r="AC62" s="40" t="e">
        <f>VLOOKUP($M62,ProjectPortfolio!$A$2:$C$53,3,0)</f>
        <v>#N/A</v>
      </c>
    </row>
    <row r="63" spans="1:29" s="36" customFormat="1" x14ac:dyDescent="0.3">
      <c r="A63" s="36" t="str">
        <f t="shared" si="25"/>
        <v>A10064 Total</v>
      </c>
      <c r="B63" s="36" t="s">
        <v>43</v>
      </c>
      <c r="C63" s="36" t="s">
        <v>44</v>
      </c>
      <c r="D63" s="36" t="s">
        <v>486</v>
      </c>
      <c r="E63" s="36" t="s">
        <v>469</v>
      </c>
      <c r="F63" s="36" t="str">
        <f t="shared" si="23"/>
        <v>IRS</v>
      </c>
      <c r="G63" s="36" t="s">
        <v>413</v>
      </c>
      <c r="H63" s="36" t="s">
        <v>414</v>
      </c>
      <c r="I63" s="36" t="s">
        <v>420</v>
      </c>
      <c r="J63" s="36" t="s">
        <v>387</v>
      </c>
      <c r="K63" s="36" t="s">
        <v>392</v>
      </c>
      <c r="L63" s="36" t="s">
        <v>922</v>
      </c>
      <c r="M63" s="36" t="s">
        <v>765</v>
      </c>
      <c r="N63" s="36" t="s">
        <v>870</v>
      </c>
      <c r="O63" s="37">
        <v>0</v>
      </c>
      <c r="P63" s="37">
        <v>0</v>
      </c>
      <c r="Q63" s="37">
        <v>0</v>
      </c>
      <c r="R63" s="37">
        <v>0.05</v>
      </c>
      <c r="S63" s="37">
        <v>0.05</v>
      </c>
      <c r="T63" s="37">
        <v>0.05</v>
      </c>
      <c r="U63" s="37">
        <v>0.05</v>
      </c>
      <c r="V63" s="37">
        <v>0.05</v>
      </c>
      <c r="W63" s="37">
        <v>0.05</v>
      </c>
      <c r="X63" s="37">
        <v>0.05</v>
      </c>
      <c r="Y63" s="37">
        <v>0.05</v>
      </c>
      <c r="Z63" s="37">
        <v>0.05</v>
      </c>
      <c r="AA63" s="38">
        <f t="shared" si="26"/>
        <v>0.44999999999999996</v>
      </c>
      <c r="AB63" s="39" t="str">
        <f>VLOOKUP($M63,ProjectPortfolio!$A$2:$C$58,2,0)</f>
        <v>Seeds4Liberia</v>
      </c>
      <c r="AC63" s="40">
        <f>VLOOKUP($M63,ProjectPortfolio!$A$2:$C$53,3,0)</f>
        <v>46742</v>
      </c>
    </row>
    <row r="64" spans="1:29" s="36" customFormat="1" x14ac:dyDescent="0.3">
      <c r="A64" s="36" t="str">
        <f t="shared" si="22"/>
        <v>A10064 Total</v>
      </c>
      <c r="B64" s="36" t="s">
        <v>43</v>
      </c>
      <c r="C64" s="36" t="s">
        <v>44</v>
      </c>
      <c r="D64" s="36" t="s">
        <v>486</v>
      </c>
      <c r="E64" s="36" t="s">
        <v>469</v>
      </c>
      <c r="F64" s="36" t="str">
        <f t="shared" si="23"/>
        <v>IRS</v>
      </c>
      <c r="G64" s="36" t="s">
        <v>413</v>
      </c>
      <c r="H64" s="36" t="s">
        <v>414</v>
      </c>
      <c r="I64" s="36" t="s">
        <v>420</v>
      </c>
      <c r="J64" s="36" t="s">
        <v>387</v>
      </c>
      <c r="K64" s="36" t="s">
        <v>392</v>
      </c>
      <c r="L64" s="36" t="s">
        <v>922</v>
      </c>
      <c r="M64" s="36" t="s">
        <v>767</v>
      </c>
      <c r="N64" s="36" t="s">
        <v>768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8">
        <f t="shared" si="24"/>
        <v>0</v>
      </c>
      <c r="AB64" s="39" t="str">
        <f>VLOOKUP($M64,ProjectPortfolio!$A$2:$C$58,2,0)</f>
        <v>DEFIS</v>
      </c>
      <c r="AC64" s="40">
        <f>VLOOKUP($M64,ProjectPortfolio!$A$2:$C$53,3,0)</f>
        <v>46404</v>
      </c>
    </row>
    <row r="65" spans="1:29" s="36" customFormat="1" x14ac:dyDescent="0.3">
      <c r="A65" s="36" t="str">
        <f t="shared" si="3"/>
        <v>A10073 Total</v>
      </c>
      <c r="B65" s="36" t="s">
        <v>45</v>
      </c>
      <c r="C65" s="36" t="s">
        <v>46</v>
      </c>
      <c r="D65" s="36" t="s">
        <v>418</v>
      </c>
      <c r="E65" s="36" t="s">
        <v>419</v>
      </c>
      <c r="F65" s="36" t="str">
        <f>LEFT($E65,3)</f>
        <v>GSS</v>
      </c>
      <c r="G65" s="36" t="s">
        <v>413</v>
      </c>
      <c r="H65" s="36" t="s">
        <v>414</v>
      </c>
      <c r="I65" s="36" t="s">
        <v>420</v>
      </c>
      <c r="J65" s="36" t="s">
        <v>383</v>
      </c>
      <c r="K65" s="36" t="s">
        <v>385</v>
      </c>
      <c r="L65" s="36" t="s">
        <v>35</v>
      </c>
      <c r="M65" s="36" t="s">
        <v>0</v>
      </c>
      <c r="N65" s="36" t="s">
        <v>47</v>
      </c>
      <c r="O65" s="37">
        <v>1</v>
      </c>
      <c r="P65" s="37">
        <v>1</v>
      </c>
      <c r="Q65" s="37">
        <v>1</v>
      </c>
      <c r="R65" s="37">
        <v>1</v>
      </c>
      <c r="S65" s="37">
        <v>1</v>
      </c>
      <c r="T65" s="37">
        <v>1</v>
      </c>
      <c r="U65" s="37">
        <v>1</v>
      </c>
      <c r="V65" s="37">
        <v>1</v>
      </c>
      <c r="W65" s="37">
        <v>1</v>
      </c>
      <c r="X65" s="37">
        <v>1</v>
      </c>
      <c r="Y65" s="37">
        <v>1</v>
      </c>
      <c r="Z65" s="37">
        <v>1</v>
      </c>
      <c r="AA65" s="38">
        <f>SUM(O65:Z65)</f>
        <v>12</v>
      </c>
      <c r="AB65" s="39" t="str">
        <f>VLOOKUP($M65,ProjectPortfolio!$A$2:$C$53,2,0)</f>
        <v>Unrestricted</v>
      </c>
      <c r="AC65" s="40">
        <f>VLOOKUP($M65,ProjectPortfolio!$A$2:$C$53,3,0)</f>
        <v>46022</v>
      </c>
    </row>
    <row r="66" spans="1:29" s="36" customFormat="1" x14ac:dyDescent="0.3">
      <c r="A66" s="36" t="str">
        <f t="shared" si="3"/>
        <v>A10080 Total</v>
      </c>
      <c r="B66" s="36" t="s">
        <v>49</v>
      </c>
      <c r="C66" s="36" t="s">
        <v>50</v>
      </c>
      <c r="D66" s="36" t="s">
        <v>422</v>
      </c>
      <c r="E66" s="36" t="s">
        <v>423</v>
      </c>
      <c r="F66" s="36" t="str">
        <f>LEFT($E66,3)</f>
        <v>GSS</v>
      </c>
      <c r="G66" s="36" t="s">
        <v>413</v>
      </c>
      <c r="H66" s="36" t="s">
        <v>414</v>
      </c>
      <c r="I66" s="36" t="s">
        <v>420</v>
      </c>
      <c r="J66" s="36" t="s">
        <v>383</v>
      </c>
      <c r="K66" s="36" t="s">
        <v>386</v>
      </c>
      <c r="L66" s="36" t="s">
        <v>35</v>
      </c>
      <c r="M66" s="36" t="s">
        <v>0</v>
      </c>
      <c r="N66" s="36" t="s">
        <v>48</v>
      </c>
      <c r="O66" s="37">
        <v>1</v>
      </c>
      <c r="P66" s="37">
        <v>1</v>
      </c>
      <c r="Q66" s="37">
        <v>1</v>
      </c>
      <c r="R66" s="37">
        <v>1</v>
      </c>
      <c r="S66" s="37">
        <v>1</v>
      </c>
      <c r="T66" s="37">
        <v>1</v>
      </c>
      <c r="U66" s="37">
        <v>1</v>
      </c>
      <c r="V66" s="37">
        <v>1</v>
      </c>
      <c r="W66" s="37">
        <v>1</v>
      </c>
      <c r="X66" s="37">
        <v>1</v>
      </c>
      <c r="Y66" s="37">
        <v>1</v>
      </c>
      <c r="Z66" s="37">
        <v>1</v>
      </c>
      <c r="AA66" s="38">
        <f>SUM(O66:Z66)</f>
        <v>12</v>
      </c>
      <c r="AB66" s="39" t="str">
        <f>VLOOKUP($M66,ProjectPortfolio!$A$2:$C$53,2,0)</f>
        <v>Unrestricted</v>
      </c>
      <c r="AC66" s="40">
        <f>VLOOKUP($M66,ProjectPortfolio!$A$2:$C$53,3,0)</f>
        <v>46022</v>
      </c>
    </row>
    <row r="67" spans="1:29" s="36" customFormat="1" x14ac:dyDescent="0.3">
      <c r="A67" s="36" t="str">
        <f t="shared" si="3"/>
        <v>A10081 Total</v>
      </c>
      <c r="B67" s="36" t="s">
        <v>51</v>
      </c>
      <c r="C67" s="36" t="s">
        <v>52</v>
      </c>
      <c r="D67" s="36" t="s">
        <v>422</v>
      </c>
      <c r="E67" s="36" t="s">
        <v>423</v>
      </c>
      <c r="F67" s="36" t="str">
        <f>LEFT($E67,3)</f>
        <v>GSS</v>
      </c>
      <c r="G67" s="36" t="s">
        <v>413</v>
      </c>
      <c r="H67" s="36" t="s">
        <v>414</v>
      </c>
      <c r="I67" s="36" t="s">
        <v>420</v>
      </c>
      <c r="J67" s="36" t="s">
        <v>383</v>
      </c>
      <c r="K67" s="36" t="s">
        <v>386</v>
      </c>
      <c r="L67" s="36" t="s">
        <v>35</v>
      </c>
      <c r="M67" s="36" t="s">
        <v>0</v>
      </c>
      <c r="N67" s="36" t="s">
        <v>48</v>
      </c>
      <c r="O67" s="37">
        <v>1</v>
      </c>
      <c r="P67" s="37">
        <v>1</v>
      </c>
      <c r="Q67" s="37">
        <v>1</v>
      </c>
      <c r="R67" s="37">
        <v>1</v>
      </c>
      <c r="S67" s="37">
        <v>1</v>
      </c>
      <c r="T67" s="37">
        <v>1</v>
      </c>
      <c r="U67" s="37">
        <v>1</v>
      </c>
      <c r="V67" s="37">
        <v>1</v>
      </c>
      <c r="W67" s="37">
        <v>1</v>
      </c>
      <c r="X67" s="37">
        <v>1</v>
      </c>
      <c r="Y67" s="37">
        <v>1</v>
      </c>
      <c r="Z67" s="37">
        <v>1</v>
      </c>
      <c r="AA67" s="38">
        <f>SUM(O67:Z67)</f>
        <v>12</v>
      </c>
      <c r="AB67" s="39" t="str">
        <f>VLOOKUP($M67,ProjectPortfolio!$A$2:$C$53,2,0)</f>
        <v>Unrestricted</v>
      </c>
      <c r="AC67" s="40">
        <f>VLOOKUP($M67,ProjectPortfolio!$A$2:$C$53,3,0)</f>
        <v>46022</v>
      </c>
    </row>
    <row r="68" spans="1:29" s="36" customFormat="1" x14ac:dyDescent="0.3">
      <c r="A68" s="36" t="str">
        <f t="shared" si="3"/>
        <v>A10082 Total</v>
      </c>
      <c r="B68" s="36" t="s">
        <v>53</v>
      </c>
      <c r="C68" s="36" t="s">
        <v>54</v>
      </c>
      <c r="D68" s="36" t="s">
        <v>422</v>
      </c>
      <c r="E68" s="36" t="s">
        <v>423</v>
      </c>
      <c r="F68" s="36" t="str">
        <f>LEFT($E68,3)</f>
        <v>GSS</v>
      </c>
      <c r="G68" s="36" t="s">
        <v>413</v>
      </c>
      <c r="H68" s="36" t="s">
        <v>414</v>
      </c>
      <c r="I68" s="36" t="s">
        <v>420</v>
      </c>
      <c r="J68" s="36" t="s">
        <v>383</v>
      </c>
      <c r="K68" s="36" t="s">
        <v>386</v>
      </c>
      <c r="L68" s="36" t="s">
        <v>35</v>
      </c>
      <c r="M68" s="36" t="s">
        <v>0</v>
      </c>
      <c r="N68" s="36" t="s">
        <v>48</v>
      </c>
      <c r="O68" s="37">
        <v>1</v>
      </c>
      <c r="P68" s="37">
        <v>1</v>
      </c>
      <c r="Q68" s="37">
        <v>1</v>
      </c>
      <c r="R68" s="37">
        <v>1</v>
      </c>
      <c r="S68" s="37">
        <v>1</v>
      </c>
      <c r="T68" s="37">
        <v>1</v>
      </c>
      <c r="U68" s="37">
        <v>1</v>
      </c>
      <c r="V68" s="37">
        <v>1</v>
      </c>
      <c r="W68" s="37">
        <v>1</v>
      </c>
      <c r="X68" s="37">
        <v>1</v>
      </c>
      <c r="Y68" s="37">
        <v>1</v>
      </c>
      <c r="Z68" s="37">
        <v>1</v>
      </c>
      <c r="AA68" s="38">
        <f>SUM(O68:Z68)</f>
        <v>12</v>
      </c>
      <c r="AB68" s="39" t="str">
        <f>VLOOKUP($M68,ProjectPortfolio!$A$2:$C$53,2,0)</f>
        <v>Unrestricted</v>
      </c>
      <c r="AC68" s="40">
        <f>VLOOKUP($M68,ProjectPortfolio!$A$2:$C$53,3,0)</f>
        <v>46022</v>
      </c>
    </row>
    <row r="69" spans="1:29" s="36" customFormat="1" x14ac:dyDescent="0.3">
      <c r="A69" s="36" t="str">
        <f t="shared" si="3"/>
        <v>A10084 Total</v>
      </c>
      <c r="B69" s="36" t="s">
        <v>55</v>
      </c>
      <c r="C69" s="36" t="s">
        <v>56</v>
      </c>
      <c r="D69" s="36" t="s">
        <v>424</v>
      </c>
      <c r="E69" s="36" t="s">
        <v>425</v>
      </c>
      <c r="F69" s="36" t="str">
        <f>LEFT($E69,3)</f>
        <v>GSS</v>
      </c>
      <c r="G69" s="36" t="s">
        <v>413</v>
      </c>
      <c r="H69" s="36" t="s">
        <v>414</v>
      </c>
      <c r="I69" s="36" t="s">
        <v>420</v>
      </c>
      <c r="J69" s="36" t="s">
        <v>383</v>
      </c>
      <c r="K69" s="36" t="s">
        <v>385</v>
      </c>
      <c r="L69" s="36" t="s">
        <v>35</v>
      </c>
      <c r="M69" s="36" t="s">
        <v>0</v>
      </c>
      <c r="N69" s="36" t="s">
        <v>47</v>
      </c>
      <c r="O69" s="37">
        <v>1</v>
      </c>
      <c r="P69" s="37">
        <v>1</v>
      </c>
      <c r="Q69" s="37">
        <v>1</v>
      </c>
      <c r="R69" s="37">
        <v>1</v>
      </c>
      <c r="S69" s="37">
        <v>1</v>
      </c>
      <c r="T69" s="37">
        <v>1</v>
      </c>
      <c r="U69" s="37">
        <v>1</v>
      </c>
      <c r="V69" s="37">
        <v>1</v>
      </c>
      <c r="W69" s="37">
        <v>1</v>
      </c>
      <c r="X69" s="37">
        <v>1</v>
      </c>
      <c r="Y69" s="37">
        <v>1</v>
      </c>
      <c r="Z69" s="37">
        <v>1</v>
      </c>
      <c r="AA69" s="38">
        <f>SUM(O69:Z69)</f>
        <v>12</v>
      </c>
      <c r="AB69" s="39" t="str">
        <f>VLOOKUP($M69,ProjectPortfolio!$A$2:$C$53,2,0)</f>
        <v>Unrestricted</v>
      </c>
      <c r="AC69" s="40">
        <f>VLOOKUP($M69,ProjectPortfolio!$A$2:$C$53,3,0)</f>
        <v>46022</v>
      </c>
    </row>
    <row r="70" spans="1:29" s="36" customFormat="1" x14ac:dyDescent="0.3">
      <c r="A70" s="36" t="str">
        <f t="shared" si="3"/>
        <v>A10085 Total</v>
      </c>
      <c r="B70" s="36" t="s">
        <v>57</v>
      </c>
      <c r="C70" s="36" t="s">
        <v>58</v>
      </c>
      <c r="D70" s="36" t="s">
        <v>422</v>
      </c>
      <c r="E70" s="36" t="s">
        <v>423</v>
      </c>
      <c r="F70" s="36" t="str">
        <f>LEFT($E70,3)</f>
        <v>GSS</v>
      </c>
      <c r="G70" s="36" t="s">
        <v>413</v>
      </c>
      <c r="H70" s="36" t="s">
        <v>414</v>
      </c>
      <c r="I70" s="36" t="s">
        <v>420</v>
      </c>
      <c r="J70" s="36" t="s">
        <v>383</v>
      </c>
      <c r="K70" s="36" t="s">
        <v>386</v>
      </c>
      <c r="L70" s="36" t="s">
        <v>35</v>
      </c>
      <c r="M70" s="36" t="s">
        <v>0</v>
      </c>
      <c r="N70" s="36" t="s">
        <v>48</v>
      </c>
      <c r="O70" s="37">
        <v>1</v>
      </c>
      <c r="P70" s="37">
        <v>1</v>
      </c>
      <c r="Q70" s="37">
        <v>1</v>
      </c>
      <c r="R70" s="37">
        <v>1</v>
      </c>
      <c r="S70" s="37">
        <v>1</v>
      </c>
      <c r="T70" s="37">
        <v>1</v>
      </c>
      <c r="U70" s="37">
        <v>1</v>
      </c>
      <c r="V70" s="37">
        <v>1</v>
      </c>
      <c r="W70" s="37">
        <v>1</v>
      </c>
      <c r="X70" s="37">
        <v>1</v>
      </c>
      <c r="Y70" s="37">
        <v>1</v>
      </c>
      <c r="Z70" s="37">
        <v>1</v>
      </c>
      <c r="AA70" s="38">
        <f>SUM(O70:Z70)</f>
        <v>12</v>
      </c>
      <c r="AB70" s="39" t="str">
        <f>VLOOKUP($M70,ProjectPortfolio!$A$2:$C$53,2,0)</f>
        <v>Unrestricted</v>
      </c>
      <c r="AC70" s="40">
        <f>VLOOKUP($M70,ProjectPortfolio!$A$2:$C$53,3,0)</f>
        <v>46022</v>
      </c>
    </row>
    <row r="71" spans="1:29" s="36" customFormat="1" ht="27.6" x14ac:dyDescent="0.3">
      <c r="A71" s="36" t="str">
        <f t="shared" si="3"/>
        <v>A10088 Total</v>
      </c>
      <c r="B71" s="36" t="s">
        <v>59</v>
      </c>
      <c r="C71" s="36" t="s">
        <v>60</v>
      </c>
      <c r="D71" s="36" t="s">
        <v>368</v>
      </c>
      <c r="E71" s="36" t="s">
        <v>419</v>
      </c>
      <c r="F71" s="36" t="str">
        <f>LEFT($E71,3)</f>
        <v>GSS</v>
      </c>
      <c r="G71" s="36" t="s">
        <v>541</v>
      </c>
      <c r="H71" s="36" t="s">
        <v>414</v>
      </c>
      <c r="I71" s="36" t="s">
        <v>420</v>
      </c>
      <c r="J71" s="36" t="s">
        <v>387</v>
      </c>
      <c r="K71" s="36" t="s">
        <v>388</v>
      </c>
      <c r="L71" s="36" t="s">
        <v>118</v>
      </c>
      <c r="M71" s="36" t="s">
        <v>980</v>
      </c>
      <c r="N71" s="36" t="s">
        <v>981</v>
      </c>
      <c r="O71" s="37">
        <v>1</v>
      </c>
      <c r="P71" s="37">
        <v>1</v>
      </c>
      <c r="Q71" s="37">
        <v>1</v>
      </c>
      <c r="R71" s="37">
        <v>1</v>
      </c>
      <c r="S71" s="37">
        <v>1</v>
      </c>
      <c r="T71" s="37">
        <v>1</v>
      </c>
      <c r="U71" s="37">
        <v>1</v>
      </c>
      <c r="V71" s="37">
        <v>1</v>
      </c>
      <c r="W71" s="37">
        <v>1</v>
      </c>
      <c r="X71" s="37">
        <v>1</v>
      </c>
      <c r="Y71" s="37">
        <v>1</v>
      </c>
      <c r="Z71" s="37">
        <v>1</v>
      </c>
      <c r="AA71" s="38">
        <f>SUM(O71:Z71)</f>
        <v>12</v>
      </c>
      <c r="AB71" s="39" t="str">
        <f>VLOOKUP($M71,ProjectPortfolio!$A$2:$C$53,2,0)</f>
        <v>GENEBANK INT</v>
      </c>
      <c r="AC71" s="40">
        <f>VLOOKUP($M71,ProjectPortfolio!$A$2:$C$53,3,0)</f>
        <v>46022</v>
      </c>
    </row>
    <row r="72" spans="1:29" s="36" customFormat="1" x14ac:dyDescent="0.3">
      <c r="A72" s="36" t="str">
        <f t="shared" si="3"/>
        <v>A10091 Total</v>
      </c>
      <c r="B72" s="36" t="s">
        <v>61</v>
      </c>
      <c r="C72" s="36" t="s">
        <v>62</v>
      </c>
      <c r="D72" s="36" t="s">
        <v>422</v>
      </c>
      <c r="E72" s="36" t="s">
        <v>423</v>
      </c>
      <c r="F72" s="36" t="str">
        <f>LEFT($E72,3)</f>
        <v>GSS</v>
      </c>
      <c r="G72" s="36" t="s">
        <v>413</v>
      </c>
      <c r="H72" s="36" t="s">
        <v>414</v>
      </c>
      <c r="I72" s="36" t="s">
        <v>420</v>
      </c>
      <c r="J72" s="36" t="s">
        <v>383</v>
      </c>
      <c r="K72" s="36" t="s">
        <v>386</v>
      </c>
      <c r="L72" s="36" t="s">
        <v>35</v>
      </c>
      <c r="M72" s="36" t="s">
        <v>0</v>
      </c>
      <c r="N72" s="36" t="s">
        <v>48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8">
        <f>SUM(O72:Z72)</f>
        <v>12</v>
      </c>
      <c r="AB72" s="39" t="str">
        <f>VLOOKUP($M72,ProjectPortfolio!$A$2:$C$53,2,0)</f>
        <v>Unrestricted</v>
      </c>
      <c r="AC72" s="40">
        <f>VLOOKUP($M72,ProjectPortfolio!$A$2:$C$53,3,0)</f>
        <v>46022</v>
      </c>
    </row>
    <row r="73" spans="1:29" s="36" customFormat="1" x14ac:dyDescent="0.3">
      <c r="A73" s="36" t="str">
        <f t="shared" si="3"/>
        <v>A10092 Total</v>
      </c>
      <c r="B73" s="36" t="s">
        <v>63</v>
      </c>
      <c r="C73" s="36" t="s">
        <v>64</v>
      </c>
      <c r="D73" s="36" t="s">
        <v>422</v>
      </c>
      <c r="E73" s="36" t="s">
        <v>423</v>
      </c>
      <c r="F73" s="36" t="str">
        <f>LEFT($E73,3)</f>
        <v>GSS</v>
      </c>
      <c r="G73" s="36" t="s">
        <v>413</v>
      </c>
      <c r="H73" s="36" t="s">
        <v>414</v>
      </c>
      <c r="I73" s="36" t="s">
        <v>420</v>
      </c>
      <c r="J73" s="36" t="s">
        <v>383</v>
      </c>
      <c r="K73" s="36" t="s">
        <v>386</v>
      </c>
      <c r="L73" s="36" t="s">
        <v>35</v>
      </c>
      <c r="M73" s="36" t="s">
        <v>0</v>
      </c>
      <c r="N73" s="36" t="s">
        <v>48</v>
      </c>
      <c r="O73" s="37">
        <v>1</v>
      </c>
      <c r="P73" s="37">
        <v>1</v>
      </c>
      <c r="Q73" s="37">
        <v>1</v>
      </c>
      <c r="R73" s="37">
        <v>1</v>
      </c>
      <c r="S73" s="37">
        <v>1</v>
      </c>
      <c r="T73" s="37">
        <v>1</v>
      </c>
      <c r="U73" s="37">
        <v>1</v>
      </c>
      <c r="V73" s="37">
        <v>1</v>
      </c>
      <c r="W73" s="37">
        <v>1</v>
      </c>
      <c r="X73" s="37">
        <v>1</v>
      </c>
      <c r="Y73" s="37">
        <v>1</v>
      </c>
      <c r="Z73" s="37">
        <v>1</v>
      </c>
      <c r="AA73" s="38">
        <f>SUM(O73:Z73)</f>
        <v>12</v>
      </c>
      <c r="AB73" s="39" t="str">
        <f>VLOOKUP($M73,ProjectPortfolio!$A$2:$C$53,2,0)</f>
        <v>Unrestricted</v>
      </c>
      <c r="AC73" s="40">
        <f>VLOOKUP($M73,ProjectPortfolio!$A$2:$C$53,3,0)</f>
        <v>46022</v>
      </c>
    </row>
    <row r="74" spans="1:29" s="36" customFormat="1" ht="41.4" x14ac:dyDescent="0.3">
      <c r="A74" s="36" t="str">
        <f t="shared" ref="A74" si="27">CONCATENATE(B74," ","Total")</f>
        <v>A10093 Total</v>
      </c>
      <c r="B74" s="36" t="s">
        <v>635</v>
      </c>
      <c r="C74" s="36" t="s">
        <v>636</v>
      </c>
      <c r="D74" s="36" t="s">
        <v>838</v>
      </c>
      <c r="E74" s="36" t="s">
        <v>746</v>
      </c>
      <c r="F74" s="36" t="str">
        <f>LEFT($E74,3)</f>
        <v>GSS</v>
      </c>
      <c r="G74" s="36" t="s">
        <v>413</v>
      </c>
      <c r="H74" s="36" t="s">
        <v>414</v>
      </c>
      <c r="I74" s="36" t="s">
        <v>420</v>
      </c>
      <c r="J74" s="36" t="s">
        <v>383</v>
      </c>
      <c r="K74" s="36" t="s">
        <v>385</v>
      </c>
      <c r="L74" s="36" t="s">
        <v>35</v>
      </c>
      <c r="M74" s="36" t="s">
        <v>995</v>
      </c>
      <c r="N74" s="36" t="s">
        <v>996</v>
      </c>
      <c r="O74" s="37">
        <v>1</v>
      </c>
      <c r="P74" s="37">
        <v>1</v>
      </c>
      <c r="Q74" s="37">
        <v>1</v>
      </c>
      <c r="R74" s="37">
        <v>1</v>
      </c>
      <c r="S74" s="37">
        <v>1</v>
      </c>
      <c r="T74" s="37">
        <v>1</v>
      </c>
      <c r="U74" s="37">
        <v>1</v>
      </c>
      <c r="V74" s="37">
        <v>1</v>
      </c>
      <c r="W74" s="37">
        <v>1</v>
      </c>
      <c r="X74" s="37">
        <v>1</v>
      </c>
      <c r="Y74" s="37">
        <v>1</v>
      </c>
      <c r="Z74" s="37">
        <v>1</v>
      </c>
      <c r="AA74" s="38">
        <f>SUM(O74:Z74)</f>
        <v>12</v>
      </c>
      <c r="AB74" s="39" t="str">
        <f>VLOOKUP($M74,ProjectPortfolio!$A$2:$C$53,2,0)</f>
        <v>Bouake Guest House-Côte d’Ivoire</v>
      </c>
      <c r="AC74" s="40">
        <f>VLOOKUP($M74,ProjectPortfolio!$A$2:$C$53,3,0)</f>
        <v>0</v>
      </c>
    </row>
    <row r="75" spans="1:29" s="36" customFormat="1" x14ac:dyDescent="0.3">
      <c r="A75" s="36" t="str">
        <f t="shared" si="3"/>
        <v>A10094 Total</v>
      </c>
      <c r="B75" s="36" t="s">
        <v>65</v>
      </c>
      <c r="C75" s="36" t="s">
        <v>66</v>
      </c>
      <c r="D75" s="36" t="s">
        <v>427</v>
      </c>
      <c r="E75" s="36" t="s">
        <v>423</v>
      </c>
      <c r="F75" s="36" t="str">
        <f>LEFT($E75,3)</f>
        <v>GSS</v>
      </c>
      <c r="G75" s="36" t="s">
        <v>413</v>
      </c>
      <c r="H75" s="36" t="s">
        <v>414</v>
      </c>
      <c r="I75" s="36" t="s">
        <v>420</v>
      </c>
      <c r="J75" s="36" t="s">
        <v>383</v>
      </c>
      <c r="K75" s="36" t="s">
        <v>385</v>
      </c>
      <c r="L75" s="36" t="s">
        <v>35</v>
      </c>
      <c r="M75" s="36" t="s">
        <v>0</v>
      </c>
      <c r="N75" s="36" t="s">
        <v>47</v>
      </c>
      <c r="O75" s="37">
        <v>1</v>
      </c>
      <c r="P75" s="37">
        <v>1</v>
      </c>
      <c r="Q75" s="37">
        <v>1</v>
      </c>
      <c r="R75" s="37">
        <v>1</v>
      </c>
      <c r="S75" s="37">
        <v>1</v>
      </c>
      <c r="T75" s="37">
        <v>1</v>
      </c>
      <c r="U75" s="37">
        <v>1</v>
      </c>
      <c r="V75" s="37">
        <v>1</v>
      </c>
      <c r="W75" s="37">
        <v>1</v>
      </c>
      <c r="X75" s="37">
        <v>1</v>
      </c>
      <c r="Y75" s="37">
        <v>1</v>
      </c>
      <c r="Z75" s="37">
        <v>1</v>
      </c>
      <c r="AA75" s="38">
        <f>SUM(O75:Z75)</f>
        <v>12</v>
      </c>
      <c r="AB75" s="39" t="str">
        <f>VLOOKUP($M75,ProjectPortfolio!$A$2:$C$53,2,0)</f>
        <v>Unrestricted</v>
      </c>
      <c r="AC75" s="40">
        <f>VLOOKUP($M75,ProjectPortfolio!$A$2:$C$53,3,0)</f>
        <v>46022</v>
      </c>
    </row>
    <row r="76" spans="1:29" s="36" customFormat="1" x14ac:dyDescent="0.3">
      <c r="A76" s="36" t="str">
        <f t="shared" si="3"/>
        <v>A10095 Total</v>
      </c>
      <c r="B76" s="36" t="s">
        <v>68</v>
      </c>
      <c r="C76" s="36" t="s">
        <v>69</v>
      </c>
      <c r="D76" s="36" t="s">
        <v>428</v>
      </c>
      <c r="E76" s="36" t="s">
        <v>419</v>
      </c>
      <c r="F76" s="36" t="str">
        <f>LEFT($E76,3)</f>
        <v>GSS</v>
      </c>
      <c r="G76" s="36" t="s">
        <v>413</v>
      </c>
      <c r="H76" s="36" t="s">
        <v>414</v>
      </c>
      <c r="I76" s="36" t="s">
        <v>420</v>
      </c>
      <c r="J76" s="36" t="s">
        <v>383</v>
      </c>
      <c r="K76" s="36" t="s">
        <v>385</v>
      </c>
      <c r="L76" s="36" t="s">
        <v>35</v>
      </c>
      <c r="M76" s="36" t="s">
        <v>0</v>
      </c>
      <c r="N76" s="36" t="s">
        <v>47</v>
      </c>
      <c r="O76" s="37">
        <v>1</v>
      </c>
      <c r="P76" s="37">
        <v>1</v>
      </c>
      <c r="Q76" s="37">
        <v>1</v>
      </c>
      <c r="R76" s="37">
        <v>1</v>
      </c>
      <c r="S76" s="37">
        <v>1</v>
      </c>
      <c r="T76" s="37">
        <v>1</v>
      </c>
      <c r="U76" s="37">
        <v>1</v>
      </c>
      <c r="V76" s="37">
        <v>1</v>
      </c>
      <c r="W76" s="37">
        <v>1</v>
      </c>
      <c r="X76" s="37">
        <v>1</v>
      </c>
      <c r="Y76" s="37">
        <v>1</v>
      </c>
      <c r="Z76" s="37">
        <v>1</v>
      </c>
      <c r="AA76" s="38">
        <f>SUM(O76:Z76)</f>
        <v>12</v>
      </c>
      <c r="AB76" s="39" t="str">
        <f>VLOOKUP($M76,ProjectPortfolio!$A$2:$C$53,2,0)</f>
        <v>Unrestricted</v>
      </c>
      <c r="AC76" s="40">
        <f>VLOOKUP($M76,ProjectPortfolio!$A$2:$C$53,3,0)</f>
        <v>46022</v>
      </c>
    </row>
    <row r="77" spans="1:29" s="36" customFormat="1" x14ac:dyDescent="0.3">
      <c r="A77" s="36" t="str">
        <f t="shared" si="3"/>
        <v>A10096 Total</v>
      </c>
      <c r="B77" s="36" t="s">
        <v>70</v>
      </c>
      <c r="C77" s="36" t="s">
        <v>71</v>
      </c>
      <c r="D77" s="36" t="s">
        <v>422</v>
      </c>
      <c r="E77" s="36" t="s">
        <v>423</v>
      </c>
      <c r="F77" s="36" t="str">
        <f>LEFT($E77,3)</f>
        <v>GSS</v>
      </c>
      <c r="G77" s="36" t="s">
        <v>413</v>
      </c>
      <c r="H77" s="36" t="s">
        <v>414</v>
      </c>
      <c r="I77" s="36" t="s">
        <v>420</v>
      </c>
      <c r="J77" s="36" t="s">
        <v>383</v>
      </c>
      <c r="K77" s="36" t="s">
        <v>386</v>
      </c>
      <c r="L77" s="36" t="s">
        <v>35</v>
      </c>
      <c r="M77" s="36" t="s">
        <v>0</v>
      </c>
      <c r="N77" s="36" t="s">
        <v>48</v>
      </c>
      <c r="O77" s="37">
        <v>1</v>
      </c>
      <c r="P77" s="37">
        <v>1</v>
      </c>
      <c r="Q77" s="37">
        <v>1</v>
      </c>
      <c r="R77" s="37">
        <v>1</v>
      </c>
      <c r="S77" s="37">
        <v>1</v>
      </c>
      <c r="T77" s="37">
        <v>1</v>
      </c>
      <c r="U77" s="37">
        <v>1</v>
      </c>
      <c r="V77" s="37">
        <v>1</v>
      </c>
      <c r="W77" s="37">
        <v>1</v>
      </c>
      <c r="X77" s="37">
        <v>1</v>
      </c>
      <c r="Y77" s="37">
        <v>1</v>
      </c>
      <c r="Z77" s="37">
        <v>1</v>
      </c>
      <c r="AA77" s="38">
        <f>SUM(O77:Z77)</f>
        <v>12</v>
      </c>
      <c r="AB77" s="39" t="str">
        <f>VLOOKUP($M77,ProjectPortfolio!$A$2:$C$53,2,0)</f>
        <v>Unrestricted</v>
      </c>
      <c r="AC77" s="40">
        <f>VLOOKUP($M77,ProjectPortfolio!$A$2:$C$53,3,0)</f>
        <v>46022</v>
      </c>
    </row>
    <row r="78" spans="1:29" s="36" customFormat="1" x14ac:dyDescent="0.3">
      <c r="A78" s="36" t="str">
        <f t="shared" si="3"/>
        <v>A10099 Total</v>
      </c>
      <c r="B78" s="36" t="s">
        <v>72</v>
      </c>
      <c r="C78" s="36" t="s">
        <v>73</v>
      </c>
      <c r="D78" s="36" t="s">
        <v>429</v>
      </c>
      <c r="E78" s="36" t="s">
        <v>430</v>
      </c>
      <c r="F78" s="36" t="str">
        <f>LEFT($E78,3)</f>
        <v>GSS</v>
      </c>
      <c r="G78" s="36" t="s">
        <v>413</v>
      </c>
      <c r="H78" s="36" t="s">
        <v>414</v>
      </c>
      <c r="I78" s="36" t="s">
        <v>415</v>
      </c>
      <c r="J78" s="36" t="s">
        <v>389</v>
      </c>
      <c r="K78" s="36" t="s">
        <v>390</v>
      </c>
      <c r="L78" s="36" t="s">
        <v>431</v>
      </c>
      <c r="M78" s="36" t="s">
        <v>0</v>
      </c>
      <c r="N78" s="36" t="s">
        <v>74</v>
      </c>
      <c r="O78" s="37">
        <v>1</v>
      </c>
      <c r="P78" s="37">
        <v>1</v>
      </c>
      <c r="Q78" s="37">
        <v>1</v>
      </c>
      <c r="R78" s="37">
        <v>1</v>
      </c>
      <c r="S78" s="37">
        <v>1</v>
      </c>
      <c r="T78" s="37">
        <v>1</v>
      </c>
      <c r="U78" s="37">
        <v>1</v>
      </c>
      <c r="V78" s="37">
        <v>1</v>
      </c>
      <c r="W78" s="37">
        <v>1</v>
      </c>
      <c r="X78" s="37">
        <v>1</v>
      </c>
      <c r="Y78" s="37">
        <v>1</v>
      </c>
      <c r="Z78" s="37">
        <v>1</v>
      </c>
      <c r="AA78" s="38">
        <f>SUM(O78:Z78)</f>
        <v>12</v>
      </c>
      <c r="AB78" s="39" t="str">
        <f>VLOOKUP($M78,ProjectPortfolio!$A$2:$C$53,2,0)</f>
        <v>Unrestricted</v>
      </c>
      <c r="AC78" s="40">
        <f>VLOOKUP($M78,ProjectPortfolio!$A$2:$C$53,3,0)</f>
        <v>46022</v>
      </c>
    </row>
    <row r="79" spans="1:29" s="36" customFormat="1" x14ac:dyDescent="0.3">
      <c r="A79" s="36" t="str">
        <f t="shared" si="3"/>
        <v>A10100 Total</v>
      </c>
      <c r="B79" s="36" t="s">
        <v>75</v>
      </c>
      <c r="C79" s="36" t="s">
        <v>76</v>
      </c>
      <c r="D79" s="36" t="s">
        <v>487</v>
      </c>
      <c r="E79" s="36" t="s">
        <v>412</v>
      </c>
      <c r="F79" s="36" t="str">
        <f>LEFT($E79,3)</f>
        <v>GSS</v>
      </c>
      <c r="G79" s="36" t="s">
        <v>413</v>
      </c>
      <c r="H79" s="36" t="s">
        <v>414</v>
      </c>
      <c r="I79" s="36" t="s">
        <v>420</v>
      </c>
      <c r="J79" s="36" t="s">
        <v>389</v>
      </c>
      <c r="K79" s="36" t="s">
        <v>390</v>
      </c>
      <c r="L79" s="36" t="s">
        <v>431</v>
      </c>
      <c r="M79" s="36" t="s">
        <v>0</v>
      </c>
      <c r="N79" s="36" t="s">
        <v>77</v>
      </c>
      <c r="O79" s="37">
        <v>1</v>
      </c>
      <c r="P79" s="37">
        <v>1</v>
      </c>
      <c r="Q79" s="37">
        <v>1</v>
      </c>
      <c r="R79" s="37">
        <v>1</v>
      </c>
      <c r="S79" s="37">
        <v>1</v>
      </c>
      <c r="T79" s="37">
        <v>1</v>
      </c>
      <c r="U79" s="37">
        <v>1</v>
      </c>
      <c r="V79" s="37">
        <v>1</v>
      </c>
      <c r="W79" s="37">
        <v>1</v>
      </c>
      <c r="X79" s="37">
        <v>1</v>
      </c>
      <c r="Y79" s="37">
        <v>1</v>
      </c>
      <c r="Z79" s="37">
        <v>1</v>
      </c>
      <c r="AA79" s="38">
        <f>SUM(O79:Z79)</f>
        <v>12</v>
      </c>
      <c r="AB79" s="39" t="str">
        <f>VLOOKUP($M79,ProjectPortfolio!$A$2:$C$53,2,0)</f>
        <v>Unrestricted</v>
      </c>
      <c r="AC79" s="40">
        <f>VLOOKUP($M79,ProjectPortfolio!$A$2:$C$53,3,0)</f>
        <v>46022</v>
      </c>
    </row>
    <row r="80" spans="1:29" s="36" customFormat="1" x14ac:dyDescent="0.3">
      <c r="A80" s="36" t="str">
        <f t="shared" si="3"/>
        <v>A10103 Total</v>
      </c>
      <c r="B80" s="36" t="s">
        <v>78</v>
      </c>
      <c r="C80" s="36" t="s">
        <v>79</v>
      </c>
      <c r="D80" s="36" t="s">
        <v>433</v>
      </c>
      <c r="E80" s="36" t="s">
        <v>423</v>
      </c>
      <c r="F80" s="36" t="str">
        <f>LEFT($E80,3)</f>
        <v>GSS</v>
      </c>
      <c r="G80" s="36" t="s">
        <v>413</v>
      </c>
      <c r="H80" s="36" t="s">
        <v>414</v>
      </c>
      <c r="I80" s="36" t="s">
        <v>420</v>
      </c>
      <c r="J80" s="36" t="s">
        <v>383</v>
      </c>
      <c r="K80" s="36" t="s">
        <v>386</v>
      </c>
      <c r="L80" s="36" t="s">
        <v>35</v>
      </c>
      <c r="M80" s="36" t="s">
        <v>0</v>
      </c>
      <c r="N80" s="36" t="s">
        <v>48</v>
      </c>
      <c r="O80" s="37">
        <v>1</v>
      </c>
      <c r="P80" s="37">
        <v>1</v>
      </c>
      <c r="Q80" s="37">
        <v>1</v>
      </c>
      <c r="R80" s="37">
        <v>1</v>
      </c>
      <c r="S80" s="37">
        <v>1</v>
      </c>
      <c r="T80" s="37">
        <v>1</v>
      </c>
      <c r="U80" s="37">
        <v>1</v>
      </c>
      <c r="V80" s="37">
        <v>1</v>
      </c>
      <c r="W80" s="37">
        <v>1</v>
      </c>
      <c r="X80" s="37">
        <v>1</v>
      </c>
      <c r="Y80" s="37">
        <v>1</v>
      </c>
      <c r="Z80" s="37">
        <v>1</v>
      </c>
      <c r="AA80" s="38">
        <f>SUM(O80:Z80)</f>
        <v>12</v>
      </c>
      <c r="AB80" s="39" t="str">
        <f>VLOOKUP($M80,ProjectPortfolio!$A$2:$C$53,2,0)</f>
        <v>Unrestricted</v>
      </c>
      <c r="AC80" s="40">
        <f>VLOOKUP($M80,ProjectPortfolio!$A$2:$C$53,3,0)</f>
        <v>46022</v>
      </c>
    </row>
    <row r="81" spans="1:29" s="36" customFormat="1" ht="27.6" x14ac:dyDescent="0.3">
      <c r="A81" s="36" t="str">
        <f t="shared" si="3"/>
        <v>A10106 Total</v>
      </c>
      <c r="B81" s="36" t="s">
        <v>80</v>
      </c>
      <c r="C81" s="36" t="s">
        <v>81</v>
      </c>
      <c r="D81" s="36" t="s">
        <v>434</v>
      </c>
      <c r="E81" s="36" t="s">
        <v>430</v>
      </c>
      <c r="F81" s="36" t="str">
        <f>LEFT($E81,3)</f>
        <v>GSS</v>
      </c>
      <c r="G81" s="36" t="s">
        <v>413</v>
      </c>
      <c r="H81" s="36" t="s">
        <v>414</v>
      </c>
      <c r="I81" s="36" t="s">
        <v>420</v>
      </c>
      <c r="J81" s="36" t="s">
        <v>389</v>
      </c>
      <c r="K81" s="36" t="s">
        <v>391</v>
      </c>
      <c r="L81" s="36" t="s">
        <v>431</v>
      </c>
      <c r="M81" s="36" t="s">
        <v>971</v>
      </c>
      <c r="N81" s="36" t="s">
        <v>985</v>
      </c>
      <c r="O81" s="37">
        <v>1</v>
      </c>
      <c r="P81" s="37">
        <v>1</v>
      </c>
      <c r="Q81" s="37">
        <v>1</v>
      </c>
      <c r="R81" s="37">
        <v>1</v>
      </c>
      <c r="S81" s="37">
        <v>1</v>
      </c>
      <c r="T81" s="37">
        <v>1</v>
      </c>
      <c r="U81" s="37">
        <v>1</v>
      </c>
      <c r="V81" s="37">
        <v>1</v>
      </c>
      <c r="W81" s="37">
        <v>1</v>
      </c>
      <c r="X81" s="37">
        <v>1</v>
      </c>
      <c r="Y81" s="37">
        <v>1</v>
      </c>
      <c r="Z81" s="37">
        <v>1</v>
      </c>
      <c r="AA81" s="38">
        <f>SUM(O81:Z81)</f>
        <v>12</v>
      </c>
      <c r="AB81" s="39" t="str">
        <f>VLOOKUP($M81,ProjectPortfolio!$A$2:$C$53,2,0)</f>
        <v>SCALING IMPACT</v>
      </c>
      <c r="AC81" s="40">
        <f>VLOOKUP($M81,ProjectPortfolio!$A$2:$C$53,3,0)</f>
        <v>46022</v>
      </c>
    </row>
    <row r="82" spans="1:29" s="36" customFormat="1" ht="27.6" x14ac:dyDescent="0.3">
      <c r="A82" s="36" t="str">
        <f t="shared" si="3"/>
        <v>A10108 Total</v>
      </c>
      <c r="B82" s="36" t="s">
        <v>82</v>
      </c>
      <c r="C82" s="36" t="s">
        <v>83</v>
      </c>
      <c r="D82" s="36" t="s">
        <v>435</v>
      </c>
      <c r="E82" s="36" t="s">
        <v>430</v>
      </c>
      <c r="F82" s="36" t="str">
        <f>LEFT($E82,3)</f>
        <v>GSS</v>
      </c>
      <c r="G82" s="36" t="s">
        <v>413</v>
      </c>
      <c r="H82" s="36" t="s">
        <v>436</v>
      </c>
      <c r="I82" s="36" t="s">
        <v>420</v>
      </c>
      <c r="J82" s="36" t="s">
        <v>387</v>
      </c>
      <c r="K82" s="36" t="s">
        <v>392</v>
      </c>
      <c r="L82" s="36" t="s">
        <v>543</v>
      </c>
      <c r="M82" s="36" t="s">
        <v>972</v>
      </c>
      <c r="N82" s="36" t="s">
        <v>977</v>
      </c>
      <c r="O82" s="37">
        <v>1</v>
      </c>
      <c r="P82" s="37">
        <v>1</v>
      </c>
      <c r="Q82" s="37">
        <v>1</v>
      </c>
      <c r="R82" s="37">
        <v>1</v>
      </c>
      <c r="S82" s="37">
        <v>1</v>
      </c>
      <c r="T82" s="37">
        <v>1</v>
      </c>
      <c r="U82" s="37">
        <v>1</v>
      </c>
      <c r="V82" s="37">
        <v>1</v>
      </c>
      <c r="W82" s="37">
        <v>1</v>
      </c>
      <c r="X82" s="37">
        <v>1</v>
      </c>
      <c r="Y82" s="37">
        <v>1</v>
      </c>
      <c r="Z82" s="37">
        <v>1</v>
      </c>
      <c r="AA82" s="38">
        <f>SUM(O82:Z82)</f>
        <v>12</v>
      </c>
      <c r="AB82" s="39" t="str">
        <f>VLOOKUP($M82,ProjectPortfolio!$A$2:$C$53,2,0)</f>
        <v>SUSTAINABLE FARMING</v>
      </c>
      <c r="AC82" s="40">
        <f>VLOOKUP($M82,ProjectPortfolio!$A$2:$C$53,3,0)</f>
        <v>46022</v>
      </c>
    </row>
    <row r="83" spans="1:29" s="36" customFormat="1" x14ac:dyDescent="0.3">
      <c r="A83" s="36" t="str">
        <f t="shared" si="3"/>
        <v>A10112 Total</v>
      </c>
      <c r="B83" s="36" t="s">
        <v>84</v>
      </c>
      <c r="C83" s="36" t="s">
        <v>85</v>
      </c>
      <c r="D83" s="36" t="s">
        <v>460</v>
      </c>
      <c r="E83" s="36" t="s">
        <v>437</v>
      </c>
      <c r="F83" s="36" t="str">
        <f>LEFT($E83,3)</f>
        <v>GSS</v>
      </c>
      <c r="G83" s="36" t="s">
        <v>413</v>
      </c>
      <c r="H83" s="36" t="s">
        <v>414</v>
      </c>
      <c r="I83" s="36" t="s">
        <v>420</v>
      </c>
      <c r="J83" s="36" t="s">
        <v>383</v>
      </c>
      <c r="K83" s="36" t="s">
        <v>398</v>
      </c>
      <c r="L83" s="36" t="s">
        <v>786</v>
      </c>
      <c r="M83" s="36" t="s">
        <v>0</v>
      </c>
      <c r="N83" s="36" t="s">
        <v>86</v>
      </c>
      <c r="O83" s="37">
        <v>1</v>
      </c>
      <c r="P83" s="37">
        <v>1</v>
      </c>
      <c r="Q83" s="37">
        <v>1</v>
      </c>
      <c r="R83" s="37">
        <v>1</v>
      </c>
      <c r="S83" s="37">
        <v>1</v>
      </c>
      <c r="T83" s="37">
        <v>1</v>
      </c>
      <c r="U83" s="37">
        <v>1</v>
      </c>
      <c r="V83" s="37">
        <v>1</v>
      </c>
      <c r="W83" s="37">
        <v>1</v>
      </c>
      <c r="X83" s="37">
        <v>1</v>
      </c>
      <c r="Y83" s="37">
        <v>1</v>
      </c>
      <c r="Z83" s="37">
        <v>1</v>
      </c>
      <c r="AA83" s="38">
        <f>SUM(O83:Z83)</f>
        <v>12</v>
      </c>
      <c r="AB83" s="39" t="str">
        <f>VLOOKUP($M83,ProjectPortfolio!$A$2:$C$53,2,0)</f>
        <v>Unrestricted</v>
      </c>
      <c r="AC83" s="40">
        <f>VLOOKUP($M83,ProjectPortfolio!$A$2:$C$53,3,0)</f>
        <v>46022</v>
      </c>
    </row>
    <row r="84" spans="1:29" s="36" customFormat="1" x14ac:dyDescent="0.3">
      <c r="A84" s="36" t="str">
        <f t="shared" si="3"/>
        <v>A10131 Total</v>
      </c>
      <c r="B84" s="36" t="s">
        <v>87</v>
      </c>
      <c r="C84" s="36" t="s">
        <v>88</v>
      </c>
      <c r="D84" s="36" t="s">
        <v>489</v>
      </c>
      <c r="E84" s="36" t="s">
        <v>467</v>
      </c>
      <c r="F84" s="36" t="str">
        <f>LEFT($E84,3)</f>
        <v>IRS</v>
      </c>
      <c r="G84" s="36" t="s">
        <v>541</v>
      </c>
      <c r="H84" s="36" t="s">
        <v>414</v>
      </c>
      <c r="I84" s="36" t="s">
        <v>420</v>
      </c>
      <c r="J84" s="36" t="s">
        <v>387</v>
      </c>
      <c r="K84" s="36" t="s">
        <v>393</v>
      </c>
      <c r="L84" s="36" t="s">
        <v>528</v>
      </c>
      <c r="M84" s="36" t="s">
        <v>752</v>
      </c>
      <c r="N84" s="36" t="s">
        <v>757</v>
      </c>
      <c r="O84" s="37">
        <v>0.5</v>
      </c>
      <c r="P84" s="37">
        <v>0.5</v>
      </c>
      <c r="Q84" s="37" t="s">
        <v>967</v>
      </c>
      <c r="R84" s="37" t="s">
        <v>967</v>
      </c>
      <c r="S84" s="37" t="s">
        <v>967</v>
      </c>
      <c r="T84" s="37" t="s">
        <v>967</v>
      </c>
      <c r="U84" s="37" t="s">
        <v>967</v>
      </c>
      <c r="V84" s="37" t="s">
        <v>967</v>
      </c>
      <c r="W84" s="37" t="s">
        <v>967</v>
      </c>
      <c r="X84" s="37" t="s">
        <v>967</v>
      </c>
      <c r="Y84" s="37" t="s">
        <v>967</v>
      </c>
      <c r="Z84" s="37" t="s">
        <v>967</v>
      </c>
      <c r="AA84" s="38">
        <f t="shared" ref="AA84:AA85" si="28">SUM(O84:Z84)</f>
        <v>1</v>
      </c>
      <c r="AB84" s="39" t="str">
        <f>VLOOKUP($M84,ProjectPortfolio!$A$2:$C$53,2,0)</f>
        <v>SGP AGGRI2</v>
      </c>
      <c r="AC84" s="40">
        <f>VLOOKUP($M84,ProjectPortfolio!$A$2:$C$53,3,0)</f>
        <v>45716</v>
      </c>
    </row>
    <row r="85" spans="1:29" s="36" customFormat="1" x14ac:dyDescent="0.3">
      <c r="A85" s="36" t="str">
        <f t="shared" ref="A85" si="29">CONCATENATE(B85," ","Total")</f>
        <v>A10131 Total</v>
      </c>
      <c r="B85" s="36" t="s">
        <v>87</v>
      </c>
      <c r="C85" s="36" t="s">
        <v>88</v>
      </c>
      <c r="D85" s="36" t="s">
        <v>489</v>
      </c>
      <c r="E85" s="36" t="s">
        <v>467</v>
      </c>
      <c r="F85" s="36" t="str">
        <f>LEFT($E85,3)</f>
        <v>IRS</v>
      </c>
      <c r="G85" s="36" t="s">
        <v>541</v>
      </c>
      <c r="H85" s="36" t="s">
        <v>414</v>
      </c>
      <c r="I85" s="36" t="s">
        <v>420</v>
      </c>
      <c r="J85" s="36" t="s">
        <v>387</v>
      </c>
      <c r="K85" s="36" t="s">
        <v>393</v>
      </c>
      <c r="L85" s="36" t="s">
        <v>528</v>
      </c>
      <c r="M85" s="36" t="s">
        <v>969</v>
      </c>
      <c r="N85" s="36" t="s">
        <v>970</v>
      </c>
      <c r="O85" s="37">
        <v>0</v>
      </c>
      <c r="P85" s="37">
        <v>0</v>
      </c>
      <c r="Q85" s="37">
        <v>0.5</v>
      </c>
      <c r="R85" s="37">
        <v>0.5</v>
      </c>
      <c r="S85" s="37">
        <v>0.5</v>
      </c>
      <c r="T85" s="37">
        <v>0.5</v>
      </c>
      <c r="U85" s="37">
        <v>0.5</v>
      </c>
      <c r="V85" s="37">
        <v>0.5</v>
      </c>
      <c r="W85" s="37">
        <v>0.5</v>
      </c>
      <c r="X85" s="37">
        <v>0.5</v>
      </c>
      <c r="Y85" s="37">
        <v>0.5</v>
      </c>
      <c r="Z85" s="37">
        <v>0.5</v>
      </c>
      <c r="AA85" s="38">
        <f t="shared" si="28"/>
        <v>5</v>
      </c>
      <c r="AB85" s="39" t="str">
        <f>VLOOKUP($M85,ProjectPortfolio!$A$2:$C$53,2,0)</f>
        <v>B4T</v>
      </c>
      <c r="AC85" s="40">
        <f>VLOOKUP($M85,ProjectPortfolio!$A$2:$C$53,3,0)</f>
        <v>46022</v>
      </c>
    </row>
    <row r="86" spans="1:29" s="36" customFormat="1" ht="27.6" x14ac:dyDescent="0.3">
      <c r="A86" s="36" t="str">
        <f t="shared" si="3"/>
        <v>A10131 Total</v>
      </c>
      <c r="B86" s="36" t="s">
        <v>87</v>
      </c>
      <c r="C86" s="36" t="s">
        <v>88</v>
      </c>
      <c r="D86" s="36" t="s">
        <v>489</v>
      </c>
      <c r="E86" s="36" t="s">
        <v>467</v>
      </c>
      <c r="F86" s="36" t="str">
        <f>LEFT($E86,3)</f>
        <v>IRS</v>
      </c>
      <c r="G86" s="36" t="s">
        <v>541</v>
      </c>
      <c r="H86" s="36" t="s">
        <v>414</v>
      </c>
      <c r="I86" s="36" t="s">
        <v>420</v>
      </c>
      <c r="J86" s="36" t="s">
        <v>387</v>
      </c>
      <c r="K86" s="36" t="s">
        <v>393</v>
      </c>
      <c r="L86" s="36" t="s">
        <v>528</v>
      </c>
      <c r="M86" s="36" t="s">
        <v>980</v>
      </c>
      <c r="N86" s="36" t="s">
        <v>982</v>
      </c>
      <c r="O86" s="37">
        <v>0.5</v>
      </c>
      <c r="P86" s="37">
        <v>0.5</v>
      </c>
      <c r="Q86" s="37">
        <v>0.5</v>
      </c>
      <c r="R86" s="37">
        <v>0.5</v>
      </c>
      <c r="S86" s="37">
        <v>0.5</v>
      </c>
      <c r="T86" s="37">
        <v>0.5</v>
      </c>
      <c r="U86" s="37">
        <v>0.5</v>
      </c>
      <c r="V86" s="37">
        <v>0.5</v>
      </c>
      <c r="W86" s="37">
        <v>0.5</v>
      </c>
      <c r="X86" s="37">
        <v>0.5</v>
      </c>
      <c r="Y86" s="37">
        <v>0.5</v>
      </c>
      <c r="Z86" s="37">
        <v>0.5</v>
      </c>
      <c r="AA86" s="38">
        <f>SUM(O86:Z86)</f>
        <v>6</v>
      </c>
      <c r="AB86" s="39" t="str">
        <f>VLOOKUP($M86,ProjectPortfolio!$A$2:$C$53,2,0)</f>
        <v>GENEBANK INT</v>
      </c>
      <c r="AC86" s="40">
        <f>VLOOKUP($M86,ProjectPortfolio!$A$2:$C$53,3,0)</f>
        <v>46022</v>
      </c>
    </row>
    <row r="87" spans="1:29" s="36" customFormat="1" x14ac:dyDescent="0.3">
      <c r="A87" s="36" t="str">
        <f t="shared" ref="A87" si="30">CONCATENATE(B87," ","Total")</f>
        <v>A10142 Total</v>
      </c>
      <c r="B87" s="36" t="s">
        <v>89</v>
      </c>
      <c r="C87" s="36" t="s">
        <v>90</v>
      </c>
      <c r="D87" s="36" t="s">
        <v>439</v>
      </c>
      <c r="E87" s="36" t="s">
        <v>419</v>
      </c>
      <c r="F87" s="36" t="str">
        <f>LEFT($E87,3)</f>
        <v>GSS</v>
      </c>
      <c r="G87" s="36" t="s">
        <v>413</v>
      </c>
      <c r="H87" s="36" t="s">
        <v>414</v>
      </c>
      <c r="I87" s="36" t="s">
        <v>420</v>
      </c>
      <c r="J87" s="36" t="s">
        <v>383</v>
      </c>
      <c r="K87" s="36" t="s">
        <v>386</v>
      </c>
      <c r="L87" s="36" t="s">
        <v>35</v>
      </c>
      <c r="M87" s="36" t="s">
        <v>0</v>
      </c>
      <c r="N87" s="36" t="s">
        <v>47</v>
      </c>
      <c r="O87" s="37">
        <v>1</v>
      </c>
      <c r="P87" s="37">
        <v>1</v>
      </c>
      <c r="Q87" s="37">
        <v>1</v>
      </c>
      <c r="R87" s="37">
        <v>1</v>
      </c>
      <c r="S87" s="37">
        <v>1</v>
      </c>
      <c r="T87" s="37">
        <v>1</v>
      </c>
      <c r="U87" s="37">
        <v>1</v>
      </c>
      <c r="V87" s="37">
        <v>1</v>
      </c>
      <c r="W87" s="37">
        <v>1</v>
      </c>
      <c r="X87" s="37">
        <v>1</v>
      </c>
      <c r="Y87" s="37">
        <v>1</v>
      </c>
      <c r="Z87" s="37">
        <v>1</v>
      </c>
      <c r="AA87" s="38">
        <f>SUM(O87:Z87)</f>
        <v>12</v>
      </c>
      <c r="AB87" s="39" t="str">
        <f>VLOOKUP($M87,ProjectPortfolio!$A$2:$C$53,2,0)</f>
        <v>Unrestricted</v>
      </c>
      <c r="AC87" s="40">
        <f>VLOOKUP($M87,ProjectPortfolio!$A$2:$C$53,3,0)</f>
        <v>46022</v>
      </c>
    </row>
    <row r="88" spans="1:29" s="36" customFormat="1" x14ac:dyDescent="0.3">
      <c r="A88" s="36" t="str">
        <f t="shared" si="3"/>
        <v>A10143 Total</v>
      </c>
      <c r="B88" s="36" t="s">
        <v>637</v>
      </c>
      <c r="C88" s="36" t="s">
        <v>638</v>
      </c>
      <c r="D88" s="36" t="s">
        <v>837</v>
      </c>
      <c r="E88" s="36" t="s">
        <v>746</v>
      </c>
      <c r="F88" s="36" t="str">
        <f>LEFT($E88,3)</f>
        <v>GSS</v>
      </c>
      <c r="G88" s="36" t="s">
        <v>413</v>
      </c>
      <c r="H88" s="36" t="s">
        <v>414</v>
      </c>
      <c r="I88" s="36" t="s">
        <v>420</v>
      </c>
      <c r="J88" s="36" t="s">
        <v>383</v>
      </c>
      <c r="K88" s="36" t="s">
        <v>385</v>
      </c>
      <c r="L88" s="36" t="s">
        <v>35</v>
      </c>
      <c r="M88" s="36" t="s">
        <v>0</v>
      </c>
      <c r="N88" s="36" t="s">
        <v>47</v>
      </c>
      <c r="O88" s="37">
        <v>1</v>
      </c>
      <c r="P88" s="37">
        <v>1</v>
      </c>
      <c r="Q88" s="37">
        <v>1</v>
      </c>
      <c r="R88" s="37">
        <v>1</v>
      </c>
      <c r="S88" s="37">
        <v>1</v>
      </c>
      <c r="T88" s="37">
        <v>1</v>
      </c>
      <c r="U88" s="37">
        <v>1</v>
      </c>
      <c r="V88" s="37">
        <v>1</v>
      </c>
      <c r="W88" s="37">
        <v>1</v>
      </c>
      <c r="X88" s="37">
        <v>1</v>
      </c>
      <c r="Y88" s="37">
        <v>1</v>
      </c>
      <c r="Z88" s="37">
        <v>1</v>
      </c>
      <c r="AA88" s="38">
        <f>SUM(O88:Z88)</f>
        <v>12</v>
      </c>
      <c r="AB88" s="39" t="str">
        <f>VLOOKUP($M88,ProjectPortfolio!$A$2:$C$53,2,0)</f>
        <v>Unrestricted</v>
      </c>
      <c r="AC88" s="40">
        <f>VLOOKUP($M88,ProjectPortfolio!$A$2:$C$53,3,0)</f>
        <v>46022</v>
      </c>
    </row>
    <row r="89" spans="1:29" s="36" customFormat="1" x14ac:dyDescent="0.3">
      <c r="A89" s="36" t="str">
        <f t="shared" si="3"/>
        <v>A10144 Total</v>
      </c>
      <c r="B89" s="36" t="s">
        <v>91</v>
      </c>
      <c r="C89" s="36" t="s">
        <v>92</v>
      </c>
      <c r="D89" s="36" t="s">
        <v>490</v>
      </c>
      <c r="E89" s="36" t="s">
        <v>469</v>
      </c>
      <c r="F89" s="36" t="str">
        <f t="shared" ref="F89:F93" si="31">LEFT($E89,3)</f>
        <v>IRS</v>
      </c>
      <c r="G89" s="36" t="s">
        <v>413</v>
      </c>
      <c r="H89" s="36" t="s">
        <v>414</v>
      </c>
      <c r="I89" s="36" t="s">
        <v>420</v>
      </c>
      <c r="J89" s="36" t="s">
        <v>387</v>
      </c>
      <c r="K89" s="36" t="s">
        <v>396</v>
      </c>
      <c r="L89" s="36" t="s">
        <v>44</v>
      </c>
      <c r="M89" s="36" t="s">
        <v>762</v>
      </c>
      <c r="N89" s="36" t="s">
        <v>770</v>
      </c>
      <c r="O89" s="37">
        <v>0.1</v>
      </c>
      <c r="P89" s="37">
        <v>0.1</v>
      </c>
      <c r="Q89" s="37">
        <v>0.1</v>
      </c>
      <c r="R89" s="37">
        <v>0.1</v>
      </c>
      <c r="S89" s="37">
        <v>0.1</v>
      </c>
      <c r="T89" s="37">
        <v>0.1</v>
      </c>
      <c r="U89" s="37">
        <v>0.1</v>
      </c>
      <c r="V89" s="37">
        <v>0.1</v>
      </c>
      <c r="W89" s="37">
        <v>0.1</v>
      </c>
      <c r="X89" s="37">
        <v>0.1</v>
      </c>
      <c r="Y89" s="37">
        <v>0.1</v>
      </c>
      <c r="Z89" s="37">
        <v>0.1</v>
      </c>
      <c r="AA89" s="38">
        <f t="shared" ref="AA89:AA93" si="32">SUM(O89:Z89)</f>
        <v>1.2</v>
      </c>
      <c r="AB89" s="39" t="str">
        <f>VLOOKUP($M89,ProjectPortfolio!$A$2:$C$53,2,0)</f>
        <v>AICCRA</v>
      </c>
      <c r="AC89" s="40">
        <f>VLOOKUP($M89,ProjectPortfolio!$A$2:$C$53,3,0)</f>
        <v>46022</v>
      </c>
    </row>
    <row r="90" spans="1:29" s="36" customFormat="1" x14ac:dyDescent="0.3">
      <c r="A90" s="36" t="str">
        <f t="shared" ref="A90" si="33">CONCATENATE(B90," ","Total")</f>
        <v>A10144 Total</v>
      </c>
      <c r="B90" s="36" t="s">
        <v>91</v>
      </c>
      <c r="C90" s="36" t="s">
        <v>92</v>
      </c>
      <c r="D90" s="36" t="s">
        <v>490</v>
      </c>
      <c r="E90" s="36" t="s">
        <v>469</v>
      </c>
      <c r="F90" s="36" t="str">
        <f t="shared" si="31"/>
        <v>IRS</v>
      </c>
      <c r="G90" s="36" t="s">
        <v>413</v>
      </c>
      <c r="H90" s="36" t="s">
        <v>414</v>
      </c>
      <c r="I90" s="36" t="s">
        <v>420</v>
      </c>
      <c r="J90" s="36" t="s">
        <v>387</v>
      </c>
      <c r="K90" s="36" t="s">
        <v>396</v>
      </c>
      <c r="L90" s="36" t="s">
        <v>44</v>
      </c>
      <c r="M90" s="36" t="s">
        <v>762</v>
      </c>
      <c r="N90" s="36" t="s">
        <v>769</v>
      </c>
      <c r="O90" s="37">
        <v>0.1</v>
      </c>
      <c r="P90" s="37">
        <v>0.1</v>
      </c>
      <c r="Q90" s="37">
        <v>0.1</v>
      </c>
      <c r="R90" s="37">
        <v>0.1</v>
      </c>
      <c r="S90" s="37">
        <v>0.1</v>
      </c>
      <c r="T90" s="37">
        <v>0.1</v>
      </c>
      <c r="U90" s="37">
        <v>0.1</v>
      </c>
      <c r="V90" s="37">
        <v>0.1</v>
      </c>
      <c r="W90" s="37">
        <v>0.1</v>
      </c>
      <c r="X90" s="37">
        <v>0.1</v>
      </c>
      <c r="Y90" s="37">
        <v>0.1</v>
      </c>
      <c r="Z90" s="37">
        <v>0.1</v>
      </c>
      <c r="AA90" s="38">
        <f t="shared" ref="AA90" si="34">SUM(O90:Z90)</f>
        <v>1.2</v>
      </c>
      <c r="AB90" s="39" t="str">
        <f>VLOOKUP($M90,ProjectPortfolio!$A$2:$C$53,2,0)</f>
        <v>AICCRA</v>
      </c>
      <c r="AC90" s="40">
        <f>VLOOKUP($M90,ProjectPortfolio!$A$2:$C$53,3,0)</f>
        <v>46022</v>
      </c>
    </row>
    <row r="91" spans="1:29" s="36" customFormat="1" x14ac:dyDescent="0.3">
      <c r="A91" s="36" t="str">
        <f t="shared" si="3"/>
        <v>A10144 Total</v>
      </c>
      <c r="B91" s="36" t="s">
        <v>91</v>
      </c>
      <c r="C91" s="36" t="s">
        <v>92</v>
      </c>
      <c r="D91" s="36" t="s">
        <v>490</v>
      </c>
      <c r="E91" s="36" t="s">
        <v>469</v>
      </c>
      <c r="F91" s="36" t="str">
        <f t="shared" si="31"/>
        <v>IRS</v>
      </c>
      <c r="G91" s="36" t="s">
        <v>413</v>
      </c>
      <c r="H91" s="36" t="s">
        <v>414</v>
      </c>
      <c r="I91" s="36" t="s">
        <v>420</v>
      </c>
      <c r="J91" s="36" t="s">
        <v>387</v>
      </c>
      <c r="K91" s="36" t="s">
        <v>396</v>
      </c>
      <c r="L91" s="36" t="s">
        <v>44</v>
      </c>
      <c r="M91" s="36" t="s">
        <v>752</v>
      </c>
      <c r="N91" s="36" t="s">
        <v>756</v>
      </c>
      <c r="O91" s="37">
        <v>0.5</v>
      </c>
      <c r="P91" s="37">
        <v>0.5</v>
      </c>
      <c r="Q91" s="37" t="s">
        <v>967</v>
      </c>
      <c r="R91" s="37" t="s">
        <v>967</v>
      </c>
      <c r="S91" s="37" t="s">
        <v>967</v>
      </c>
      <c r="T91" s="37" t="s">
        <v>967</v>
      </c>
      <c r="U91" s="37" t="s">
        <v>967</v>
      </c>
      <c r="V91" s="37" t="s">
        <v>967</v>
      </c>
      <c r="W91" s="37" t="s">
        <v>967</v>
      </c>
      <c r="X91" s="37" t="s">
        <v>967</v>
      </c>
      <c r="Y91" s="37" t="s">
        <v>967</v>
      </c>
      <c r="Z91" s="37" t="s">
        <v>967</v>
      </c>
      <c r="AA91" s="38">
        <f t="shared" si="32"/>
        <v>1</v>
      </c>
      <c r="AB91" s="39" t="str">
        <f>VLOOKUP($M91,ProjectPortfolio!$A$2:$C$53,2,0)</f>
        <v>SGP AGGRI2</v>
      </c>
      <c r="AC91" s="40">
        <f>VLOOKUP($M91,ProjectPortfolio!$A$2:$C$53,3,0)</f>
        <v>45716</v>
      </c>
    </row>
    <row r="92" spans="1:29" s="36" customFormat="1" x14ac:dyDescent="0.3">
      <c r="A92" s="36" t="str">
        <f t="shared" ref="A92" si="35">CONCATENATE(B92," ","Total")</f>
        <v>A10144 Total</v>
      </c>
      <c r="B92" s="36" t="s">
        <v>91</v>
      </c>
      <c r="C92" s="36" t="s">
        <v>92</v>
      </c>
      <c r="D92" s="36" t="s">
        <v>490</v>
      </c>
      <c r="E92" s="36" t="s">
        <v>469</v>
      </c>
      <c r="F92" s="36" t="str">
        <f t="shared" si="31"/>
        <v>IRS</v>
      </c>
      <c r="G92" s="36" t="s">
        <v>413</v>
      </c>
      <c r="H92" s="36" t="s">
        <v>414</v>
      </c>
      <c r="I92" s="36" t="s">
        <v>420</v>
      </c>
      <c r="J92" s="36" t="s">
        <v>387</v>
      </c>
      <c r="K92" s="36" t="s">
        <v>396</v>
      </c>
      <c r="L92" s="36" t="s">
        <v>44</v>
      </c>
      <c r="M92" s="36" t="s">
        <v>787</v>
      </c>
      <c r="N92" s="36" t="s">
        <v>789</v>
      </c>
      <c r="O92" s="37">
        <v>0.3</v>
      </c>
      <c r="P92" s="37">
        <v>0.3</v>
      </c>
      <c r="Q92" s="37">
        <v>0.3</v>
      </c>
      <c r="R92" s="37">
        <v>0.3</v>
      </c>
      <c r="S92" s="37">
        <v>0.3</v>
      </c>
      <c r="T92" s="37">
        <v>0.3</v>
      </c>
      <c r="U92" s="37">
        <v>0.3</v>
      </c>
      <c r="V92" s="37">
        <v>0.3</v>
      </c>
      <c r="W92" s="37">
        <v>0.3</v>
      </c>
      <c r="X92" s="37">
        <v>0.3</v>
      </c>
      <c r="Y92" s="37">
        <v>0.3</v>
      </c>
      <c r="Z92" s="37">
        <v>0.3</v>
      </c>
      <c r="AA92" s="38">
        <f t="shared" ref="AA92" si="36">SUM(O92:Z92)</f>
        <v>3.5999999999999992</v>
      </c>
      <c r="AB92" s="39" t="str">
        <f>VLOOKUP($M92,ProjectPortfolio!$A$2:$C$53,2,0)</f>
        <v>ROOTS Project</v>
      </c>
      <c r="AC92" s="40">
        <f>VLOOKUP($M92,ProjectPortfolio!$A$2:$C$53,3,0)</f>
        <v>45657</v>
      </c>
    </row>
    <row r="93" spans="1:29" s="36" customFormat="1" x14ac:dyDescent="0.3">
      <c r="A93" s="36" t="str">
        <f t="shared" si="3"/>
        <v>A10144 Total</v>
      </c>
      <c r="B93" s="36" t="s">
        <v>91</v>
      </c>
      <c r="C93" s="36" t="s">
        <v>92</v>
      </c>
      <c r="D93" s="36" t="s">
        <v>490</v>
      </c>
      <c r="E93" s="36" t="s">
        <v>469</v>
      </c>
      <c r="F93" s="36" t="str">
        <f t="shared" si="31"/>
        <v>IRS</v>
      </c>
      <c r="G93" s="36" t="s">
        <v>413</v>
      </c>
      <c r="H93" s="36" t="s">
        <v>414</v>
      </c>
      <c r="I93" s="36" t="s">
        <v>420</v>
      </c>
      <c r="J93" s="36" t="s">
        <v>387</v>
      </c>
      <c r="K93" s="36" t="s">
        <v>396</v>
      </c>
      <c r="L93" s="36" t="s">
        <v>44</v>
      </c>
      <c r="M93" s="36" t="s">
        <v>969</v>
      </c>
      <c r="N93" s="36" t="s">
        <v>984</v>
      </c>
      <c r="O93" s="37">
        <v>0</v>
      </c>
      <c r="P93" s="37">
        <v>0</v>
      </c>
      <c r="Q93" s="37">
        <v>0.5</v>
      </c>
      <c r="R93" s="37">
        <v>0.5</v>
      </c>
      <c r="S93" s="37">
        <v>0.5</v>
      </c>
      <c r="T93" s="37">
        <v>0.5</v>
      </c>
      <c r="U93" s="37">
        <v>0.5</v>
      </c>
      <c r="V93" s="37">
        <v>0.5</v>
      </c>
      <c r="W93" s="37">
        <v>0.5</v>
      </c>
      <c r="X93" s="37">
        <v>0.5</v>
      </c>
      <c r="Y93" s="37">
        <v>0.5</v>
      </c>
      <c r="Z93" s="37">
        <v>0.5</v>
      </c>
      <c r="AA93" s="38">
        <f t="shared" si="32"/>
        <v>5</v>
      </c>
      <c r="AB93" s="39" t="str">
        <f>VLOOKUP($M93,ProjectPortfolio!$A$2:$C$53,2,0)</f>
        <v>B4T</v>
      </c>
      <c r="AC93" s="40">
        <f>VLOOKUP($M93,ProjectPortfolio!$A$2:$C$53,3,0)</f>
        <v>46022</v>
      </c>
    </row>
    <row r="94" spans="1:29" s="36" customFormat="1" x14ac:dyDescent="0.3">
      <c r="A94" s="36" t="str">
        <f t="shared" ref="A94" si="37">CONCATENATE(B94," ","Total")</f>
        <v>A10175 Total</v>
      </c>
      <c r="B94" s="36" t="s">
        <v>93</v>
      </c>
      <c r="C94" s="36" t="s">
        <v>94</v>
      </c>
      <c r="D94" s="36" t="s">
        <v>440</v>
      </c>
      <c r="E94" s="36" t="s">
        <v>430</v>
      </c>
      <c r="F94" s="36" t="str">
        <f>LEFT($E94,3)</f>
        <v>GSS</v>
      </c>
      <c r="G94" s="36" t="s">
        <v>541</v>
      </c>
      <c r="H94" s="36" t="s">
        <v>414</v>
      </c>
      <c r="I94" s="36" t="s">
        <v>420</v>
      </c>
      <c r="J94" s="36" t="s">
        <v>387</v>
      </c>
      <c r="K94" s="36" t="s">
        <v>393</v>
      </c>
      <c r="L94" s="36" t="s">
        <v>118</v>
      </c>
      <c r="M94" s="36" t="s">
        <v>930</v>
      </c>
      <c r="N94" s="36" t="s">
        <v>983</v>
      </c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8">
        <f>SUM(O94:Z94)</f>
        <v>0</v>
      </c>
      <c r="AB94" s="39" t="str">
        <f>VLOOKUP($M94,ProjectPortfolio!$A$2:$C$53,2,0)</f>
        <v>LTG AfricaRice</v>
      </c>
      <c r="AC94" s="40">
        <f>VLOOKUP($M94,ProjectPortfolio!$A$2:$C$53,3,0)</f>
        <v>0</v>
      </c>
    </row>
    <row r="95" spans="1:29" s="36" customFormat="1" ht="27.6" x14ac:dyDescent="0.3">
      <c r="A95" s="36" t="str">
        <f t="shared" ref="A95:A140" si="38">CONCATENATE(B95," ","Total")</f>
        <v>A10175 Total</v>
      </c>
      <c r="B95" s="36" t="s">
        <v>93</v>
      </c>
      <c r="C95" s="36" t="s">
        <v>94</v>
      </c>
      <c r="D95" s="36" t="s">
        <v>440</v>
      </c>
      <c r="E95" s="36" t="s">
        <v>430</v>
      </c>
      <c r="F95" s="36" t="str">
        <f>LEFT($E95,3)</f>
        <v>GSS</v>
      </c>
      <c r="G95" s="36" t="s">
        <v>541</v>
      </c>
      <c r="H95" s="36" t="s">
        <v>414</v>
      </c>
      <c r="I95" s="36" t="s">
        <v>420</v>
      </c>
      <c r="J95" s="36" t="s">
        <v>387</v>
      </c>
      <c r="K95" s="36" t="s">
        <v>393</v>
      </c>
      <c r="L95" s="36" t="s">
        <v>118</v>
      </c>
      <c r="M95" s="36" t="s">
        <v>980</v>
      </c>
      <c r="N95" s="36" t="s">
        <v>981</v>
      </c>
      <c r="O95" s="37">
        <v>1</v>
      </c>
      <c r="P95" s="37">
        <v>1</v>
      </c>
      <c r="Q95" s="37">
        <v>1</v>
      </c>
      <c r="R95" s="37">
        <v>1</v>
      </c>
      <c r="S95" s="37">
        <v>1</v>
      </c>
      <c r="T95" s="37">
        <v>1</v>
      </c>
      <c r="U95" s="37">
        <v>1</v>
      </c>
      <c r="V95" s="37">
        <v>1</v>
      </c>
      <c r="W95" s="37">
        <v>1</v>
      </c>
      <c r="X95" s="37">
        <v>1</v>
      </c>
      <c r="Y95" s="37">
        <v>1</v>
      </c>
      <c r="Z95" s="37">
        <v>1</v>
      </c>
      <c r="AA95" s="38">
        <f>SUM(O95:Z95)</f>
        <v>12</v>
      </c>
      <c r="AB95" s="39" t="str">
        <f>VLOOKUP($M95,ProjectPortfolio!$A$2:$C$53,2,0)</f>
        <v>GENEBANK INT</v>
      </c>
      <c r="AC95" s="40">
        <f>VLOOKUP($M95,ProjectPortfolio!$A$2:$C$53,3,0)</f>
        <v>46022</v>
      </c>
    </row>
    <row r="96" spans="1:29" s="36" customFormat="1" x14ac:dyDescent="0.3">
      <c r="A96" s="36" t="str">
        <f t="shared" ref="A96" si="39">CONCATENATE(B96," ","Total")</f>
        <v>A10191 Total</v>
      </c>
      <c r="B96" s="36" t="s">
        <v>95</v>
      </c>
      <c r="C96" s="36" t="s">
        <v>96</v>
      </c>
      <c r="D96" s="36" t="s">
        <v>491</v>
      </c>
      <c r="E96" s="36" t="s">
        <v>437</v>
      </c>
      <c r="F96" s="36" t="str">
        <f>LEFT($E96,3)</f>
        <v>GSS</v>
      </c>
      <c r="G96" s="36" t="s">
        <v>541</v>
      </c>
      <c r="H96" s="36" t="s">
        <v>414</v>
      </c>
      <c r="I96" s="36" t="s">
        <v>420</v>
      </c>
      <c r="J96" s="36" t="s">
        <v>387</v>
      </c>
      <c r="K96" s="36" t="s">
        <v>388</v>
      </c>
      <c r="L96" s="36" t="s">
        <v>118</v>
      </c>
      <c r="M96" s="36" t="s">
        <v>930</v>
      </c>
      <c r="N96" s="36" t="s">
        <v>983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8">
        <f>SUM(O96:Z96)</f>
        <v>0</v>
      </c>
      <c r="AB96" s="39" t="str">
        <f>VLOOKUP($M96,ProjectPortfolio!$A$2:$C$53,2,0)</f>
        <v>LTG AfricaRice</v>
      </c>
      <c r="AC96" s="40">
        <f>VLOOKUP($M96,ProjectPortfolio!$A$2:$C$53,3,0)</f>
        <v>0</v>
      </c>
    </row>
    <row r="97" spans="1:29" s="36" customFormat="1" ht="27.6" x14ac:dyDescent="0.3">
      <c r="A97" s="36" t="str">
        <f t="shared" si="38"/>
        <v>A10191 Total</v>
      </c>
      <c r="B97" s="36" t="s">
        <v>95</v>
      </c>
      <c r="C97" s="36" t="s">
        <v>96</v>
      </c>
      <c r="D97" s="36" t="s">
        <v>491</v>
      </c>
      <c r="E97" s="36" t="s">
        <v>437</v>
      </c>
      <c r="F97" s="36" t="str">
        <f>LEFT($E97,3)</f>
        <v>GSS</v>
      </c>
      <c r="G97" s="36" t="s">
        <v>541</v>
      </c>
      <c r="H97" s="36" t="s">
        <v>414</v>
      </c>
      <c r="I97" s="36" t="s">
        <v>420</v>
      </c>
      <c r="J97" s="36" t="s">
        <v>387</v>
      </c>
      <c r="K97" s="36" t="s">
        <v>388</v>
      </c>
      <c r="L97" s="36" t="s">
        <v>118</v>
      </c>
      <c r="M97" s="36" t="s">
        <v>980</v>
      </c>
      <c r="N97" s="36" t="s">
        <v>981</v>
      </c>
      <c r="O97" s="37">
        <v>1</v>
      </c>
      <c r="P97" s="37">
        <v>1</v>
      </c>
      <c r="Q97" s="37">
        <v>1</v>
      </c>
      <c r="R97" s="37">
        <v>1</v>
      </c>
      <c r="S97" s="37">
        <v>1</v>
      </c>
      <c r="T97" s="37">
        <v>1</v>
      </c>
      <c r="U97" s="37">
        <v>1</v>
      </c>
      <c r="V97" s="37">
        <v>1</v>
      </c>
      <c r="W97" s="37">
        <v>1</v>
      </c>
      <c r="X97" s="37">
        <v>1</v>
      </c>
      <c r="Y97" s="37">
        <v>1</v>
      </c>
      <c r="Z97" s="37">
        <v>1</v>
      </c>
      <c r="AA97" s="38">
        <f>SUM(O97:Z97)</f>
        <v>12</v>
      </c>
      <c r="AB97" s="39" t="str">
        <f>VLOOKUP($M97,ProjectPortfolio!$A$2:$C$53,2,0)</f>
        <v>GENEBANK INT</v>
      </c>
      <c r="AC97" s="40">
        <f>VLOOKUP($M97,ProjectPortfolio!$A$2:$C$53,3,0)</f>
        <v>46022</v>
      </c>
    </row>
    <row r="98" spans="1:29" s="36" customFormat="1" x14ac:dyDescent="0.3">
      <c r="A98" s="36" t="str">
        <f t="shared" si="38"/>
        <v>A10192 Total</v>
      </c>
      <c r="B98" s="36" t="s">
        <v>97</v>
      </c>
      <c r="C98" s="36" t="s">
        <v>98</v>
      </c>
      <c r="D98" s="36" t="s">
        <v>441</v>
      </c>
      <c r="E98" s="36" t="s">
        <v>419</v>
      </c>
      <c r="F98" s="36" t="str">
        <f>LEFT($E98,3)</f>
        <v>GSS</v>
      </c>
      <c r="G98" s="36" t="s">
        <v>413</v>
      </c>
      <c r="H98" s="36" t="s">
        <v>414</v>
      </c>
      <c r="I98" s="36" t="s">
        <v>420</v>
      </c>
      <c r="J98" s="36" t="s">
        <v>383</v>
      </c>
      <c r="K98" s="36" t="s">
        <v>386</v>
      </c>
      <c r="L98" s="36" t="s">
        <v>35</v>
      </c>
      <c r="M98" s="36" t="s">
        <v>0</v>
      </c>
      <c r="N98" s="36" t="s">
        <v>99</v>
      </c>
      <c r="O98" s="37">
        <v>1</v>
      </c>
      <c r="P98" s="37">
        <v>1</v>
      </c>
      <c r="Q98" s="37">
        <v>1</v>
      </c>
      <c r="R98" s="37">
        <v>1</v>
      </c>
      <c r="S98" s="37">
        <v>1</v>
      </c>
      <c r="T98" s="37">
        <v>1</v>
      </c>
      <c r="U98" s="37">
        <v>1</v>
      </c>
      <c r="V98" s="37">
        <v>1</v>
      </c>
      <c r="W98" s="37">
        <v>1</v>
      </c>
      <c r="X98" s="37">
        <v>1</v>
      </c>
      <c r="Y98" s="37">
        <v>1</v>
      </c>
      <c r="Z98" s="37">
        <v>1</v>
      </c>
      <c r="AA98" s="38">
        <f>SUM(O98:Z98)</f>
        <v>12</v>
      </c>
      <c r="AB98" s="39" t="str">
        <f>VLOOKUP($M98,ProjectPortfolio!$A$2:$C$53,2,0)</f>
        <v>Unrestricted</v>
      </c>
      <c r="AC98" s="40">
        <f>VLOOKUP($M98,ProjectPortfolio!$A$2:$C$53,3,0)</f>
        <v>46022</v>
      </c>
    </row>
    <row r="99" spans="1:29" s="36" customFormat="1" x14ac:dyDescent="0.3">
      <c r="A99" s="36" t="str">
        <f t="shared" si="38"/>
        <v>A10193 Total</v>
      </c>
      <c r="B99" s="36" t="s">
        <v>100</v>
      </c>
      <c r="C99" s="36" t="s">
        <v>101</v>
      </c>
      <c r="D99" s="36" t="s">
        <v>442</v>
      </c>
      <c r="E99" s="36" t="s">
        <v>430</v>
      </c>
      <c r="F99" s="36" t="str">
        <f>LEFT($E99,3)</f>
        <v>GSS</v>
      </c>
      <c r="G99" s="36" t="s">
        <v>413</v>
      </c>
      <c r="H99" s="36" t="s">
        <v>414</v>
      </c>
      <c r="I99" s="36" t="s">
        <v>415</v>
      </c>
      <c r="J99" s="36" t="s">
        <v>383</v>
      </c>
      <c r="K99" s="36" t="s">
        <v>384</v>
      </c>
      <c r="L99" s="36" t="s">
        <v>443</v>
      </c>
      <c r="M99" s="36" t="s">
        <v>0</v>
      </c>
      <c r="N99" s="36" t="s">
        <v>102</v>
      </c>
      <c r="O99" s="37">
        <v>1</v>
      </c>
      <c r="P99" s="37">
        <v>1</v>
      </c>
      <c r="Q99" s="37">
        <v>1</v>
      </c>
      <c r="R99" s="37">
        <v>1</v>
      </c>
      <c r="S99" s="37">
        <v>1</v>
      </c>
      <c r="T99" s="37">
        <v>1</v>
      </c>
      <c r="U99" s="37">
        <v>1</v>
      </c>
      <c r="V99" s="37">
        <v>1</v>
      </c>
      <c r="W99" s="37">
        <v>1</v>
      </c>
      <c r="X99" s="37">
        <v>1</v>
      </c>
      <c r="Y99" s="37">
        <v>1</v>
      </c>
      <c r="Z99" s="37">
        <v>1</v>
      </c>
      <c r="AA99" s="38">
        <f>SUM(O99:Z99)</f>
        <v>12</v>
      </c>
      <c r="AB99" s="39" t="str">
        <f>VLOOKUP($M99,ProjectPortfolio!$A$2:$C$53,2,0)</f>
        <v>Unrestricted</v>
      </c>
      <c r="AC99" s="40">
        <f>VLOOKUP($M99,ProjectPortfolio!$A$2:$C$53,3,0)</f>
        <v>46022</v>
      </c>
    </row>
    <row r="100" spans="1:29" s="36" customFormat="1" x14ac:dyDescent="0.3">
      <c r="A100" s="36" t="str">
        <f t="shared" si="38"/>
        <v>A10195 Total</v>
      </c>
      <c r="B100" s="36" t="s">
        <v>103</v>
      </c>
      <c r="C100" s="36" t="s">
        <v>104</v>
      </c>
      <c r="D100" s="36" t="s">
        <v>492</v>
      </c>
      <c r="E100" s="36" t="s">
        <v>430</v>
      </c>
      <c r="F100" s="36" t="str">
        <f t="shared" ref="F100:F101" si="40">LEFT($E100,3)</f>
        <v>GSS</v>
      </c>
      <c r="G100" s="36" t="s">
        <v>541</v>
      </c>
      <c r="H100" s="36" t="s">
        <v>414</v>
      </c>
      <c r="I100" s="36" t="s">
        <v>420</v>
      </c>
      <c r="J100" s="36" t="s">
        <v>387</v>
      </c>
      <c r="K100" s="36" t="s">
        <v>388</v>
      </c>
      <c r="L100" s="36" t="s">
        <v>438</v>
      </c>
      <c r="M100" s="36" t="s">
        <v>752</v>
      </c>
      <c r="N100" s="36" t="s">
        <v>757</v>
      </c>
      <c r="O100" s="37">
        <v>1</v>
      </c>
      <c r="P100" s="37">
        <v>1</v>
      </c>
      <c r="Q100" s="37" t="s">
        <v>967</v>
      </c>
      <c r="R100" s="37" t="s">
        <v>967</v>
      </c>
      <c r="S100" s="37" t="s">
        <v>967</v>
      </c>
      <c r="T100" s="37" t="s">
        <v>967</v>
      </c>
      <c r="U100" s="37" t="s">
        <v>967</v>
      </c>
      <c r="V100" s="37" t="s">
        <v>967</v>
      </c>
      <c r="W100" s="37" t="s">
        <v>967</v>
      </c>
      <c r="X100" s="37" t="s">
        <v>967</v>
      </c>
      <c r="Y100" s="37" t="s">
        <v>967</v>
      </c>
      <c r="Z100" s="37" t="s">
        <v>967</v>
      </c>
      <c r="AA100" s="38">
        <f t="shared" ref="AA100:AA101" si="41">SUM(O100:Z100)</f>
        <v>2</v>
      </c>
      <c r="AB100" s="39" t="str">
        <f>VLOOKUP($M100,ProjectPortfolio!$A$2:$C$53,2,0)</f>
        <v>SGP AGGRI2</v>
      </c>
      <c r="AC100" s="40">
        <f>VLOOKUP($M100,ProjectPortfolio!$A$2:$C$53,3,0)</f>
        <v>45716</v>
      </c>
    </row>
    <row r="101" spans="1:29" s="36" customFormat="1" x14ac:dyDescent="0.3">
      <c r="A101" s="36" t="str">
        <f t="shared" si="38"/>
        <v>A10195 Total</v>
      </c>
      <c r="B101" s="36" t="s">
        <v>103</v>
      </c>
      <c r="C101" s="36" t="s">
        <v>104</v>
      </c>
      <c r="D101" s="36" t="s">
        <v>492</v>
      </c>
      <c r="E101" s="36" t="s">
        <v>430</v>
      </c>
      <c r="F101" s="36" t="str">
        <f t="shared" si="40"/>
        <v>GSS</v>
      </c>
      <c r="G101" s="36" t="s">
        <v>541</v>
      </c>
      <c r="H101" s="36" t="s">
        <v>414</v>
      </c>
      <c r="I101" s="36" t="s">
        <v>420</v>
      </c>
      <c r="J101" s="36" t="s">
        <v>387</v>
      </c>
      <c r="K101" s="36" t="s">
        <v>388</v>
      </c>
      <c r="L101" s="36" t="s">
        <v>438</v>
      </c>
      <c r="M101" s="36" t="s">
        <v>969</v>
      </c>
      <c r="N101" s="36" t="s">
        <v>970</v>
      </c>
      <c r="O101" s="37">
        <v>0</v>
      </c>
      <c r="P101" s="37">
        <v>0</v>
      </c>
      <c r="Q101" s="37">
        <v>1</v>
      </c>
      <c r="R101" s="37">
        <v>1</v>
      </c>
      <c r="S101" s="37">
        <v>1</v>
      </c>
      <c r="T101" s="37">
        <v>1</v>
      </c>
      <c r="U101" s="37">
        <v>1</v>
      </c>
      <c r="V101" s="37">
        <v>1</v>
      </c>
      <c r="W101" s="37">
        <v>1</v>
      </c>
      <c r="X101" s="37">
        <v>1</v>
      </c>
      <c r="Y101" s="37">
        <v>1</v>
      </c>
      <c r="Z101" s="37">
        <v>1</v>
      </c>
      <c r="AA101" s="38">
        <f t="shared" si="41"/>
        <v>10</v>
      </c>
      <c r="AB101" s="39" t="str">
        <f>VLOOKUP($M101,ProjectPortfolio!$A$2:$C$53,2,0)</f>
        <v>B4T</v>
      </c>
      <c r="AC101" s="40">
        <f>VLOOKUP($M101,ProjectPortfolio!$A$2:$C$53,3,0)</f>
        <v>46022</v>
      </c>
    </row>
    <row r="102" spans="1:29" s="36" customFormat="1" ht="27.6" x14ac:dyDescent="0.3">
      <c r="A102" s="36" t="str">
        <f t="shared" si="38"/>
        <v>A10198 Total</v>
      </c>
      <c r="B102" s="36" t="s">
        <v>105</v>
      </c>
      <c r="C102" s="36" t="s">
        <v>106</v>
      </c>
      <c r="D102" s="36" t="s">
        <v>492</v>
      </c>
      <c r="E102" s="36" t="s">
        <v>430</v>
      </c>
      <c r="F102" s="36" t="str">
        <f>LEFT($E102,3)</f>
        <v>GSS</v>
      </c>
      <c r="G102" s="36" t="s">
        <v>541</v>
      </c>
      <c r="H102" s="36" t="s">
        <v>414</v>
      </c>
      <c r="I102" s="36" t="s">
        <v>420</v>
      </c>
      <c r="J102" s="36" t="s">
        <v>387</v>
      </c>
      <c r="K102" s="36" t="s">
        <v>393</v>
      </c>
      <c r="L102" s="36" t="s">
        <v>118</v>
      </c>
      <c r="M102" s="36" t="s">
        <v>980</v>
      </c>
      <c r="N102" s="36" t="s">
        <v>981</v>
      </c>
      <c r="O102" s="37">
        <v>1</v>
      </c>
      <c r="P102" s="37">
        <v>1</v>
      </c>
      <c r="Q102" s="37">
        <v>1</v>
      </c>
      <c r="R102" s="37">
        <v>1</v>
      </c>
      <c r="S102" s="37">
        <v>1</v>
      </c>
      <c r="T102" s="37">
        <v>1</v>
      </c>
      <c r="U102" s="37">
        <v>1</v>
      </c>
      <c r="V102" s="37">
        <v>1</v>
      </c>
      <c r="W102" s="37">
        <v>1</v>
      </c>
      <c r="X102" s="37">
        <v>1</v>
      </c>
      <c r="Y102" s="37">
        <v>1</v>
      </c>
      <c r="Z102" s="37">
        <v>1</v>
      </c>
      <c r="AA102" s="38">
        <f>SUM(O102:Z102)</f>
        <v>12</v>
      </c>
      <c r="AB102" s="39" t="str">
        <f>VLOOKUP($M102,ProjectPortfolio!$A$2:$C$53,2,0)</f>
        <v>GENEBANK INT</v>
      </c>
      <c r="AC102" s="40">
        <f>VLOOKUP($M102,ProjectPortfolio!$A$2:$C$53,3,0)</f>
        <v>46022</v>
      </c>
    </row>
    <row r="103" spans="1:29" s="36" customFormat="1" x14ac:dyDescent="0.3">
      <c r="A103" s="36" t="str">
        <f t="shared" si="38"/>
        <v>A10203 Total</v>
      </c>
      <c r="B103" s="36" t="s">
        <v>108</v>
      </c>
      <c r="C103" s="36" t="s">
        <v>109</v>
      </c>
      <c r="D103" s="36" t="s">
        <v>444</v>
      </c>
      <c r="E103" s="36" t="s">
        <v>445</v>
      </c>
      <c r="F103" s="36" t="str">
        <f>LEFT($E103,3)</f>
        <v>GSS</v>
      </c>
      <c r="G103" s="36" t="s">
        <v>413</v>
      </c>
      <c r="H103" s="36" t="s">
        <v>414</v>
      </c>
      <c r="I103" s="36" t="s">
        <v>420</v>
      </c>
      <c r="J103" s="36" t="s">
        <v>383</v>
      </c>
      <c r="K103" s="36" t="s">
        <v>386</v>
      </c>
      <c r="L103" s="36" t="s">
        <v>35</v>
      </c>
      <c r="M103" s="36" t="s">
        <v>0</v>
      </c>
      <c r="N103" s="36" t="s">
        <v>36</v>
      </c>
      <c r="O103" s="37">
        <v>1</v>
      </c>
      <c r="P103" s="37">
        <v>1</v>
      </c>
      <c r="Q103" s="37">
        <v>1</v>
      </c>
      <c r="R103" s="37">
        <v>1</v>
      </c>
      <c r="S103" s="37">
        <v>1</v>
      </c>
      <c r="T103" s="37">
        <v>1</v>
      </c>
      <c r="U103" s="37">
        <v>1</v>
      </c>
      <c r="V103" s="37">
        <v>1</v>
      </c>
      <c r="W103" s="37">
        <v>1</v>
      </c>
      <c r="X103" s="37">
        <v>1</v>
      </c>
      <c r="Y103" s="37">
        <v>1</v>
      </c>
      <c r="Z103" s="37">
        <v>1</v>
      </c>
      <c r="AA103" s="38">
        <f>SUM(O103:Z103)</f>
        <v>12</v>
      </c>
      <c r="AB103" s="39" t="str">
        <f>VLOOKUP($M103,ProjectPortfolio!$A$2:$C$53,2,0)</f>
        <v>Unrestricted</v>
      </c>
      <c r="AC103" s="40">
        <f>VLOOKUP($M103,ProjectPortfolio!$A$2:$C$53,3,0)</f>
        <v>46022</v>
      </c>
    </row>
    <row r="104" spans="1:29" s="36" customFormat="1" x14ac:dyDescent="0.3">
      <c r="A104" s="36" t="str">
        <f t="shared" si="38"/>
        <v>A10224 Total</v>
      </c>
      <c r="B104" s="36" t="s">
        <v>110</v>
      </c>
      <c r="C104" s="36" t="s">
        <v>111</v>
      </c>
      <c r="D104" s="36" t="s">
        <v>446</v>
      </c>
      <c r="E104" s="36" t="s">
        <v>430</v>
      </c>
      <c r="F104" s="36" t="str">
        <f>LEFT($E104,3)</f>
        <v>GSS</v>
      </c>
      <c r="G104" s="36" t="s">
        <v>413</v>
      </c>
      <c r="H104" s="36" t="s">
        <v>414</v>
      </c>
      <c r="I104" s="36" t="s">
        <v>415</v>
      </c>
      <c r="J104" s="36" t="s">
        <v>383</v>
      </c>
      <c r="K104" s="36" t="s">
        <v>395</v>
      </c>
      <c r="L104" s="36" t="s">
        <v>634</v>
      </c>
      <c r="M104" s="36" t="s">
        <v>0</v>
      </c>
      <c r="N104" s="36" t="s">
        <v>32</v>
      </c>
      <c r="O104" s="37">
        <v>0.37</v>
      </c>
      <c r="P104" s="37">
        <v>0.37</v>
      </c>
      <c r="Q104" s="37">
        <v>0</v>
      </c>
      <c r="R104" s="37">
        <v>0</v>
      </c>
      <c r="S104" s="37">
        <v>0</v>
      </c>
      <c r="T104" s="37">
        <v>1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8">
        <f>SUM(O104:Z104)</f>
        <v>1.74</v>
      </c>
      <c r="AB104" s="39" t="str">
        <f>VLOOKUP($M104,ProjectPortfolio!$A$2:$C$53,2,0)</f>
        <v>Unrestricted</v>
      </c>
      <c r="AC104" s="40">
        <f>VLOOKUP($M104,ProjectPortfolio!$A$2:$C$53,3,0)</f>
        <v>46022</v>
      </c>
    </row>
    <row r="105" spans="1:29" s="36" customFormat="1" ht="27.6" x14ac:dyDescent="0.3">
      <c r="A105" s="36" t="str">
        <f t="shared" si="38"/>
        <v>A10224 Total</v>
      </c>
      <c r="B105" s="36" t="s">
        <v>110</v>
      </c>
      <c r="C105" s="36" t="s">
        <v>111</v>
      </c>
      <c r="D105" s="36" t="s">
        <v>446</v>
      </c>
      <c r="E105" s="36" t="s">
        <v>430</v>
      </c>
      <c r="F105" s="36" t="str">
        <f>LEFT($E105,3)</f>
        <v>GSS</v>
      </c>
      <c r="G105" s="36" t="s">
        <v>413</v>
      </c>
      <c r="H105" s="36" t="s">
        <v>414</v>
      </c>
      <c r="I105" s="36" t="s">
        <v>415</v>
      </c>
      <c r="J105" s="36" t="s">
        <v>383</v>
      </c>
      <c r="K105" s="36" t="s">
        <v>395</v>
      </c>
      <c r="L105" s="36" t="s">
        <v>634</v>
      </c>
      <c r="M105" s="36" t="s">
        <v>8</v>
      </c>
      <c r="N105" s="36" t="s">
        <v>379</v>
      </c>
      <c r="O105" s="37">
        <v>0.15</v>
      </c>
      <c r="P105" s="37">
        <v>0.15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8">
        <f>SUM(O105:Z105)</f>
        <v>0.3</v>
      </c>
      <c r="AB105" s="39" t="str">
        <f>VLOOKUP($M105,ProjectPortfolio!$A$2:$C$53,2,0)</f>
        <v>EU CORAF ABEE</v>
      </c>
      <c r="AC105" s="40">
        <f>VLOOKUP($M105,ProjectPortfolio!$A$2:$C$53,3,0)</f>
        <v>45930</v>
      </c>
    </row>
    <row r="106" spans="1:29" s="36" customFormat="1" x14ac:dyDescent="0.3">
      <c r="A106" s="36" t="str">
        <f t="shared" si="38"/>
        <v>A10224 Total</v>
      </c>
      <c r="B106" s="36" t="s">
        <v>110</v>
      </c>
      <c r="C106" s="36" t="s">
        <v>111</v>
      </c>
      <c r="D106" s="36" t="s">
        <v>446</v>
      </c>
      <c r="E106" s="36" t="s">
        <v>430</v>
      </c>
      <c r="F106" s="36" t="str">
        <f>LEFT($E106,3)</f>
        <v>GSS</v>
      </c>
      <c r="G106" s="36" t="s">
        <v>413</v>
      </c>
      <c r="H106" s="36" t="s">
        <v>414</v>
      </c>
      <c r="I106" s="36" t="s">
        <v>415</v>
      </c>
      <c r="J106" s="36" t="s">
        <v>383</v>
      </c>
      <c r="K106" s="36" t="s">
        <v>395</v>
      </c>
      <c r="L106" s="36" t="s">
        <v>634</v>
      </c>
      <c r="M106" s="36" t="s">
        <v>14</v>
      </c>
      <c r="N106" s="36" t="s">
        <v>410</v>
      </c>
      <c r="O106" s="37">
        <v>0.48</v>
      </c>
      <c r="P106" s="37">
        <v>0.48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8">
        <f>SUM(O106:Z106)</f>
        <v>0.96</v>
      </c>
      <c r="AB106" s="39" t="str">
        <f>VLOOKUP($M106,ProjectPortfolio!$A$2:$C$53,2,0)</f>
        <v>ARISE PDRCC</v>
      </c>
      <c r="AC106" s="40">
        <f>VLOOKUP($M106,ProjectPortfolio!$A$2:$C$53,3,0)</f>
        <v>46538</v>
      </c>
    </row>
    <row r="107" spans="1:29" s="36" customFormat="1" x14ac:dyDescent="0.3">
      <c r="A107" s="36" t="str">
        <f t="shared" si="38"/>
        <v>A10270 Total</v>
      </c>
      <c r="B107" s="36" t="s">
        <v>112</v>
      </c>
      <c r="C107" s="36" t="s">
        <v>113</v>
      </c>
      <c r="D107" s="36" t="s">
        <v>447</v>
      </c>
      <c r="E107" s="36" t="s">
        <v>412</v>
      </c>
      <c r="F107" s="36" t="str">
        <f>LEFT($E107,3)</f>
        <v>GSS</v>
      </c>
      <c r="G107" s="36" t="s">
        <v>413</v>
      </c>
      <c r="H107" s="36" t="s">
        <v>414</v>
      </c>
      <c r="I107" s="36" t="s">
        <v>420</v>
      </c>
      <c r="J107" s="36" t="s">
        <v>383</v>
      </c>
      <c r="K107" s="36" t="s">
        <v>384</v>
      </c>
      <c r="L107" s="36" t="s">
        <v>443</v>
      </c>
      <c r="M107" s="36" t="s">
        <v>0</v>
      </c>
      <c r="N107" s="36" t="s">
        <v>114</v>
      </c>
      <c r="O107" s="37">
        <v>1</v>
      </c>
      <c r="P107" s="37">
        <v>1</v>
      </c>
      <c r="Q107" s="37">
        <v>1</v>
      </c>
      <c r="R107" s="37">
        <v>1</v>
      </c>
      <c r="S107" s="37">
        <v>1</v>
      </c>
      <c r="T107" s="37">
        <v>1</v>
      </c>
      <c r="U107" s="37">
        <v>1</v>
      </c>
      <c r="V107" s="37">
        <v>1</v>
      </c>
      <c r="W107" s="37">
        <v>1</v>
      </c>
      <c r="X107" s="37">
        <v>1</v>
      </c>
      <c r="Y107" s="37">
        <v>1</v>
      </c>
      <c r="Z107" s="37">
        <v>1</v>
      </c>
      <c r="AA107" s="38">
        <f>SUM(O107:Z107)</f>
        <v>12</v>
      </c>
      <c r="AB107" s="39" t="str">
        <f>VLOOKUP($M107,ProjectPortfolio!$A$2:$C$53,2,0)</f>
        <v>Unrestricted</v>
      </c>
      <c r="AC107" s="40">
        <f>VLOOKUP($M107,ProjectPortfolio!$A$2:$C$53,3,0)</f>
        <v>46022</v>
      </c>
    </row>
    <row r="108" spans="1:29" s="36" customFormat="1" x14ac:dyDescent="0.3">
      <c r="A108" s="36" t="str">
        <f t="shared" si="38"/>
        <v>A10271 Total</v>
      </c>
      <c r="B108" s="36" t="s">
        <v>115</v>
      </c>
      <c r="C108" s="36" t="s">
        <v>116</v>
      </c>
      <c r="D108" s="36" t="s">
        <v>493</v>
      </c>
      <c r="E108" s="36" t="s">
        <v>479</v>
      </c>
      <c r="F108" s="36" t="str">
        <f>LEFT($E108,3)</f>
        <v>IRS</v>
      </c>
      <c r="G108" s="36" t="s">
        <v>413</v>
      </c>
      <c r="H108" s="36" t="s">
        <v>414</v>
      </c>
      <c r="I108" s="36" t="s">
        <v>420</v>
      </c>
      <c r="J108" s="36" t="s">
        <v>383</v>
      </c>
      <c r="K108" s="36" t="s">
        <v>384</v>
      </c>
      <c r="L108" s="36" t="s">
        <v>416</v>
      </c>
      <c r="M108" s="36" t="s">
        <v>0</v>
      </c>
      <c r="N108" s="36" t="s">
        <v>102</v>
      </c>
      <c r="O108" s="37">
        <v>1</v>
      </c>
      <c r="P108" s="37">
        <v>1</v>
      </c>
      <c r="Q108" s="37">
        <v>1</v>
      </c>
      <c r="R108" s="37">
        <v>1</v>
      </c>
      <c r="S108" s="37">
        <v>1</v>
      </c>
      <c r="T108" s="37">
        <v>1</v>
      </c>
      <c r="U108" s="37">
        <v>1</v>
      </c>
      <c r="V108" s="37">
        <v>1</v>
      </c>
      <c r="W108" s="37">
        <v>1</v>
      </c>
      <c r="X108" s="37">
        <v>1</v>
      </c>
      <c r="Y108" s="37">
        <v>1</v>
      </c>
      <c r="Z108" s="37">
        <v>1</v>
      </c>
      <c r="AA108" s="38">
        <f>SUM(O108:Z108)</f>
        <v>12</v>
      </c>
      <c r="AB108" s="39" t="str">
        <f>VLOOKUP($M108,ProjectPortfolio!$A$2:$C$53,2,0)</f>
        <v>Unrestricted</v>
      </c>
      <c r="AC108" s="40">
        <f>VLOOKUP($M108,ProjectPortfolio!$A$2:$C$53,3,0)</f>
        <v>46022</v>
      </c>
    </row>
    <row r="109" spans="1:29" s="36" customFormat="1" ht="27.6" x14ac:dyDescent="0.3">
      <c r="A109" s="36" t="str">
        <f t="shared" ref="A109" si="42">CONCATENATE(B109," ","Total")</f>
        <v>A10274 Total</v>
      </c>
      <c r="B109" s="36" t="s">
        <v>117</v>
      </c>
      <c r="C109" s="36" t="s">
        <v>118</v>
      </c>
      <c r="D109" s="36" t="s">
        <v>494</v>
      </c>
      <c r="E109" s="36" t="s">
        <v>469</v>
      </c>
      <c r="F109" s="36" t="str">
        <f>LEFT($E109,3)</f>
        <v>IRS</v>
      </c>
      <c r="G109" s="36" t="s">
        <v>541</v>
      </c>
      <c r="H109" s="36" t="s">
        <v>414</v>
      </c>
      <c r="I109" s="36" t="s">
        <v>420</v>
      </c>
      <c r="J109" s="36" t="s">
        <v>387</v>
      </c>
      <c r="K109" s="36" t="s">
        <v>393</v>
      </c>
      <c r="L109" s="36" t="s">
        <v>544</v>
      </c>
      <c r="M109" s="36" t="s">
        <v>980</v>
      </c>
      <c r="N109" s="36" t="s">
        <v>981</v>
      </c>
      <c r="O109" s="37">
        <v>0.93</v>
      </c>
      <c r="P109" s="37">
        <v>0.93</v>
      </c>
      <c r="Q109" s="37">
        <v>0.93</v>
      </c>
      <c r="R109" s="37">
        <v>0.93</v>
      </c>
      <c r="S109" s="37">
        <v>0.93</v>
      </c>
      <c r="T109" s="37">
        <v>0.93</v>
      </c>
      <c r="U109" s="37">
        <v>0.93</v>
      </c>
      <c r="V109" s="37">
        <v>0.93</v>
      </c>
      <c r="W109" s="37">
        <v>0.93</v>
      </c>
      <c r="X109" s="37">
        <v>0.93</v>
      </c>
      <c r="Y109" s="37">
        <v>0.93</v>
      </c>
      <c r="Z109" s="37">
        <v>0.93</v>
      </c>
      <c r="AA109" s="38">
        <f>SUM(O109:Z109)</f>
        <v>11.159999999999998</v>
      </c>
      <c r="AB109" s="39" t="str">
        <f>VLOOKUP($M109,ProjectPortfolio!$A$2:$C$53,2,0)</f>
        <v>GENEBANK INT</v>
      </c>
      <c r="AC109" s="40">
        <f>VLOOKUP($M109,ProjectPortfolio!$A$2:$C$53,3,0)</f>
        <v>46022</v>
      </c>
    </row>
    <row r="110" spans="1:29" s="36" customFormat="1" x14ac:dyDescent="0.3">
      <c r="A110" s="36" t="str">
        <f t="shared" si="38"/>
        <v>A10274 Total</v>
      </c>
      <c r="B110" s="36" t="s">
        <v>117</v>
      </c>
      <c r="C110" s="36" t="s">
        <v>118</v>
      </c>
      <c r="D110" s="36" t="s">
        <v>494</v>
      </c>
      <c r="E110" s="36" t="s">
        <v>469</v>
      </c>
      <c r="F110" s="36" t="str">
        <f>LEFT($E110,3)</f>
        <v>IRS</v>
      </c>
      <c r="G110" s="36" t="s">
        <v>541</v>
      </c>
      <c r="H110" s="36" t="s">
        <v>414</v>
      </c>
      <c r="I110" s="36" t="s">
        <v>420</v>
      </c>
      <c r="J110" s="36" t="s">
        <v>387</v>
      </c>
      <c r="K110" s="36" t="s">
        <v>393</v>
      </c>
      <c r="L110" s="36" t="s">
        <v>544</v>
      </c>
      <c r="M110" s="36" t="s">
        <v>930</v>
      </c>
      <c r="N110" s="36" t="s">
        <v>983</v>
      </c>
      <c r="O110" s="37">
        <v>7.0000000000000007E-2</v>
      </c>
      <c r="P110" s="37">
        <v>7.0000000000000007E-2</v>
      </c>
      <c r="Q110" s="37">
        <v>7.0000000000000007E-2</v>
      </c>
      <c r="R110" s="37">
        <v>7.0000000000000007E-2</v>
      </c>
      <c r="S110" s="37">
        <v>7.0000000000000007E-2</v>
      </c>
      <c r="T110" s="37">
        <v>7.0000000000000007E-2</v>
      </c>
      <c r="U110" s="37">
        <v>7.0000000000000007E-2</v>
      </c>
      <c r="V110" s="37">
        <v>7.0000000000000007E-2</v>
      </c>
      <c r="W110" s="37">
        <v>7.0000000000000007E-2</v>
      </c>
      <c r="X110" s="37">
        <v>7.0000000000000007E-2</v>
      </c>
      <c r="Y110" s="37">
        <v>7.0000000000000007E-2</v>
      </c>
      <c r="Z110" s="37">
        <v>7.0000000000000007E-2</v>
      </c>
      <c r="AA110" s="38">
        <f>SUM(O110:Z110)</f>
        <v>0.8400000000000003</v>
      </c>
      <c r="AB110" s="39" t="str">
        <f>VLOOKUP($M110,ProjectPortfolio!$A$2:$C$53,2,0)</f>
        <v>LTG AfricaRice</v>
      </c>
      <c r="AC110" s="40">
        <f>VLOOKUP($M110,ProjectPortfolio!$A$2:$C$53,3,0)</f>
        <v>0</v>
      </c>
    </row>
    <row r="111" spans="1:29" s="36" customFormat="1" x14ac:dyDescent="0.3">
      <c r="A111" s="36" t="str">
        <f t="shared" ref="A111:A112" si="43">CONCATENATE(B111," ","Total")</f>
        <v>A10304 Total</v>
      </c>
      <c r="B111" s="36" t="s">
        <v>119</v>
      </c>
      <c r="C111" s="36" t="s">
        <v>120</v>
      </c>
      <c r="D111" s="36" t="s">
        <v>495</v>
      </c>
      <c r="E111" s="36" t="s">
        <v>412</v>
      </c>
      <c r="F111" s="36" t="str">
        <f>LEFT($E111,3)</f>
        <v>GSS</v>
      </c>
      <c r="G111" s="36" t="s">
        <v>541</v>
      </c>
      <c r="H111" s="36" t="s">
        <v>471</v>
      </c>
      <c r="I111" s="36" t="s">
        <v>472</v>
      </c>
      <c r="J111" s="36" t="s">
        <v>387</v>
      </c>
      <c r="K111" s="36" t="s">
        <v>393</v>
      </c>
      <c r="L111" s="36" t="s">
        <v>584</v>
      </c>
      <c r="M111" s="36" t="s">
        <v>752</v>
      </c>
      <c r="N111" s="36" t="s">
        <v>753</v>
      </c>
      <c r="O111" s="37">
        <v>1</v>
      </c>
      <c r="P111" s="37">
        <v>1</v>
      </c>
      <c r="Q111" s="37" t="s">
        <v>967</v>
      </c>
      <c r="R111" s="37" t="s">
        <v>967</v>
      </c>
      <c r="S111" s="37" t="s">
        <v>967</v>
      </c>
      <c r="T111" s="37" t="s">
        <v>967</v>
      </c>
      <c r="U111" s="37" t="s">
        <v>967</v>
      </c>
      <c r="V111" s="37" t="s">
        <v>967</v>
      </c>
      <c r="W111" s="37" t="s">
        <v>967</v>
      </c>
      <c r="X111" s="37" t="s">
        <v>967</v>
      </c>
      <c r="Y111" s="37" t="s">
        <v>967</v>
      </c>
      <c r="Z111" s="37" t="s">
        <v>967</v>
      </c>
      <c r="AA111" s="38">
        <f>SUM(O111:Z111)</f>
        <v>2</v>
      </c>
      <c r="AB111" s="39" t="str">
        <f>VLOOKUP($M111,ProjectPortfolio!$A$2:$C$53,2,0)</f>
        <v>SGP AGGRI2</v>
      </c>
      <c r="AC111" s="40">
        <f>VLOOKUP($M111,ProjectPortfolio!$A$2:$C$53,3,0)</f>
        <v>45716</v>
      </c>
    </row>
    <row r="112" spans="1:29" s="36" customFormat="1" x14ac:dyDescent="0.3">
      <c r="A112" s="36" t="str">
        <f t="shared" si="43"/>
        <v>A10304 Total</v>
      </c>
      <c r="B112" s="36" t="s">
        <v>119</v>
      </c>
      <c r="C112" s="36" t="s">
        <v>120</v>
      </c>
      <c r="D112" s="36" t="s">
        <v>495</v>
      </c>
      <c r="E112" s="36" t="s">
        <v>412</v>
      </c>
      <c r="F112" s="36" t="str">
        <f>LEFT($E112,3)</f>
        <v>GSS</v>
      </c>
      <c r="G112" s="36" t="s">
        <v>541</v>
      </c>
      <c r="H112" s="36" t="s">
        <v>471</v>
      </c>
      <c r="I112" s="36" t="s">
        <v>472</v>
      </c>
      <c r="J112" s="36" t="s">
        <v>387</v>
      </c>
      <c r="K112" s="36" t="s">
        <v>393</v>
      </c>
      <c r="L112" s="36" t="s">
        <v>584</v>
      </c>
      <c r="M112" s="36" t="s">
        <v>969</v>
      </c>
      <c r="N112" s="36" t="s">
        <v>970</v>
      </c>
      <c r="O112" s="37">
        <v>0</v>
      </c>
      <c r="P112" s="37">
        <v>0</v>
      </c>
      <c r="Q112" s="37">
        <v>1</v>
      </c>
      <c r="R112" s="37">
        <v>1</v>
      </c>
      <c r="S112" s="37">
        <v>1</v>
      </c>
      <c r="T112" s="37">
        <v>1</v>
      </c>
      <c r="U112" s="37">
        <v>1</v>
      </c>
      <c r="V112" s="37">
        <v>1</v>
      </c>
      <c r="W112" s="37">
        <v>1</v>
      </c>
      <c r="X112" s="37">
        <v>1</v>
      </c>
      <c r="Y112" s="37">
        <v>1</v>
      </c>
      <c r="Z112" s="37">
        <v>1</v>
      </c>
      <c r="AA112" s="38">
        <f>SUM(O112:Z112)</f>
        <v>10</v>
      </c>
      <c r="AB112" s="39" t="str">
        <f>VLOOKUP($M112,ProjectPortfolio!$A$2:$C$53,2,0)</f>
        <v>B4T</v>
      </c>
      <c r="AC112" s="40">
        <f>VLOOKUP($M112,ProjectPortfolio!$A$2:$C$53,3,0)</f>
        <v>46022</v>
      </c>
    </row>
    <row r="113" spans="1:29" s="36" customFormat="1" x14ac:dyDescent="0.3">
      <c r="A113" s="36" t="str">
        <f t="shared" si="38"/>
        <v>A10305 Total</v>
      </c>
      <c r="B113" s="36" t="s">
        <v>708</v>
      </c>
      <c r="C113" s="36" t="s">
        <v>709</v>
      </c>
      <c r="D113" s="36" t="s">
        <v>700</v>
      </c>
      <c r="E113" s="36" t="s">
        <v>412</v>
      </c>
      <c r="F113" s="36" t="str">
        <f>LEFT($E113,3)</f>
        <v>GSS</v>
      </c>
      <c r="G113" s="36" t="s">
        <v>541</v>
      </c>
      <c r="H113" s="36" t="s">
        <v>471</v>
      </c>
      <c r="I113" s="36" t="s">
        <v>472</v>
      </c>
      <c r="J113" s="36" t="s">
        <v>387</v>
      </c>
      <c r="K113" s="36" t="s">
        <v>393</v>
      </c>
      <c r="L113" s="36" t="s">
        <v>584</v>
      </c>
      <c r="M113" s="36" t="s">
        <v>752</v>
      </c>
      <c r="N113" s="36" t="s">
        <v>753</v>
      </c>
      <c r="O113" s="37">
        <v>1</v>
      </c>
      <c r="P113" s="37">
        <v>1</v>
      </c>
      <c r="Q113" s="37" t="s">
        <v>967</v>
      </c>
      <c r="R113" s="37" t="s">
        <v>967</v>
      </c>
      <c r="S113" s="37" t="s">
        <v>967</v>
      </c>
      <c r="T113" s="37" t="s">
        <v>967</v>
      </c>
      <c r="U113" s="37" t="s">
        <v>967</v>
      </c>
      <c r="V113" s="37" t="s">
        <v>967</v>
      </c>
      <c r="W113" s="37" t="s">
        <v>967</v>
      </c>
      <c r="X113" s="37" t="s">
        <v>967</v>
      </c>
      <c r="Y113" s="37" t="s">
        <v>967</v>
      </c>
      <c r="Z113" s="37" t="s">
        <v>967</v>
      </c>
      <c r="AA113" s="38">
        <f>SUM(O113:Z113)</f>
        <v>2</v>
      </c>
      <c r="AB113" s="39" t="str">
        <f>VLOOKUP($M113,ProjectPortfolio!$A$2:$C$53,2,0)</f>
        <v>SGP AGGRI2</v>
      </c>
      <c r="AC113" s="40">
        <f>VLOOKUP($M113,ProjectPortfolio!$A$2:$C$53,3,0)</f>
        <v>45716</v>
      </c>
    </row>
    <row r="114" spans="1:29" s="36" customFormat="1" x14ac:dyDescent="0.3">
      <c r="A114" s="36" t="str">
        <f t="shared" si="38"/>
        <v>A10305 Total</v>
      </c>
      <c r="B114" s="36" t="s">
        <v>708</v>
      </c>
      <c r="C114" s="36" t="s">
        <v>709</v>
      </c>
      <c r="D114" s="36" t="s">
        <v>700</v>
      </c>
      <c r="E114" s="36" t="s">
        <v>412</v>
      </c>
      <c r="F114" s="36" t="str">
        <f>LEFT($E114,3)</f>
        <v>GSS</v>
      </c>
      <c r="G114" s="36" t="s">
        <v>541</v>
      </c>
      <c r="H114" s="36" t="s">
        <v>471</v>
      </c>
      <c r="I114" s="36" t="s">
        <v>472</v>
      </c>
      <c r="J114" s="36" t="s">
        <v>387</v>
      </c>
      <c r="K114" s="36" t="s">
        <v>393</v>
      </c>
      <c r="L114" s="36" t="s">
        <v>584</v>
      </c>
      <c r="M114" s="36" t="s">
        <v>969</v>
      </c>
      <c r="N114" s="36" t="s">
        <v>970</v>
      </c>
      <c r="O114" s="37">
        <v>0</v>
      </c>
      <c r="P114" s="37">
        <v>0</v>
      </c>
      <c r="Q114" s="37">
        <v>1</v>
      </c>
      <c r="R114" s="37">
        <v>1</v>
      </c>
      <c r="S114" s="37">
        <v>1</v>
      </c>
      <c r="T114" s="37">
        <v>1</v>
      </c>
      <c r="U114" s="37">
        <v>1</v>
      </c>
      <c r="V114" s="37">
        <v>1</v>
      </c>
      <c r="W114" s="37">
        <v>1</v>
      </c>
      <c r="X114" s="37">
        <v>1</v>
      </c>
      <c r="Y114" s="37">
        <v>1</v>
      </c>
      <c r="Z114" s="37">
        <v>1</v>
      </c>
      <c r="AA114" s="38">
        <f>SUM(O114:Z114)</f>
        <v>10</v>
      </c>
      <c r="AB114" s="39" t="str">
        <f>VLOOKUP($M114,ProjectPortfolio!$A$2:$C$53,2,0)</f>
        <v>B4T</v>
      </c>
      <c r="AC114" s="40">
        <f>VLOOKUP($M114,ProjectPortfolio!$A$2:$C$53,3,0)</f>
        <v>46022</v>
      </c>
    </row>
    <row r="115" spans="1:29" s="36" customFormat="1" x14ac:dyDescent="0.3">
      <c r="A115" s="36" t="str">
        <f t="shared" si="38"/>
        <v>A10307 Total</v>
      </c>
      <c r="B115" s="36" t="s">
        <v>121</v>
      </c>
      <c r="C115" s="36" t="s">
        <v>122</v>
      </c>
      <c r="D115" s="36" t="s">
        <v>496</v>
      </c>
      <c r="E115" s="36" t="s">
        <v>445</v>
      </c>
      <c r="F115" s="36" t="str">
        <f>LEFT($E115,3)</f>
        <v>GSS</v>
      </c>
      <c r="G115" s="36" t="s">
        <v>541</v>
      </c>
      <c r="H115" s="36" t="s">
        <v>471</v>
      </c>
      <c r="I115" s="36" t="s">
        <v>472</v>
      </c>
      <c r="J115" s="36" t="s">
        <v>387</v>
      </c>
      <c r="K115" s="36" t="s">
        <v>393</v>
      </c>
      <c r="L115" s="36" t="s">
        <v>584</v>
      </c>
      <c r="M115" s="36" t="s">
        <v>752</v>
      </c>
      <c r="N115" s="36" t="s">
        <v>753</v>
      </c>
      <c r="O115" s="37">
        <v>1</v>
      </c>
      <c r="P115" s="37">
        <v>1</v>
      </c>
      <c r="Q115" s="37" t="s">
        <v>967</v>
      </c>
      <c r="R115" s="37" t="s">
        <v>967</v>
      </c>
      <c r="S115" s="37" t="s">
        <v>967</v>
      </c>
      <c r="T115" s="37" t="s">
        <v>967</v>
      </c>
      <c r="U115" s="37" t="s">
        <v>967</v>
      </c>
      <c r="V115" s="37" t="s">
        <v>967</v>
      </c>
      <c r="W115" s="37" t="s">
        <v>967</v>
      </c>
      <c r="X115" s="37" t="s">
        <v>967</v>
      </c>
      <c r="Y115" s="37" t="s">
        <v>967</v>
      </c>
      <c r="Z115" s="37" t="s">
        <v>967</v>
      </c>
      <c r="AA115" s="38">
        <f>SUM(O115:Z115)</f>
        <v>2</v>
      </c>
      <c r="AB115" s="39" t="str">
        <f>VLOOKUP($M115,ProjectPortfolio!$A$2:$C$53,2,0)</f>
        <v>SGP AGGRI2</v>
      </c>
      <c r="AC115" s="40">
        <f>VLOOKUP($M115,ProjectPortfolio!$A$2:$C$53,3,0)</f>
        <v>45716</v>
      </c>
    </row>
    <row r="116" spans="1:29" s="36" customFormat="1" x14ac:dyDescent="0.3">
      <c r="A116" s="36" t="str">
        <f t="shared" si="38"/>
        <v>A10307 Total</v>
      </c>
      <c r="B116" s="36" t="s">
        <v>121</v>
      </c>
      <c r="C116" s="36" t="s">
        <v>122</v>
      </c>
      <c r="D116" s="36" t="s">
        <v>496</v>
      </c>
      <c r="E116" s="36" t="s">
        <v>445</v>
      </c>
      <c r="F116" s="36" t="str">
        <f>LEFT($E116,3)</f>
        <v>GSS</v>
      </c>
      <c r="G116" s="36" t="s">
        <v>541</v>
      </c>
      <c r="H116" s="36" t="s">
        <v>471</v>
      </c>
      <c r="I116" s="36" t="s">
        <v>472</v>
      </c>
      <c r="J116" s="36" t="s">
        <v>387</v>
      </c>
      <c r="K116" s="36" t="s">
        <v>393</v>
      </c>
      <c r="L116" s="36" t="s">
        <v>584</v>
      </c>
      <c r="M116" s="36" t="s">
        <v>969</v>
      </c>
      <c r="N116" s="36" t="s">
        <v>970</v>
      </c>
      <c r="O116" s="37">
        <v>0</v>
      </c>
      <c r="P116" s="37">
        <v>0</v>
      </c>
      <c r="Q116" s="37">
        <v>1</v>
      </c>
      <c r="R116" s="37">
        <v>1</v>
      </c>
      <c r="S116" s="37">
        <v>1</v>
      </c>
      <c r="T116" s="37">
        <v>1</v>
      </c>
      <c r="U116" s="37">
        <v>1</v>
      </c>
      <c r="V116" s="37">
        <v>1</v>
      </c>
      <c r="W116" s="37">
        <v>1</v>
      </c>
      <c r="X116" s="37">
        <v>1</v>
      </c>
      <c r="Y116" s="37">
        <v>1</v>
      </c>
      <c r="Z116" s="37">
        <v>1</v>
      </c>
      <c r="AA116" s="38">
        <f>SUM(O116:Z116)</f>
        <v>10</v>
      </c>
      <c r="AB116" s="39" t="str">
        <f>VLOOKUP($M116,ProjectPortfolio!$A$2:$C$53,2,0)</f>
        <v>B4T</v>
      </c>
      <c r="AC116" s="40">
        <f>VLOOKUP($M116,ProjectPortfolio!$A$2:$C$53,3,0)</f>
        <v>46022</v>
      </c>
    </row>
    <row r="117" spans="1:29" s="36" customFormat="1" x14ac:dyDescent="0.3">
      <c r="A117" s="36" t="str">
        <f t="shared" si="38"/>
        <v>A10317 Total</v>
      </c>
      <c r="B117" s="36" t="s">
        <v>123</v>
      </c>
      <c r="C117" s="36" t="s">
        <v>124</v>
      </c>
      <c r="D117" s="36" t="s">
        <v>448</v>
      </c>
      <c r="E117" s="36" t="s">
        <v>425</v>
      </c>
      <c r="F117" s="36" t="str">
        <f>LEFT($E117,3)</f>
        <v>GSS</v>
      </c>
      <c r="G117" s="36" t="s">
        <v>413</v>
      </c>
      <c r="H117" s="36" t="s">
        <v>414</v>
      </c>
      <c r="I117" s="36" t="s">
        <v>420</v>
      </c>
      <c r="J117" s="36" t="s">
        <v>383</v>
      </c>
      <c r="K117" s="36" t="s">
        <v>385</v>
      </c>
      <c r="L117" s="36" t="s">
        <v>35</v>
      </c>
      <c r="M117" s="36" t="s">
        <v>0</v>
      </c>
      <c r="N117" s="36" t="s">
        <v>36</v>
      </c>
      <c r="O117" s="37">
        <v>1</v>
      </c>
      <c r="P117" s="37">
        <v>1</v>
      </c>
      <c r="Q117" s="37">
        <v>1</v>
      </c>
      <c r="R117" s="37">
        <v>1</v>
      </c>
      <c r="S117" s="37">
        <v>1</v>
      </c>
      <c r="T117" s="37">
        <v>1</v>
      </c>
      <c r="U117" s="37">
        <v>1</v>
      </c>
      <c r="V117" s="37">
        <v>1</v>
      </c>
      <c r="W117" s="37">
        <v>1</v>
      </c>
      <c r="X117" s="37">
        <v>1</v>
      </c>
      <c r="Y117" s="37">
        <v>1</v>
      </c>
      <c r="Z117" s="37">
        <v>1</v>
      </c>
      <c r="AA117" s="38">
        <f>SUM(O117:Z117)</f>
        <v>12</v>
      </c>
      <c r="AB117" s="39" t="str">
        <f>VLOOKUP($M117,ProjectPortfolio!$A$2:$C$53,2,0)</f>
        <v>Unrestricted</v>
      </c>
      <c r="AC117" s="40">
        <f>VLOOKUP($M117,ProjectPortfolio!$A$2:$C$53,3,0)</f>
        <v>46022</v>
      </c>
    </row>
    <row r="118" spans="1:29" s="36" customFormat="1" ht="27.6" x14ac:dyDescent="0.3">
      <c r="A118" s="36" t="str">
        <f t="shared" si="38"/>
        <v>A10327 Total</v>
      </c>
      <c r="B118" s="36" t="s">
        <v>125</v>
      </c>
      <c r="C118" s="36" t="s">
        <v>126</v>
      </c>
      <c r="D118" s="36" t="s">
        <v>449</v>
      </c>
      <c r="E118" s="36" t="s">
        <v>430</v>
      </c>
      <c r="F118" s="36" t="str">
        <f>LEFT($E118,3)</f>
        <v>GSS</v>
      </c>
      <c r="G118" s="36" t="s">
        <v>413</v>
      </c>
      <c r="H118" s="36" t="s">
        <v>414</v>
      </c>
      <c r="I118" s="36" t="s">
        <v>420</v>
      </c>
      <c r="J118" s="36" t="s">
        <v>387</v>
      </c>
      <c r="K118" s="36" t="s">
        <v>392</v>
      </c>
      <c r="L118" s="36" t="s">
        <v>593</v>
      </c>
      <c r="M118" s="36" t="s">
        <v>972</v>
      </c>
      <c r="N118" s="36" t="s">
        <v>973</v>
      </c>
      <c r="O118" s="37">
        <v>1</v>
      </c>
      <c r="P118" s="37">
        <v>1</v>
      </c>
      <c r="Q118" s="37">
        <v>1</v>
      </c>
      <c r="R118" s="37">
        <v>1</v>
      </c>
      <c r="S118" s="37">
        <v>1</v>
      </c>
      <c r="T118" s="37">
        <v>1</v>
      </c>
      <c r="U118" s="37">
        <v>1</v>
      </c>
      <c r="V118" s="37">
        <v>1</v>
      </c>
      <c r="W118" s="37">
        <v>1</v>
      </c>
      <c r="X118" s="37">
        <v>1</v>
      </c>
      <c r="Y118" s="37">
        <v>1</v>
      </c>
      <c r="Z118" s="37">
        <v>1</v>
      </c>
      <c r="AA118" s="38">
        <f>SUM(O118:Z118)</f>
        <v>12</v>
      </c>
      <c r="AB118" s="39" t="str">
        <f>VLOOKUP($M118,ProjectPortfolio!$A$2:$C$53,2,0)</f>
        <v>SUSTAINABLE FARMING</v>
      </c>
      <c r="AC118" s="40">
        <f>VLOOKUP($M118,ProjectPortfolio!$A$2:$C$53,3,0)</f>
        <v>46022</v>
      </c>
    </row>
    <row r="119" spans="1:29" s="36" customFormat="1" x14ac:dyDescent="0.3">
      <c r="A119" s="36" t="str">
        <f t="shared" ref="A119" si="44">CONCATENATE(B119," ","Total")</f>
        <v>A10340 Total</v>
      </c>
      <c r="B119" s="36" t="s">
        <v>128</v>
      </c>
      <c r="C119" s="36" t="s">
        <v>129</v>
      </c>
      <c r="D119" s="36" t="s">
        <v>450</v>
      </c>
      <c r="E119" s="36" t="s">
        <v>423</v>
      </c>
      <c r="F119" s="36" t="str">
        <f>LEFT($E119,3)</f>
        <v>GSS</v>
      </c>
      <c r="G119" s="36" t="s">
        <v>541</v>
      </c>
      <c r="H119" s="36" t="s">
        <v>451</v>
      </c>
      <c r="I119" s="36" t="s">
        <v>587</v>
      </c>
      <c r="J119" s="36" t="s">
        <v>383</v>
      </c>
      <c r="K119" s="36" t="s">
        <v>385</v>
      </c>
      <c r="L119" s="36" t="s">
        <v>1003</v>
      </c>
      <c r="M119" s="36" t="s">
        <v>752</v>
      </c>
      <c r="N119" s="36" t="s">
        <v>753</v>
      </c>
      <c r="O119" s="37">
        <v>1</v>
      </c>
      <c r="P119" s="37">
        <v>1</v>
      </c>
      <c r="Q119" s="37" t="s">
        <v>967</v>
      </c>
      <c r="R119" s="37" t="s">
        <v>967</v>
      </c>
      <c r="S119" s="37" t="s">
        <v>967</v>
      </c>
      <c r="T119" s="37" t="s">
        <v>967</v>
      </c>
      <c r="U119" s="37" t="s">
        <v>967</v>
      </c>
      <c r="V119" s="37" t="s">
        <v>967</v>
      </c>
      <c r="W119" s="37" t="s">
        <v>967</v>
      </c>
      <c r="X119" s="37" t="s">
        <v>967</v>
      </c>
      <c r="Y119" s="37" t="s">
        <v>967</v>
      </c>
      <c r="Z119" s="37" t="s">
        <v>967</v>
      </c>
      <c r="AA119" s="38">
        <f>SUM(O119:Z119)</f>
        <v>2</v>
      </c>
      <c r="AB119" s="39" t="str">
        <f>VLOOKUP($M119,ProjectPortfolio!$A$2:$C$53,2,0)</f>
        <v>SGP AGGRI2</v>
      </c>
      <c r="AC119" s="40">
        <f>VLOOKUP($M119,ProjectPortfolio!$A$2:$C$53,3,0)</f>
        <v>45716</v>
      </c>
    </row>
    <row r="120" spans="1:29" s="36" customFormat="1" x14ac:dyDescent="0.3">
      <c r="A120" s="36" t="str">
        <f t="shared" si="38"/>
        <v>A10340 Total</v>
      </c>
      <c r="B120" s="36" t="s">
        <v>128</v>
      </c>
      <c r="C120" s="36" t="s">
        <v>129</v>
      </c>
      <c r="D120" s="36" t="s">
        <v>450</v>
      </c>
      <c r="E120" s="36" t="s">
        <v>423</v>
      </c>
      <c r="F120" s="36" t="str">
        <f>LEFT($E120,3)</f>
        <v>GSS</v>
      </c>
      <c r="G120" s="36" t="s">
        <v>541</v>
      </c>
      <c r="H120" s="36" t="s">
        <v>451</v>
      </c>
      <c r="I120" s="36" t="s">
        <v>587</v>
      </c>
      <c r="J120" s="36" t="s">
        <v>383</v>
      </c>
      <c r="K120" s="36" t="s">
        <v>385</v>
      </c>
      <c r="L120" s="36" t="s">
        <v>1003</v>
      </c>
      <c r="M120" s="36" t="s">
        <v>969</v>
      </c>
      <c r="N120" s="36" t="s">
        <v>970</v>
      </c>
      <c r="O120" s="37">
        <v>0</v>
      </c>
      <c r="P120" s="37">
        <v>0</v>
      </c>
      <c r="Q120" s="37">
        <v>1</v>
      </c>
      <c r="R120" s="37">
        <v>1</v>
      </c>
      <c r="S120" s="37">
        <v>1</v>
      </c>
      <c r="T120" s="37">
        <v>1</v>
      </c>
      <c r="U120" s="37">
        <v>1</v>
      </c>
      <c r="V120" s="37">
        <v>1</v>
      </c>
      <c r="W120" s="37">
        <v>1</v>
      </c>
      <c r="X120" s="37">
        <v>1</v>
      </c>
      <c r="Y120" s="37">
        <v>1</v>
      </c>
      <c r="Z120" s="37">
        <v>1</v>
      </c>
      <c r="AA120" s="38">
        <f>SUM(O120:Z120)</f>
        <v>10</v>
      </c>
      <c r="AB120" s="39" t="str">
        <f>VLOOKUP($M120,ProjectPortfolio!$A$2:$C$53,2,0)</f>
        <v>B4T</v>
      </c>
      <c r="AC120" s="40">
        <f>VLOOKUP($M120,ProjectPortfolio!$A$2:$C$53,3,0)</f>
        <v>46022</v>
      </c>
    </row>
    <row r="121" spans="1:29" s="36" customFormat="1" ht="27.6" x14ac:dyDescent="0.3">
      <c r="A121" s="36" t="str">
        <f t="shared" si="38"/>
        <v>A10341 Total</v>
      </c>
      <c r="B121" s="36" t="s">
        <v>130</v>
      </c>
      <c r="C121" s="36" t="s">
        <v>131</v>
      </c>
      <c r="D121" s="36" t="s">
        <v>452</v>
      </c>
      <c r="E121" s="36" t="s">
        <v>437</v>
      </c>
      <c r="F121" s="36" t="str">
        <f>LEFT($E121,3)</f>
        <v>GSS</v>
      </c>
      <c r="G121" s="36" t="s">
        <v>413</v>
      </c>
      <c r="H121" s="36" t="s">
        <v>451</v>
      </c>
      <c r="I121" s="36" t="s">
        <v>587</v>
      </c>
      <c r="J121" s="36" t="s">
        <v>387</v>
      </c>
      <c r="K121" s="36" t="s">
        <v>392</v>
      </c>
      <c r="L121" s="36" t="s">
        <v>1074</v>
      </c>
      <c r="M121" s="36" t="s">
        <v>67</v>
      </c>
      <c r="N121" s="36" t="s">
        <v>377</v>
      </c>
      <c r="O121" s="37">
        <v>1</v>
      </c>
      <c r="P121" s="37">
        <v>1</v>
      </c>
      <c r="Q121" s="37">
        <v>1</v>
      </c>
      <c r="R121" s="37">
        <v>1</v>
      </c>
      <c r="S121" s="37">
        <v>1</v>
      </c>
      <c r="T121" s="37">
        <v>1</v>
      </c>
      <c r="U121" s="37">
        <v>1</v>
      </c>
      <c r="V121" s="37">
        <v>1</v>
      </c>
      <c r="W121" s="37">
        <v>1</v>
      </c>
      <c r="X121" s="37">
        <v>1</v>
      </c>
      <c r="Y121" s="37">
        <v>1</v>
      </c>
      <c r="Z121" s="37">
        <v>1</v>
      </c>
      <c r="AA121" s="38">
        <f>SUM(O121:Z121)</f>
        <v>12</v>
      </c>
      <c r="AB121" s="39" t="str">
        <f>VLOOKUP($M121,ProjectPortfolio!$A$2:$C$53,2,0)</f>
        <v>KAFACI Phase 3</v>
      </c>
      <c r="AC121" s="40">
        <f>VLOOKUP($M121,ProjectPortfolio!$A$2:$C$53,3,0)</f>
        <v>46022</v>
      </c>
    </row>
    <row r="122" spans="1:29" s="36" customFormat="1" x14ac:dyDescent="0.3">
      <c r="A122" s="36" t="str">
        <f t="shared" si="38"/>
        <v>A10350 Total</v>
      </c>
      <c r="B122" s="36" t="s">
        <v>132</v>
      </c>
      <c r="C122" s="36" t="s">
        <v>133</v>
      </c>
      <c r="D122" s="36" t="s">
        <v>367</v>
      </c>
      <c r="E122" s="36" t="s">
        <v>430</v>
      </c>
      <c r="F122" s="36" t="str">
        <f>LEFT($E122,3)</f>
        <v>GSS</v>
      </c>
      <c r="G122" s="36" t="s">
        <v>541</v>
      </c>
      <c r="H122" s="36" t="s">
        <v>451</v>
      </c>
      <c r="I122" s="36" t="s">
        <v>587</v>
      </c>
      <c r="J122" s="36" t="s">
        <v>387</v>
      </c>
      <c r="K122" s="36" t="s">
        <v>401</v>
      </c>
      <c r="L122" s="36" t="s">
        <v>1003</v>
      </c>
      <c r="M122" s="36" t="s">
        <v>871</v>
      </c>
      <c r="N122" s="36" t="s">
        <v>909</v>
      </c>
      <c r="O122" s="37"/>
      <c r="P122" s="37"/>
      <c r="Q122" s="37"/>
      <c r="R122" s="37"/>
      <c r="S122" s="37"/>
      <c r="T122" s="37"/>
      <c r="U122" s="37">
        <v>1</v>
      </c>
      <c r="V122" s="37">
        <v>1</v>
      </c>
      <c r="W122" s="37">
        <v>1</v>
      </c>
      <c r="X122" s="37">
        <v>1</v>
      </c>
      <c r="Y122" s="37">
        <v>1</v>
      </c>
      <c r="Z122" s="37">
        <v>1</v>
      </c>
      <c r="AA122" s="38">
        <f>SUM(O122:Z122)</f>
        <v>6</v>
      </c>
      <c r="AB122" s="39" t="str">
        <f>VLOOKUP($M122,ProjectPortfolio!$A$2:$C$53,2,0)</f>
        <v>MCF RIZAO</v>
      </c>
      <c r="AC122" s="40">
        <f>VLOOKUP($M122,ProjectPortfolio!$A$2:$C$53,3,0)</f>
        <v>47299</v>
      </c>
    </row>
    <row r="123" spans="1:29" s="36" customFormat="1" ht="27.6" x14ac:dyDescent="0.3">
      <c r="A123" s="36" t="str">
        <f t="shared" si="38"/>
        <v>A10350 Total</v>
      </c>
      <c r="B123" s="36" t="s">
        <v>132</v>
      </c>
      <c r="C123" s="36" t="s">
        <v>133</v>
      </c>
      <c r="D123" s="36" t="s">
        <v>367</v>
      </c>
      <c r="E123" s="36" t="s">
        <v>430</v>
      </c>
      <c r="F123" s="36" t="str">
        <f>LEFT($E123,3)</f>
        <v>GSS</v>
      </c>
      <c r="G123" s="36" t="s">
        <v>541</v>
      </c>
      <c r="H123" s="36" t="s">
        <v>451</v>
      </c>
      <c r="I123" s="36" t="s">
        <v>587</v>
      </c>
      <c r="J123" s="36" t="s">
        <v>387</v>
      </c>
      <c r="K123" s="36" t="s">
        <v>401</v>
      </c>
      <c r="L123" s="36" t="s">
        <v>1003</v>
      </c>
      <c r="M123" s="36" t="s">
        <v>971</v>
      </c>
      <c r="N123" s="36" t="s">
        <v>985</v>
      </c>
      <c r="O123" s="37">
        <v>1</v>
      </c>
      <c r="P123" s="37">
        <v>1</v>
      </c>
      <c r="Q123" s="37">
        <v>1</v>
      </c>
      <c r="R123" s="37">
        <v>1</v>
      </c>
      <c r="S123" s="37">
        <v>1</v>
      </c>
      <c r="T123" s="37">
        <v>1</v>
      </c>
      <c r="U123" s="37"/>
      <c r="V123" s="37"/>
      <c r="W123" s="37"/>
      <c r="X123" s="37"/>
      <c r="Y123" s="37"/>
      <c r="Z123" s="37"/>
      <c r="AA123" s="38">
        <f>SUM(O123:Z123)</f>
        <v>6</v>
      </c>
      <c r="AB123" s="39" t="str">
        <f>VLOOKUP($M123,ProjectPortfolio!$A$2:$C$53,2,0)</f>
        <v>SCALING IMPACT</v>
      </c>
      <c r="AC123" s="40">
        <f>VLOOKUP($M123,ProjectPortfolio!$A$2:$C$53,3,0)</f>
        <v>46022</v>
      </c>
    </row>
    <row r="124" spans="1:29" s="36" customFormat="1" x14ac:dyDescent="0.3">
      <c r="A124" s="36" t="str">
        <f t="shared" ref="A124" si="45">CONCATENATE(B124," ","Total")</f>
        <v>A10351 Total</v>
      </c>
      <c r="B124" s="36" t="s">
        <v>134</v>
      </c>
      <c r="C124" s="36" t="s">
        <v>135</v>
      </c>
      <c r="D124" s="36" t="s">
        <v>453</v>
      </c>
      <c r="E124" s="36" t="s">
        <v>445</v>
      </c>
      <c r="F124" s="36" t="str">
        <f>LEFT($E124,3)</f>
        <v>GSS</v>
      </c>
      <c r="G124" s="36" t="s">
        <v>541</v>
      </c>
      <c r="H124" s="36" t="s">
        <v>451</v>
      </c>
      <c r="I124" s="36" t="s">
        <v>587</v>
      </c>
      <c r="J124" s="36" t="s">
        <v>383</v>
      </c>
      <c r="K124" s="36" t="s">
        <v>386</v>
      </c>
      <c r="L124" s="36" t="s">
        <v>1003</v>
      </c>
      <c r="M124" s="36" t="s">
        <v>752</v>
      </c>
      <c r="N124" s="36" t="s">
        <v>753</v>
      </c>
      <c r="O124" s="37">
        <v>1</v>
      </c>
      <c r="P124" s="37">
        <v>1</v>
      </c>
      <c r="Q124" s="37" t="s">
        <v>967</v>
      </c>
      <c r="R124" s="37" t="s">
        <v>967</v>
      </c>
      <c r="S124" s="37" t="s">
        <v>967</v>
      </c>
      <c r="T124" s="37" t="s">
        <v>967</v>
      </c>
      <c r="U124" s="37" t="s">
        <v>967</v>
      </c>
      <c r="V124" s="37" t="s">
        <v>967</v>
      </c>
      <c r="W124" s="37" t="s">
        <v>967</v>
      </c>
      <c r="X124" s="37" t="s">
        <v>967</v>
      </c>
      <c r="Y124" s="37" t="s">
        <v>967</v>
      </c>
      <c r="Z124" s="37" t="s">
        <v>967</v>
      </c>
      <c r="AA124" s="38">
        <f>SUM(O124:Z124)</f>
        <v>2</v>
      </c>
      <c r="AB124" s="39" t="str">
        <f>VLOOKUP($M124,ProjectPortfolio!$A$2:$C$53,2,0)</f>
        <v>SGP AGGRI2</v>
      </c>
      <c r="AC124" s="40">
        <f>VLOOKUP($M124,ProjectPortfolio!$A$2:$C$53,3,0)</f>
        <v>45716</v>
      </c>
    </row>
    <row r="125" spans="1:29" s="36" customFormat="1" x14ac:dyDescent="0.3">
      <c r="A125" s="36" t="str">
        <f t="shared" si="38"/>
        <v>A10351 Total</v>
      </c>
      <c r="B125" s="36" t="s">
        <v>134</v>
      </c>
      <c r="C125" s="36" t="s">
        <v>135</v>
      </c>
      <c r="D125" s="36" t="s">
        <v>453</v>
      </c>
      <c r="E125" s="36" t="s">
        <v>445</v>
      </c>
      <c r="F125" s="36" t="str">
        <f>LEFT($E125,3)</f>
        <v>GSS</v>
      </c>
      <c r="G125" s="36" t="s">
        <v>541</v>
      </c>
      <c r="H125" s="36" t="s">
        <v>451</v>
      </c>
      <c r="I125" s="36" t="s">
        <v>587</v>
      </c>
      <c r="J125" s="36" t="s">
        <v>383</v>
      </c>
      <c r="K125" s="36" t="s">
        <v>386</v>
      </c>
      <c r="L125" s="36" t="s">
        <v>1003</v>
      </c>
      <c r="M125" s="36" t="s">
        <v>969</v>
      </c>
      <c r="N125" s="36" t="s">
        <v>970</v>
      </c>
      <c r="O125" s="37">
        <v>0</v>
      </c>
      <c r="P125" s="37">
        <v>0</v>
      </c>
      <c r="Q125" s="37">
        <v>1</v>
      </c>
      <c r="R125" s="37">
        <v>1</v>
      </c>
      <c r="S125" s="37">
        <v>1</v>
      </c>
      <c r="T125" s="37">
        <v>1</v>
      </c>
      <c r="U125" s="37">
        <v>1</v>
      </c>
      <c r="V125" s="37">
        <v>1</v>
      </c>
      <c r="W125" s="37">
        <v>1</v>
      </c>
      <c r="X125" s="37">
        <v>1</v>
      </c>
      <c r="Y125" s="37">
        <v>1</v>
      </c>
      <c r="Z125" s="37">
        <v>1</v>
      </c>
      <c r="AA125" s="38">
        <f>SUM(O125:Z125)</f>
        <v>10</v>
      </c>
      <c r="AB125" s="39" t="str">
        <f>VLOOKUP($M125,ProjectPortfolio!$A$2:$C$53,2,0)</f>
        <v>B4T</v>
      </c>
      <c r="AC125" s="40">
        <f>VLOOKUP($M125,ProjectPortfolio!$A$2:$C$53,3,0)</f>
        <v>46022</v>
      </c>
    </row>
    <row r="126" spans="1:29" s="36" customFormat="1" ht="27.6" x14ac:dyDescent="0.3">
      <c r="A126" s="36" t="str">
        <f t="shared" si="38"/>
        <v>A10354 Total</v>
      </c>
      <c r="B126" s="36" t="s">
        <v>137</v>
      </c>
      <c r="C126" s="36" t="s">
        <v>138</v>
      </c>
      <c r="D126" s="36" t="s">
        <v>455</v>
      </c>
      <c r="E126" s="36" t="s">
        <v>419</v>
      </c>
      <c r="F126" s="36" t="str">
        <f>LEFT($E126,3)</f>
        <v>GSS</v>
      </c>
      <c r="G126" s="36" t="s">
        <v>413</v>
      </c>
      <c r="H126" s="36" t="s">
        <v>451</v>
      </c>
      <c r="I126" s="36" t="s">
        <v>587</v>
      </c>
      <c r="J126" s="36" t="s">
        <v>387</v>
      </c>
      <c r="K126" s="36" t="s">
        <v>388</v>
      </c>
      <c r="L126" s="36" t="s">
        <v>1074</v>
      </c>
      <c r="M126" s="36" t="s">
        <v>67</v>
      </c>
      <c r="N126" s="36" t="s">
        <v>377</v>
      </c>
      <c r="O126" s="37">
        <v>1</v>
      </c>
      <c r="P126" s="37">
        <v>1</v>
      </c>
      <c r="Q126" s="37">
        <v>1</v>
      </c>
      <c r="R126" s="37">
        <v>1</v>
      </c>
      <c r="S126" s="37">
        <v>1</v>
      </c>
      <c r="T126" s="37">
        <v>1</v>
      </c>
      <c r="U126" s="37">
        <v>1</v>
      </c>
      <c r="V126" s="37">
        <v>1</v>
      </c>
      <c r="W126" s="37">
        <v>1</v>
      </c>
      <c r="X126" s="37">
        <v>1</v>
      </c>
      <c r="Y126" s="37">
        <v>1</v>
      </c>
      <c r="Z126" s="37">
        <v>1</v>
      </c>
      <c r="AA126" s="38">
        <f>SUM(O126:Z126)</f>
        <v>12</v>
      </c>
      <c r="AB126" s="39" t="str">
        <f>VLOOKUP($M126,ProjectPortfolio!$A$2:$C$53,2,0)</f>
        <v>KAFACI Phase 3</v>
      </c>
      <c r="AC126" s="40">
        <f>VLOOKUP($M126,ProjectPortfolio!$A$2:$C$53,3,0)</f>
        <v>46022</v>
      </c>
    </row>
    <row r="127" spans="1:29" s="36" customFormat="1" x14ac:dyDescent="0.3">
      <c r="A127" s="36" t="str">
        <f t="shared" ref="A127:A128" si="46">CONCATENATE(B127," ","Total")</f>
        <v>A10355 Total</v>
      </c>
      <c r="B127" s="36" t="s">
        <v>139</v>
      </c>
      <c r="C127" s="36" t="s">
        <v>140</v>
      </c>
      <c r="D127" s="36" t="s">
        <v>368</v>
      </c>
      <c r="E127" s="36" t="s">
        <v>419</v>
      </c>
      <c r="F127" s="36" t="str">
        <f t="shared" ref="F127:F128" si="47">LEFT($E127,3)</f>
        <v>GSS</v>
      </c>
      <c r="G127" s="36" t="s">
        <v>541</v>
      </c>
      <c r="H127" s="36" t="s">
        <v>451</v>
      </c>
      <c r="I127" s="36" t="s">
        <v>587</v>
      </c>
      <c r="J127" s="36" t="s">
        <v>387</v>
      </c>
      <c r="K127" s="36" t="s">
        <v>388</v>
      </c>
      <c r="L127" s="36" t="s">
        <v>775</v>
      </c>
      <c r="M127" s="36" t="s">
        <v>969</v>
      </c>
      <c r="N127" s="36" t="s">
        <v>970</v>
      </c>
      <c r="O127" s="37">
        <v>0</v>
      </c>
      <c r="P127" s="37">
        <v>0</v>
      </c>
      <c r="Q127" s="37">
        <v>1</v>
      </c>
      <c r="R127" s="37">
        <v>1</v>
      </c>
      <c r="S127" s="37">
        <v>1</v>
      </c>
      <c r="T127" s="37">
        <v>1</v>
      </c>
      <c r="U127" s="37">
        <v>1</v>
      </c>
      <c r="V127" s="37">
        <v>1</v>
      </c>
      <c r="W127" s="37">
        <v>1</v>
      </c>
      <c r="X127" s="37">
        <v>1</v>
      </c>
      <c r="Y127" s="37">
        <v>1</v>
      </c>
      <c r="Z127" s="37">
        <v>1</v>
      </c>
      <c r="AA127" s="38">
        <f t="shared" ref="AA127:AA128" si="48">SUM(O127:Z127)</f>
        <v>10</v>
      </c>
      <c r="AB127" s="39" t="str">
        <f>VLOOKUP($M127,ProjectPortfolio!$A$2:$C$53,2,0)</f>
        <v>B4T</v>
      </c>
      <c r="AC127" s="40">
        <f>VLOOKUP($M127,ProjectPortfolio!$A$2:$C$53,3,0)</f>
        <v>46022</v>
      </c>
    </row>
    <row r="128" spans="1:29" s="36" customFormat="1" x14ac:dyDescent="0.3">
      <c r="A128" s="36" t="str">
        <f t="shared" si="46"/>
        <v>A10355 Total</v>
      </c>
      <c r="B128" s="36" t="s">
        <v>139</v>
      </c>
      <c r="C128" s="36" t="s">
        <v>140</v>
      </c>
      <c r="D128" s="36" t="s">
        <v>368</v>
      </c>
      <c r="E128" s="36" t="s">
        <v>419</v>
      </c>
      <c r="F128" s="36" t="str">
        <f t="shared" si="47"/>
        <v>GSS</v>
      </c>
      <c r="G128" s="36" t="s">
        <v>541</v>
      </c>
      <c r="H128" s="36" t="s">
        <v>451</v>
      </c>
      <c r="I128" s="36" t="s">
        <v>587</v>
      </c>
      <c r="J128" s="36" t="s">
        <v>387</v>
      </c>
      <c r="K128" s="36" t="s">
        <v>388</v>
      </c>
      <c r="L128" s="36" t="s">
        <v>775</v>
      </c>
      <c r="M128" s="36" t="s">
        <v>752</v>
      </c>
      <c r="N128" s="36" t="s">
        <v>753</v>
      </c>
      <c r="O128" s="37">
        <v>1</v>
      </c>
      <c r="P128" s="37">
        <v>1</v>
      </c>
      <c r="Q128" s="37" t="s">
        <v>967</v>
      </c>
      <c r="R128" s="37" t="s">
        <v>967</v>
      </c>
      <c r="S128" s="37" t="s">
        <v>967</v>
      </c>
      <c r="T128" s="37" t="s">
        <v>967</v>
      </c>
      <c r="U128" s="37" t="s">
        <v>967</v>
      </c>
      <c r="V128" s="37" t="s">
        <v>967</v>
      </c>
      <c r="W128" s="37" t="s">
        <v>967</v>
      </c>
      <c r="X128" s="37" t="s">
        <v>967</v>
      </c>
      <c r="Y128" s="37" t="s">
        <v>967</v>
      </c>
      <c r="Z128" s="37" t="s">
        <v>967</v>
      </c>
      <c r="AA128" s="38">
        <f t="shared" si="48"/>
        <v>2</v>
      </c>
      <c r="AB128" s="39" t="str">
        <f>VLOOKUP($M128,ProjectPortfolio!$A$2:$C$53,2,0)</f>
        <v>SGP AGGRI2</v>
      </c>
      <c r="AC128" s="40">
        <f>VLOOKUP($M128,ProjectPortfolio!$A$2:$C$53,3,0)</f>
        <v>45716</v>
      </c>
    </row>
    <row r="129" spans="1:29" s="71" customFormat="1" ht="27.6" x14ac:dyDescent="0.3">
      <c r="A129" s="71" t="str">
        <f t="shared" si="38"/>
        <v>A10356 Total</v>
      </c>
      <c r="B129" s="71" t="s">
        <v>141</v>
      </c>
      <c r="C129" s="71" t="s">
        <v>142</v>
      </c>
      <c r="D129" s="71" t="s">
        <v>497</v>
      </c>
      <c r="E129" s="71" t="s">
        <v>479</v>
      </c>
      <c r="F129" s="71" t="str">
        <f>LEFT($E129,3)</f>
        <v>IRS</v>
      </c>
      <c r="G129" s="71" t="s">
        <v>541</v>
      </c>
      <c r="H129" s="71" t="s">
        <v>451</v>
      </c>
      <c r="I129" s="71" t="s">
        <v>587</v>
      </c>
      <c r="J129" s="71" t="s">
        <v>383</v>
      </c>
      <c r="K129" s="71" t="s">
        <v>386</v>
      </c>
      <c r="L129" s="71" t="s">
        <v>1003</v>
      </c>
      <c r="M129" s="71" t="s">
        <v>1015</v>
      </c>
      <c r="N129" s="71" t="s">
        <v>1125</v>
      </c>
      <c r="O129" s="72">
        <v>1</v>
      </c>
      <c r="P129" s="72">
        <v>1</v>
      </c>
      <c r="Q129" s="72">
        <v>1</v>
      </c>
      <c r="R129" s="72">
        <v>1</v>
      </c>
      <c r="S129" s="72">
        <v>1</v>
      </c>
      <c r="T129" s="72">
        <v>1</v>
      </c>
      <c r="U129" s="72">
        <v>1</v>
      </c>
      <c r="V129" s="72">
        <v>1</v>
      </c>
      <c r="W129" s="72">
        <v>1</v>
      </c>
      <c r="X129" s="72">
        <v>1</v>
      </c>
      <c r="Y129" s="72">
        <v>1</v>
      </c>
      <c r="Z129" s="72">
        <v>1</v>
      </c>
      <c r="AA129" s="73">
        <f>SUM(O129:Z129)</f>
        <v>12</v>
      </c>
      <c r="AB129" s="74" t="str">
        <f>VLOOKUP($M129,ProjectPortfolio!$A$2:$C$53,2,0)</f>
        <v>ISDB Reverse Linkage</v>
      </c>
      <c r="AC129" s="75">
        <f>VLOOKUP($M129,ProjectPortfolio!$A$2:$C$53,3,0)</f>
        <v>0</v>
      </c>
    </row>
    <row r="130" spans="1:29" s="36" customFormat="1" x14ac:dyDescent="0.3">
      <c r="A130" s="36" t="str">
        <f t="shared" si="38"/>
        <v>A10357 Total</v>
      </c>
      <c r="B130" s="36" t="s">
        <v>143</v>
      </c>
      <c r="C130" s="36" t="s">
        <v>144</v>
      </c>
      <c r="D130" s="36" t="s">
        <v>456</v>
      </c>
      <c r="E130" s="36" t="s">
        <v>437</v>
      </c>
      <c r="F130" s="36" t="str">
        <f>LEFT($E130,3)</f>
        <v>GSS</v>
      </c>
      <c r="G130" s="36" t="s">
        <v>541</v>
      </c>
      <c r="H130" s="36" t="s">
        <v>451</v>
      </c>
      <c r="I130" s="36" t="s">
        <v>587</v>
      </c>
      <c r="J130" s="36" t="s">
        <v>387</v>
      </c>
      <c r="K130" s="36" t="s">
        <v>388</v>
      </c>
      <c r="L130" s="36" t="s">
        <v>92</v>
      </c>
      <c r="M130" s="36" t="s">
        <v>871</v>
      </c>
      <c r="N130" s="36" t="s">
        <v>909</v>
      </c>
      <c r="O130" s="37">
        <v>1</v>
      </c>
      <c r="P130" s="37">
        <v>1</v>
      </c>
      <c r="Q130" s="37">
        <v>1</v>
      </c>
      <c r="R130" s="37">
        <v>1</v>
      </c>
      <c r="S130" s="37">
        <v>1</v>
      </c>
      <c r="T130" s="37">
        <v>1</v>
      </c>
      <c r="U130" s="37">
        <v>1</v>
      </c>
      <c r="V130" s="37">
        <v>1</v>
      </c>
      <c r="W130" s="37">
        <v>1</v>
      </c>
      <c r="X130" s="37">
        <v>1</v>
      </c>
      <c r="Y130" s="37">
        <v>1</v>
      </c>
      <c r="Z130" s="37">
        <v>1</v>
      </c>
      <c r="AA130" s="38">
        <f>SUM(O130:Z130)</f>
        <v>12</v>
      </c>
      <c r="AB130" s="39" t="str">
        <f>VLOOKUP($M130,ProjectPortfolio!$A$2:$C$53,2,0)</f>
        <v>MCF RIZAO</v>
      </c>
      <c r="AC130" s="40">
        <f>VLOOKUP($M130,ProjectPortfolio!$A$2:$C$53,3,0)</f>
        <v>47299</v>
      </c>
    </row>
    <row r="131" spans="1:29" s="36" customFormat="1" x14ac:dyDescent="0.3">
      <c r="A131" s="36" t="str">
        <f t="shared" si="38"/>
        <v>A10358 Total</v>
      </c>
      <c r="B131" s="36" t="s">
        <v>145</v>
      </c>
      <c r="C131" s="36" t="s">
        <v>146</v>
      </c>
      <c r="D131" s="36" t="s">
        <v>368</v>
      </c>
      <c r="E131" s="36" t="s">
        <v>419</v>
      </c>
      <c r="F131" s="36" t="str">
        <f>LEFT($E131,3)</f>
        <v>GSS</v>
      </c>
      <c r="G131" s="36" t="s">
        <v>541</v>
      </c>
      <c r="H131" s="36" t="s">
        <v>414</v>
      </c>
      <c r="I131" s="36" t="s">
        <v>420</v>
      </c>
      <c r="J131" s="36" t="s">
        <v>387</v>
      </c>
      <c r="K131" s="36" t="s">
        <v>388</v>
      </c>
      <c r="L131" s="36" t="s">
        <v>438</v>
      </c>
      <c r="M131" s="36" t="s">
        <v>752</v>
      </c>
      <c r="N131" s="36" t="s">
        <v>757</v>
      </c>
      <c r="O131" s="37">
        <v>1</v>
      </c>
      <c r="P131" s="37">
        <v>1</v>
      </c>
      <c r="Q131" s="37" t="s">
        <v>967</v>
      </c>
      <c r="R131" s="37" t="s">
        <v>967</v>
      </c>
      <c r="S131" s="37" t="s">
        <v>967</v>
      </c>
      <c r="T131" s="37" t="s">
        <v>967</v>
      </c>
      <c r="U131" s="37" t="s">
        <v>967</v>
      </c>
      <c r="V131" s="37" t="s">
        <v>967</v>
      </c>
      <c r="W131" s="37" t="s">
        <v>967</v>
      </c>
      <c r="X131" s="37" t="s">
        <v>967</v>
      </c>
      <c r="Y131" s="37" t="s">
        <v>967</v>
      </c>
      <c r="Z131" s="37" t="s">
        <v>967</v>
      </c>
      <c r="AA131" s="38">
        <f>SUM(O131:Z131)</f>
        <v>2</v>
      </c>
      <c r="AB131" s="39" t="str">
        <f>VLOOKUP($M131,ProjectPortfolio!$A$2:$C$53,2,0)</f>
        <v>SGP AGGRI2</v>
      </c>
      <c r="AC131" s="40">
        <f>VLOOKUP($M131,ProjectPortfolio!$A$2:$C$53,3,0)</f>
        <v>45716</v>
      </c>
    </row>
    <row r="132" spans="1:29" s="36" customFormat="1" x14ac:dyDescent="0.3">
      <c r="A132" s="36" t="str">
        <f t="shared" si="38"/>
        <v>A10358 Total</v>
      </c>
      <c r="B132" s="36" t="s">
        <v>145</v>
      </c>
      <c r="C132" s="36" t="s">
        <v>146</v>
      </c>
      <c r="D132" s="36" t="s">
        <v>368</v>
      </c>
      <c r="E132" s="36" t="s">
        <v>419</v>
      </c>
      <c r="F132" s="36" t="str">
        <f>LEFT($E132,3)</f>
        <v>GSS</v>
      </c>
      <c r="G132" s="36" t="s">
        <v>541</v>
      </c>
      <c r="H132" s="36" t="s">
        <v>414</v>
      </c>
      <c r="I132" s="36" t="s">
        <v>420</v>
      </c>
      <c r="J132" s="36" t="s">
        <v>387</v>
      </c>
      <c r="K132" s="36" t="s">
        <v>388</v>
      </c>
      <c r="L132" s="36" t="s">
        <v>438</v>
      </c>
      <c r="M132" s="36" t="s">
        <v>969</v>
      </c>
      <c r="N132" s="36" t="s">
        <v>970</v>
      </c>
      <c r="O132" s="37">
        <v>0</v>
      </c>
      <c r="P132" s="37">
        <v>0</v>
      </c>
      <c r="Q132" s="37">
        <v>1</v>
      </c>
      <c r="R132" s="37">
        <v>1</v>
      </c>
      <c r="S132" s="37">
        <v>1</v>
      </c>
      <c r="T132" s="37">
        <v>1</v>
      </c>
      <c r="U132" s="37">
        <v>1</v>
      </c>
      <c r="V132" s="37">
        <v>1</v>
      </c>
      <c r="W132" s="37">
        <v>1</v>
      </c>
      <c r="X132" s="37">
        <v>1</v>
      </c>
      <c r="Y132" s="37">
        <v>1</v>
      </c>
      <c r="Z132" s="37">
        <v>1</v>
      </c>
      <c r="AA132" s="38">
        <f>SUM(O132:Z132)</f>
        <v>10</v>
      </c>
      <c r="AB132" s="39" t="str">
        <f>VLOOKUP($M132,ProjectPortfolio!$A$2:$C$53,2,0)</f>
        <v>B4T</v>
      </c>
      <c r="AC132" s="40">
        <f>VLOOKUP($M132,ProjectPortfolio!$A$2:$C$53,3,0)</f>
        <v>46022</v>
      </c>
    </row>
    <row r="133" spans="1:29" s="36" customFormat="1" ht="27.6" x14ac:dyDescent="0.3">
      <c r="A133" s="36" t="str">
        <f t="shared" si="38"/>
        <v>A10362 Total</v>
      </c>
      <c r="B133" s="36" t="s">
        <v>147</v>
      </c>
      <c r="C133" s="36" t="s">
        <v>148</v>
      </c>
      <c r="D133" s="36" t="s">
        <v>454</v>
      </c>
      <c r="E133" s="36" t="s">
        <v>419</v>
      </c>
      <c r="F133" s="36" t="str">
        <f>LEFT($E133,3)</f>
        <v>GSS</v>
      </c>
      <c r="G133" s="36" t="s">
        <v>541</v>
      </c>
      <c r="H133" s="36" t="s">
        <v>451</v>
      </c>
      <c r="I133" s="36" t="s">
        <v>587</v>
      </c>
      <c r="J133" s="36" t="s">
        <v>383</v>
      </c>
      <c r="K133" s="36" t="s">
        <v>386</v>
      </c>
      <c r="L133" s="36" t="s">
        <v>1003</v>
      </c>
      <c r="M133" s="36" t="s">
        <v>1015</v>
      </c>
      <c r="N133" s="36" t="s">
        <v>1117</v>
      </c>
      <c r="O133" s="37">
        <v>1</v>
      </c>
      <c r="P133" s="37">
        <v>1</v>
      </c>
      <c r="Q133" s="37">
        <v>1</v>
      </c>
      <c r="R133" s="37">
        <v>1</v>
      </c>
      <c r="S133" s="37">
        <v>1</v>
      </c>
      <c r="T133" s="37">
        <v>1</v>
      </c>
      <c r="U133" s="37">
        <v>1</v>
      </c>
      <c r="V133" s="37">
        <v>1</v>
      </c>
      <c r="W133" s="37">
        <v>1</v>
      </c>
      <c r="X133" s="37">
        <v>1</v>
      </c>
      <c r="Y133" s="37">
        <v>1</v>
      </c>
      <c r="Z133" s="37">
        <v>1</v>
      </c>
      <c r="AA133" s="38">
        <f>SUM(O133:Z133)</f>
        <v>12</v>
      </c>
      <c r="AB133" s="39" t="str">
        <f>VLOOKUP($M133,ProjectPortfolio!$A$2:$C$53,2,0)</f>
        <v>ISDB Reverse Linkage</v>
      </c>
      <c r="AC133" s="40">
        <f>VLOOKUP($M133,ProjectPortfolio!$A$2:$C$53,3,0)</f>
        <v>0</v>
      </c>
    </row>
    <row r="134" spans="1:29" s="36" customFormat="1" x14ac:dyDescent="0.3">
      <c r="A134" s="36" t="str">
        <f t="shared" ref="A134" si="49">CONCATENATE(B134," ","Total")</f>
        <v>A10363 Total</v>
      </c>
      <c r="B134" s="36" t="s">
        <v>149</v>
      </c>
      <c r="C134" s="36" t="s">
        <v>150</v>
      </c>
      <c r="D134" s="36" t="s">
        <v>368</v>
      </c>
      <c r="E134" s="36" t="s">
        <v>419</v>
      </c>
      <c r="F134" s="36" t="str">
        <f>LEFT($E134,3)</f>
        <v>GSS</v>
      </c>
      <c r="G134" s="36" t="s">
        <v>541</v>
      </c>
      <c r="H134" s="36" t="s">
        <v>451</v>
      </c>
      <c r="I134" s="36" t="s">
        <v>587</v>
      </c>
      <c r="J134" s="36" t="s">
        <v>387</v>
      </c>
      <c r="K134" s="36" t="s">
        <v>388</v>
      </c>
      <c r="L134" s="36" t="s">
        <v>92</v>
      </c>
      <c r="M134" s="36" t="s">
        <v>752</v>
      </c>
      <c r="N134" s="36" t="s">
        <v>757</v>
      </c>
      <c r="O134" s="37">
        <v>1</v>
      </c>
      <c r="P134" s="37">
        <v>1</v>
      </c>
      <c r="Q134" s="37" t="s">
        <v>967</v>
      </c>
      <c r="R134" s="37" t="s">
        <v>967</v>
      </c>
      <c r="S134" s="37" t="s">
        <v>967</v>
      </c>
      <c r="T134" s="37" t="s">
        <v>967</v>
      </c>
      <c r="U134" s="37" t="s">
        <v>967</v>
      </c>
      <c r="V134" s="37" t="s">
        <v>967</v>
      </c>
      <c r="W134" s="37" t="s">
        <v>967</v>
      </c>
      <c r="X134" s="37" t="s">
        <v>967</v>
      </c>
      <c r="Y134" s="37" t="s">
        <v>967</v>
      </c>
      <c r="Z134" s="37" t="s">
        <v>967</v>
      </c>
      <c r="AA134" s="38">
        <f>SUM(O134:Z134)</f>
        <v>2</v>
      </c>
      <c r="AB134" s="39" t="str">
        <f>VLOOKUP($M134,ProjectPortfolio!$A$2:$C$53,2,0)</f>
        <v>SGP AGGRI2</v>
      </c>
      <c r="AC134" s="40">
        <f>VLOOKUP($M134,ProjectPortfolio!$A$2:$C$53,3,0)</f>
        <v>45716</v>
      </c>
    </row>
    <row r="135" spans="1:29" s="71" customFormat="1" x14ac:dyDescent="0.3">
      <c r="A135" s="71" t="str">
        <f t="shared" si="38"/>
        <v>A10363 Total</v>
      </c>
      <c r="B135" s="71" t="s">
        <v>149</v>
      </c>
      <c r="C135" s="71" t="s">
        <v>150</v>
      </c>
      <c r="D135" s="71" t="s">
        <v>368</v>
      </c>
      <c r="E135" s="71" t="s">
        <v>419</v>
      </c>
      <c r="F135" s="71" t="str">
        <f>LEFT($E135,3)</f>
        <v>GSS</v>
      </c>
      <c r="G135" s="71" t="s">
        <v>541</v>
      </c>
      <c r="H135" s="71" t="s">
        <v>451</v>
      </c>
      <c r="I135" s="71" t="s">
        <v>587</v>
      </c>
      <c r="J135" s="71" t="s">
        <v>387</v>
      </c>
      <c r="K135" s="71" t="s">
        <v>388</v>
      </c>
      <c r="L135" s="71" t="s">
        <v>92</v>
      </c>
      <c r="M135" s="71" t="s">
        <v>969</v>
      </c>
      <c r="N135" s="71" t="s">
        <v>970</v>
      </c>
      <c r="O135" s="72">
        <v>0</v>
      </c>
      <c r="P135" s="72">
        <v>0</v>
      </c>
      <c r="Q135" s="72">
        <v>1</v>
      </c>
      <c r="R135" s="72">
        <v>1</v>
      </c>
      <c r="S135" s="72">
        <v>1</v>
      </c>
      <c r="T135" s="72">
        <v>1</v>
      </c>
      <c r="U135" s="72">
        <v>1</v>
      </c>
      <c r="V135" s="72">
        <v>1</v>
      </c>
      <c r="W135" s="72">
        <v>1</v>
      </c>
      <c r="X135" s="72">
        <v>1</v>
      </c>
      <c r="Y135" s="72">
        <v>1</v>
      </c>
      <c r="Z135" s="72">
        <v>1</v>
      </c>
      <c r="AA135" s="73">
        <f>SUM(O135:Z135)</f>
        <v>10</v>
      </c>
      <c r="AB135" s="74" t="str">
        <f>VLOOKUP($M135,ProjectPortfolio!$A$2:$C$53,2,0)</f>
        <v>B4T</v>
      </c>
      <c r="AC135" s="75">
        <f>VLOOKUP($M135,ProjectPortfolio!$A$2:$C$53,3,0)</f>
        <v>46022</v>
      </c>
    </row>
    <row r="136" spans="1:29" s="36" customFormat="1" x14ac:dyDescent="0.3">
      <c r="A136" s="36" t="str">
        <f t="shared" ref="A136:A137" si="50">CONCATENATE(B136," ","Total")</f>
        <v>A10364 Total</v>
      </c>
      <c r="B136" s="36" t="s">
        <v>151</v>
      </c>
      <c r="C136" s="36" t="s">
        <v>152</v>
      </c>
      <c r="D136" s="36" t="s">
        <v>457</v>
      </c>
      <c r="E136" s="36" t="s">
        <v>437</v>
      </c>
      <c r="F136" s="36" t="str">
        <f>LEFT($E136,3)</f>
        <v>GSS</v>
      </c>
      <c r="G136" s="36" t="s">
        <v>541</v>
      </c>
      <c r="H136" s="36" t="s">
        <v>451</v>
      </c>
      <c r="I136" s="36" t="s">
        <v>587</v>
      </c>
      <c r="J136" s="36" t="s">
        <v>387</v>
      </c>
      <c r="K136" s="36" t="s">
        <v>396</v>
      </c>
      <c r="L136" s="36" t="s">
        <v>92</v>
      </c>
      <c r="M136" s="36" t="s">
        <v>752</v>
      </c>
      <c r="N136" s="36" t="s">
        <v>757</v>
      </c>
      <c r="O136" s="37">
        <v>1</v>
      </c>
      <c r="P136" s="37">
        <v>1</v>
      </c>
      <c r="Q136" s="37" t="s">
        <v>967</v>
      </c>
      <c r="R136" s="37" t="s">
        <v>967</v>
      </c>
      <c r="S136" s="37" t="s">
        <v>967</v>
      </c>
      <c r="T136" s="37" t="s">
        <v>967</v>
      </c>
      <c r="U136" s="37" t="s">
        <v>967</v>
      </c>
      <c r="V136" s="37" t="s">
        <v>967</v>
      </c>
      <c r="W136" s="37" t="s">
        <v>967</v>
      </c>
      <c r="X136" s="37" t="s">
        <v>967</v>
      </c>
      <c r="Y136" s="37" t="s">
        <v>967</v>
      </c>
      <c r="Z136" s="37" t="s">
        <v>967</v>
      </c>
      <c r="AA136" s="38">
        <f>SUM(O136:Z136)</f>
        <v>2</v>
      </c>
      <c r="AB136" s="39" t="str">
        <f>VLOOKUP($M136,ProjectPortfolio!$A$2:$C$53,2,0)</f>
        <v>SGP AGGRI2</v>
      </c>
      <c r="AC136" s="40">
        <f>VLOOKUP($M136,ProjectPortfolio!$A$2:$C$53,3,0)</f>
        <v>45716</v>
      </c>
    </row>
    <row r="137" spans="1:29" s="71" customFormat="1" x14ac:dyDescent="0.3">
      <c r="A137" s="71" t="str">
        <f t="shared" si="50"/>
        <v>A10364 Total</v>
      </c>
      <c r="B137" s="71" t="s">
        <v>151</v>
      </c>
      <c r="C137" s="71" t="s">
        <v>152</v>
      </c>
      <c r="D137" s="71" t="s">
        <v>457</v>
      </c>
      <c r="E137" s="71" t="s">
        <v>437</v>
      </c>
      <c r="F137" s="71" t="str">
        <f>LEFT($E137,3)</f>
        <v>GSS</v>
      </c>
      <c r="G137" s="71" t="s">
        <v>541</v>
      </c>
      <c r="H137" s="71" t="s">
        <v>451</v>
      </c>
      <c r="I137" s="71" t="s">
        <v>587</v>
      </c>
      <c r="J137" s="71" t="s">
        <v>387</v>
      </c>
      <c r="K137" s="71" t="s">
        <v>396</v>
      </c>
      <c r="L137" s="71" t="s">
        <v>92</v>
      </c>
      <c r="M137" s="71" t="s">
        <v>969</v>
      </c>
      <c r="N137" s="71" t="s">
        <v>970</v>
      </c>
      <c r="O137" s="72">
        <v>0</v>
      </c>
      <c r="P137" s="72">
        <v>0</v>
      </c>
      <c r="Q137" s="72">
        <v>1</v>
      </c>
      <c r="R137" s="72">
        <v>1</v>
      </c>
      <c r="S137" s="72">
        <v>1</v>
      </c>
      <c r="T137" s="72">
        <v>1</v>
      </c>
      <c r="U137" s="72">
        <v>1</v>
      </c>
      <c r="V137" s="72">
        <v>1</v>
      </c>
      <c r="W137" s="72">
        <v>1</v>
      </c>
      <c r="X137" s="72">
        <v>1</v>
      </c>
      <c r="Y137" s="72">
        <v>1</v>
      </c>
      <c r="Z137" s="72">
        <v>1</v>
      </c>
      <c r="AA137" s="73">
        <f>SUM(O137:Z137)</f>
        <v>10</v>
      </c>
      <c r="AB137" s="74" t="str">
        <f>VLOOKUP($M137,ProjectPortfolio!$A$2:$C$53,2,0)</f>
        <v>B4T</v>
      </c>
      <c r="AC137" s="75">
        <f>VLOOKUP($M137,ProjectPortfolio!$A$2:$C$53,3,0)</f>
        <v>46022</v>
      </c>
    </row>
    <row r="138" spans="1:29" s="71" customFormat="1" x14ac:dyDescent="0.3">
      <c r="A138" s="71" t="str">
        <f t="shared" si="38"/>
        <v>A10364 Total</v>
      </c>
      <c r="B138" s="71" t="s">
        <v>151</v>
      </c>
      <c r="C138" s="71" t="s">
        <v>152</v>
      </c>
      <c r="D138" s="71" t="s">
        <v>457</v>
      </c>
      <c r="E138" s="71" t="s">
        <v>437</v>
      </c>
      <c r="F138" s="71" t="str">
        <f>LEFT($E138,3)</f>
        <v>GSS</v>
      </c>
      <c r="G138" s="71" t="s">
        <v>541</v>
      </c>
      <c r="H138" s="71" t="s">
        <v>451</v>
      </c>
      <c r="I138" s="71" t="s">
        <v>587</v>
      </c>
      <c r="J138" s="71" t="s">
        <v>387</v>
      </c>
      <c r="K138" s="71" t="s">
        <v>396</v>
      </c>
      <c r="L138" s="71" t="s">
        <v>92</v>
      </c>
      <c r="M138" s="71" t="s">
        <v>787</v>
      </c>
      <c r="N138" s="71" t="s">
        <v>789</v>
      </c>
      <c r="O138" s="72">
        <v>0</v>
      </c>
      <c r="P138" s="72">
        <v>0</v>
      </c>
      <c r="Q138" s="72">
        <v>0</v>
      </c>
      <c r="R138" s="72">
        <v>0</v>
      </c>
      <c r="S138" s="72">
        <v>0</v>
      </c>
      <c r="T138" s="72">
        <v>0</v>
      </c>
      <c r="U138" s="72">
        <v>0</v>
      </c>
      <c r="V138" s="72">
        <v>0</v>
      </c>
      <c r="W138" s="72">
        <v>0</v>
      </c>
      <c r="X138" s="72">
        <v>0</v>
      </c>
      <c r="Y138" s="72">
        <v>0</v>
      </c>
      <c r="Z138" s="72">
        <v>0</v>
      </c>
      <c r="AA138" s="73">
        <f>SUM(O138:Z138)</f>
        <v>0</v>
      </c>
      <c r="AB138" s="74" t="str">
        <f>VLOOKUP($M138,ProjectPortfolio!$A$2:$C$53,2,0)</f>
        <v>ROOTS Project</v>
      </c>
      <c r="AC138" s="75">
        <f>VLOOKUP($M138,ProjectPortfolio!$A$2:$C$53,3,0)</f>
        <v>45657</v>
      </c>
    </row>
    <row r="139" spans="1:29" s="36" customFormat="1" x14ac:dyDescent="0.3">
      <c r="A139" s="36" t="str">
        <f t="shared" si="38"/>
        <v>A10367 Total</v>
      </c>
      <c r="B139" s="36" t="s">
        <v>153</v>
      </c>
      <c r="C139" s="36" t="s">
        <v>1065</v>
      </c>
      <c r="D139" s="36" t="s">
        <v>454</v>
      </c>
      <c r="E139" s="36" t="s">
        <v>419</v>
      </c>
      <c r="F139" s="36" t="str">
        <f>LEFT($E139,3)</f>
        <v>GSS</v>
      </c>
      <c r="G139" s="36" t="s">
        <v>541</v>
      </c>
      <c r="H139" s="36" t="s">
        <v>451</v>
      </c>
      <c r="I139" s="36" t="s">
        <v>587</v>
      </c>
      <c r="J139" s="36" t="s">
        <v>383</v>
      </c>
      <c r="K139" s="36" t="s">
        <v>386</v>
      </c>
      <c r="L139" s="36" t="s">
        <v>1003</v>
      </c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8">
        <f>SUM(O139:Z139)</f>
        <v>0</v>
      </c>
      <c r="AB139" s="39" t="e">
        <f>VLOOKUP($M139,ProjectPortfolio!$A$2:$C$53,2,0)</f>
        <v>#N/A</v>
      </c>
      <c r="AC139" s="40" t="e">
        <f>VLOOKUP($M139,ProjectPortfolio!$A$2:$C$53,3,0)</f>
        <v>#N/A</v>
      </c>
    </row>
    <row r="140" spans="1:29" s="36" customFormat="1" ht="27.6" x14ac:dyDescent="0.3">
      <c r="A140" s="36" t="str">
        <f t="shared" si="38"/>
        <v>A10368 Total</v>
      </c>
      <c r="B140" s="36" t="s">
        <v>154</v>
      </c>
      <c r="C140" s="36" t="s">
        <v>155</v>
      </c>
      <c r="D140" s="36" t="s">
        <v>454</v>
      </c>
      <c r="E140" s="36" t="s">
        <v>419</v>
      </c>
      <c r="F140" s="36" t="str">
        <f>LEFT($E140,3)</f>
        <v>GSS</v>
      </c>
      <c r="G140" s="36" t="s">
        <v>541</v>
      </c>
      <c r="H140" s="36" t="s">
        <v>451</v>
      </c>
      <c r="I140" s="36" t="s">
        <v>587</v>
      </c>
      <c r="J140" s="36" t="s">
        <v>383</v>
      </c>
      <c r="K140" s="36" t="s">
        <v>386</v>
      </c>
      <c r="L140" s="36" t="s">
        <v>1003</v>
      </c>
      <c r="M140" s="36" t="s">
        <v>1015</v>
      </c>
      <c r="N140" s="36" t="s">
        <v>1117</v>
      </c>
      <c r="O140" s="37">
        <v>1</v>
      </c>
      <c r="P140" s="37">
        <v>1</v>
      </c>
      <c r="Q140" s="37">
        <v>1</v>
      </c>
      <c r="R140" s="37">
        <v>1</v>
      </c>
      <c r="S140" s="37">
        <v>1</v>
      </c>
      <c r="T140" s="37">
        <v>1</v>
      </c>
      <c r="U140" s="37">
        <v>1</v>
      </c>
      <c r="V140" s="37">
        <v>1</v>
      </c>
      <c r="W140" s="37">
        <v>1</v>
      </c>
      <c r="X140" s="37">
        <v>1</v>
      </c>
      <c r="Y140" s="37">
        <v>1</v>
      </c>
      <c r="Z140" s="37">
        <v>1</v>
      </c>
      <c r="AA140" s="38">
        <f>SUM(O140:Z140)</f>
        <v>12</v>
      </c>
      <c r="AB140" s="39" t="str">
        <f>VLOOKUP($M140,ProjectPortfolio!$A$2:$C$53,2,0)</f>
        <v>ISDB Reverse Linkage</v>
      </c>
      <c r="AC140" s="40">
        <f>VLOOKUP($M140,ProjectPortfolio!$A$2:$C$53,3,0)</f>
        <v>0</v>
      </c>
    </row>
    <row r="141" spans="1:29" s="36" customFormat="1" ht="27.6" x14ac:dyDescent="0.3">
      <c r="A141" s="36" t="str">
        <f t="shared" ref="A141:A202" si="51">CONCATENATE(B141," ","Total")</f>
        <v>A10370 Total</v>
      </c>
      <c r="B141" s="36" t="s">
        <v>156</v>
      </c>
      <c r="C141" s="36" t="s">
        <v>157</v>
      </c>
      <c r="D141" s="36" t="s">
        <v>368</v>
      </c>
      <c r="E141" s="36" t="s">
        <v>425</v>
      </c>
      <c r="F141" s="36" t="str">
        <f>LEFT($E141,3)</f>
        <v>GSS</v>
      </c>
      <c r="G141" s="36" t="s">
        <v>541</v>
      </c>
      <c r="H141" s="36" t="s">
        <v>451</v>
      </c>
      <c r="I141" s="36" t="s">
        <v>587</v>
      </c>
      <c r="J141" s="36" t="s">
        <v>387</v>
      </c>
      <c r="K141" s="36" t="s">
        <v>388</v>
      </c>
      <c r="L141" s="36" t="s">
        <v>1074</v>
      </c>
      <c r="M141" s="36" t="s">
        <v>67</v>
      </c>
      <c r="N141" s="36" t="s">
        <v>377</v>
      </c>
      <c r="O141" s="37">
        <v>1</v>
      </c>
      <c r="P141" s="37">
        <v>1</v>
      </c>
      <c r="Q141" s="37">
        <v>1</v>
      </c>
      <c r="R141" s="37">
        <v>1</v>
      </c>
      <c r="S141" s="37">
        <v>1</v>
      </c>
      <c r="T141" s="37">
        <v>1</v>
      </c>
      <c r="U141" s="37">
        <v>1</v>
      </c>
      <c r="V141" s="37">
        <v>1</v>
      </c>
      <c r="W141" s="37">
        <v>1</v>
      </c>
      <c r="X141" s="37">
        <v>1</v>
      </c>
      <c r="Y141" s="37">
        <v>1</v>
      </c>
      <c r="Z141" s="37">
        <v>1</v>
      </c>
      <c r="AA141" s="38">
        <f>SUM(O141:Z141)</f>
        <v>12</v>
      </c>
      <c r="AB141" s="39" t="str">
        <f>VLOOKUP($M141,ProjectPortfolio!$A$2:$C$53,2,0)</f>
        <v>KAFACI Phase 3</v>
      </c>
      <c r="AC141" s="40">
        <f>VLOOKUP($M141,ProjectPortfolio!$A$2:$C$53,3,0)</f>
        <v>46022</v>
      </c>
    </row>
    <row r="142" spans="1:29" s="36" customFormat="1" ht="27.6" x14ac:dyDescent="0.3">
      <c r="A142" s="36" t="str">
        <f t="shared" si="51"/>
        <v>A10372 Total</v>
      </c>
      <c r="B142" s="36" t="s">
        <v>158</v>
      </c>
      <c r="C142" s="36" t="s">
        <v>159</v>
      </c>
      <c r="D142" s="36" t="s">
        <v>458</v>
      </c>
      <c r="E142" s="36" t="s">
        <v>423</v>
      </c>
      <c r="F142" s="36" t="str">
        <f>LEFT($E142,3)</f>
        <v>GSS</v>
      </c>
      <c r="G142" s="36" t="s">
        <v>541</v>
      </c>
      <c r="H142" s="36" t="s">
        <v>451</v>
      </c>
      <c r="I142" s="36" t="s">
        <v>587</v>
      </c>
      <c r="J142" s="36" t="s">
        <v>387</v>
      </c>
      <c r="K142" s="36" t="s">
        <v>388</v>
      </c>
      <c r="L142" s="36" t="s">
        <v>1074</v>
      </c>
      <c r="M142" s="36" t="s">
        <v>67</v>
      </c>
      <c r="N142" s="36" t="s">
        <v>377</v>
      </c>
      <c r="O142" s="37">
        <v>1</v>
      </c>
      <c r="P142" s="37">
        <v>1</v>
      </c>
      <c r="Q142" s="37">
        <v>1</v>
      </c>
      <c r="R142" s="37">
        <v>1</v>
      </c>
      <c r="S142" s="37">
        <v>1</v>
      </c>
      <c r="T142" s="37">
        <v>1</v>
      </c>
      <c r="U142" s="37">
        <v>1</v>
      </c>
      <c r="V142" s="37">
        <v>1</v>
      </c>
      <c r="W142" s="37">
        <v>1</v>
      </c>
      <c r="X142" s="37">
        <v>1</v>
      </c>
      <c r="Y142" s="37">
        <v>1</v>
      </c>
      <c r="Z142" s="37">
        <v>1</v>
      </c>
      <c r="AA142" s="38">
        <f>SUM(O142:Z142)</f>
        <v>12</v>
      </c>
      <c r="AB142" s="39" t="str">
        <f>VLOOKUP($M142,ProjectPortfolio!$A$2:$C$53,2,0)</f>
        <v>KAFACI Phase 3</v>
      </c>
      <c r="AC142" s="40">
        <f>VLOOKUP($M142,ProjectPortfolio!$A$2:$C$53,3,0)</f>
        <v>46022</v>
      </c>
    </row>
    <row r="143" spans="1:29" s="36" customFormat="1" x14ac:dyDescent="0.3">
      <c r="A143" s="36" t="str">
        <f t="shared" si="51"/>
        <v>A10373 Total</v>
      </c>
      <c r="B143" s="36" t="s">
        <v>160</v>
      </c>
      <c r="C143" s="36" t="s">
        <v>161</v>
      </c>
      <c r="D143" s="36" t="s">
        <v>368</v>
      </c>
      <c r="E143" s="36" t="s">
        <v>419</v>
      </c>
      <c r="F143" s="36" t="str">
        <f>LEFT($E143,3)</f>
        <v>GSS</v>
      </c>
      <c r="G143" s="36" t="s">
        <v>541</v>
      </c>
      <c r="H143" s="36" t="s">
        <v>451</v>
      </c>
      <c r="I143" s="36" t="s">
        <v>587</v>
      </c>
      <c r="J143" s="36" t="s">
        <v>387</v>
      </c>
      <c r="K143" s="36" t="s">
        <v>388</v>
      </c>
      <c r="L143" s="36" t="s">
        <v>775</v>
      </c>
      <c r="M143" s="36" t="s">
        <v>752</v>
      </c>
      <c r="N143" s="36" t="s">
        <v>753</v>
      </c>
      <c r="O143" s="37">
        <v>1</v>
      </c>
      <c r="P143" s="37">
        <v>1</v>
      </c>
      <c r="Q143" s="37" t="s">
        <v>967</v>
      </c>
      <c r="R143" s="37" t="s">
        <v>967</v>
      </c>
      <c r="S143" s="37" t="s">
        <v>967</v>
      </c>
      <c r="T143" s="37" t="s">
        <v>967</v>
      </c>
      <c r="U143" s="37" t="s">
        <v>967</v>
      </c>
      <c r="V143" s="37" t="s">
        <v>967</v>
      </c>
      <c r="W143" s="37" t="s">
        <v>967</v>
      </c>
      <c r="X143" s="37" t="s">
        <v>967</v>
      </c>
      <c r="Y143" s="37" t="s">
        <v>967</v>
      </c>
      <c r="Z143" s="37" t="s">
        <v>967</v>
      </c>
      <c r="AA143" s="38">
        <f>SUM(O143:Z143)</f>
        <v>2</v>
      </c>
      <c r="AB143" s="39" t="str">
        <f>VLOOKUP($M143,ProjectPortfolio!$A$2:$C$53,2,0)</f>
        <v>SGP AGGRI2</v>
      </c>
      <c r="AC143" s="40">
        <f>VLOOKUP($M143,ProjectPortfolio!$A$2:$C$53,3,0)</f>
        <v>45716</v>
      </c>
    </row>
    <row r="144" spans="1:29" s="36" customFormat="1" x14ac:dyDescent="0.3">
      <c r="A144" s="36" t="str">
        <f t="shared" si="51"/>
        <v>A10373 Total</v>
      </c>
      <c r="B144" s="36" t="s">
        <v>160</v>
      </c>
      <c r="C144" s="36" t="s">
        <v>161</v>
      </c>
      <c r="D144" s="36" t="s">
        <v>368</v>
      </c>
      <c r="E144" s="36" t="s">
        <v>419</v>
      </c>
      <c r="F144" s="36" t="str">
        <f>LEFT($E144,3)</f>
        <v>GSS</v>
      </c>
      <c r="G144" s="36" t="s">
        <v>541</v>
      </c>
      <c r="H144" s="36" t="s">
        <v>451</v>
      </c>
      <c r="I144" s="36" t="s">
        <v>587</v>
      </c>
      <c r="J144" s="36" t="s">
        <v>387</v>
      </c>
      <c r="K144" s="36" t="s">
        <v>388</v>
      </c>
      <c r="L144" s="36" t="s">
        <v>775</v>
      </c>
      <c r="M144" s="36" t="s">
        <v>969</v>
      </c>
      <c r="N144" s="36" t="s">
        <v>970</v>
      </c>
      <c r="O144" s="37">
        <v>0</v>
      </c>
      <c r="P144" s="37">
        <v>0</v>
      </c>
      <c r="Q144" s="37">
        <v>1</v>
      </c>
      <c r="R144" s="37">
        <v>1</v>
      </c>
      <c r="S144" s="37">
        <v>1</v>
      </c>
      <c r="T144" s="37">
        <v>1</v>
      </c>
      <c r="U144" s="37">
        <v>1</v>
      </c>
      <c r="V144" s="37">
        <v>1</v>
      </c>
      <c r="W144" s="37">
        <v>1</v>
      </c>
      <c r="X144" s="37">
        <v>1</v>
      </c>
      <c r="Y144" s="37">
        <v>1</v>
      </c>
      <c r="Z144" s="37">
        <v>1</v>
      </c>
      <c r="AA144" s="38">
        <f>SUM(O144:Z144)</f>
        <v>10</v>
      </c>
      <c r="AB144" s="39" t="str">
        <f>VLOOKUP($M144,ProjectPortfolio!$A$2:$C$53,2,0)</f>
        <v>B4T</v>
      </c>
      <c r="AC144" s="40">
        <f>VLOOKUP($M144,ProjectPortfolio!$A$2:$C$53,3,0)</f>
        <v>46022</v>
      </c>
    </row>
    <row r="145" spans="1:29" s="36" customFormat="1" x14ac:dyDescent="0.3">
      <c r="A145" s="36" t="str">
        <f t="shared" si="51"/>
        <v>A10374 Total</v>
      </c>
      <c r="B145" s="36" t="s">
        <v>162</v>
      </c>
      <c r="C145" s="36" t="s">
        <v>163</v>
      </c>
      <c r="D145" s="36" t="s">
        <v>368</v>
      </c>
      <c r="E145" s="36" t="s">
        <v>419</v>
      </c>
      <c r="F145" s="36" t="str">
        <f>LEFT($E145,3)</f>
        <v>GSS</v>
      </c>
      <c r="G145" s="36" t="s">
        <v>541</v>
      </c>
      <c r="H145" s="36" t="s">
        <v>451</v>
      </c>
      <c r="I145" s="36" t="s">
        <v>587</v>
      </c>
      <c r="J145" s="36" t="s">
        <v>387</v>
      </c>
      <c r="K145" s="36" t="s">
        <v>388</v>
      </c>
      <c r="L145" s="36" t="s">
        <v>775</v>
      </c>
      <c r="M145" s="36" t="s">
        <v>752</v>
      </c>
      <c r="N145" s="36" t="s">
        <v>757</v>
      </c>
      <c r="O145" s="37">
        <v>1</v>
      </c>
      <c r="P145" s="37">
        <v>1</v>
      </c>
      <c r="Q145" s="37" t="s">
        <v>967</v>
      </c>
      <c r="R145" s="37" t="s">
        <v>967</v>
      </c>
      <c r="S145" s="37" t="s">
        <v>967</v>
      </c>
      <c r="T145" s="37" t="s">
        <v>967</v>
      </c>
      <c r="U145" s="37" t="s">
        <v>967</v>
      </c>
      <c r="V145" s="37" t="s">
        <v>967</v>
      </c>
      <c r="W145" s="37" t="s">
        <v>967</v>
      </c>
      <c r="X145" s="37" t="s">
        <v>967</v>
      </c>
      <c r="Y145" s="37" t="s">
        <v>967</v>
      </c>
      <c r="Z145" s="37" t="s">
        <v>967</v>
      </c>
      <c r="AA145" s="38">
        <f>SUM(O145:Z145)</f>
        <v>2</v>
      </c>
      <c r="AB145" s="39" t="str">
        <f>VLOOKUP($M145,ProjectPortfolio!$A$2:$C$53,2,0)</f>
        <v>SGP AGGRI2</v>
      </c>
      <c r="AC145" s="40">
        <f>VLOOKUP($M145,ProjectPortfolio!$A$2:$C$53,3,0)</f>
        <v>45716</v>
      </c>
    </row>
    <row r="146" spans="1:29" s="36" customFormat="1" x14ac:dyDescent="0.3">
      <c r="A146" s="36" t="str">
        <f t="shared" si="51"/>
        <v>A10374 Total</v>
      </c>
      <c r="B146" s="36" t="s">
        <v>162</v>
      </c>
      <c r="C146" s="36" t="s">
        <v>163</v>
      </c>
      <c r="D146" s="36" t="s">
        <v>368</v>
      </c>
      <c r="E146" s="36" t="s">
        <v>419</v>
      </c>
      <c r="F146" s="36" t="str">
        <f>LEFT($E146,3)</f>
        <v>GSS</v>
      </c>
      <c r="G146" s="36" t="s">
        <v>541</v>
      </c>
      <c r="H146" s="36" t="s">
        <v>451</v>
      </c>
      <c r="I146" s="36" t="s">
        <v>587</v>
      </c>
      <c r="J146" s="36" t="s">
        <v>387</v>
      </c>
      <c r="K146" s="36" t="s">
        <v>388</v>
      </c>
      <c r="L146" s="36" t="s">
        <v>775</v>
      </c>
      <c r="M146" s="36" t="s">
        <v>969</v>
      </c>
      <c r="N146" s="36" t="s">
        <v>970</v>
      </c>
      <c r="O146" s="37">
        <v>0</v>
      </c>
      <c r="P146" s="37">
        <v>0</v>
      </c>
      <c r="Q146" s="37">
        <v>1</v>
      </c>
      <c r="R146" s="37">
        <v>1</v>
      </c>
      <c r="S146" s="37">
        <v>1</v>
      </c>
      <c r="T146" s="37">
        <v>1</v>
      </c>
      <c r="U146" s="37">
        <v>1</v>
      </c>
      <c r="V146" s="37">
        <v>1</v>
      </c>
      <c r="W146" s="37">
        <v>1</v>
      </c>
      <c r="X146" s="37">
        <v>1</v>
      </c>
      <c r="Y146" s="37">
        <v>1</v>
      </c>
      <c r="Z146" s="37">
        <v>1</v>
      </c>
      <c r="AA146" s="38">
        <f>SUM(O146:Z146)</f>
        <v>10</v>
      </c>
      <c r="AB146" s="39" t="str">
        <f>VLOOKUP($M146,ProjectPortfolio!$A$2:$C$53,2,0)</f>
        <v>B4T</v>
      </c>
      <c r="AC146" s="40">
        <f>VLOOKUP($M146,ProjectPortfolio!$A$2:$C$53,3,0)</f>
        <v>46022</v>
      </c>
    </row>
    <row r="147" spans="1:29" s="36" customFormat="1" x14ac:dyDescent="0.3">
      <c r="A147" s="36" t="str">
        <f t="shared" si="51"/>
        <v>A10377 Total</v>
      </c>
      <c r="B147" s="36" t="s">
        <v>164</v>
      </c>
      <c r="C147" s="36" t="s">
        <v>165</v>
      </c>
      <c r="D147" s="36" t="s">
        <v>459</v>
      </c>
      <c r="E147" s="36" t="s">
        <v>430</v>
      </c>
      <c r="F147" s="36" t="str">
        <f>LEFT($E147,3)</f>
        <v>GSS</v>
      </c>
      <c r="G147" s="36" t="s">
        <v>541</v>
      </c>
      <c r="H147" s="36" t="s">
        <v>451</v>
      </c>
      <c r="I147" s="36" t="s">
        <v>587</v>
      </c>
      <c r="J147" s="36" t="s">
        <v>387</v>
      </c>
      <c r="K147" s="36" t="s">
        <v>388</v>
      </c>
      <c r="L147" s="36" t="s">
        <v>775</v>
      </c>
      <c r="M147" s="36" t="s">
        <v>752</v>
      </c>
      <c r="N147" s="36" t="s">
        <v>753</v>
      </c>
      <c r="O147" s="37">
        <v>0.87</v>
      </c>
      <c r="P147" s="37">
        <v>0.87</v>
      </c>
      <c r="Q147" s="37" t="s">
        <v>967</v>
      </c>
      <c r="R147" s="37" t="s">
        <v>967</v>
      </c>
      <c r="S147" s="37" t="s">
        <v>967</v>
      </c>
      <c r="T147" s="37" t="s">
        <v>967</v>
      </c>
      <c r="U147" s="37" t="s">
        <v>967</v>
      </c>
      <c r="V147" s="37" t="s">
        <v>967</v>
      </c>
      <c r="W147" s="37" t="s">
        <v>967</v>
      </c>
      <c r="X147" s="37" t="s">
        <v>967</v>
      </c>
      <c r="Y147" s="37" t="s">
        <v>967</v>
      </c>
      <c r="Z147" s="37" t="s">
        <v>967</v>
      </c>
      <c r="AA147" s="38">
        <f>SUM(O147:Z147)</f>
        <v>1.74</v>
      </c>
      <c r="AB147" s="39" t="str">
        <f>VLOOKUP($M147,ProjectPortfolio!$A$2:$C$53,2,0)</f>
        <v>SGP AGGRI2</v>
      </c>
      <c r="AC147" s="40">
        <f>VLOOKUP($M147,ProjectPortfolio!$A$2:$C$53,3,0)</f>
        <v>45716</v>
      </c>
    </row>
    <row r="148" spans="1:29" s="36" customFormat="1" x14ac:dyDescent="0.3">
      <c r="A148" s="36" t="str">
        <f t="shared" si="51"/>
        <v>A10377 Total</v>
      </c>
      <c r="B148" s="36" t="s">
        <v>164</v>
      </c>
      <c r="C148" s="36" t="s">
        <v>165</v>
      </c>
      <c r="D148" s="36" t="s">
        <v>459</v>
      </c>
      <c r="E148" s="36" t="s">
        <v>430</v>
      </c>
      <c r="F148" s="36" t="str">
        <f>LEFT($E148,3)</f>
        <v>GSS</v>
      </c>
      <c r="G148" s="36" t="s">
        <v>541</v>
      </c>
      <c r="H148" s="36" t="s">
        <v>451</v>
      </c>
      <c r="I148" s="36" t="s">
        <v>587</v>
      </c>
      <c r="J148" s="36" t="s">
        <v>387</v>
      </c>
      <c r="K148" s="36" t="s">
        <v>388</v>
      </c>
      <c r="L148" s="36" t="s">
        <v>775</v>
      </c>
      <c r="M148" s="36" t="s">
        <v>679</v>
      </c>
      <c r="N148" s="36" t="s">
        <v>701</v>
      </c>
      <c r="O148" s="37">
        <v>0.13</v>
      </c>
      <c r="P148" s="37">
        <v>0.13</v>
      </c>
      <c r="Q148" s="37">
        <v>0.13</v>
      </c>
      <c r="R148" s="37">
        <v>0.13</v>
      </c>
      <c r="S148" s="37">
        <v>0.13</v>
      </c>
      <c r="T148" s="37">
        <v>0.13</v>
      </c>
      <c r="U148" s="37">
        <v>0.13</v>
      </c>
      <c r="V148" s="37">
        <v>0.13</v>
      </c>
      <c r="W148" s="37">
        <v>0.13</v>
      </c>
      <c r="X148" s="37">
        <v>0.13</v>
      </c>
      <c r="Y148" s="37">
        <v>0.13</v>
      </c>
      <c r="Z148" s="37">
        <v>0.13</v>
      </c>
      <c r="AA148" s="38">
        <f>SUM(O148:Z148)</f>
        <v>1.5599999999999996</v>
      </c>
      <c r="AB148" s="39" t="str">
        <f>VLOOKUP($M148,ProjectPortfolio!$A$2:$C$53,2,0)</f>
        <v>BMGF MHRA</v>
      </c>
      <c r="AC148" s="40">
        <f>VLOOKUP($M148,ProjectPortfolio!$A$2:$C$53,3,0)</f>
        <v>46660</v>
      </c>
    </row>
    <row r="149" spans="1:29" s="36" customFormat="1" x14ac:dyDescent="0.3">
      <c r="A149" s="36" t="str">
        <f t="shared" si="51"/>
        <v>A10377 Total</v>
      </c>
      <c r="B149" s="36" t="s">
        <v>164</v>
      </c>
      <c r="C149" s="36" t="s">
        <v>165</v>
      </c>
      <c r="D149" s="36" t="s">
        <v>459</v>
      </c>
      <c r="E149" s="36" t="s">
        <v>430</v>
      </c>
      <c r="F149" s="36" t="str">
        <f>LEFT($E149,3)</f>
        <v>GSS</v>
      </c>
      <c r="G149" s="36" t="s">
        <v>541</v>
      </c>
      <c r="H149" s="36" t="s">
        <v>451</v>
      </c>
      <c r="I149" s="36" t="s">
        <v>587</v>
      </c>
      <c r="J149" s="36" t="s">
        <v>387</v>
      </c>
      <c r="K149" s="36" t="s">
        <v>388</v>
      </c>
      <c r="L149" s="36" t="s">
        <v>775</v>
      </c>
      <c r="M149" s="36" t="s">
        <v>969</v>
      </c>
      <c r="N149" s="36" t="s">
        <v>970</v>
      </c>
      <c r="O149" s="37">
        <v>0</v>
      </c>
      <c r="P149" s="37">
        <v>0</v>
      </c>
      <c r="Q149" s="37">
        <v>0.87</v>
      </c>
      <c r="R149" s="37">
        <v>0.87</v>
      </c>
      <c r="S149" s="37">
        <v>0.87</v>
      </c>
      <c r="T149" s="37">
        <v>0.87</v>
      </c>
      <c r="U149" s="37">
        <v>0.87</v>
      </c>
      <c r="V149" s="37">
        <v>0.87</v>
      </c>
      <c r="W149" s="37">
        <v>0.87</v>
      </c>
      <c r="X149" s="37">
        <v>0.87</v>
      </c>
      <c r="Y149" s="37">
        <v>0.87</v>
      </c>
      <c r="Z149" s="37">
        <v>0.87</v>
      </c>
      <c r="AA149" s="38">
        <f>SUM(O149:Z149)</f>
        <v>8.6999999999999993</v>
      </c>
      <c r="AB149" s="39" t="str">
        <f>VLOOKUP($M149,ProjectPortfolio!$A$2:$C$53,2,0)</f>
        <v>B4T</v>
      </c>
      <c r="AC149" s="40">
        <f>VLOOKUP($M149,ProjectPortfolio!$A$2:$C$53,3,0)</f>
        <v>46022</v>
      </c>
    </row>
    <row r="150" spans="1:29" s="36" customFormat="1" x14ac:dyDescent="0.3">
      <c r="A150" s="36" t="str">
        <f t="shared" ref="A150:A151" si="52">CONCATENATE(B150," ","Total")</f>
        <v>A10378 Total</v>
      </c>
      <c r="B150" s="36" t="s">
        <v>166</v>
      </c>
      <c r="C150" s="36" t="s">
        <v>167</v>
      </c>
      <c r="D150" s="36" t="s">
        <v>498</v>
      </c>
      <c r="E150" s="36" t="s">
        <v>479</v>
      </c>
      <c r="F150" s="36" t="str">
        <f>LEFT($E150,3)</f>
        <v>IRS</v>
      </c>
      <c r="G150" s="36" t="s">
        <v>541</v>
      </c>
      <c r="H150" s="36" t="s">
        <v>414</v>
      </c>
      <c r="I150" s="36" t="s">
        <v>420</v>
      </c>
      <c r="J150" s="36" t="s">
        <v>387</v>
      </c>
      <c r="K150" s="36" t="s">
        <v>388</v>
      </c>
      <c r="L150" s="36" t="s">
        <v>544</v>
      </c>
      <c r="M150" s="36" t="s">
        <v>752</v>
      </c>
      <c r="N150" s="36" t="s">
        <v>753</v>
      </c>
      <c r="O150" s="37">
        <v>1</v>
      </c>
      <c r="P150" s="37">
        <v>1</v>
      </c>
      <c r="Q150" s="37" t="s">
        <v>967</v>
      </c>
      <c r="R150" s="37" t="s">
        <v>967</v>
      </c>
      <c r="S150" s="37" t="s">
        <v>967</v>
      </c>
      <c r="T150" s="37" t="s">
        <v>967</v>
      </c>
      <c r="U150" s="37" t="s">
        <v>967</v>
      </c>
      <c r="V150" s="37" t="s">
        <v>967</v>
      </c>
      <c r="W150" s="37" t="s">
        <v>967</v>
      </c>
      <c r="X150" s="37" t="s">
        <v>967</v>
      </c>
      <c r="Y150" s="37" t="s">
        <v>967</v>
      </c>
      <c r="Z150" s="37" t="s">
        <v>967</v>
      </c>
      <c r="AA150" s="38">
        <f>SUM(O150:Z150)</f>
        <v>2</v>
      </c>
      <c r="AB150" s="39" t="str">
        <f>VLOOKUP($M150,ProjectPortfolio!$A$2:$C$53,2,0)</f>
        <v>SGP AGGRI2</v>
      </c>
      <c r="AC150" s="40">
        <f>VLOOKUP($M150,ProjectPortfolio!$A$2:$C$53,3,0)</f>
        <v>45716</v>
      </c>
    </row>
    <row r="151" spans="1:29" s="36" customFormat="1" x14ac:dyDescent="0.3">
      <c r="A151" s="36" t="str">
        <f t="shared" si="52"/>
        <v>A10378 Total</v>
      </c>
      <c r="B151" s="36" t="s">
        <v>166</v>
      </c>
      <c r="C151" s="36" t="s">
        <v>167</v>
      </c>
      <c r="D151" s="36" t="s">
        <v>498</v>
      </c>
      <c r="E151" s="36" t="s">
        <v>479</v>
      </c>
      <c r="F151" s="36" t="str">
        <f>LEFT($E151,3)</f>
        <v>IRS</v>
      </c>
      <c r="G151" s="36" t="s">
        <v>541</v>
      </c>
      <c r="H151" s="36" t="s">
        <v>414</v>
      </c>
      <c r="I151" s="36" t="s">
        <v>420</v>
      </c>
      <c r="J151" s="36" t="s">
        <v>387</v>
      </c>
      <c r="K151" s="36" t="s">
        <v>388</v>
      </c>
      <c r="L151" s="36" t="s">
        <v>544</v>
      </c>
      <c r="M151" s="36" t="s">
        <v>1007</v>
      </c>
      <c r="N151" s="36" t="s">
        <v>1009</v>
      </c>
      <c r="O151" s="37">
        <v>0</v>
      </c>
      <c r="P151" s="37">
        <v>0</v>
      </c>
      <c r="Q151" s="37">
        <v>0.3</v>
      </c>
      <c r="R151" s="37">
        <v>0.3</v>
      </c>
      <c r="S151" s="37">
        <v>0.3</v>
      </c>
      <c r="T151" s="37">
        <v>0.3</v>
      </c>
      <c r="U151" s="37">
        <v>0.3</v>
      </c>
      <c r="V151" s="37">
        <v>0.3</v>
      </c>
      <c r="W151" s="37">
        <v>0.3</v>
      </c>
      <c r="X151" s="37">
        <v>0.3</v>
      </c>
      <c r="Y151" s="37">
        <v>0.3</v>
      </c>
      <c r="Z151" s="37">
        <v>0.3</v>
      </c>
      <c r="AA151" s="38">
        <f>SUM(O151:Z151)</f>
        <v>2.9999999999999996</v>
      </c>
      <c r="AB151" s="39" t="str">
        <f>VLOOKUP($M151,ProjectPortfolio!$A$2:$C$53,2,0)</f>
        <v>Clonal Rice</v>
      </c>
      <c r="AC151" s="40">
        <f>VLOOKUP($M151,ProjectPortfolio!$A$2:$C$53,3,0)</f>
        <v>0</v>
      </c>
    </row>
    <row r="152" spans="1:29" s="36" customFormat="1" x14ac:dyDescent="0.3">
      <c r="A152" s="36" t="str">
        <f t="shared" si="51"/>
        <v>A10378 Total</v>
      </c>
      <c r="B152" s="36" t="s">
        <v>166</v>
      </c>
      <c r="C152" s="36" t="s">
        <v>167</v>
      </c>
      <c r="D152" s="36" t="s">
        <v>498</v>
      </c>
      <c r="E152" s="36" t="s">
        <v>479</v>
      </c>
      <c r="F152" s="36" t="str">
        <f>LEFT($E152,3)</f>
        <v>IRS</v>
      </c>
      <c r="G152" s="36" t="s">
        <v>541</v>
      </c>
      <c r="H152" s="36" t="s">
        <v>414</v>
      </c>
      <c r="I152" s="36" t="s">
        <v>420</v>
      </c>
      <c r="J152" s="36" t="s">
        <v>387</v>
      </c>
      <c r="K152" s="36" t="s">
        <v>388</v>
      </c>
      <c r="L152" s="36" t="s">
        <v>544</v>
      </c>
      <c r="M152" s="36" t="s">
        <v>969</v>
      </c>
      <c r="N152" s="36" t="s">
        <v>1072</v>
      </c>
      <c r="O152" s="37">
        <v>0</v>
      </c>
      <c r="P152" s="37">
        <v>0</v>
      </c>
      <c r="Q152" s="37">
        <v>0.7</v>
      </c>
      <c r="R152" s="37">
        <v>0.7</v>
      </c>
      <c r="S152" s="37">
        <v>0.7</v>
      </c>
      <c r="T152" s="37">
        <v>0.7</v>
      </c>
      <c r="U152" s="37">
        <v>0.7</v>
      </c>
      <c r="V152" s="37">
        <v>0.7</v>
      </c>
      <c r="W152" s="37">
        <v>0.7</v>
      </c>
      <c r="X152" s="37">
        <v>0.7</v>
      </c>
      <c r="Y152" s="37">
        <v>0.7</v>
      </c>
      <c r="Z152" s="37">
        <v>0.7</v>
      </c>
      <c r="AA152" s="38">
        <f>SUM(O152:Z152)</f>
        <v>7.0000000000000009</v>
      </c>
      <c r="AB152" s="39" t="str">
        <f>VLOOKUP($M152,ProjectPortfolio!$A$2:$C$53,2,0)</f>
        <v>B4T</v>
      </c>
      <c r="AC152" s="40">
        <f>VLOOKUP($M152,ProjectPortfolio!$A$2:$C$53,3,0)</f>
        <v>46022</v>
      </c>
    </row>
    <row r="153" spans="1:29" s="36" customFormat="1" ht="27.6" x14ac:dyDescent="0.3">
      <c r="A153" s="36" t="str">
        <f t="shared" si="51"/>
        <v>A10379 Total</v>
      </c>
      <c r="B153" s="36" t="s">
        <v>168</v>
      </c>
      <c r="C153" s="36" t="s">
        <v>169</v>
      </c>
      <c r="D153" s="36" t="s">
        <v>460</v>
      </c>
      <c r="E153" s="36" t="s">
        <v>445</v>
      </c>
      <c r="F153" s="36" t="str">
        <f>LEFT($E153,3)</f>
        <v>GSS</v>
      </c>
      <c r="G153" s="36" t="s">
        <v>541</v>
      </c>
      <c r="H153" s="36" t="s">
        <v>451</v>
      </c>
      <c r="I153" s="36" t="s">
        <v>587</v>
      </c>
      <c r="J153" s="36" t="s">
        <v>383</v>
      </c>
      <c r="K153" s="36" t="s">
        <v>386</v>
      </c>
      <c r="L153" s="36" t="s">
        <v>1003</v>
      </c>
      <c r="M153" s="36" t="s">
        <v>67</v>
      </c>
      <c r="N153" s="36" t="s">
        <v>377</v>
      </c>
      <c r="O153" s="37">
        <v>1</v>
      </c>
      <c r="P153" s="37">
        <v>1</v>
      </c>
      <c r="Q153" s="37">
        <v>1</v>
      </c>
      <c r="R153" s="37">
        <v>1</v>
      </c>
      <c r="S153" s="37">
        <v>1</v>
      </c>
      <c r="T153" s="37">
        <v>1</v>
      </c>
      <c r="U153" s="37">
        <v>1</v>
      </c>
      <c r="V153" s="37">
        <v>1</v>
      </c>
      <c r="W153" s="37">
        <v>1</v>
      </c>
      <c r="X153" s="37">
        <v>1</v>
      </c>
      <c r="Y153" s="37">
        <v>1</v>
      </c>
      <c r="Z153" s="37">
        <v>1</v>
      </c>
      <c r="AA153" s="38">
        <f>SUM(O153:Z153)</f>
        <v>12</v>
      </c>
      <c r="AB153" s="39" t="str">
        <f>VLOOKUP($M153,ProjectPortfolio!$A$2:$C$53,2,0)</f>
        <v>KAFACI Phase 3</v>
      </c>
      <c r="AC153" s="40">
        <f>VLOOKUP($M153,ProjectPortfolio!$A$2:$C$53,3,0)</f>
        <v>46022</v>
      </c>
    </row>
    <row r="154" spans="1:29" s="36" customFormat="1" ht="27.6" x14ac:dyDescent="0.3">
      <c r="A154" s="36" t="str">
        <f t="shared" si="51"/>
        <v>A10380 Total</v>
      </c>
      <c r="B154" s="36" t="s">
        <v>170</v>
      </c>
      <c r="C154" s="36" t="s">
        <v>171</v>
      </c>
      <c r="D154" s="36" t="s">
        <v>461</v>
      </c>
      <c r="E154" s="36" t="s">
        <v>430</v>
      </c>
      <c r="F154" s="36" t="str">
        <f>LEFT($E154,3)</f>
        <v>GSS</v>
      </c>
      <c r="G154" s="36" t="s">
        <v>541</v>
      </c>
      <c r="H154" s="36" t="s">
        <v>451</v>
      </c>
      <c r="I154" s="36" t="s">
        <v>587</v>
      </c>
      <c r="J154" s="36" t="s">
        <v>387</v>
      </c>
      <c r="K154" s="36" t="s">
        <v>388</v>
      </c>
      <c r="L154" s="36" t="s">
        <v>1074</v>
      </c>
      <c r="M154" s="36" t="s">
        <v>67</v>
      </c>
      <c r="N154" s="36" t="s">
        <v>377</v>
      </c>
      <c r="O154" s="37">
        <v>1</v>
      </c>
      <c r="P154" s="37">
        <v>1</v>
      </c>
      <c r="Q154" s="37">
        <v>1</v>
      </c>
      <c r="R154" s="37">
        <v>1</v>
      </c>
      <c r="S154" s="37">
        <v>1</v>
      </c>
      <c r="T154" s="37">
        <v>1</v>
      </c>
      <c r="U154" s="37">
        <v>1</v>
      </c>
      <c r="V154" s="37">
        <v>1</v>
      </c>
      <c r="W154" s="37">
        <v>1</v>
      </c>
      <c r="X154" s="37">
        <v>1</v>
      </c>
      <c r="Y154" s="37">
        <v>1</v>
      </c>
      <c r="Z154" s="37">
        <v>1</v>
      </c>
      <c r="AA154" s="38">
        <f>SUM(O154:Z154)</f>
        <v>12</v>
      </c>
      <c r="AB154" s="39" t="str">
        <f>VLOOKUP($M154,ProjectPortfolio!$A$2:$C$53,2,0)</f>
        <v>KAFACI Phase 3</v>
      </c>
      <c r="AC154" s="40">
        <f>VLOOKUP($M154,ProjectPortfolio!$A$2:$C$53,3,0)</f>
        <v>46022</v>
      </c>
    </row>
    <row r="155" spans="1:29" s="36" customFormat="1" x14ac:dyDescent="0.3">
      <c r="A155" s="36" t="str">
        <f t="shared" si="51"/>
        <v>A10382 Total</v>
      </c>
      <c r="B155" s="36" t="s">
        <v>172</v>
      </c>
      <c r="C155" s="36" t="s">
        <v>173</v>
      </c>
      <c r="D155" s="36" t="s">
        <v>462</v>
      </c>
      <c r="E155" s="36" t="s">
        <v>430</v>
      </c>
      <c r="F155" s="36" t="str">
        <f>LEFT($E155,3)</f>
        <v>GSS</v>
      </c>
      <c r="G155" s="36" t="s">
        <v>541</v>
      </c>
      <c r="H155" s="36" t="s">
        <v>414</v>
      </c>
      <c r="I155" s="36" t="s">
        <v>420</v>
      </c>
      <c r="J155" s="36" t="s">
        <v>387</v>
      </c>
      <c r="K155" s="36" t="s">
        <v>388</v>
      </c>
      <c r="L155" s="36" t="s">
        <v>438</v>
      </c>
      <c r="M155" s="36" t="s">
        <v>752</v>
      </c>
      <c r="N155" s="36" t="s">
        <v>757</v>
      </c>
      <c r="O155" s="37">
        <v>1</v>
      </c>
      <c r="P155" s="37">
        <v>1</v>
      </c>
      <c r="Q155" s="37" t="s">
        <v>967</v>
      </c>
      <c r="R155" s="37" t="s">
        <v>967</v>
      </c>
      <c r="S155" s="37" t="s">
        <v>967</v>
      </c>
      <c r="T155" s="37" t="s">
        <v>967</v>
      </c>
      <c r="U155" s="37" t="s">
        <v>967</v>
      </c>
      <c r="V155" s="37" t="s">
        <v>967</v>
      </c>
      <c r="W155" s="37" t="s">
        <v>967</v>
      </c>
      <c r="X155" s="37" t="s">
        <v>967</v>
      </c>
      <c r="Y155" s="37" t="s">
        <v>967</v>
      </c>
      <c r="Z155" s="37" t="s">
        <v>967</v>
      </c>
      <c r="AA155" s="38">
        <f>SUM(O155:Z155)</f>
        <v>2</v>
      </c>
      <c r="AB155" s="39" t="str">
        <f>VLOOKUP($M155,ProjectPortfolio!$A$2:$C$53,2,0)</f>
        <v>SGP AGGRI2</v>
      </c>
      <c r="AC155" s="40">
        <f>VLOOKUP($M155,ProjectPortfolio!$A$2:$C$53,3,0)</f>
        <v>45716</v>
      </c>
    </row>
    <row r="156" spans="1:29" s="36" customFormat="1" x14ac:dyDescent="0.3">
      <c r="A156" s="36" t="str">
        <f t="shared" si="51"/>
        <v>A10382 Total</v>
      </c>
      <c r="B156" s="36" t="s">
        <v>172</v>
      </c>
      <c r="C156" s="36" t="s">
        <v>173</v>
      </c>
      <c r="D156" s="36" t="s">
        <v>462</v>
      </c>
      <c r="E156" s="36" t="s">
        <v>430</v>
      </c>
      <c r="F156" s="36" t="str">
        <f>LEFT($E156,3)</f>
        <v>GSS</v>
      </c>
      <c r="G156" s="36" t="s">
        <v>541</v>
      </c>
      <c r="H156" s="36" t="s">
        <v>414</v>
      </c>
      <c r="I156" s="36" t="s">
        <v>420</v>
      </c>
      <c r="J156" s="36" t="s">
        <v>387</v>
      </c>
      <c r="K156" s="36" t="s">
        <v>388</v>
      </c>
      <c r="L156" s="36" t="s">
        <v>438</v>
      </c>
      <c r="M156" s="36" t="s">
        <v>1007</v>
      </c>
      <c r="N156" s="36" t="s">
        <v>1009</v>
      </c>
      <c r="O156" s="37">
        <v>0</v>
      </c>
      <c r="P156" s="37">
        <v>0</v>
      </c>
      <c r="Q156" s="37">
        <v>1</v>
      </c>
      <c r="R156" s="37">
        <v>1</v>
      </c>
      <c r="S156" s="37">
        <v>1</v>
      </c>
      <c r="T156" s="37">
        <v>1</v>
      </c>
      <c r="U156" s="37">
        <v>1</v>
      </c>
      <c r="V156" s="37">
        <v>1</v>
      </c>
      <c r="W156" s="37">
        <v>1</v>
      </c>
      <c r="X156" s="37">
        <v>1</v>
      </c>
      <c r="Y156" s="37">
        <v>1</v>
      </c>
      <c r="Z156" s="37">
        <v>1</v>
      </c>
      <c r="AA156" s="38">
        <f>SUM(O156:Z156)</f>
        <v>10</v>
      </c>
      <c r="AB156" s="39" t="str">
        <f>VLOOKUP($M156,ProjectPortfolio!$A$2:$C$53,2,0)</f>
        <v>Clonal Rice</v>
      </c>
      <c r="AC156" s="40">
        <f>VLOOKUP($M156,ProjectPortfolio!$A$2:$C$53,3,0)</f>
        <v>0</v>
      </c>
    </row>
    <row r="157" spans="1:29" s="36" customFormat="1" x14ac:dyDescent="0.3">
      <c r="A157" s="36" t="str">
        <f t="shared" si="51"/>
        <v>A10393 Total</v>
      </c>
      <c r="B157" s="36" t="s">
        <v>174</v>
      </c>
      <c r="C157" s="36" t="s">
        <v>175</v>
      </c>
      <c r="D157" s="36" t="s">
        <v>496</v>
      </c>
      <c r="E157" s="36" t="s">
        <v>445</v>
      </c>
      <c r="F157" s="36" t="str">
        <f>LEFT($E157,3)</f>
        <v>GSS</v>
      </c>
      <c r="G157" s="36" t="s">
        <v>541</v>
      </c>
      <c r="H157" s="36" t="s">
        <v>471</v>
      </c>
      <c r="I157" s="36" t="s">
        <v>472</v>
      </c>
      <c r="J157" s="36" t="s">
        <v>387</v>
      </c>
      <c r="K157" s="36" t="s">
        <v>393</v>
      </c>
      <c r="L157" s="36" t="s">
        <v>584</v>
      </c>
      <c r="M157" s="36" t="s">
        <v>752</v>
      </c>
      <c r="N157" s="36" t="s">
        <v>753</v>
      </c>
      <c r="O157" s="37">
        <v>1</v>
      </c>
      <c r="P157" s="37">
        <v>1</v>
      </c>
      <c r="Q157" s="37" t="s">
        <v>967</v>
      </c>
      <c r="R157" s="37" t="s">
        <v>967</v>
      </c>
      <c r="S157" s="37" t="s">
        <v>967</v>
      </c>
      <c r="T157" s="37" t="s">
        <v>967</v>
      </c>
      <c r="U157" s="37" t="s">
        <v>967</v>
      </c>
      <c r="V157" s="37" t="s">
        <v>967</v>
      </c>
      <c r="W157" s="37" t="s">
        <v>967</v>
      </c>
      <c r="X157" s="37" t="s">
        <v>967</v>
      </c>
      <c r="Y157" s="37" t="s">
        <v>967</v>
      </c>
      <c r="Z157" s="37" t="s">
        <v>967</v>
      </c>
      <c r="AA157" s="38">
        <f>SUM(O157:Z157)</f>
        <v>2</v>
      </c>
      <c r="AB157" s="39" t="str">
        <f>VLOOKUP($M157,ProjectPortfolio!$A$2:$C$53,2,0)</f>
        <v>SGP AGGRI2</v>
      </c>
      <c r="AC157" s="40">
        <f>VLOOKUP($M157,ProjectPortfolio!$A$2:$C$53,3,0)</f>
        <v>45716</v>
      </c>
    </row>
    <row r="158" spans="1:29" s="36" customFormat="1" x14ac:dyDescent="0.3">
      <c r="A158" s="36" t="str">
        <f t="shared" si="51"/>
        <v>A10393 Total</v>
      </c>
      <c r="B158" s="36" t="s">
        <v>174</v>
      </c>
      <c r="C158" s="36" t="s">
        <v>175</v>
      </c>
      <c r="D158" s="36" t="s">
        <v>496</v>
      </c>
      <c r="E158" s="36" t="s">
        <v>445</v>
      </c>
      <c r="F158" s="36" t="str">
        <f>LEFT($E158,3)</f>
        <v>GSS</v>
      </c>
      <c r="G158" s="36" t="s">
        <v>541</v>
      </c>
      <c r="H158" s="36" t="s">
        <v>471</v>
      </c>
      <c r="I158" s="36" t="s">
        <v>472</v>
      </c>
      <c r="J158" s="36" t="s">
        <v>387</v>
      </c>
      <c r="K158" s="36" t="s">
        <v>393</v>
      </c>
      <c r="L158" s="36" t="s">
        <v>584</v>
      </c>
      <c r="M158" s="36" t="s">
        <v>969</v>
      </c>
      <c r="N158" s="36" t="s">
        <v>970</v>
      </c>
      <c r="O158" s="37">
        <v>0</v>
      </c>
      <c r="P158" s="37">
        <v>0</v>
      </c>
      <c r="Q158" s="37">
        <v>1</v>
      </c>
      <c r="R158" s="37">
        <v>1</v>
      </c>
      <c r="S158" s="37">
        <v>1</v>
      </c>
      <c r="T158" s="37">
        <v>1</v>
      </c>
      <c r="U158" s="37">
        <v>1</v>
      </c>
      <c r="V158" s="37">
        <v>1</v>
      </c>
      <c r="W158" s="37">
        <v>1</v>
      </c>
      <c r="X158" s="37">
        <v>1</v>
      </c>
      <c r="Y158" s="37">
        <v>1</v>
      </c>
      <c r="Z158" s="37">
        <v>1</v>
      </c>
      <c r="AA158" s="38">
        <f>SUM(O158:Z158)</f>
        <v>10</v>
      </c>
      <c r="AB158" s="39" t="str">
        <f>VLOOKUP($M158,ProjectPortfolio!$A$2:$C$53,2,0)</f>
        <v>B4T</v>
      </c>
      <c r="AC158" s="40">
        <f>VLOOKUP($M158,ProjectPortfolio!$A$2:$C$53,3,0)</f>
        <v>46022</v>
      </c>
    </row>
    <row r="159" spans="1:29" s="36" customFormat="1" x14ac:dyDescent="0.3">
      <c r="A159" s="36" t="str">
        <f t="shared" si="51"/>
        <v>A10401 Total</v>
      </c>
      <c r="B159" s="36" t="s">
        <v>176</v>
      </c>
      <c r="C159" s="36" t="s">
        <v>177</v>
      </c>
      <c r="D159" s="36" t="s">
        <v>499</v>
      </c>
      <c r="E159" s="36" t="s">
        <v>437</v>
      </c>
      <c r="F159" s="36" t="str">
        <f>LEFT($E159,3)</f>
        <v>GSS</v>
      </c>
      <c r="G159" s="36" t="s">
        <v>541</v>
      </c>
      <c r="H159" s="36" t="s">
        <v>471</v>
      </c>
      <c r="I159" s="36" t="s">
        <v>472</v>
      </c>
      <c r="J159" s="36" t="s">
        <v>387</v>
      </c>
      <c r="K159" s="36" t="s">
        <v>388</v>
      </c>
      <c r="L159" s="36" t="s">
        <v>584</v>
      </c>
      <c r="M159" s="36" t="s">
        <v>752</v>
      </c>
      <c r="N159" s="36" t="s">
        <v>756</v>
      </c>
      <c r="O159" s="37">
        <v>1</v>
      </c>
      <c r="P159" s="37">
        <v>1</v>
      </c>
      <c r="Q159" s="37" t="s">
        <v>967</v>
      </c>
      <c r="R159" s="37" t="s">
        <v>967</v>
      </c>
      <c r="S159" s="37" t="s">
        <v>967</v>
      </c>
      <c r="T159" s="37" t="s">
        <v>967</v>
      </c>
      <c r="U159" s="37" t="s">
        <v>967</v>
      </c>
      <c r="V159" s="37" t="s">
        <v>967</v>
      </c>
      <c r="W159" s="37" t="s">
        <v>967</v>
      </c>
      <c r="X159" s="37" t="s">
        <v>967</v>
      </c>
      <c r="Y159" s="37" t="s">
        <v>967</v>
      </c>
      <c r="Z159" s="37" t="s">
        <v>967</v>
      </c>
      <c r="AA159" s="38">
        <f>SUM(O159:Z159)</f>
        <v>2</v>
      </c>
      <c r="AB159" s="39" t="str">
        <f>VLOOKUP($M159,ProjectPortfolio!$A$2:$C$53,2,0)</f>
        <v>SGP AGGRI2</v>
      </c>
      <c r="AC159" s="40">
        <f>VLOOKUP($M159,ProjectPortfolio!$A$2:$C$53,3,0)</f>
        <v>45716</v>
      </c>
    </row>
    <row r="160" spans="1:29" s="36" customFormat="1" x14ac:dyDescent="0.3">
      <c r="A160" s="36" t="str">
        <f t="shared" si="51"/>
        <v>A10401 Total</v>
      </c>
      <c r="B160" s="36" t="s">
        <v>176</v>
      </c>
      <c r="C160" s="36" t="s">
        <v>177</v>
      </c>
      <c r="D160" s="36" t="s">
        <v>499</v>
      </c>
      <c r="E160" s="36" t="s">
        <v>437</v>
      </c>
      <c r="F160" s="36" t="str">
        <f>LEFT($E160,3)</f>
        <v>GSS</v>
      </c>
      <c r="G160" s="36" t="s">
        <v>541</v>
      </c>
      <c r="H160" s="36" t="s">
        <v>471</v>
      </c>
      <c r="I160" s="36" t="s">
        <v>472</v>
      </c>
      <c r="J160" s="36" t="s">
        <v>387</v>
      </c>
      <c r="K160" s="36" t="s">
        <v>388</v>
      </c>
      <c r="L160" s="36" t="s">
        <v>584</v>
      </c>
      <c r="M160" s="36" t="s">
        <v>969</v>
      </c>
      <c r="N160" s="36" t="s">
        <v>970</v>
      </c>
      <c r="O160" s="37">
        <v>0</v>
      </c>
      <c r="P160" s="37">
        <v>0</v>
      </c>
      <c r="Q160" s="37">
        <v>1</v>
      </c>
      <c r="R160" s="37">
        <v>1</v>
      </c>
      <c r="S160" s="37">
        <v>1</v>
      </c>
      <c r="T160" s="37">
        <v>1</v>
      </c>
      <c r="U160" s="37">
        <v>1</v>
      </c>
      <c r="V160" s="37">
        <v>1</v>
      </c>
      <c r="W160" s="37">
        <v>1</v>
      </c>
      <c r="X160" s="37">
        <v>1</v>
      </c>
      <c r="Y160" s="37">
        <v>1</v>
      </c>
      <c r="Z160" s="37">
        <v>1</v>
      </c>
      <c r="AA160" s="38">
        <f>SUM(O160:Z160)</f>
        <v>10</v>
      </c>
      <c r="AB160" s="39" t="str">
        <f>VLOOKUP($M160,ProjectPortfolio!$A$2:$C$53,2,0)</f>
        <v>B4T</v>
      </c>
      <c r="AC160" s="40">
        <f>VLOOKUP($M160,ProjectPortfolio!$A$2:$C$53,3,0)</f>
        <v>46022</v>
      </c>
    </row>
    <row r="161" spans="1:29" s="36" customFormat="1" x14ac:dyDescent="0.3">
      <c r="A161" s="36" t="str">
        <f t="shared" si="51"/>
        <v>A10402 Total</v>
      </c>
      <c r="B161" s="36" t="s">
        <v>178</v>
      </c>
      <c r="C161" s="36" t="s">
        <v>179</v>
      </c>
      <c r="D161" s="36" t="s">
        <v>500</v>
      </c>
      <c r="E161" s="36" t="s">
        <v>419</v>
      </c>
      <c r="F161" s="36" t="str">
        <f>LEFT($E161,3)</f>
        <v>GSS</v>
      </c>
      <c r="G161" s="36" t="s">
        <v>541</v>
      </c>
      <c r="H161" s="36" t="s">
        <v>471</v>
      </c>
      <c r="I161" s="36" t="s">
        <v>501</v>
      </c>
      <c r="J161" s="36" t="s">
        <v>387</v>
      </c>
      <c r="K161" s="36" t="s">
        <v>388</v>
      </c>
      <c r="L161" s="36" t="s">
        <v>584</v>
      </c>
      <c r="M161" s="36" t="s">
        <v>752</v>
      </c>
      <c r="N161" s="36" t="s">
        <v>753</v>
      </c>
      <c r="O161" s="37">
        <v>1</v>
      </c>
      <c r="P161" s="37">
        <v>1</v>
      </c>
      <c r="Q161" s="37" t="s">
        <v>967</v>
      </c>
      <c r="R161" s="37" t="s">
        <v>967</v>
      </c>
      <c r="S161" s="37" t="s">
        <v>967</v>
      </c>
      <c r="T161" s="37" t="s">
        <v>967</v>
      </c>
      <c r="U161" s="37" t="s">
        <v>967</v>
      </c>
      <c r="V161" s="37" t="s">
        <v>967</v>
      </c>
      <c r="W161" s="37" t="s">
        <v>967</v>
      </c>
      <c r="X161" s="37" t="s">
        <v>967</v>
      </c>
      <c r="Y161" s="37" t="s">
        <v>967</v>
      </c>
      <c r="Z161" s="37" t="s">
        <v>967</v>
      </c>
      <c r="AA161" s="38">
        <f>SUM(O161:Z161)</f>
        <v>2</v>
      </c>
      <c r="AB161" s="39" t="str">
        <f>VLOOKUP($M161,ProjectPortfolio!$A$2:$C$53,2,0)</f>
        <v>SGP AGGRI2</v>
      </c>
      <c r="AC161" s="40">
        <f>VLOOKUP($M161,ProjectPortfolio!$A$2:$C$53,3,0)</f>
        <v>45716</v>
      </c>
    </row>
    <row r="162" spans="1:29" s="36" customFormat="1" x14ac:dyDescent="0.3">
      <c r="A162" s="36" t="str">
        <f t="shared" si="51"/>
        <v>A10402 Total</v>
      </c>
      <c r="B162" s="36" t="s">
        <v>178</v>
      </c>
      <c r="C162" s="36" t="s">
        <v>179</v>
      </c>
      <c r="D162" s="36" t="s">
        <v>500</v>
      </c>
      <c r="E162" s="36" t="s">
        <v>419</v>
      </c>
      <c r="F162" s="36" t="str">
        <f>LEFT($E162,3)</f>
        <v>GSS</v>
      </c>
      <c r="G162" s="36" t="s">
        <v>541</v>
      </c>
      <c r="H162" s="36" t="s">
        <v>471</v>
      </c>
      <c r="I162" s="36" t="s">
        <v>501</v>
      </c>
      <c r="J162" s="36" t="s">
        <v>387</v>
      </c>
      <c r="K162" s="36" t="s">
        <v>388</v>
      </c>
      <c r="L162" s="36" t="s">
        <v>584</v>
      </c>
      <c r="M162" s="36" t="s">
        <v>969</v>
      </c>
      <c r="N162" s="36" t="s">
        <v>970</v>
      </c>
      <c r="O162" s="37">
        <v>0</v>
      </c>
      <c r="P162" s="37">
        <v>0</v>
      </c>
      <c r="Q162" s="37">
        <v>1</v>
      </c>
      <c r="R162" s="37">
        <v>1</v>
      </c>
      <c r="S162" s="37">
        <v>1</v>
      </c>
      <c r="T162" s="37">
        <v>1</v>
      </c>
      <c r="U162" s="37">
        <v>1</v>
      </c>
      <c r="V162" s="37">
        <v>1</v>
      </c>
      <c r="W162" s="37">
        <v>1</v>
      </c>
      <c r="X162" s="37">
        <v>1</v>
      </c>
      <c r="Y162" s="37">
        <v>1</v>
      </c>
      <c r="Z162" s="37">
        <v>1</v>
      </c>
      <c r="AA162" s="38">
        <f>SUM(O162:Z162)</f>
        <v>10</v>
      </c>
      <c r="AB162" s="39" t="str">
        <f>VLOOKUP($M162,ProjectPortfolio!$A$2:$C$53,2,0)</f>
        <v>B4T</v>
      </c>
      <c r="AC162" s="40">
        <f>VLOOKUP($M162,ProjectPortfolio!$A$2:$C$53,3,0)</f>
        <v>46022</v>
      </c>
    </row>
    <row r="163" spans="1:29" s="36" customFormat="1" x14ac:dyDescent="0.3">
      <c r="A163" s="36" t="str">
        <f t="shared" si="51"/>
        <v>A10404 Total</v>
      </c>
      <c r="B163" s="36" t="s">
        <v>180</v>
      </c>
      <c r="C163" s="36" t="s">
        <v>181</v>
      </c>
      <c r="D163" s="36" t="s">
        <v>502</v>
      </c>
      <c r="E163" s="36" t="s">
        <v>437</v>
      </c>
      <c r="F163" s="36" t="str">
        <f>LEFT($E163,3)</f>
        <v>GSS</v>
      </c>
      <c r="G163" s="36" t="s">
        <v>541</v>
      </c>
      <c r="H163" s="36" t="s">
        <v>471</v>
      </c>
      <c r="I163" s="36" t="s">
        <v>472</v>
      </c>
      <c r="J163" s="36" t="s">
        <v>383</v>
      </c>
      <c r="K163" s="36" t="s">
        <v>393</v>
      </c>
      <c r="L163" s="36" t="s">
        <v>584</v>
      </c>
      <c r="M163" s="36" t="s">
        <v>752</v>
      </c>
      <c r="N163" s="36" t="s">
        <v>756</v>
      </c>
      <c r="O163" s="37">
        <v>1</v>
      </c>
      <c r="P163" s="37">
        <v>1</v>
      </c>
      <c r="Q163" s="37" t="s">
        <v>967</v>
      </c>
      <c r="R163" s="37" t="s">
        <v>967</v>
      </c>
      <c r="S163" s="37" t="s">
        <v>967</v>
      </c>
      <c r="T163" s="37" t="s">
        <v>967</v>
      </c>
      <c r="U163" s="37" t="s">
        <v>967</v>
      </c>
      <c r="V163" s="37" t="s">
        <v>967</v>
      </c>
      <c r="W163" s="37" t="s">
        <v>967</v>
      </c>
      <c r="X163" s="37" t="s">
        <v>967</v>
      </c>
      <c r="Y163" s="37" t="s">
        <v>967</v>
      </c>
      <c r="Z163" s="37" t="s">
        <v>967</v>
      </c>
      <c r="AA163" s="38">
        <f>SUM(O163:Z163)</f>
        <v>2</v>
      </c>
      <c r="AB163" s="39" t="str">
        <f>VLOOKUP($M163,ProjectPortfolio!$A$2:$C$53,2,0)</f>
        <v>SGP AGGRI2</v>
      </c>
      <c r="AC163" s="40">
        <f>VLOOKUP($M163,ProjectPortfolio!$A$2:$C$53,3,0)</f>
        <v>45716</v>
      </c>
    </row>
    <row r="164" spans="1:29" s="36" customFormat="1" x14ac:dyDescent="0.3">
      <c r="A164" s="36" t="str">
        <f t="shared" si="51"/>
        <v>A10404 Total</v>
      </c>
      <c r="B164" s="36" t="s">
        <v>180</v>
      </c>
      <c r="C164" s="36" t="s">
        <v>181</v>
      </c>
      <c r="D164" s="36" t="s">
        <v>502</v>
      </c>
      <c r="E164" s="36" t="s">
        <v>437</v>
      </c>
      <c r="F164" s="36" t="str">
        <f>LEFT($E164,3)</f>
        <v>GSS</v>
      </c>
      <c r="G164" s="36" t="s">
        <v>541</v>
      </c>
      <c r="H164" s="36" t="s">
        <v>471</v>
      </c>
      <c r="I164" s="36" t="s">
        <v>472</v>
      </c>
      <c r="J164" s="36" t="s">
        <v>383</v>
      </c>
      <c r="K164" s="36" t="s">
        <v>393</v>
      </c>
      <c r="L164" s="36" t="s">
        <v>584</v>
      </c>
      <c r="M164" s="36" t="s">
        <v>969</v>
      </c>
      <c r="N164" s="36" t="s">
        <v>970</v>
      </c>
      <c r="O164" s="37">
        <v>0</v>
      </c>
      <c r="P164" s="37">
        <v>0</v>
      </c>
      <c r="Q164" s="37">
        <v>1</v>
      </c>
      <c r="R164" s="37">
        <v>1</v>
      </c>
      <c r="S164" s="37">
        <v>1</v>
      </c>
      <c r="T164" s="37">
        <v>1</v>
      </c>
      <c r="U164" s="37">
        <v>1</v>
      </c>
      <c r="V164" s="37">
        <v>1</v>
      </c>
      <c r="W164" s="37">
        <v>1</v>
      </c>
      <c r="X164" s="37">
        <v>1</v>
      </c>
      <c r="Y164" s="37">
        <v>1</v>
      </c>
      <c r="Z164" s="37">
        <v>1</v>
      </c>
      <c r="AA164" s="38">
        <f>SUM(O164:Z164)</f>
        <v>10</v>
      </c>
      <c r="AB164" s="39" t="str">
        <f>VLOOKUP($M164,ProjectPortfolio!$A$2:$C$53,2,0)</f>
        <v>B4T</v>
      </c>
      <c r="AC164" s="40">
        <f>VLOOKUP($M164,ProjectPortfolio!$A$2:$C$53,3,0)</f>
        <v>46022</v>
      </c>
    </row>
    <row r="165" spans="1:29" s="36" customFormat="1" ht="27.6" x14ac:dyDescent="0.3">
      <c r="A165" s="36" t="str">
        <f t="shared" si="51"/>
        <v>A10450 Total</v>
      </c>
      <c r="B165" s="36" t="s">
        <v>182</v>
      </c>
      <c r="C165" s="36" t="s">
        <v>183</v>
      </c>
      <c r="D165" s="36" t="s">
        <v>368</v>
      </c>
      <c r="E165" s="36" t="s">
        <v>419</v>
      </c>
      <c r="F165" s="36" t="str">
        <f>LEFT($E165,3)</f>
        <v>GSS</v>
      </c>
      <c r="G165" s="36" t="s">
        <v>541</v>
      </c>
      <c r="H165" s="36" t="s">
        <v>451</v>
      </c>
      <c r="I165" s="36" t="s">
        <v>587</v>
      </c>
      <c r="J165" s="36" t="s">
        <v>387</v>
      </c>
      <c r="K165" s="36" t="s">
        <v>388</v>
      </c>
      <c r="L165" s="36" t="s">
        <v>775</v>
      </c>
      <c r="M165" s="36" t="s">
        <v>67</v>
      </c>
      <c r="N165" s="36" t="s">
        <v>377</v>
      </c>
      <c r="O165" s="37">
        <v>1</v>
      </c>
      <c r="P165" s="37">
        <v>1</v>
      </c>
      <c r="Q165" s="37">
        <v>1</v>
      </c>
      <c r="R165" s="37">
        <v>1</v>
      </c>
      <c r="S165" s="37">
        <v>1</v>
      </c>
      <c r="T165" s="37">
        <v>1</v>
      </c>
      <c r="U165" s="37">
        <v>1</v>
      </c>
      <c r="V165" s="37">
        <v>1</v>
      </c>
      <c r="W165" s="37">
        <v>1</v>
      </c>
      <c r="X165" s="37">
        <v>1</v>
      </c>
      <c r="Y165" s="37">
        <v>1</v>
      </c>
      <c r="Z165" s="37">
        <v>1</v>
      </c>
      <c r="AA165" s="38">
        <f>SUM(O165:Z165)</f>
        <v>12</v>
      </c>
      <c r="AB165" s="39" t="str">
        <f>VLOOKUP($M165,ProjectPortfolio!$A$2:$C$53,2,0)</f>
        <v>KAFACI Phase 3</v>
      </c>
      <c r="AC165" s="40">
        <f>VLOOKUP($M165,ProjectPortfolio!$A$2:$C$53,3,0)</f>
        <v>46022</v>
      </c>
    </row>
    <row r="166" spans="1:29" s="36" customFormat="1" x14ac:dyDescent="0.3">
      <c r="A166" s="36" t="str">
        <f t="shared" ref="A166" si="53">CONCATENATE(B166," ","Total")</f>
        <v>A10451 Total</v>
      </c>
      <c r="B166" s="36" t="s">
        <v>184</v>
      </c>
      <c r="C166" s="36" t="s">
        <v>185</v>
      </c>
      <c r="D166" s="36" t="s">
        <v>454</v>
      </c>
      <c r="E166" s="36" t="s">
        <v>419</v>
      </c>
      <c r="F166" s="36" t="str">
        <f>LEFT($E166,3)</f>
        <v>GSS</v>
      </c>
      <c r="G166" s="36" t="s">
        <v>541</v>
      </c>
      <c r="H166" s="36" t="s">
        <v>451</v>
      </c>
      <c r="I166" s="36" t="s">
        <v>587</v>
      </c>
      <c r="J166" s="36" t="s">
        <v>383</v>
      </c>
      <c r="K166" s="36" t="s">
        <v>386</v>
      </c>
      <c r="L166" s="36" t="s">
        <v>1003</v>
      </c>
      <c r="M166" s="36" t="s">
        <v>752</v>
      </c>
      <c r="N166" s="36" t="s">
        <v>756</v>
      </c>
      <c r="O166" s="37">
        <v>1</v>
      </c>
      <c r="P166" s="37">
        <v>1</v>
      </c>
      <c r="Q166" s="37" t="s">
        <v>967</v>
      </c>
      <c r="R166" s="37" t="s">
        <v>967</v>
      </c>
      <c r="S166" s="37" t="s">
        <v>967</v>
      </c>
      <c r="T166" s="37" t="s">
        <v>967</v>
      </c>
      <c r="U166" s="37" t="s">
        <v>967</v>
      </c>
      <c r="V166" s="37" t="s">
        <v>967</v>
      </c>
      <c r="W166" s="37" t="s">
        <v>967</v>
      </c>
      <c r="X166" s="37" t="s">
        <v>967</v>
      </c>
      <c r="Y166" s="37" t="s">
        <v>967</v>
      </c>
      <c r="Z166" s="37" t="s">
        <v>967</v>
      </c>
      <c r="AA166" s="38">
        <f>SUM(O166:Z166)</f>
        <v>2</v>
      </c>
      <c r="AB166" s="39" t="str">
        <f>VLOOKUP($M166,ProjectPortfolio!$A$2:$C$53,2,0)</f>
        <v>SGP AGGRI2</v>
      </c>
      <c r="AC166" s="40">
        <f>VLOOKUP($M166,ProjectPortfolio!$A$2:$C$53,3,0)</f>
        <v>45716</v>
      </c>
    </row>
    <row r="167" spans="1:29" s="36" customFormat="1" x14ac:dyDescent="0.3">
      <c r="A167" s="36" t="str">
        <f t="shared" si="51"/>
        <v>A10451 Total</v>
      </c>
      <c r="B167" s="36" t="s">
        <v>184</v>
      </c>
      <c r="C167" s="36" t="s">
        <v>185</v>
      </c>
      <c r="D167" s="36" t="s">
        <v>454</v>
      </c>
      <c r="E167" s="36" t="s">
        <v>419</v>
      </c>
      <c r="F167" s="36" t="str">
        <f>LEFT($E167,3)</f>
        <v>GSS</v>
      </c>
      <c r="G167" s="36" t="s">
        <v>541</v>
      </c>
      <c r="H167" s="36" t="s">
        <v>451</v>
      </c>
      <c r="I167" s="36" t="s">
        <v>587</v>
      </c>
      <c r="J167" s="36" t="s">
        <v>383</v>
      </c>
      <c r="K167" s="36" t="s">
        <v>386</v>
      </c>
      <c r="L167" s="36" t="s">
        <v>1003</v>
      </c>
      <c r="M167" s="36" t="s">
        <v>969</v>
      </c>
      <c r="N167" s="36" t="s">
        <v>970</v>
      </c>
      <c r="O167" s="37">
        <v>0</v>
      </c>
      <c r="P167" s="37">
        <v>0</v>
      </c>
      <c r="Q167" s="37">
        <v>1</v>
      </c>
      <c r="R167" s="37">
        <v>1</v>
      </c>
      <c r="S167" s="37">
        <v>1</v>
      </c>
      <c r="T167" s="37">
        <v>1</v>
      </c>
      <c r="U167" s="37">
        <v>1</v>
      </c>
      <c r="V167" s="37">
        <v>1</v>
      </c>
      <c r="W167" s="37">
        <v>1</v>
      </c>
      <c r="X167" s="37">
        <v>1</v>
      </c>
      <c r="Y167" s="37">
        <v>1</v>
      </c>
      <c r="Z167" s="37">
        <v>1</v>
      </c>
      <c r="AA167" s="38">
        <f>SUM(O167:Z167)</f>
        <v>10</v>
      </c>
      <c r="AB167" s="39" t="str">
        <f>VLOOKUP($M167,ProjectPortfolio!$A$2:$C$53,2,0)</f>
        <v>B4T</v>
      </c>
      <c r="AC167" s="40">
        <f>VLOOKUP($M167,ProjectPortfolio!$A$2:$C$53,3,0)</f>
        <v>46022</v>
      </c>
    </row>
    <row r="168" spans="1:29" s="36" customFormat="1" ht="27.6" x14ac:dyDescent="0.3">
      <c r="A168" s="36" t="str">
        <f t="shared" si="51"/>
        <v>A10472 Total</v>
      </c>
      <c r="B168" s="36" t="s">
        <v>189</v>
      </c>
      <c r="C168" s="36" t="s">
        <v>190</v>
      </c>
      <c r="D168" s="36" t="s">
        <v>368</v>
      </c>
      <c r="E168" s="36" t="s">
        <v>419</v>
      </c>
      <c r="F168" s="36" t="str">
        <f>LEFT($E168,3)</f>
        <v>GSS</v>
      </c>
      <c r="G168" s="36" t="s">
        <v>413</v>
      </c>
      <c r="H168" s="36" t="s">
        <v>414</v>
      </c>
      <c r="I168" s="36" t="s">
        <v>420</v>
      </c>
      <c r="J168" s="36" t="s">
        <v>387</v>
      </c>
      <c r="K168" s="36" t="s">
        <v>392</v>
      </c>
      <c r="L168" s="36" t="s">
        <v>543</v>
      </c>
      <c r="M168" s="36" t="s">
        <v>972</v>
      </c>
      <c r="N168" s="36" t="s">
        <v>973</v>
      </c>
      <c r="O168" s="37">
        <v>1</v>
      </c>
      <c r="P168" s="37">
        <v>1</v>
      </c>
      <c r="Q168" s="37">
        <v>1</v>
      </c>
      <c r="R168" s="37">
        <v>1</v>
      </c>
      <c r="S168" s="37">
        <v>1</v>
      </c>
      <c r="T168" s="37">
        <v>1</v>
      </c>
      <c r="U168" s="37">
        <v>1</v>
      </c>
      <c r="V168" s="37">
        <v>1</v>
      </c>
      <c r="W168" s="37">
        <v>1</v>
      </c>
      <c r="X168" s="37">
        <v>1</v>
      </c>
      <c r="Y168" s="37">
        <v>1</v>
      </c>
      <c r="Z168" s="37">
        <v>1</v>
      </c>
      <c r="AA168" s="38">
        <f>SUM(O168:Z168)</f>
        <v>12</v>
      </c>
      <c r="AB168" s="39" t="str">
        <f>VLOOKUP($M168,ProjectPortfolio!$A$2:$C$53,2,0)</f>
        <v>SUSTAINABLE FARMING</v>
      </c>
      <c r="AC168" s="40">
        <f>VLOOKUP($M168,ProjectPortfolio!$A$2:$C$53,3,0)</f>
        <v>46022</v>
      </c>
    </row>
    <row r="169" spans="1:29" s="36" customFormat="1" x14ac:dyDescent="0.3">
      <c r="A169" s="36" t="str">
        <f t="shared" si="51"/>
        <v>A10479 Total</v>
      </c>
      <c r="B169" s="36" t="s">
        <v>192</v>
      </c>
      <c r="C169" s="36" t="s">
        <v>193</v>
      </c>
      <c r="D169" s="36" t="s">
        <v>463</v>
      </c>
      <c r="E169" s="36" t="s">
        <v>419</v>
      </c>
      <c r="F169" s="36" t="str">
        <f>LEFT($E169,3)</f>
        <v>GSS</v>
      </c>
      <c r="G169" s="36" t="s">
        <v>413</v>
      </c>
      <c r="H169" s="36" t="s">
        <v>414</v>
      </c>
      <c r="I169" s="36" t="s">
        <v>415</v>
      </c>
      <c r="J169" s="36" t="s">
        <v>383</v>
      </c>
      <c r="K169" s="36" t="s">
        <v>386</v>
      </c>
      <c r="L169" s="36" t="s">
        <v>35</v>
      </c>
      <c r="M169" s="36" t="s">
        <v>0</v>
      </c>
      <c r="N169" s="36" t="s">
        <v>191</v>
      </c>
      <c r="O169" s="37">
        <v>1</v>
      </c>
      <c r="P169" s="37">
        <v>1</v>
      </c>
      <c r="Q169" s="37">
        <v>1</v>
      </c>
      <c r="R169" s="37">
        <v>1</v>
      </c>
      <c r="S169" s="37">
        <v>1</v>
      </c>
      <c r="T169" s="37">
        <v>1</v>
      </c>
      <c r="U169" s="37">
        <v>1</v>
      </c>
      <c r="V169" s="37">
        <v>1</v>
      </c>
      <c r="W169" s="37">
        <v>1</v>
      </c>
      <c r="X169" s="37">
        <v>1</v>
      </c>
      <c r="Y169" s="37">
        <v>1</v>
      </c>
      <c r="Z169" s="37">
        <v>1</v>
      </c>
      <c r="AA169" s="38">
        <f>SUM(O169:Z169)</f>
        <v>12</v>
      </c>
      <c r="AB169" s="39" t="str">
        <f>VLOOKUP($M169,ProjectPortfolio!$A$2:$C$53,2,0)</f>
        <v>Unrestricted</v>
      </c>
      <c r="AC169" s="40">
        <f>VLOOKUP($M169,ProjectPortfolio!$A$2:$C$53,3,0)</f>
        <v>46022</v>
      </c>
    </row>
    <row r="170" spans="1:29" s="36" customFormat="1" x14ac:dyDescent="0.3">
      <c r="A170" s="36" t="str">
        <f t="shared" si="51"/>
        <v>A10480 Total</v>
      </c>
      <c r="B170" s="36" t="s">
        <v>194</v>
      </c>
      <c r="C170" s="36" t="s">
        <v>195</v>
      </c>
      <c r="D170" s="36" t="s">
        <v>463</v>
      </c>
      <c r="E170" s="36" t="s">
        <v>419</v>
      </c>
      <c r="F170" s="36" t="str">
        <f>LEFT($E170,3)</f>
        <v>GSS</v>
      </c>
      <c r="G170" s="36" t="s">
        <v>413</v>
      </c>
      <c r="H170" s="36" t="s">
        <v>414</v>
      </c>
      <c r="I170" s="36" t="s">
        <v>415</v>
      </c>
      <c r="J170" s="36" t="s">
        <v>383</v>
      </c>
      <c r="K170" s="36" t="s">
        <v>386</v>
      </c>
      <c r="L170" s="36" t="s">
        <v>35</v>
      </c>
      <c r="M170" s="36" t="s">
        <v>0</v>
      </c>
      <c r="N170" s="36" t="s">
        <v>191</v>
      </c>
      <c r="O170" s="37">
        <v>1</v>
      </c>
      <c r="P170" s="37">
        <v>1</v>
      </c>
      <c r="Q170" s="37">
        <v>1</v>
      </c>
      <c r="R170" s="37">
        <v>1</v>
      </c>
      <c r="S170" s="37">
        <v>1</v>
      </c>
      <c r="T170" s="37">
        <v>1</v>
      </c>
      <c r="U170" s="37">
        <v>1</v>
      </c>
      <c r="V170" s="37">
        <v>1</v>
      </c>
      <c r="W170" s="37">
        <v>1</v>
      </c>
      <c r="X170" s="37">
        <v>1</v>
      </c>
      <c r="Y170" s="37">
        <v>1</v>
      </c>
      <c r="Z170" s="37">
        <v>1</v>
      </c>
      <c r="AA170" s="38">
        <f>SUM(O170:Z170)</f>
        <v>12</v>
      </c>
      <c r="AB170" s="39" t="str">
        <f>VLOOKUP($M170,ProjectPortfolio!$A$2:$C$53,2,0)</f>
        <v>Unrestricted</v>
      </c>
      <c r="AC170" s="40">
        <f>VLOOKUP($M170,ProjectPortfolio!$A$2:$C$53,3,0)</f>
        <v>46022</v>
      </c>
    </row>
    <row r="171" spans="1:29" s="36" customFormat="1" x14ac:dyDescent="0.3">
      <c r="A171" s="36" t="str">
        <f t="shared" si="51"/>
        <v>A10482 Total</v>
      </c>
      <c r="B171" s="36" t="s">
        <v>196</v>
      </c>
      <c r="C171" s="36" t="s">
        <v>197</v>
      </c>
      <c r="D171" s="36" t="s">
        <v>464</v>
      </c>
      <c r="E171" s="36" t="s">
        <v>423</v>
      </c>
      <c r="F171" s="36" t="str">
        <f>LEFT($E171,3)</f>
        <v>GSS</v>
      </c>
      <c r="G171" s="36" t="s">
        <v>413</v>
      </c>
      <c r="H171" s="36" t="s">
        <v>414</v>
      </c>
      <c r="I171" s="36" t="s">
        <v>415</v>
      </c>
      <c r="J171" s="36" t="s">
        <v>397</v>
      </c>
      <c r="K171" s="36" t="s">
        <v>385</v>
      </c>
      <c r="L171" s="36" t="s">
        <v>35</v>
      </c>
      <c r="M171" s="36" t="s">
        <v>0</v>
      </c>
      <c r="N171" s="36" t="s">
        <v>29</v>
      </c>
      <c r="O171" s="37">
        <v>1</v>
      </c>
      <c r="P171" s="37">
        <v>1</v>
      </c>
      <c r="Q171" s="37">
        <v>1</v>
      </c>
      <c r="R171" s="37">
        <v>1</v>
      </c>
      <c r="S171" s="37">
        <v>1</v>
      </c>
      <c r="T171" s="37">
        <v>1</v>
      </c>
      <c r="U171" s="37">
        <v>1</v>
      </c>
      <c r="V171" s="37">
        <v>1</v>
      </c>
      <c r="W171" s="37">
        <v>1</v>
      </c>
      <c r="X171" s="37">
        <v>1</v>
      </c>
      <c r="Y171" s="37">
        <v>1</v>
      </c>
      <c r="Z171" s="37">
        <v>1</v>
      </c>
      <c r="AA171" s="38">
        <f>SUM(O171:Z171)</f>
        <v>12</v>
      </c>
      <c r="AB171" s="39" t="str">
        <f>VLOOKUP($M171,ProjectPortfolio!$A$2:$C$53,2,0)</f>
        <v>Unrestricted</v>
      </c>
      <c r="AC171" s="40">
        <f>VLOOKUP($M171,ProjectPortfolio!$A$2:$C$53,3,0)</f>
        <v>46022</v>
      </c>
    </row>
    <row r="172" spans="1:29" s="36" customFormat="1" x14ac:dyDescent="0.3">
      <c r="A172" s="36" t="str">
        <f t="shared" si="51"/>
        <v>A10484 Total</v>
      </c>
      <c r="B172" s="36" t="s">
        <v>198</v>
      </c>
      <c r="C172" s="36" t="s">
        <v>199</v>
      </c>
      <c r="D172" s="36" t="s">
        <v>463</v>
      </c>
      <c r="E172" s="36" t="s">
        <v>419</v>
      </c>
      <c r="F172" s="36" t="str">
        <f>LEFT($E172,3)</f>
        <v>GSS</v>
      </c>
      <c r="G172" s="36" t="s">
        <v>413</v>
      </c>
      <c r="H172" s="36" t="s">
        <v>414</v>
      </c>
      <c r="I172" s="36" t="s">
        <v>420</v>
      </c>
      <c r="J172" s="36" t="s">
        <v>383</v>
      </c>
      <c r="K172" s="36" t="s">
        <v>386</v>
      </c>
      <c r="L172" s="36" t="s">
        <v>35</v>
      </c>
      <c r="M172" s="36" t="s">
        <v>0</v>
      </c>
      <c r="N172" s="36" t="s">
        <v>99</v>
      </c>
      <c r="O172" s="37">
        <v>1</v>
      </c>
      <c r="P172" s="37">
        <v>1</v>
      </c>
      <c r="Q172" s="37">
        <v>1</v>
      </c>
      <c r="R172" s="37">
        <v>1</v>
      </c>
      <c r="S172" s="37">
        <v>1</v>
      </c>
      <c r="T172" s="37">
        <v>1</v>
      </c>
      <c r="U172" s="37">
        <v>1</v>
      </c>
      <c r="V172" s="37">
        <v>1</v>
      </c>
      <c r="W172" s="37">
        <v>1</v>
      </c>
      <c r="X172" s="37">
        <v>1</v>
      </c>
      <c r="Y172" s="37">
        <v>1</v>
      </c>
      <c r="Z172" s="37">
        <v>1</v>
      </c>
      <c r="AA172" s="38">
        <f>SUM(O172:Z172)</f>
        <v>12</v>
      </c>
      <c r="AB172" s="39" t="str">
        <f>VLOOKUP($M172,ProjectPortfolio!$A$2:$C$53,2,0)</f>
        <v>Unrestricted</v>
      </c>
      <c r="AC172" s="40">
        <f>VLOOKUP($M172,ProjectPortfolio!$A$2:$C$53,3,0)</f>
        <v>46022</v>
      </c>
    </row>
    <row r="173" spans="1:29" s="36" customFormat="1" x14ac:dyDescent="0.3">
      <c r="A173" s="36" t="str">
        <f t="shared" si="51"/>
        <v>A10517 Total</v>
      </c>
      <c r="B173" s="36" t="s">
        <v>200</v>
      </c>
      <c r="C173" s="36" t="s">
        <v>201</v>
      </c>
      <c r="D173" s="36" t="s">
        <v>465</v>
      </c>
      <c r="E173" s="36" t="s">
        <v>445</v>
      </c>
      <c r="F173" s="36" t="str">
        <f>LEFT($E173,3)</f>
        <v>GSS</v>
      </c>
      <c r="G173" s="36" t="s">
        <v>413</v>
      </c>
      <c r="H173" s="36" t="s">
        <v>414</v>
      </c>
      <c r="I173" s="36" t="s">
        <v>415</v>
      </c>
      <c r="J173" s="36" t="s">
        <v>383</v>
      </c>
      <c r="K173" s="36" t="s">
        <v>398</v>
      </c>
      <c r="L173" s="36" t="s">
        <v>786</v>
      </c>
      <c r="M173" s="36" t="s">
        <v>0</v>
      </c>
      <c r="N173" s="36" t="s">
        <v>202</v>
      </c>
      <c r="O173" s="37">
        <v>1</v>
      </c>
      <c r="P173" s="37">
        <v>1</v>
      </c>
      <c r="Q173" s="37">
        <v>1</v>
      </c>
      <c r="R173" s="37">
        <v>1</v>
      </c>
      <c r="S173" s="37">
        <v>1</v>
      </c>
      <c r="T173" s="37">
        <v>1</v>
      </c>
      <c r="U173" s="37">
        <v>1</v>
      </c>
      <c r="V173" s="37">
        <v>1</v>
      </c>
      <c r="W173" s="37">
        <v>1</v>
      </c>
      <c r="X173" s="37">
        <v>1</v>
      </c>
      <c r="Y173" s="37">
        <v>1</v>
      </c>
      <c r="Z173" s="37">
        <v>1</v>
      </c>
      <c r="AA173" s="38">
        <f>SUM(O173:Z173)</f>
        <v>12</v>
      </c>
      <c r="AB173" s="39" t="str">
        <f>VLOOKUP($M173,ProjectPortfolio!$A$2:$C$53,2,0)</f>
        <v>Unrestricted</v>
      </c>
      <c r="AC173" s="40">
        <f>VLOOKUP($M173,ProjectPortfolio!$A$2:$C$53,3,0)</f>
        <v>46022</v>
      </c>
    </row>
    <row r="174" spans="1:29" s="36" customFormat="1" x14ac:dyDescent="0.3">
      <c r="A174" s="36" t="str">
        <f t="shared" si="51"/>
        <v>A10527 Total</v>
      </c>
      <c r="B174" s="36" t="s">
        <v>203</v>
      </c>
      <c r="C174" s="36" t="s">
        <v>204</v>
      </c>
      <c r="D174" s="36" t="s">
        <v>365</v>
      </c>
      <c r="E174" s="36" t="s">
        <v>419</v>
      </c>
      <c r="F174" s="36" t="str">
        <f>LEFT($E174,3)</f>
        <v>GSS</v>
      </c>
      <c r="G174" s="36" t="s">
        <v>413</v>
      </c>
      <c r="H174" s="36" t="s">
        <v>414</v>
      </c>
      <c r="I174" s="36" t="s">
        <v>415</v>
      </c>
      <c r="J174" s="36" t="s">
        <v>383</v>
      </c>
      <c r="K174" s="36" t="s">
        <v>385</v>
      </c>
      <c r="L174" s="36" t="s">
        <v>35</v>
      </c>
      <c r="M174" s="36" t="s">
        <v>0</v>
      </c>
      <c r="N174" s="36" t="s">
        <v>191</v>
      </c>
      <c r="O174" s="37">
        <v>1</v>
      </c>
      <c r="P174" s="37">
        <v>1</v>
      </c>
      <c r="Q174" s="37">
        <v>1</v>
      </c>
      <c r="R174" s="37">
        <v>1</v>
      </c>
      <c r="S174" s="37">
        <v>1</v>
      </c>
      <c r="T174" s="37">
        <v>1</v>
      </c>
      <c r="U174" s="37">
        <v>1</v>
      </c>
      <c r="V174" s="37">
        <v>1</v>
      </c>
      <c r="W174" s="37">
        <v>1</v>
      </c>
      <c r="X174" s="37">
        <v>1</v>
      </c>
      <c r="Y174" s="37">
        <v>1</v>
      </c>
      <c r="Z174" s="37">
        <v>1</v>
      </c>
      <c r="AA174" s="38">
        <f>SUM(O174:Z174)</f>
        <v>12</v>
      </c>
      <c r="AB174" s="39" t="str">
        <f>VLOOKUP($M174,ProjectPortfolio!$A$2:$C$53,2,0)</f>
        <v>Unrestricted</v>
      </c>
      <c r="AC174" s="40">
        <f>VLOOKUP($M174,ProjectPortfolio!$A$2:$C$53,3,0)</f>
        <v>46022</v>
      </c>
    </row>
    <row r="175" spans="1:29" s="36" customFormat="1" ht="27.6" x14ac:dyDescent="0.3">
      <c r="A175" s="36" t="str">
        <f t="shared" si="51"/>
        <v>A10531 Total</v>
      </c>
      <c r="B175" s="36" t="s">
        <v>205</v>
      </c>
      <c r="C175" s="36" t="s">
        <v>206</v>
      </c>
      <c r="D175" s="36" t="s">
        <v>364</v>
      </c>
      <c r="E175" s="36" t="s">
        <v>430</v>
      </c>
      <c r="F175" s="36" t="str">
        <f>LEFT($E175,3)</f>
        <v>GSS</v>
      </c>
      <c r="G175" s="36" t="s">
        <v>413</v>
      </c>
      <c r="H175" s="36" t="s">
        <v>414</v>
      </c>
      <c r="I175" s="36" t="s">
        <v>420</v>
      </c>
      <c r="J175" s="36" t="s">
        <v>387</v>
      </c>
      <c r="K175" s="36" t="s">
        <v>399</v>
      </c>
      <c r="L175" s="36" t="s">
        <v>922</v>
      </c>
      <c r="M175" s="36" t="s">
        <v>971</v>
      </c>
      <c r="N175" s="36" t="s">
        <v>985</v>
      </c>
      <c r="O175" s="37">
        <v>1</v>
      </c>
      <c r="P175" s="37">
        <v>1</v>
      </c>
      <c r="Q175" s="37">
        <v>1</v>
      </c>
      <c r="R175" s="37">
        <v>1</v>
      </c>
      <c r="S175" s="37">
        <v>1</v>
      </c>
      <c r="T175" s="37">
        <v>1</v>
      </c>
      <c r="U175" s="37">
        <v>1</v>
      </c>
      <c r="V175" s="37">
        <v>1</v>
      </c>
      <c r="W175" s="37">
        <v>1</v>
      </c>
      <c r="X175" s="37">
        <v>1</v>
      </c>
      <c r="Y175" s="37">
        <v>1</v>
      </c>
      <c r="Z175" s="37">
        <v>1</v>
      </c>
      <c r="AA175" s="38">
        <f>SUM(O175:Z175)</f>
        <v>12</v>
      </c>
      <c r="AB175" s="39" t="str">
        <f>VLOOKUP($M175,ProjectPortfolio!$A$2:$C$53,2,0)</f>
        <v>SCALING IMPACT</v>
      </c>
      <c r="AC175" s="40">
        <f>VLOOKUP($M175,ProjectPortfolio!$A$2:$C$53,3,0)</f>
        <v>46022</v>
      </c>
    </row>
    <row r="176" spans="1:29" s="36" customFormat="1" x14ac:dyDescent="0.3">
      <c r="A176" s="36" t="str">
        <f t="shared" ref="A176:A182" si="54">CONCATENATE(B176," ","Total")</f>
        <v>A10541 Total</v>
      </c>
      <c r="B176" s="36" t="s">
        <v>207</v>
      </c>
      <c r="C176" s="36" t="s">
        <v>208</v>
      </c>
      <c r="D176" s="36" t="s">
        <v>504</v>
      </c>
      <c r="E176" s="36" t="s">
        <v>479</v>
      </c>
      <c r="F176" s="36" t="str">
        <f t="shared" ref="F176:F182" si="55">LEFT($E176,3)</f>
        <v>IRS</v>
      </c>
      <c r="G176" s="36" t="s">
        <v>413</v>
      </c>
      <c r="H176" s="36" t="s">
        <v>414</v>
      </c>
      <c r="I176" s="36" t="s">
        <v>420</v>
      </c>
      <c r="J176" s="36" t="s">
        <v>387</v>
      </c>
      <c r="K176" s="36" t="s">
        <v>392</v>
      </c>
      <c r="L176" s="36" t="s">
        <v>543</v>
      </c>
      <c r="M176" s="36" t="s">
        <v>762</v>
      </c>
      <c r="N176" s="36" t="s">
        <v>806</v>
      </c>
      <c r="O176" s="37">
        <v>0.15</v>
      </c>
      <c r="P176" s="37">
        <v>0.15</v>
      </c>
      <c r="Q176" s="37">
        <v>0.15</v>
      </c>
      <c r="R176" s="37">
        <v>0.15</v>
      </c>
      <c r="S176" s="37">
        <v>0.15</v>
      </c>
      <c r="T176" s="37">
        <v>0.15</v>
      </c>
      <c r="U176" s="37">
        <v>0.15</v>
      </c>
      <c r="V176" s="37">
        <v>0.15</v>
      </c>
      <c r="W176" s="37">
        <v>0.15</v>
      </c>
      <c r="X176" s="37">
        <v>0.15</v>
      </c>
      <c r="Y176" s="37">
        <v>0.15</v>
      </c>
      <c r="Z176" s="37">
        <v>0.15</v>
      </c>
      <c r="AA176" s="38">
        <f t="shared" ref="AA176:AA182" si="56">SUM(O176:Z176)</f>
        <v>1.7999999999999996</v>
      </c>
      <c r="AB176" s="39" t="str">
        <f>VLOOKUP($M176,ProjectPortfolio!$A$2:$C$53,2,0)</f>
        <v>AICCRA</v>
      </c>
      <c r="AC176" s="40">
        <f>VLOOKUP($M176,ProjectPortfolio!$A$2:$C$53,3,0)</f>
        <v>46022</v>
      </c>
    </row>
    <row r="177" spans="1:29" s="36" customFormat="1" x14ac:dyDescent="0.3">
      <c r="A177" s="36" t="str">
        <f t="shared" si="54"/>
        <v>A10541 Total</v>
      </c>
      <c r="B177" s="36" t="s">
        <v>207</v>
      </c>
      <c r="C177" s="36" t="s">
        <v>208</v>
      </c>
      <c r="D177" s="36" t="s">
        <v>504</v>
      </c>
      <c r="E177" s="36" t="s">
        <v>479</v>
      </c>
      <c r="F177" s="36" t="str">
        <f t="shared" si="55"/>
        <v>IRS</v>
      </c>
      <c r="G177" s="36" t="s">
        <v>413</v>
      </c>
      <c r="H177" s="36" t="s">
        <v>414</v>
      </c>
      <c r="I177" s="36" t="s">
        <v>420</v>
      </c>
      <c r="J177" s="36" t="s">
        <v>387</v>
      </c>
      <c r="K177" s="36" t="s">
        <v>392</v>
      </c>
      <c r="L177" s="36" t="s">
        <v>543</v>
      </c>
      <c r="M177" s="36" t="s">
        <v>762</v>
      </c>
      <c r="N177" s="36" t="s">
        <v>772</v>
      </c>
      <c r="O177" s="37">
        <v>0.15</v>
      </c>
      <c r="P177" s="37">
        <v>0.15</v>
      </c>
      <c r="Q177" s="37">
        <v>0.15</v>
      </c>
      <c r="R177" s="37">
        <v>0.15</v>
      </c>
      <c r="S177" s="37">
        <v>0.15</v>
      </c>
      <c r="T177" s="37">
        <v>0.15</v>
      </c>
      <c r="U177" s="37">
        <v>0.15</v>
      </c>
      <c r="V177" s="37">
        <v>0.15</v>
      </c>
      <c r="W177" s="37">
        <v>0.15</v>
      </c>
      <c r="X177" s="37">
        <v>0.15</v>
      </c>
      <c r="Y177" s="37">
        <v>0.15</v>
      </c>
      <c r="Z177" s="37">
        <v>0.15</v>
      </c>
      <c r="AA177" s="38">
        <f t="shared" si="56"/>
        <v>1.7999999999999996</v>
      </c>
      <c r="AB177" s="39" t="str">
        <f>VLOOKUP($M177,ProjectPortfolio!$A$2:$C$53,2,0)</f>
        <v>AICCRA</v>
      </c>
      <c r="AC177" s="40">
        <f>VLOOKUP($M177,ProjectPortfolio!$A$2:$C$53,3,0)</f>
        <v>46022</v>
      </c>
    </row>
    <row r="178" spans="1:29" s="36" customFormat="1" x14ac:dyDescent="0.3">
      <c r="A178" s="36" t="str">
        <f t="shared" si="54"/>
        <v>A10541 Total</v>
      </c>
      <c r="B178" s="36" t="s">
        <v>207</v>
      </c>
      <c r="C178" s="36" t="s">
        <v>208</v>
      </c>
      <c r="D178" s="36" t="s">
        <v>504</v>
      </c>
      <c r="E178" s="36" t="s">
        <v>479</v>
      </c>
      <c r="F178" s="36" t="str">
        <f t="shared" si="55"/>
        <v>IRS</v>
      </c>
      <c r="G178" s="36" t="s">
        <v>413</v>
      </c>
      <c r="H178" s="36" t="s">
        <v>414</v>
      </c>
      <c r="I178" s="36" t="s">
        <v>420</v>
      </c>
      <c r="J178" s="36" t="s">
        <v>387</v>
      </c>
      <c r="K178" s="36" t="s">
        <v>392</v>
      </c>
      <c r="L178" s="36" t="s">
        <v>543</v>
      </c>
      <c r="M178" s="36" t="s">
        <v>762</v>
      </c>
      <c r="N178" s="36" t="s">
        <v>769</v>
      </c>
      <c r="O178" s="37">
        <v>0.15</v>
      </c>
      <c r="P178" s="37">
        <v>0.15</v>
      </c>
      <c r="Q178" s="37">
        <v>0.15</v>
      </c>
      <c r="R178" s="37">
        <v>0.15</v>
      </c>
      <c r="S178" s="37">
        <v>0.15</v>
      </c>
      <c r="T178" s="37">
        <v>0.15</v>
      </c>
      <c r="U178" s="37">
        <v>0.15</v>
      </c>
      <c r="V178" s="37">
        <v>0.15</v>
      </c>
      <c r="W178" s="37">
        <v>0.15</v>
      </c>
      <c r="X178" s="37">
        <v>0.15</v>
      </c>
      <c r="Y178" s="37">
        <v>0.15</v>
      </c>
      <c r="Z178" s="37">
        <v>0.15</v>
      </c>
      <c r="AA178" s="38">
        <f t="shared" si="56"/>
        <v>1.7999999999999996</v>
      </c>
      <c r="AB178" s="39" t="str">
        <f>VLOOKUP($M178,ProjectPortfolio!$A$2:$C$53,2,0)</f>
        <v>AICCRA</v>
      </c>
      <c r="AC178" s="40">
        <f>VLOOKUP($M178,ProjectPortfolio!$A$2:$C$53,3,0)</f>
        <v>46022</v>
      </c>
    </row>
    <row r="179" spans="1:29" s="36" customFormat="1" x14ac:dyDescent="0.3">
      <c r="A179" s="36" t="str">
        <f t="shared" si="54"/>
        <v>A10541 Total</v>
      </c>
      <c r="B179" s="36" t="s">
        <v>207</v>
      </c>
      <c r="C179" s="36" t="s">
        <v>208</v>
      </c>
      <c r="D179" s="36" t="s">
        <v>504</v>
      </c>
      <c r="E179" s="36" t="s">
        <v>479</v>
      </c>
      <c r="F179" s="36" t="str">
        <f t="shared" si="55"/>
        <v>IRS</v>
      </c>
      <c r="G179" s="36" t="s">
        <v>413</v>
      </c>
      <c r="H179" s="36" t="s">
        <v>414</v>
      </c>
      <c r="I179" s="36" t="s">
        <v>420</v>
      </c>
      <c r="J179" s="36" t="s">
        <v>387</v>
      </c>
      <c r="K179" s="36" t="s">
        <v>392</v>
      </c>
      <c r="L179" s="36" t="s">
        <v>543</v>
      </c>
      <c r="M179" s="36" t="s">
        <v>762</v>
      </c>
      <c r="N179" s="36" t="s">
        <v>770</v>
      </c>
      <c r="O179" s="37">
        <v>0.15</v>
      </c>
      <c r="P179" s="37">
        <v>0.15</v>
      </c>
      <c r="Q179" s="37">
        <v>0.15</v>
      </c>
      <c r="R179" s="37">
        <v>0.15</v>
      </c>
      <c r="S179" s="37">
        <v>0.15</v>
      </c>
      <c r="T179" s="37">
        <v>0.15</v>
      </c>
      <c r="U179" s="37">
        <v>0.15</v>
      </c>
      <c r="V179" s="37">
        <v>0.15</v>
      </c>
      <c r="W179" s="37">
        <v>0.15</v>
      </c>
      <c r="X179" s="37">
        <v>0.15</v>
      </c>
      <c r="Y179" s="37">
        <v>0.15</v>
      </c>
      <c r="Z179" s="37">
        <v>0.15</v>
      </c>
      <c r="AA179" s="38">
        <f t="shared" si="56"/>
        <v>1.7999999999999996</v>
      </c>
      <c r="AB179" s="39" t="str">
        <f>VLOOKUP($M179,ProjectPortfolio!$A$2:$C$53,2,0)</f>
        <v>AICCRA</v>
      </c>
      <c r="AC179" s="40">
        <f>VLOOKUP($M179,ProjectPortfolio!$A$2:$C$53,3,0)</f>
        <v>46022</v>
      </c>
    </row>
    <row r="180" spans="1:29" s="36" customFormat="1" x14ac:dyDescent="0.3">
      <c r="A180" s="36" t="str">
        <f t="shared" si="54"/>
        <v>A10541 Total</v>
      </c>
      <c r="B180" s="36" t="s">
        <v>207</v>
      </c>
      <c r="C180" s="36" t="s">
        <v>208</v>
      </c>
      <c r="D180" s="36" t="s">
        <v>504</v>
      </c>
      <c r="E180" s="36" t="s">
        <v>479</v>
      </c>
      <c r="F180" s="36" t="str">
        <f t="shared" si="55"/>
        <v>IRS</v>
      </c>
      <c r="G180" s="36" t="s">
        <v>413</v>
      </c>
      <c r="H180" s="36" t="s">
        <v>414</v>
      </c>
      <c r="I180" s="36" t="s">
        <v>420</v>
      </c>
      <c r="J180" s="36" t="s">
        <v>387</v>
      </c>
      <c r="K180" s="36" t="s">
        <v>392</v>
      </c>
      <c r="L180" s="36" t="s">
        <v>543</v>
      </c>
      <c r="M180" s="36" t="s">
        <v>762</v>
      </c>
      <c r="N180" s="36" t="s">
        <v>803</v>
      </c>
      <c r="O180" s="37">
        <v>0.15</v>
      </c>
      <c r="P180" s="37">
        <v>0.15</v>
      </c>
      <c r="Q180" s="37">
        <v>0.15</v>
      </c>
      <c r="R180" s="37">
        <v>0.15</v>
      </c>
      <c r="S180" s="37">
        <v>0.15</v>
      </c>
      <c r="T180" s="37">
        <v>0.15</v>
      </c>
      <c r="U180" s="37">
        <v>0.15</v>
      </c>
      <c r="V180" s="37">
        <v>0.15</v>
      </c>
      <c r="W180" s="37">
        <v>0.15</v>
      </c>
      <c r="X180" s="37">
        <v>0.15</v>
      </c>
      <c r="Y180" s="37">
        <v>0.15</v>
      </c>
      <c r="Z180" s="37">
        <v>0.15</v>
      </c>
      <c r="AA180" s="38">
        <f t="shared" si="56"/>
        <v>1.7999999999999996</v>
      </c>
      <c r="AB180" s="39" t="str">
        <f>VLOOKUP($M180,ProjectPortfolio!$A$2:$C$53,2,0)</f>
        <v>AICCRA</v>
      </c>
      <c r="AC180" s="40">
        <f>VLOOKUP($M180,ProjectPortfolio!$A$2:$C$53,3,0)</f>
        <v>46022</v>
      </c>
    </row>
    <row r="181" spans="1:29" s="36" customFormat="1" ht="27.6" x14ac:dyDescent="0.3">
      <c r="A181" s="36" t="str">
        <f t="shared" si="54"/>
        <v>A10541 Total</v>
      </c>
      <c r="B181" s="36" t="s">
        <v>207</v>
      </c>
      <c r="C181" s="36" t="s">
        <v>208</v>
      </c>
      <c r="D181" s="36" t="s">
        <v>504</v>
      </c>
      <c r="E181" s="36" t="s">
        <v>479</v>
      </c>
      <c r="F181" s="36" t="str">
        <f t="shared" si="55"/>
        <v>IRS</v>
      </c>
      <c r="G181" s="36" t="s">
        <v>413</v>
      </c>
      <c r="H181" s="36" t="s">
        <v>414</v>
      </c>
      <c r="I181" s="36" t="s">
        <v>420</v>
      </c>
      <c r="J181" s="36" t="s">
        <v>387</v>
      </c>
      <c r="K181" s="36" t="s">
        <v>392</v>
      </c>
      <c r="L181" s="36" t="s">
        <v>543</v>
      </c>
      <c r="M181" s="36" t="s">
        <v>971</v>
      </c>
      <c r="N181" s="36" t="s">
        <v>985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8">
        <f t="shared" si="56"/>
        <v>0</v>
      </c>
      <c r="AB181" s="39" t="str">
        <f>VLOOKUP($M181,ProjectPortfolio!$A$2:$C$53,2,0)</f>
        <v>SCALING IMPACT</v>
      </c>
      <c r="AC181" s="40">
        <f>VLOOKUP($M181,ProjectPortfolio!$A$2:$C$53,3,0)</f>
        <v>46022</v>
      </c>
    </row>
    <row r="182" spans="1:29" s="36" customFormat="1" x14ac:dyDescent="0.3">
      <c r="A182" s="36" t="str">
        <f t="shared" si="54"/>
        <v>A10541 Total</v>
      </c>
      <c r="B182" s="36" t="s">
        <v>207</v>
      </c>
      <c r="C182" s="36" t="s">
        <v>208</v>
      </c>
      <c r="D182" s="36" t="s">
        <v>504</v>
      </c>
      <c r="E182" s="36" t="s">
        <v>479</v>
      </c>
      <c r="F182" s="36" t="str">
        <f t="shared" si="55"/>
        <v>IRS</v>
      </c>
      <c r="G182" s="36" t="s">
        <v>413</v>
      </c>
      <c r="H182" s="36" t="s">
        <v>414</v>
      </c>
      <c r="I182" s="36" t="s">
        <v>420</v>
      </c>
      <c r="J182" s="36" t="s">
        <v>387</v>
      </c>
      <c r="K182" s="36" t="s">
        <v>392</v>
      </c>
      <c r="L182" s="36" t="s">
        <v>543</v>
      </c>
      <c r="M182" s="36" t="s">
        <v>679</v>
      </c>
      <c r="N182" s="36" t="s">
        <v>701</v>
      </c>
      <c r="O182" s="37">
        <v>0.25</v>
      </c>
      <c r="P182" s="37">
        <v>0.25</v>
      </c>
      <c r="Q182" s="37">
        <v>0.25</v>
      </c>
      <c r="R182" s="37">
        <v>0.25</v>
      </c>
      <c r="S182" s="37">
        <v>0.25</v>
      </c>
      <c r="T182" s="37">
        <v>0.25</v>
      </c>
      <c r="U182" s="37">
        <v>0.25</v>
      </c>
      <c r="V182" s="37">
        <v>0.25</v>
      </c>
      <c r="W182" s="37">
        <v>0.25</v>
      </c>
      <c r="X182" s="37">
        <v>0.25</v>
      </c>
      <c r="Y182" s="37">
        <v>0.25</v>
      </c>
      <c r="Z182" s="37">
        <v>0.25</v>
      </c>
      <c r="AA182" s="38">
        <f t="shared" si="56"/>
        <v>3</v>
      </c>
      <c r="AB182" s="39" t="str">
        <f>VLOOKUP($M182,ProjectPortfolio!$A$2:$C$53,2,0)</f>
        <v>BMGF MHRA</v>
      </c>
      <c r="AC182" s="40">
        <f>VLOOKUP($M182,ProjectPortfolio!$A$2:$C$53,3,0)</f>
        <v>46660</v>
      </c>
    </row>
    <row r="183" spans="1:29" s="36" customFormat="1" ht="27.6" x14ac:dyDescent="0.3">
      <c r="A183" s="36" t="str">
        <f t="shared" si="51"/>
        <v>A10542 Total</v>
      </c>
      <c r="B183" s="36" t="s">
        <v>209</v>
      </c>
      <c r="C183" s="36" t="s">
        <v>210</v>
      </c>
      <c r="D183" s="36" t="s">
        <v>505</v>
      </c>
      <c r="E183" s="36" t="s">
        <v>430</v>
      </c>
      <c r="F183" s="36" t="str">
        <f>LEFT($E183,3)</f>
        <v>GSS</v>
      </c>
      <c r="G183" s="36" t="s">
        <v>413</v>
      </c>
      <c r="H183" s="36" t="s">
        <v>414</v>
      </c>
      <c r="I183" s="36" t="s">
        <v>420</v>
      </c>
      <c r="J183" s="36" t="s">
        <v>387</v>
      </c>
      <c r="K183" s="36" t="s">
        <v>392</v>
      </c>
      <c r="L183" s="36" t="s">
        <v>543</v>
      </c>
      <c r="M183" s="36" t="s">
        <v>972</v>
      </c>
      <c r="N183" s="36" t="s">
        <v>973</v>
      </c>
      <c r="O183" s="37">
        <v>1</v>
      </c>
      <c r="P183" s="37">
        <v>1</v>
      </c>
      <c r="Q183" s="37">
        <v>1</v>
      </c>
      <c r="R183" s="37">
        <v>1</v>
      </c>
      <c r="S183" s="37">
        <v>1</v>
      </c>
      <c r="T183" s="37">
        <v>1</v>
      </c>
      <c r="U183" s="37">
        <v>1</v>
      </c>
      <c r="V183" s="37">
        <v>1</v>
      </c>
      <c r="W183" s="37">
        <v>1</v>
      </c>
      <c r="X183" s="37">
        <v>1</v>
      </c>
      <c r="Y183" s="37">
        <v>1</v>
      </c>
      <c r="Z183" s="37">
        <v>1</v>
      </c>
      <c r="AA183" s="38">
        <f>SUM(O183:Z183)</f>
        <v>12</v>
      </c>
      <c r="AB183" s="39" t="str">
        <f>VLOOKUP($M183,ProjectPortfolio!$A$2:$C$53,2,0)</f>
        <v>SUSTAINABLE FARMING</v>
      </c>
      <c r="AC183" s="40">
        <f>VLOOKUP($M183,ProjectPortfolio!$A$2:$C$53,3,0)</f>
        <v>46022</v>
      </c>
    </row>
    <row r="184" spans="1:29" s="36" customFormat="1" ht="27.6" x14ac:dyDescent="0.3">
      <c r="A184" s="36" t="str">
        <f t="shared" ref="A184" si="57">CONCATENATE(B184," ","Total")</f>
        <v>A10545 Total</v>
      </c>
      <c r="B184" s="36" t="s">
        <v>1115</v>
      </c>
      <c r="C184" s="36" t="s">
        <v>1074</v>
      </c>
      <c r="D184" s="36" t="s">
        <v>506</v>
      </c>
      <c r="E184" s="36" t="s">
        <v>473</v>
      </c>
      <c r="F184" s="36" t="str">
        <f>LEFT($E184,3)</f>
        <v>Int</v>
      </c>
      <c r="G184" s="36" t="s">
        <v>541</v>
      </c>
      <c r="H184" s="36" t="s">
        <v>451</v>
      </c>
      <c r="I184" s="36" t="s">
        <v>587</v>
      </c>
      <c r="J184" s="36" t="s">
        <v>387</v>
      </c>
      <c r="K184" s="36" t="s">
        <v>388</v>
      </c>
      <c r="L184" s="36" t="s">
        <v>544</v>
      </c>
      <c r="M184" s="36" t="s">
        <v>67</v>
      </c>
      <c r="N184" s="36" t="s">
        <v>377</v>
      </c>
      <c r="O184" s="69">
        <v>0</v>
      </c>
      <c r="P184" s="69">
        <v>0</v>
      </c>
      <c r="Q184" s="69">
        <v>0</v>
      </c>
      <c r="R184" s="69">
        <v>0</v>
      </c>
      <c r="S184" s="69">
        <v>1</v>
      </c>
      <c r="T184" s="69">
        <v>1</v>
      </c>
      <c r="U184" s="69">
        <v>1</v>
      </c>
      <c r="V184" s="69">
        <v>1</v>
      </c>
      <c r="W184" s="69">
        <v>1</v>
      </c>
      <c r="X184" s="69">
        <v>1</v>
      </c>
      <c r="Y184" s="69">
        <v>1</v>
      </c>
      <c r="Z184" s="69">
        <v>1</v>
      </c>
      <c r="AA184" s="38">
        <f>SUM(O184:Z184)</f>
        <v>8</v>
      </c>
      <c r="AB184" s="39" t="str">
        <f>VLOOKUP($M184,ProjectPortfolio!$A$2:$C$53,2,0)</f>
        <v>KAFACI Phase 3</v>
      </c>
      <c r="AC184" s="40">
        <f>VLOOKUP($M184,ProjectPortfolio!$A$2:$C$53,3,0)</f>
        <v>46022</v>
      </c>
    </row>
    <row r="185" spans="1:29" s="36" customFormat="1" ht="27.6" x14ac:dyDescent="0.3">
      <c r="A185" s="36" t="str">
        <f t="shared" si="51"/>
        <v>A10546 Total</v>
      </c>
      <c r="B185" s="36" t="s">
        <v>211</v>
      </c>
      <c r="C185" s="36" t="s">
        <v>1031</v>
      </c>
      <c r="D185" s="36" t="s">
        <v>506</v>
      </c>
      <c r="E185" s="36" t="s">
        <v>473</v>
      </c>
      <c r="F185" s="36" t="str">
        <f>LEFT($E185,3)</f>
        <v>Int</v>
      </c>
      <c r="G185" s="36" t="s">
        <v>541</v>
      </c>
      <c r="H185" s="36" t="s">
        <v>451</v>
      </c>
      <c r="I185" s="36" t="s">
        <v>587</v>
      </c>
      <c r="J185" s="36" t="s">
        <v>387</v>
      </c>
      <c r="K185" s="36" t="s">
        <v>388</v>
      </c>
      <c r="L185" s="36" t="s">
        <v>1074</v>
      </c>
      <c r="M185" s="36" t="s">
        <v>67</v>
      </c>
      <c r="N185" s="36" t="s">
        <v>377</v>
      </c>
      <c r="O185" s="69">
        <v>0</v>
      </c>
      <c r="P185" s="69">
        <v>0</v>
      </c>
      <c r="Q185" s="69">
        <v>0</v>
      </c>
      <c r="R185" s="69">
        <v>0</v>
      </c>
      <c r="S185" s="69">
        <v>0</v>
      </c>
      <c r="T185" s="69">
        <v>0</v>
      </c>
      <c r="U185" s="69">
        <v>0</v>
      </c>
      <c r="V185" s="69">
        <v>0</v>
      </c>
      <c r="W185" s="69">
        <v>0</v>
      </c>
      <c r="X185" s="69">
        <v>0</v>
      </c>
      <c r="Y185" s="69">
        <v>0</v>
      </c>
      <c r="Z185" s="69">
        <v>0</v>
      </c>
      <c r="AA185" s="38">
        <f>SUM(O185:Z185)</f>
        <v>0</v>
      </c>
      <c r="AB185" s="39" t="str">
        <f>VLOOKUP($M185,ProjectPortfolio!$A$2:$C$53,2,0)</f>
        <v>KAFACI Phase 3</v>
      </c>
      <c r="AC185" s="40">
        <f>VLOOKUP($M185,ProjectPortfolio!$A$2:$C$53,3,0)</f>
        <v>46022</v>
      </c>
    </row>
    <row r="186" spans="1:29" s="36" customFormat="1" x14ac:dyDescent="0.3">
      <c r="A186" s="36" t="str">
        <f t="shared" si="51"/>
        <v>A10548 Total</v>
      </c>
      <c r="B186" s="36" t="s">
        <v>212</v>
      </c>
      <c r="C186" s="36" t="s">
        <v>213</v>
      </c>
      <c r="D186" s="36" t="s">
        <v>507</v>
      </c>
      <c r="E186" s="36" t="s">
        <v>467</v>
      </c>
      <c r="F186" s="36" t="str">
        <f>LEFT($E186,3)</f>
        <v>IRS</v>
      </c>
      <c r="G186" s="36" t="s">
        <v>541</v>
      </c>
      <c r="H186" s="36" t="s">
        <v>471</v>
      </c>
      <c r="I186" s="36" t="s">
        <v>472</v>
      </c>
      <c r="J186" s="36" t="s">
        <v>387</v>
      </c>
      <c r="K186" s="36" t="s">
        <v>388</v>
      </c>
      <c r="L186" s="36" t="s">
        <v>544</v>
      </c>
      <c r="M186" s="36" t="s">
        <v>752</v>
      </c>
      <c r="N186" s="36" t="s">
        <v>755</v>
      </c>
      <c r="O186" s="37">
        <v>0.8</v>
      </c>
      <c r="P186" s="37">
        <v>0.8</v>
      </c>
      <c r="Q186" s="37" t="s">
        <v>967</v>
      </c>
      <c r="R186" s="37" t="s">
        <v>967</v>
      </c>
      <c r="S186" s="37" t="s">
        <v>967</v>
      </c>
      <c r="T186" s="37" t="s">
        <v>967</v>
      </c>
      <c r="U186" s="37" t="s">
        <v>967</v>
      </c>
      <c r="V186" s="37" t="s">
        <v>967</v>
      </c>
      <c r="W186" s="37" t="s">
        <v>967</v>
      </c>
      <c r="X186" s="37" t="s">
        <v>967</v>
      </c>
      <c r="Y186" s="37" t="s">
        <v>967</v>
      </c>
      <c r="Z186" s="37" t="s">
        <v>967</v>
      </c>
      <c r="AA186" s="38">
        <f>SUM(O186:Z186)</f>
        <v>1.6</v>
      </c>
      <c r="AB186" s="39" t="str">
        <f>VLOOKUP($M186,ProjectPortfolio!$A$2:$C$53,2,0)</f>
        <v>SGP AGGRI2</v>
      </c>
      <c r="AC186" s="40">
        <f>VLOOKUP($M186,ProjectPortfolio!$A$2:$C$53,3,0)</f>
        <v>45716</v>
      </c>
    </row>
    <row r="187" spans="1:29" s="36" customFormat="1" x14ac:dyDescent="0.3">
      <c r="A187" s="36" t="str">
        <f t="shared" ref="A187" si="58">CONCATENATE(B187," ","Total")</f>
        <v>A10548 Total</v>
      </c>
      <c r="B187" s="36" t="s">
        <v>212</v>
      </c>
      <c r="C187" s="36" t="s">
        <v>213</v>
      </c>
      <c r="D187" s="36" t="s">
        <v>507</v>
      </c>
      <c r="E187" s="36" t="s">
        <v>467</v>
      </c>
      <c r="F187" s="36" t="str">
        <f>LEFT($E187,3)</f>
        <v>IRS</v>
      </c>
      <c r="G187" s="36" t="s">
        <v>541</v>
      </c>
      <c r="H187" s="36" t="s">
        <v>471</v>
      </c>
      <c r="I187" s="36" t="s">
        <v>472</v>
      </c>
      <c r="J187" s="36" t="s">
        <v>387</v>
      </c>
      <c r="K187" s="36" t="s">
        <v>388</v>
      </c>
      <c r="L187" s="36" t="s">
        <v>544</v>
      </c>
      <c r="M187" s="36" t="s">
        <v>679</v>
      </c>
      <c r="N187" s="36" t="s">
        <v>751</v>
      </c>
      <c r="O187" s="37">
        <v>0.2</v>
      </c>
      <c r="P187" s="37">
        <v>0.2</v>
      </c>
      <c r="Q187" s="37">
        <v>0.2</v>
      </c>
      <c r="R187" s="37">
        <v>0.2</v>
      </c>
      <c r="S187" s="37">
        <v>0.2</v>
      </c>
      <c r="T187" s="37">
        <v>0.2</v>
      </c>
      <c r="U187" s="37">
        <v>0.2</v>
      </c>
      <c r="V187" s="37">
        <v>0.2</v>
      </c>
      <c r="W187" s="37">
        <v>0.2</v>
      </c>
      <c r="X187" s="37">
        <v>0.2</v>
      </c>
      <c r="Y187" s="37">
        <v>0.2</v>
      </c>
      <c r="Z187" s="37">
        <v>0.2</v>
      </c>
      <c r="AA187" s="38">
        <f>SUM(O187:Z187)</f>
        <v>2.4</v>
      </c>
      <c r="AB187" s="39" t="str">
        <f>VLOOKUP($M187,ProjectPortfolio!$A$2:$C$53,2,0)</f>
        <v>BMGF MHRA</v>
      </c>
      <c r="AC187" s="40">
        <f>VLOOKUP($M187,ProjectPortfolio!$A$2:$C$53,3,0)</f>
        <v>46660</v>
      </c>
    </row>
    <row r="188" spans="1:29" s="36" customFormat="1" x14ac:dyDescent="0.3">
      <c r="A188" s="36" t="str">
        <f t="shared" si="51"/>
        <v>A10548 Total</v>
      </c>
      <c r="B188" s="36" t="s">
        <v>212</v>
      </c>
      <c r="C188" s="36" t="s">
        <v>213</v>
      </c>
      <c r="D188" s="36" t="s">
        <v>507</v>
      </c>
      <c r="E188" s="36" t="s">
        <v>467</v>
      </c>
      <c r="F188" s="36" t="str">
        <f>LEFT($E188,3)</f>
        <v>IRS</v>
      </c>
      <c r="G188" s="36" t="s">
        <v>541</v>
      </c>
      <c r="H188" s="36" t="s">
        <v>471</v>
      </c>
      <c r="I188" s="36" t="s">
        <v>472</v>
      </c>
      <c r="J188" s="36" t="s">
        <v>387</v>
      </c>
      <c r="K188" s="36" t="s">
        <v>388</v>
      </c>
      <c r="L188" s="36" t="s">
        <v>544</v>
      </c>
      <c r="M188" s="36" t="s">
        <v>969</v>
      </c>
      <c r="N188" s="36" t="s">
        <v>970</v>
      </c>
      <c r="O188" s="37">
        <v>0</v>
      </c>
      <c r="P188" s="37">
        <v>0</v>
      </c>
      <c r="Q188" s="37">
        <v>0.8</v>
      </c>
      <c r="R188" s="37">
        <v>0.8</v>
      </c>
      <c r="S188" s="37">
        <v>0.8</v>
      </c>
      <c r="T188" s="37">
        <v>0.8</v>
      </c>
      <c r="U188" s="37">
        <v>0.8</v>
      </c>
      <c r="V188" s="37">
        <v>0.8</v>
      </c>
      <c r="W188" s="37">
        <v>0.8</v>
      </c>
      <c r="X188" s="37">
        <v>0.8</v>
      </c>
      <c r="Y188" s="37">
        <v>0.8</v>
      </c>
      <c r="Z188" s="37">
        <v>0.8</v>
      </c>
      <c r="AA188" s="38">
        <f>SUM(O188:Z188)</f>
        <v>7.9999999999999991</v>
      </c>
      <c r="AB188" s="39" t="str">
        <f>VLOOKUP($M188,ProjectPortfolio!$A$2:$C$53,2,0)</f>
        <v>B4T</v>
      </c>
      <c r="AC188" s="40">
        <f>VLOOKUP($M188,ProjectPortfolio!$A$2:$C$53,3,0)</f>
        <v>46022</v>
      </c>
    </row>
    <row r="189" spans="1:29" s="36" customFormat="1" x14ac:dyDescent="0.3">
      <c r="A189" s="36" t="str">
        <f t="shared" si="51"/>
        <v>A10550 Total</v>
      </c>
      <c r="B189" s="36" t="s">
        <v>214</v>
      </c>
      <c r="C189" s="36" t="s">
        <v>378</v>
      </c>
      <c r="D189" s="36" t="s">
        <v>417</v>
      </c>
      <c r="E189" s="36" t="s">
        <v>475</v>
      </c>
      <c r="F189" s="36" t="str">
        <f>LEFT($E189,3)</f>
        <v>IRS</v>
      </c>
      <c r="G189" s="36" t="s">
        <v>413</v>
      </c>
      <c r="H189" s="36" t="s">
        <v>414</v>
      </c>
      <c r="I189" s="36" t="s">
        <v>420</v>
      </c>
      <c r="J189" s="36" t="s">
        <v>383</v>
      </c>
      <c r="K189" s="36" t="s">
        <v>394</v>
      </c>
      <c r="L189" s="36" t="s">
        <v>28</v>
      </c>
      <c r="M189" s="36" t="s">
        <v>0</v>
      </c>
      <c r="N189" s="36" t="s">
        <v>107</v>
      </c>
      <c r="O189" s="37">
        <v>1</v>
      </c>
      <c r="P189" s="37">
        <v>1</v>
      </c>
      <c r="Q189" s="37">
        <v>1</v>
      </c>
      <c r="R189" s="37">
        <v>1</v>
      </c>
      <c r="S189" s="37">
        <v>1</v>
      </c>
      <c r="T189" s="37">
        <v>1</v>
      </c>
      <c r="U189" s="37">
        <v>1</v>
      </c>
      <c r="V189" s="37">
        <v>1</v>
      </c>
      <c r="W189" s="37">
        <v>1</v>
      </c>
      <c r="X189" s="37">
        <v>1</v>
      </c>
      <c r="Y189" s="37">
        <v>1</v>
      </c>
      <c r="Z189" s="37">
        <v>1</v>
      </c>
      <c r="AA189" s="38">
        <f>SUM(O189:Z189)</f>
        <v>12</v>
      </c>
      <c r="AB189" s="39" t="str">
        <f>VLOOKUP($M189,ProjectPortfolio!$A$2:$C$53,2,0)</f>
        <v>Unrestricted</v>
      </c>
      <c r="AC189" s="40">
        <f>VLOOKUP($M189,ProjectPortfolio!$A$2:$C$53,3,0)</f>
        <v>46022</v>
      </c>
    </row>
    <row r="190" spans="1:29" s="36" customFormat="1" ht="27.6" x14ac:dyDescent="0.3">
      <c r="A190" s="36" t="str">
        <f t="shared" si="51"/>
        <v>A10552 Total</v>
      </c>
      <c r="B190" s="36" t="s">
        <v>215</v>
      </c>
      <c r="C190" s="36" t="s">
        <v>216</v>
      </c>
      <c r="D190" s="36" t="s">
        <v>508</v>
      </c>
      <c r="E190" s="36" t="s">
        <v>479</v>
      </c>
      <c r="F190" s="36" t="str">
        <f>LEFT($E190,3)</f>
        <v>IRS</v>
      </c>
      <c r="G190" s="36" t="s">
        <v>403</v>
      </c>
      <c r="H190" s="36" t="s">
        <v>451</v>
      </c>
      <c r="I190" s="36" t="s">
        <v>587</v>
      </c>
      <c r="J190" s="36" t="s">
        <v>387</v>
      </c>
      <c r="K190" s="36" t="s">
        <v>403</v>
      </c>
      <c r="L190" s="36" t="s">
        <v>922</v>
      </c>
      <c r="M190" s="36" t="s">
        <v>8</v>
      </c>
      <c r="N190" s="36" t="s">
        <v>379</v>
      </c>
      <c r="O190" s="37">
        <v>1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8">
        <f>SUM(O190:Z190)</f>
        <v>1</v>
      </c>
      <c r="AB190" s="39" t="str">
        <f>VLOOKUP($M190,ProjectPortfolio!$A$2:$C$53,2,0)</f>
        <v>EU CORAF ABEE</v>
      </c>
      <c r="AC190" s="40">
        <f>VLOOKUP($M190,ProjectPortfolio!$A$2:$C$53,3,0)</f>
        <v>45930</v>
      </c>
    </row>
    <row r="191" spans="1:29" s="36" customFormat="1" ht="41.4" x14ac:dyDescent="0.3">
      <c r="A191" s="36" t="s">
        <v>1032</v>
      </c>
      <c r="B191" s="36" t="s">
        <v>215</v>
      </c>
      <c r="C191" s="36" t="s">
        <v>216</v>
      </c>
      <c r="D191" s="36" t="s">
        <v>508</v>
      </c>
      <c r="E191" s="36" t="s">
        <v>469</v>
      </c>
      <c r="F191" s="36" t="s">
        <v>711</v>
      </c>
      <c r="G191" s="36" t="s">
        <v>541</v>
      </c>
      <c r="H191" s="36" t="s">
        <v>451</v>
      </c>
      <c r="I191" s="36" t="s">
        <v>587</v>
      </c>
      <c r="J191" s="36" t="s">
        <v>387</v>
      </c>
      <c r="K191" s="36" t="s">
        <v>403</v>
      </c>
      <c r="L191" s="36" t="s">
        <v>922</v>
      </c>
      <c r="M191" s="36" t="s">
        <v>871</v>
      </c>
      <c r="N191" s="36" t="s">
        <v>909</v>
      </c>
      <c r="O191" s="37">
        <v>0</v>
      </c>
      <c r="P191" s="37">
        <v>0.32</v>
      </c>
      <c r="Q191" s="37">
        <v>0.32</v>
      </c>
      <c r="R191" s="37">
        <v>0.32</v>
      </c>
      <c r="S191" s="37">
        <v>0.32</v>
      </c>
      <c r="T191" s="37">
        <v>0.32</v>
      </c>
      <c r="U191" s="37">
        <v>0.32</v>
      </c>
      <c r="V191" s="37">
        <v>0.32</v>
      </c>
      <c r="W191" s="37">
        <v>0.32</v>
      </c>
      <c r="X191" s="37">
        <v>0.32</v>
      </c>
      <c r="Y191" s="37">
        <v>0.32</v>
      </c>
      <c r="Z191" s="37">
        <v>0.32</v>
      </c>
      <c r="AA191" s="38">
        <f t="shared" ref="AA191:AA193" si="59">SUM(O191:Z191)</f>
        <v>3.5199999999999996</v>
      </c>
      <c r="AB191" s="39" t="s">
        <v>1001</v>
      </c>
      <c r="AC191" s="40">
        <v>0</v>
      </c>
    </row>
    <row r="192" spans="1:29" s="36" customFormat="1" ht="41.4" x14ac:dyDescent="0.3">
      <c r="A192" s="36" t="s">
        <v>1032</v>
      </c>
      <c r="B192" s="36" t="s">
        <v>215</v>
      </c>
      <c r="C192" s="36" t="s">
        <v>216</v>
      </c>
      <c r="D192" s="36" t="s">
        <v>508</v>
      </c>
      <c r="E192" s="36" t="s">
        <v>469</v>
      </c>
      <c r="F192" s="36" t="s">
        <v>711</v>
      </c>
      <c r="G192" s="36" t="s">
        <v>541</v>
      </c>
      <c r="H192" s="36" t="s">
        <v>451</v>
      </c>
      <c r="I192" s="36" t="s">
        <v>587</v>
      </c>
      <c r="J192" s="36" t="s">
        <v>387</v>
      </c>
      <c r="K192" s="36" t="s">
        <v>403</v>
      </c>
      <c r="L192" s="36" t="s">
        <v>922</v>
      </c>
      <c r="M192" s="36" t="s">
        <v>871</v>
      </c>
      <c r="N192" s="36" t="s">
        <v>889</v>
      </c>
      <c r="O192" s="37">
        <v>0</v>
      </c>
      <c r="P192" s="37">
        <v>0.04</v>
      </c>
      <c r="Q192" s="37">
        <v>0.04</v>
      </c>
      <c r="R192" s="37">
        <v>0.04</v>
      </c>
      <c r="S192" s="37">
        <v>0.04</v>
      </c>
      <c r="T192" s="37">
        <v>0.04</v>
      </c>
      <c r="U192" s="37">
        <v>0.04</v>
      </c>
      <c r="V192" s="37">
        <v>0.04</v>
      </c>
      <c r="W192" s="37">
        <v>0.04</v>
      </c>
      <c r="X192" s="37">
        <v>0.04</v>
      </c>
      <c r="Y192" s="37">
        <v>0.04</v>
      </c>
      <c r="Z192" s="37">
        <v>0.04</v>
      </c>
      <c r="AA192" s="38">
        <f t="shared" si="59"/>
        <v>0.43999999999999995</v>
      </c>
      <c r="AB192" s="39" t="s">
        <v>1001</v>
      </c>
      <c r="AC192" s="40">
        <v>0</v>
      </c>
    </row>
    <row r="193" spans="1:29" s="36" customFormat="1" x14ac:dyDescent="0.3">
      <c r="A193" s="36" t="str">
        <f t="shared" si="51"/>
        <v>A10552 Total</v>
      </c>
      <c r="B193" s="36" t="s">
        <v>215</v>
      </c>
      <c r="C193" s="36" t="s">
        <v>216</v>
      </c>
      <c r="D193" s="36" t="s">
        <v>508</v>
      </c>
      <c r="E193" s="36" t="s">
        <v>469</v>
      </c>
      <c r="F193" s="36" t="str">
        <f>LEFT($E193,3)</f>
        <v>IRS</v>
      </c>
      <c r="G193" s="36" t="s">
        <v>541</v>
      </c>
      <c r="H193" s="36" t="s">
        <v>451</v>
      </c>
      <c r="I193" s="36" t="s">
        <v>587</v>
      </c>
      <c r="J193" s="36" t="s">
        <v>387</v>
      </c>
      <c r="K193" s="36" t="s">
        <v>403</v>
      </c>
      <c r="L193" s="36" t="s">
        <v>922</v>
      </c>
      <c r="M193" s="36" t="s">
        <v>871</v>
      </c>
      <c r="N193" s="36" t="s">
        <v>872</v>
      </c>
      <c r="O193" s="37">
        <v>0</v>
      </c>
      <c r="P193" s="37">
        <v>0.64</v>
      </c>
      <c r="Q193" s="37">
        <v>0.64</v>
      </c>
      <c r="R193" s="37">
        <v>0.64</v>
      </c>
      <c r="S193" s="37">
        <v>0.64</v>
      </c>
      <c r="T193" s="37">
        <v>0.64</v>
      </c>
      <c r="U193" s="37">
        <v>0.64</v>
      </c>
      <c r="V193" s="37">
        <v>0.64</v>
      </c>
      <c r="W193" s="37">
        <v>0.64</v>
      </c>
      <c r="X193" s="37">
        <v>0.64</v>
      </c>
      <c r="Y193" s="37">
        <v>0.64</v>
      </c>
      <c r="Z193" s="37">
        <v>0.64</v>
      </c>
      <c r="AA193" s="38">
        <f t="shared" si="59"/>
        <v>7.0399999999999991</v>
      </c>
      <c r="AB193" s="39" t="str">
        <f>VLOOKUP($M193,ProjectPortfolio!$A$2:$C$53,2,0)</f>
        <v>MCF RIZAO</v>
      </c>
      <c r="AC193" s="40">
        <f>VLOOKUP($M193,ProjectPortfolio!$A$2:$C$53,3,0)</f>
        <v>47299</v>
      </c>
    </row>
    <row r="194" spans="1:29" s="36" customFormat="1" ht="27.6" x14ac:dyDescent="0.3">
      <c r="A194" s="36" t="str">
        <f t="shared" si="51"/>
        <v>A10553 Total</v>
      </c>
      <c r="B194" s="36" t="s">
        <v>217</v>
      </c>
      <c r="C194" s="36" t="s">
        <v>218</v>
      </c>
      <c r="D194" s="36" t="s">
        <v>366</v>
      </c>
      <c r="E194" s="36" t="s">
        <v>437</v>
      </c>
      <c r="F194" s="36" t="str">
        <f>LEFT($E194,3)</f>
        <v>GSS</v>
      </c>
      <c r="G194" s="36" t="s">
        <v>541</v>
      </c>
      <c r="H194" s="36" t="s">
        <v>451</v>
      </c>
      <c r="I194" s="36" t="s">
        <v>587</v>
      </c>
      <c r="J194" s="36" t="s">
        <v>387</v>
      </c>
      <c r="K194" s="36" t="s">
        <v>388</v>
      </c>
      <c r="L194" s="36" t="s">
        <v>1074</v>
      </c>
      <c r="M194" s="36" t="s">
        <v>67</v>
      </c>
      <c r="N194" s="36" t="s">
        <v>377</v>
      </c>
      <c r="O194" s="37">
        <v>1</v>
      </c>
      <c r="P194" s="37">
        <v>1</v>
      </c>
      <c r="Q194" s="37">
        <v>1</v>
      </c>
      <c r="R194" s="37">
        <v>1</v>
      </c>
      <c r="S194" s="37">
        <v>1</v>
      </c>
      <c r="T194" s="37">
        <v>1</v>
      </c>
      <c r="U194" s="37">
        <v>1</v>
      </c>
      <c r="V194" s="37">
        <v>1</v>
      </c>
      <c r="W194" s="37">
        <v>1</v>
      </c>
      <c r="X194" s="37">
        <v>1</v>
      </c>
      <c r="Y194" s="37">
        <v>1</v>
      </c>
      <c r="Z194" s="37">
        <v>1</v>
      </c>
      <c r="AA194" s="38">
        <f>SUM(O194:Z194)</f>
        <v>12</v>
      </c>
      <c r="AB194" s="39" t="str">
        <f>VLOOKUP($M194,ProjectPortfolio!$A$2:$C$53,2,0)</f>
        <v>KAFACI Phase 3</v>
      </c>
      <c r="AC194" s="40">
        <f>VLOOKUP($M194,ProjectPortfolio!$A$2:$C$53,3,0)</f>
        <v>46022</v>
      </c>
    </row>
    <row r="195" spans="1:29" s="36" customFormat="1" ht="27.6" x14ac:dyDescent="0.3">
      <c r="A195" s="36" t="str">
        <f t="shared" si="51"/>
        <v>A10554 Total</v>
      </c>
      <c r="B195" s="36" t="s">
        <v>219</v>
      </c>
      <c r="C195" s="36" t="s">
        <v>220</v>
      </c>
      <c r="D195" s="36" t="s">
        <v>366</v>
      </c>
      <c r="E195" s="36" t="s">
        <v>437</v>
      </c>
      <c r="F195" s="36" t="str">
        <f>LEFT($E195,3)</f>
        <v>GSS</v>
      </c>
      <c r="G195" s="36" t="s">
        <v>541</v>
      </c>
      <c r="H195" s="36" t="s">
        <v>451</v>
      </c>
      <c r="I195" s="36" t="s">
        <v>587</v>
      </c>
      <c r="J195" s="36" t="s">
        <v>387</v>
      </c>
      <c r="K195" s="36" t="s">
        <v>388</v>
      </c>
      <c r="L195" s="36" t="s">
        <v>1074</v>
      </c>
      <c r="M195" s="36" t="s">
        <v>67</v>
      </c>
      <c r="N195" s="36" t="s">
        <v>377</v>
      </c>
      <c r="O195" s="37">
        <v>1</v>
      </c>
      <c r="P195" s="37">
        <v>1</v>
      </c>
      <c r="Q195" s="37">
        <v>1</v>
      </c>
      <c r="R195" s="37">
        <v>1</v>
      </c>
      <c r="S195" s="37">
        <v>1</v>
      </c>
      <c r="T195" s="37">
        <v>1</v>
      </c>
      <c r="U195" s="37">
        <v>1</v>
      </c>
      <c r="V195" s="37">
        <v>1</v>
      </c>
      <c r="W195" s="37">
        <v>1</v>
      </c>
      <c r="X195" s="37">
        <v>1</v>
      </c>
      <c r="Y195" s="37">
        <v>1</v>
      </c>
      <c r="Z195" s="37">
        <v>1</v>
      </c>
      <c r="AA195" s="38">
        <f>SUM(O195:Z195)</f>
        <v>12</v>
      </c>
      <c r="AB195" s="39" t="str">
        <f>VLOOKUP($M195,ProjectPortfolio!$A$2:$C$53,2,0)</f>
        <v>KAFACI Phase 3</v>
      </c>
      <c r="AC195" s="40">
        <f>VLOOKUP($M195,ProjectPortfolio!$A$2:$C$53,3,0)</f>
        <v>46022</v>
      </c>
    </row>
    <row r="196" spans="1:29" s="36" customFormat="1" x14ac:dyDescent="0.3">
      <c r="A196" s="36" t="str">
        <f t="shared" si="51"/>
        <v>A10556 Total</v>
      </c>
      <c r="B196" s="36" t="s">
        <v>221</v>
      </c>
      <c r="C196" s="36" t="s">
        <v>222</v>
      </c>
      <c r="D196" s="36" t="s">
        <v>432</v>
      </c>
      <c r="E196" s="36" t="s">
        <v>475</v>
      </c>
      <c r="F196" s="36" t="str">
        <f>LEFT($E196,3)</f>
        <v>IRS</v>
      </c>
      <c r="G196" s="36" t="s">
        <v>413</v>
      </c>
      <c r="H196" s="36" t="s">
        <v>414</v>
      </c>
      <c r="I196" s="36" t="s">
        <v>420</v>
      </c>
      <c r="J196" s="36" t="s">
        <v>389</v>
      </c>
      <c r="K196" s="36" t="s">
        <v>404</v>
      </c>
      <c r="L196" s="36" t="s">
        <v>28</v>
      </c>
      <c r="M196" s="36" t="s">
        <v>0</v>
      </c>
      <c r="N196" s="36" t="s">
        <v>760</v>
      </c>
      <c r="O196" s="37">
        <v>1</v>
      </c>
      <c r="P196" s="37">
        <v>1</v>
      </c>
      <c r="Q196" s="37">
        <v>1</v>
      </c>
      <c r="R196" s="37">
        <v>1</v>
      </c>
      <c r="S196" s="37">
        <v>1</v>
      </c>
      <c r="T196" s="37">
        <v>1</v>
      </c>
      <c r="U196" s="37">
        <v>1</v>
      </c>
      <c r="V196" s="37">
        <v>1</v>
      </c>
      <c r="W196" s="37">
        <v>1</v>
      </c>
      <c r="X196" s="37">
        <v>1</v>
      </c>
      <c r="Y196" s="37">
        <v>1</v>
      </c>
      <c r="Z196" s="37">
        <v>1</v>
      </c>
      <c r="AA196" s="38">
        <f>SUM(O196:Z196)</f>
        <v>12</v>
      </c>
      <c r="AB196" s="39" t="str">
        <f>VLOOKUP($M196,ProjectPortfolio!$A$2:$C$53,2,0)</f>
        <v>Unrestricted</v>
      </c>
      <c r="AC196" s="40">
        <f>VLOOKUP($M196,ProjectPortfolio!$A$2:$C$53,3,0)</f>
        <v>46022</v>
      </c>
    </row>
    <row r="197" spans="1:29" s="36" customFormat="1" x14ac:dyDescent="0.3">
      <c r="A197" s="36" t="str">
        <f t="shared" si="51"/>
        <v>A10559 Total</v>
      </c>
      <c r="B197" s="36" t="s">
        <v>223</v>
      </c>
      <c r="C197" s="36" t="s">
        <v>224</v>
      </c>
      <c r="D197" s="36" t="s">
        <v>509</v>
      </c>
      <c r="E197" s="36" t="s">
        <v>437</v>
      </c>
      <c r="F197" s="36" t="str">
        <f>LEFT($E197,3)</f>
        <v>GSS</v>
      </c>
      <c r="G197" s="36" t="s">
        <v>413</v>
      </c>
      <c r="H197" s="36" t="s">
        <v>414</v>
      </c>
      <c r="I197" s="36" t="s">
        <v>420</v>
      </c>
      <c r="J197" s="36" t="s">
        <v>389</v>
      </c>
      <c r="K197" s="36" t="s">
        <v>390</v>
      </c>
      <c r="L197" s="36" t="s">
        <v>431</v>
      </c>
      <c r="M197" s="36" t="s">
        <v>0</v>
      </c>
      <c r="N197" s="36" t="s">
        <v>74</v>
      </c>
      <c r="O197" s="37">
        <v>1</v>
      </c>
      <c r="P197" s="37">
        <v>1</v>
      </c>
      <c r="Q197" s="37">
        <v>1</v>
      </c>
      <c r="R197" s="37">
        <v>1</v>
      </c>
      <c r="S197" s="37">
        <v>1</v>
      </c>
      <c r="T197" s="37">
        <v>1</v>
      </c>
      <c r="U197" s="37">
        <v>1</v>
      </c>
      <c r="V197" s="37">
        <v>1</v>
      </c>
      <c r="W197" s="37">
        <v>1</v>
      </c>
      <c r="X197" s="37">
        <v>1</v>
      </c>
      <c r="Y197" s="37">
        <v>1</v>
      </c>
      <c r="Z197" s="37">
        <v>1</v>
      </c>
      <c r="AA197" s="38">
        <f>SUM(O197:Z197)</f>
        <v>12</v>
      </c>
      <c r="AB197" s="39" t="str">
        <f>VLOOKUP($M197,ProjectPortfolio!$A$2:$C$53,2,0)</f>
        <v>Unrestricted</v>
      </c>
      <c r="AC197" s="40">
        <f>VLOOKUP($M197,ProjectPortfolio!$A$2:$C$53,3,0)</f>
        <v>46022</v>
      </c>
    </row>
    <row r="198" spans="1:29" s="36" customFormat="1" x14ac:dyDescent="0.3">
      <c r="A198" s="36" t="str">
        <f t="shared" si="51"/>
        <v>A10560 Total</v>
      </c>
      <c r="B198" s="36" t="s">
        <v>225</v>
      </c>
      <c r="C198" s="36" t="s">
        <v>226</v>
      </c>
      <c r="D198" s="36" t="s">
        <v>510</v>
      </c>
      <c r="E198" s="36" t="s">
        <v>445</v>
      </c>
      <c r="F198" s="36" t="str">
        <f>LEFT($E198,3)</f>
        <v>GSS</v>
      </c>
      <c r="G198" s="36" t="s">
        <v>413</v>
      </c>
      <c r="H198" s="36" t="s">
        <v>414</v>
      </c>
      <c r="I198" s="36" t="s">
        <v>415</v>
      </c>
      <c r="J198" s="36" t="s">
        <v>397</v>
      </c>
      <c r="K198" s="36" t="s">
        <v>397</v>
      </c>
      <c r="L198" s="36" t="s">
        <v>28</v>
      </c>
      <c r="M198" s="36" t="s">
        <v>0</v>
      </c>
      <c r="N198" s="36" t="s">
        <v>29</v>
      </c>
      <c r="O198" s="37">
        <v>1</v>
      </c>
      <c r="P198" s="37">
        <v>1</v>
      </c>
      <c r="Q198" s="37">
        <v>1</v>
      </c>
      <c r="R198" s="37">
        <v>1</v>
      </c>
      <c r="S198" s="37">
        <v>1</v>
      </c>
      <c r="T198" s="37">
        <v>1</v>
      </c>
      <c r="U198" s="37">
        <v>1</v>
      </c>
      <c r="V198" s="37">
        <v>1</v>
      </c>
      <c r="W198" s="37">
        <v>1</v>
      </c>
      <c r="X198" s="37">
        <v>1</v>
      </c>
      <c r="Y198" s="37">
        <v>1</v>
      </c>
      <c r="Z198" s="37">
        <v>1</v>
      </c>
      <c r="AA198" s="38">
        <f>SUM(O198:Z198)</f>
        <v>12</v>
      </c>
      <c r="AB198" s="39" t="str">
        <f>VLOOKUP($M198,ProjectPortfolio!$A$2:$C$53,2,0)</f>
        <v>Unrestricted</v>
      </c>
      <c r="AC198" s="40">
        <f>VLOOKUP($M198,ProjectPortfolio!$A$2:$C$53,3,0)</f>
        <v>46022</v>
      </c>
    </row>
    <row r="199" spans="1:29" s="36" customFormat="1" x14ac:dyDescent="0.3">
      <c r="A199" s="36" t="str">
        <f t="shared" ref="A199:A201" si="60">CONCATENATE(B199," ","Total")</f>
        <v>A10561 Total</v>
      </c>
      <c r="B199" s="36" t="s">
        <v>227</v>
      </c>
      <c r="C199" s="36" t="s">
        <v>228</v>
      </c>
      <c r="F199" s="36" t="str">
        <f>LEFT($E199,3)</f>
        <v/>
      </c>
      <c r="G199" s="36" t="s">
        <v>541</v>
      </c>
      <c r="H199" s="36" t="s">
        <v>414</v>
      </c>
      <c r="I199" s="36" t="s">
        <v>587</v>
      </c>
      <c r="L199" s="36" t="s">
        <v>639</v>
      </c>
      <c r="M199" s="36" t="s">
        <v>871</v>
      </c>
      <c r="N199" s="36" t="s">
        <v>909</v>
      </c>
      <c r="O199" s="37">
        <v>0.45000152457616788</v>
      </c>
      <c r="P199" s="37">
        <v>0.45000152457616788</v>
      </c>
      <c r="Q199" s="37">
        <v>0.45000152457616788</v>
      </c>
      <c r="R199" s="37">
        <v>0.45000152457616788</v>
      </c>
      <c r="S199" s="37">
        <v>0.45000152457616788</v>
      </c>
      <c r="T199" s="37">
        <v>0.45000152457616788</v>
      </c>
      <c r="U199" s="37">
        <v>0.45000152457616788</v>
      </c>
      <c r="V199" s="37">
        <v>0.45000152457616788</v>
      </c>
      <c r="W199" s="37">
        <v>0.45000152457616788</v>
      </c>
      <c r="X199" s="37">
        <v>0.45000152457616788</v>
      </c>
      <c r="Y199" s="37">
        <v>0.45000152457616788</v>
      </c>
      <c r="Z199" s="37">
        <v>0.45000152457616788</v>
      </c>
      <c r="AA199" s="38">
        <f>SUM(O199:Z199)</f>
        <v>5.4000182949140134</v>
      </c>
      <c r="AB199" s="39" t="str">
        <f>VLOOKUP($M199,ProjectPortfolio!$A$2:$C$53,2,0)</f>
        <v>MCF RIZAO</v>
      </c>
      <c r="AC199" s="40">
        <f>VLOOKUP($M199,ProjectPortfolio!$A$2:$C$53,3,0)</f>
        <v>47299</v>
      </c>
    </row>
    <row r="200" spans="1:29" s="36" customFormat="1" x14ac:dyDescent="0.3">
      <c r="A200" s="36" t="str">
        <f t="shared" si="60"/>
        <v>A10561 Total</v>
      </c>
      <c r="B200" s="36" t="s">
        <v>227</v>
      </c>
      <c r="C200" s="36" t="s">
        <v>228</v>
      </c>
      <c r="F200" s="36" t="str">
        <f>LEFT($E200,3)</f>
        <v/>
      </c>
      <c r="G200" s="36" t="s">
        <v>541</v>
      </c>
      <c r="H200" s="36" t="s">
        <v>414</v>
      </c>
      <c r="I200" s="36" t="s">
        <v>587</v>
      </c>
      <c r="L200" s="36" t="s">
        <v>639</v>
      </c>
      <c r="M200" s="36" t="s">
        <v>871</v>
      </c>
      <c r="N200" s="36" t="s">
        <v>889</v>
      </c>
      <c r="O200" s="37">
        <v>0.25</v>
      </c>
      <c r="P200" s="37">
        <v>0.25</v>
      </c>
      <c r="Q200" s="37">
        <v>0.25</v>
      </c>
      <c r="R200" s="37">
        <v>0.25</v>
      </c>
      <c r="S200" s="37">
        <v>0.25</v>
      </c>
      <c r="T200" s="37">
        <v>0.25</v>
      </c>
      <c r="U200" s="37">
        <v>0.25</v>
      </c>
      <c r="V200" s="37">
        <v>0.25</v>
      </c>
      <c r="W200" s="37">
        <v>0.25</v>
      </c>
      <c r="X200" s="37">
        <v>0.25</v>
      </c>
      <c r="Y200" s="37">
        <v>0.25</v>
      </c>
      <c r="Z200" s="37">
        <v>0.25</v>
      </c>
      <c r="AA200" s="38">
        <f>SUM(O200:Z200)</f>
        <v>3</v>
      </c>
      <c r="AB200" s="39" t="str">
        <f>VLOOKUP($M200,ProjectPortfolio!$A$2:$C$53,2,0)</f>
        <v>MCF RIZAO</v>
      </c>
      <c r="AC200" s="40">
        <f>VLOOKUP($M200,ProjectPortfolio!$A$2:$C$53,3,0)</f>
        <v>47299</v>
      </c>
    </row>
    <row r="201" spans="1:29" s="36" customFormat="1" x14ac:dyDescent="0.3">
      <c r="A201" s="36" t="str">
        <f t="shared" si="60"/>
        <v>A10561 Total</v>
      </c>
      <c r="B201" s="36" t="s">
        <v>227</v>
      </c>
      <c r="C201" s="36" t="s">
        <v>228</v>
      </c>
      <c r="F201" s="36" t="str">
        <f>LEFT($E201,3)</f>
        <v/>
      </c>
      <c r="G201" s="36" t="s">
        <v>541</v>
      </c>
      <c r="H201" s="36" t="s">
        <v>414</v>
      </c>
      <c r="I201" s="36" t="s">
        <v>587</v>
      </c>
      <c r="L201" s="36" t="s">
        <v>639</v>
      </c>
      <c r="M201" s="36" t="s">
        <v>871</v>
      </c>
      <c r="N201" s="36" t="s">
        <v>872</v>
      </c>
      <c r="O201" s="37">
        <v>0.29999847542383218</v>
      </c>
      <c r="P201" s="37">
        <v>0.29999847542383218</v>
      </c>
      <c r="Q201" s="37">
        <v>0.29999847542383218</v>
      </c>
      <c r="R201" s="37">
        <v>0.29999847542383218</v>
      </c>
      <c r="S201" s="37">
        <v>0.29999847542383218</v>
      </c>
      <c r="T201" s="37">
        <v>0.29999847542383218</v>
      </c>
      <c r="U201" s="37">
        <v>0.29999847542383218</v>
      </c>
      <c r="V201" s="37">
        <v>0.29999847542383218</v>
      </c>
      <c r="W201" s="37">
        <v>0.29999847542383218</v>
      </c>
      <c r="X201" s="37">
        <v>0.29999847542383218</v>
      </c>
      <c r="Y201" s="37">
        <v>0.29999847542383218</v>
      </c>
      <c r="Z201" s="37">
        <v>0.29999847542383218</v>
      </c>
      <c r="AA201" s="38">
        <f>SUM(O201:Z201)</f>
        <v>3.599981705085987</v>
      </c>
      <c r="AB201" s="39" t="str">
        <f>VLOOKUP($M201,ProjectPortfolio!$A$2:$C$53,2,0)</f>
        <v>MCF RIZAO</v>
      </c>
      <c r="AC201" s="40">
        <f>VLOOKUP($M201,ProjectPortfolio!$A$2:$C$53,3,0)</f>
        <v>47299</v>
      </c>
    </row>
    <row r="202" spans="1:29" s="36" customFormat="1" x14ac:dyDescent="0.3">
      <c r="A202" s="36" t="str">
        <f t="shared" si="51"/>
        <v>A10563 Total</v>
      </c>
      <c r="B202" s="36" t="s">
        <v>229</v>
      </c>
      <c r="C202" s="36" t="s">
        <v>230</v>
      </c>
      <c r="D202" s="36" t="s">
        <v>511</v>
      </c>
      <c r="E202" s="36" t="s">
        <v>479</v>
      </c>
      <c r="F202" s="36" t="str">
        <f>LEFT($E202,3)</f>
        <v>IRS</v>
      </c>
      <c r="G202" s="36" t="s">
        <v>541</v>
      </c>
      <c r="H202" s="36" t="s">
        <v>414</v>
      </c>
      <c r="I202" s="36" t="s">
        <v>420</v>
      </c>
      <c r="J202" s="36" t="s">
        <v>387</v>
      </c>
      <c r="K202" s="36" t="s">
        <v>393</v>
      </c>
      <c r="L202" s="36" t="s">
        <v>544</v>
      </c>
      <c r="M202" s="36" t="s">
        <v>762</v>
      </c>
      <c r="N202" s="36" t="s">
        <v>771</v>
      </c>
      <c r="O202" s="37"/>
      <c r="P202" s="37"/>
      <c r="Q202" s="37">
        <v>0.35</v>
      </c>
      <c r="R202" s="37">
        <v>0.35</v>
      </c>
      <c r="S202" s="37">
        <v>0.35</v>
      </c>
      <c r="T202" s="37">
        <v>0.35</v>
      </c>
      <c r="U202" s="37">
        <v>0.35</v>
      </c>
      <c r="V202" s="37">
        <v>0.35</v>
      </c>
      <c r="W202" s="37">
        <v>0.35</v>
      </c>
      <c r="X202" s="37">
        <v>0.35</v>
      </c>
      <c r="Y202" s="37">
        <v>0.35</v>
      </c>
      <c r="Z202" s="37">
        <v>0.35</v>
      </c>
      <c r="AA202" s="38">
        <f>SUM(O202:Z202)</f>
        <v>3.5000000000000004</v>
      </c>
      <c r="AB202" s="39" t="str">
        <f>VLOOKUP($M202,ProjectPortfolio!$A$2:$C$53,2,0)</f>
        <v>AICCRA</v>
      </c>
      <c r="AC202" s="40">
        <f>VLOOKUP($M202,ProjectPortfolio!$A$2:$C$53,3,0)</f>
        <v>46022</v>
      </c>
    </row>
    <row r="203" spans="1:29" s="36" customFormat="1" x14ac:dyDescent="0.3">
      <c r="A203" s="36" t="str">
        <f t="shared" ref="A203" si="61">CONCATENATE(B203," ","Total")</f>
        <v>A10563 Total</v>
      </c>
      <c r="B203" s="36" t="s">
        <v>229</v>
      </c>
      <c r="C203" s="36" t="s">
        <v>230</v>
      </c>
      <c r="D203" s="36" t="s">
        <v>511</v>
      </c>
      <c r="E203" s="36" t="s">
        <v>479</v>
      </c>
      <c r="F203" s="36" t="str">
        <f>LEFT($E203,3)</f>
        <v>IRS</v>
      </c>
      <c r="G203" s="36" t="s">
        <v>541</v>
      </c>
      <c r="H203" s="36" t="s">
        <v>414</v>
      </c>
      <c r="I203" s="36" t="s">
        <v>420</v>
      </c>
      <c r="J203" s="36" t="s">
        <v>387</v>
      </c>
      <c r="K203" s="36" t="s">
        <v>393</v>
      </c>
      <c r="L203" s="36" t="s">
        <v>544</v>
      </c>
      <c r="M203" s="36" t="s">
        <v>762</v>
      </c>
      <c r="N203" s="36" t="s">
        <v>769</v>
      </c>
      <c r="O203" s="37">
        <v>0.5</v>
      </c>
      <c r="P203" s="37">
        <v>0.5</v>
      </c>
      <c r="Q203" s="37">
        <v>0.35</v>
      </c>
      <c r="R203" s="37">
        <v>0.35</v>
      </c>
      <c r="S203" s="37">
        <v>0.35</v>
      </c>
      <c r="T203" s="37">
        <v>0.35</v>
      </c>
      <c r="U203" s="37">
        <v>0.35</v>
      </c>
      <c r="V203" s="37">
        <v>0.35</v>
      </c>
      <c r="W203" s="37">
        <v>0.35</v>
      </c>
      <c r="X203" s="37">
        <v>0.35</v>
      </c>
      <c r="Y203" s="37">
        <v>0.35</v>
      </c>
      <c r="Z203" s="37">
        <v>0.35</v>
      </c>
      <c r="AA203" s="38">
        <f>SUM(O203:Z203)</f>
        <v>4.5</v>
      </c>
      <c r="AB203" s="39" t="str">
        <f>VLOOKUP($M203,ProjectPortfolio!$A$2:$C$53,2,0)</f>
        <v>AICCRA</v>
      </c>
      <c r="AC203" s="40">
        <f>VLOOKUP($M203,ProjectPortfolio!$A$2:$C$53,3,0)</f>
        <v>46022</v>
      </c>
    </row>
    <row r="204" spans="1:29" s="36" customFormat="1" x14ac:dyDescent="0.3">
      <c r="A204" s="36" t="str">
        <f t="shared" ref="A204" si="62">CONCATENATE(B204," ","Total")</f>
        <v>A10563 Total</v>
      </c>
      <c r="B204" s="36" t="s">
        <v>229</v>
      </c>
      <c r="C204" s="36" t="s">
        <v>230</v>
      </c>
      <c r="D204" s="36" t="s">
        <v>511</v>
      </c>
      <c r="E204" s="36" t="s">
        <v>479</v>
      </c>
      <c r="F204" s="36" t="str">
        <f>LEFT($E204,3)</f>
        <v>IRS</v>
      </c>
      <c r="G204" s="36" t="s">
        <v>541</v>
      </c>
      <c r="H204" s="36" t="s">
        <v>414</v>
      </c>
      <c r="I204" s="36" t="s">
        <v>420</v>
      </c>
      <c r="J204" s="36" t="s">
        <v>387</v>
      </c>
      <c r="K204" s="36" t="s">
        <v>393</v>
      </c>
      <c r="L204" s="36" t="s">
        <v>544</v>
      </c>
      <c r="M204" s="36" t="s">
        <v>762</v>
      </c>
      <c r="N204" s="36" t="s">
        <v>803</v>
      </c>
      <c r="O204" s="37"/>
      <c r="P204" s="37"/>
      <c r="Q204" s="37">
        <v>0.3</v>
      </c>
      <c r="R204" s="37">
        <v>0.3</v>
      </c>
      <c r="S204" s="37">
        <v>0.3</v>
      </c>
      <c r="T204" s="37">
        <v>0.3</v>
      </c>
      <c r="U204" s="37">
        <v>0.3</v>
      </c>
      <c r="V204" s="37">
        <v>0.3</v>
      </c>
      <c r="W204" s="37">
        <v>0.3</v>
      </c>
      <c r="X204" s="37">
        <v>0.3</v>
      </c>
      <c r="Y204" s="37">
        <v>0.3</v>
      </c>
      <c r="Z204" s="37">
        <v>0.3</v>
      </c>
      <c r="AA204" s="38">
        <f>SUM(O204:Z204)</f>
        <v>2.9999999999999996</v>
      </c>
      <c r="AB204" s="39" t="str">
        <f>VLOOKUP($M204,ProjectPortfolio!$A$2:$C$53,2,0)</f>
        <v>AICCRA</v>
      </c>
      <c r="AC204" s="40">
        <f>VLOOKUP($M204,ProjectPortfolio!$A$2:$C$53,3,0)</f>
        <v>46022</v>
      </c>
    </row>
    <row r="205" spans="1:29" s="36" customFormat="1" x14ac:dyDescent="0.3">
      <c r="A205" s="36" t="str">
        <f t="shared" ref="A205:A258" si="63">CONCATENATE(B205," ","Total")</f>
        <v>A10563 Total</v>
      </c>
      <c r="B205" s="36" t="s">
        <v>229</v>
      </c>
      <c r="C205" s="36" t="s">
        <v>230</v>
      </c>
      <c r="D205" s="36" t="s">
        <v>511</v>
      </c>
      <c r="E205" s="36" t="s">
        <v>479</v>
      </c>
      <c r="F205" s="36" t="str">
        <f>LEFT($E205,3)</f>
        <v>IRS</v>
      </c>
      <c r="G205" s="36" t="s">
        <v>541</v>
      </c>
      <c r="H205" s="36" t="s">
        <v>414</v>
      </c>
      <c r="I205" s="36" t="s">
        <v>420</v>
      </c>
      <c r="J205" s="36" t="s">
        <v>387</v>
      </c>
      <c r="K205" s="36" t="s">
        <v>393</v>
      </c>
      <c r="L205" s="36" t="s">
        <v>544</v>
      </c>
      <c r="M205" s="36" t="s">
        <v>752</v>
      </c>
      <c r="N205" s="36" t="s">
        <v>756</v>
      </c>
      <c r="O205" s="37">
        <v>0.5</v>
      </c>
      <c r="P205" s="37">
        <v>0.5</v>
      </c>
      <c r="Q205" s="37" t="s">
        <v>967</v>
      </c>
      <c r="R205" s="37" t="s">
        <v>967</v>
      </c>
      <c r="S205" s="37" t="s">
        <v>967</v>
      </c>
      <c r="T205" s="37" t="s">
        <v>967</v>
      </c>
      <c r="U205" s="37" t="s">
        <v>967</v>
      </c>
      <c r="V205" s="37" t="s">
        <v>967</v>
      </c>
      <c r="W205" s="37" t="s">
        <v>967</v>
      </c>
      <c r="X205" s="37" t="s">
        <v>967</v>
      </c>
      <c r="Y205" s="37" t="s">
        <v>967</v>
      </c>
      <c r="Z205" s="37" t="s">
        <v>967</v>
      </c>
      <c r="AA205" s="38">
        <f>SUM(O205:Z205)</f>
        <v>1</v>
      </c>
      <c r="AB205" s="39" t="str">
        <f>VLOOKUP($M205,ProjectPortfolio!$A$2:$C$53,2,0)</f>
        <v>SGP AGGRI2</v>
      </c>
      <c r="AC205" s="40">
        <f>VLOOKUP($M205,ProjectPortfolio!$A$2:$C$53,3,0)</f>
        <v>45716</v>
      </c>
    </row>
    <row r="206" spans="1:29" s="36" customFormat="1" ht="27.6" x14ac:dyDescent="0.3">
      <c r="A206" s="36" t="str">
        <f t="shared" si="63"/>
        <v>A10565 Total</v>
      </c>
      <c r="B206" s="36" t="s">
        <v>231</v>
      </c>
      <c r="C206" s="36" t="s">
        <v>232</v>
      </c>
      <c r="D206" s="36" t="s">
        <v>512</v>
      </c>
      <c r="E206" s="36" t="s">
        <v>430</v>
      </c>
      <c r="F206" s="36" t="str">
        <f>LEFT($E206,3)</f>
        <v>GSS</v>
      </c>
      <c r="G206" s="36" t="s">
        <v>541</v>
      </c>
      <c r="H206" s="36" t="s">
        <v>414</v>
      </c>
      <c r="I206" s="36" t="s">
        <v>420</v>
      </c>
      <c r="J206" s="36" t="s">
        <v>387</v>
      </c>
      <c r="K206" s="36" t="s">
        <v>388</v>
      </c>
      <c r="L206" s="36" t="s">
        <v>118</v>
      </c>
      <c r="M206" s="36" t="s">
        <v>980</v>
      </c>
      <c r="N206" s="36" t="s">
        <v>981</v>
      </c>
      <c r="O206" s="37">
        <v>1</v>
      </c>
      <c r="P206" s="37">
        <v>1</v>
      </c>
      <c r="Q206" s="37">
        <v>1</v>
      </c>
      <c r="R206" s="37">
        <v>1</v>
      </c>
      <c r="S206" s="37">
        <v>1</v>
      </c>
      <c r="T206" s="37">
        <v>1</v>
      </c>
      <c r="U206" s="37">
        <v>1</v>
      </c>
      <c r="V206" s="37">
        <v>1</v>
      </c>
      <c r="W206" s="37">
        <v>1</v>
      </c>
      <c r="X206" s="37">
        <v>1</v>
      </c>
      <c r="Y206" s="37">
        <v>1</v>
      </c>
      <c r="Z206" s="37">
        <v>1</v>
      </c>
      <c r="AA206" s="38">
        <f>SUM(O206:Z206)</f>
        <v>12</v>
      </c>
      <c r="AB206" s="39" t="str">
        <f>VLOOKUP($M206,ProjectPortfolio!$A$2:$C$53,2,0)</f>
        <v>GENEBANK INT</v>
      </c>
      <c r="AC206" s="40">
        <f>VLOOKUP($M206,ProjectPortfolio!$A$2:$C$53,3,0)</f>
        <v>46022</v>
      </c>
    </row>
    <row r="207" spans="1:29" s="36" customFormat="1" ht="15.6" x14ac:dyDescent="0.3">
      <c r="A207" s="36" t="str">
        <f t="shared" ref="A207" si="64">CONCATENATE(B207," ","Total")</f>
        <v>A10570 Total</v>
      </c>
      <c r="B207" s="36" t="s">
        <v>233</v>
      </c>
      <c r="C207" s="36" t="s">
        <v>234</v>
      </c>
      <c r="D207" s="36" t="s">
        <v>513</v>
      </c>
      <c r="E207" s="36" t="s">
        <v>430</v>
      </c>
      <c r="F207" s="36" t="str">
        <f>LEFT($E207,3)</f>
        <v>GSS</v>
      </c>
      <c r="G207" s="36" t="s">
        <v>413</v>
      </c>
      <c r="H207" s="36" t="s">
        <v>414</v>
      </c>
      <c r="I207" s="36" t="s">
        <v>420</v>
      </c>
      <c r="J207" s="36" t="s">
        <v>387</v>
      </c>
      <c r="K207" s="36" t="s">
        <v>401</v>
      </c>
      <c r="L207" s="36" t="s">
        <v>38</v>
      </c>
      <c r="M207" s="36" t="s">
        <v>765</v>
      </c>
      <c r="N207" s="36" t="s">
        <v>870</v>
      </c>
      <c r="O207" s="69">
        <v>0.5</v>
      </c>
      <c r="P207" s="69">
        <v>0.5</v>
      </c>
      <c r="Q207" s="69">
        <v>0.5</v>
      </c>
      <c r="R207" s="69">
        <v>0.5</v>
      </c>
      <c r="S207" s="69">
        <v>0.5</v>
      </c>
      <c r="T207" s="69">
        <v>0.5</v>
      </c>
      <c r="U207" s="69">
        <v>0.5</v>
      </c>
      <c r="V207" s="69">
        <v>0.5</v>
      </c>
      <c r="W207" s="69">
        <v>0.5</v>
      </c>
      <c r="X207" s="69">
        <v>0.5</v>
      </c>
      <c r="Y207" s="69">
        <v>0.5</v>
      </c>
      <c r="Z207" s="69">
        <v>0.5</v>
      </c>
      <c r="AA207" s="38">
        <f>SUM(O207:Z207)</f>
        <v>6</v>
      </c>
      <c r="AB207" s="39" t="str">
        <f>VLOOKUP($M207,ProjectPortfolio!$A$2:$C$53,2,0)</f>
        <v>Seeds4Liberia</v>
      </c>
      <c r="AC207" s="40">
        <f>VLOOKUP($M207,ProjectPortfolio!$A$2:$C$53,3,0)</f>
        <v>46742</v>
      </c>
    </row>
    <row r="208" spans="1:29" s="36" customFormat="1" ht="41.4" x14ac:dyDescent="0.3">
      <c r="A208" s="36" t="str">
        <f t="shared" ref="A208" si="65">CONCATENATE(B208," ","Total")</f>
        <v>A10570 Total</v>
      </c>
      <c r="B208" s="36" t="s">
        <v>233</v>
      </c>
      <c r="C208" s="36" t="s">
        <v>234</v>
      </c>
      <c r="D208" s="36" t="s">
        <v>513</v>
      </c>
      <c r="E208" s="36" t="s">
        <v>430</v>
      </c>
      <c r="F208" s="36" t="str">
        <f>LEFT($E208,3)</f>
        <v>GSS</v>
      </c>
      <c r="G208" s="36" t="s">
        <v>413</v>
      </c>
      <c r="H208" s="36" t="s">
        <v>414</v>
      </c>
      <c r="I208" s="36" t="s">
        <v>420</v>
      </c>
      <c r="J208" s="36" t="s">
        <v>387</v>
      </c>
      <c r="K208" s="36" t="s">
        <v>401</v>
      </c>
      <c r="L208" s="36" t="s">
        <v>38</v>
      </c>
      <c r="M208" s="36" t="s">
        <v>925</v>
      </c>
      <c r="N208" s="36" t="s">
        <v>1033</v>
      </c>
      <c r="O208" s="69">
        <v>0</v>
      </c>
      <c r="P208" s="69">
        <v>0</v>
      </c>
      <c r="Q208" s="69">
        <v>0</v>
      </c>
      <c r="R208" s="69">
        <v>0</v>
      </c>
      <c r="S208" s="69">
        <v>0</v>
      </c>
      <c r="T208" s="69">
        <v>0</v>
      </c>
      <c r="U208" s="69">
        <v>0</v>
      </c>
      <c r="V208" s="69">
        <v>0</v>
      </c>
      <c r="W208" s="69">
        <v>0</v>
      </c>
      <c r="X208" s="69">
        <v>0</v>
      </c>
      <c r="Y208" s="69">
        <v>0</v>
      </c>
      <c r="Z208" s="69">
        <v>0</v>
      </c>
      <c r="AA208" s="38">
        <f>SUM(O208:Z208)</f>
        <v>0</v>
      </c>
      <c r="AB208" s="39" t="str">
        <f>VLOOKUP($M208,ProjectPortfolio!$A$2:$C$53,2,0)</f>
        <v>BMGF - Study on Guiguidou RVC</v>
      </c>
      <c r="AC208" s="40">
        <f>VLOOKUP($M208,ProjectPortfolio!$A$2:$C$53,3,0)</f>
        <v>45838</v>
      </c>
    </row>
    <row r="209" spans="1:29" s="36" customFormat="1" ht="15.6" x14ac:dyDescent="0.3">
      <c r="A209" s="36" t="str">
        <f t="shared" si="63"/>
        <v>A10570 Total</v>
      </c>
      <c r="B209" s="36" t="s">
        <v>233</v>
      </c>
      <c r="C209" s="36" t="s">
        <v>234</v>
      </c>
      <c r="D209" s="36" t="s">
        <v>513</v>
      </c>
      <c r="E209" s="36" t="s">
        <v>430</v>
      </c>
      <c r="F209" s="36" t="str">
        <f>LEFT($E209,3)</f>
        <v>GSS</v>
      </c>
      <c r="G209" s="36" t="s">
        <v>413</v>
      </c>
      <c r="H209" s="36" t="s">
        <v>414</v>
      </c>
      <c r="I209" s="36" t="s">
        <v>420</v>
      </c>
      <c r="J209" s="36" t="s">
        <v>387</v>
      </c>
      <c r="K209" s="36" t="s">
        <v>401</v>
      </c>
      <c r="L209" s="36" t="s">
        <v>38</v>
      </c>
      <c r="M209" s="36" t="s">
        <v>969</v>
      </c>
      <c r="N209" s="36" t="s">
        <v>984</v>
      </c>
      <c r="O209" s="69">
        <v>0.5</v>
      </c>
      <c r="P209" s="69">
        <v>0.5</v>
      </c>
      <c r="Q209" s="69">
        <v>0.5</v>
      </c>
      <c r="R209" s="69">
        <v>0.5</v>
      </c>
      <c r="S209" s="69">
        <v>0.5</v>
      </c>
      <c r="T209" s="69">
        <v>0.5</v>
      </c>
      <c r="U209" s="69">
        <v>0.5</v>
      </c>
      <c r="V209" s="69">
        <v>0.5</v>
      </c>
      <c r="W209" s="69">
        <v>0.5</v>
      </c>
      <c r="X209" s="69">
        <v>0.5</v>
      </c>
      <c r="Y209" s="69">
        <v>0.5</v>
      </c>
      <c r="Z209" s="69">
        <v>0.5</v>
      </c>
      <c r="AA209" s="38">
        <f>SUM(O209:Z209)</f>
        <v>6</v>
      </c>
      <c r="AB209" s="39" t="str">
        <f>VLOOKUP($M209,ProjectPortfolio!$A$2:$C$53,2,0)</f>
        <v>B4T</v>
      </c>
      <c r="AC209" s="40">
        <f>VLOOKUP($M209,ProjectPortfolio!$A$2:$C$53,3,0)</f>
        <v>46022</v>
      </c>
    </row>
    <row r="210" spans="1:29" s="36" customFormat="1" ht="27.6" x14ac:dyDescent="0.3">
      <c r="A210" s="36" t="str">
        <f t="shared" si="63"/>
        <v>A10571 Total</v>
      </c>
      <c r="B210" s="36" t="s">
        <v>235</v>
      </c>
      <c r="C210" s="36" t="s">
        <v>236</v>
      </c>
      <c r="D210" s="36" t="s">
        <v>514</v>
      </c>
      <c r="E210" s="36" t="s">
        <v>430</v>
      </c>
      <c r="F210" s="36" t="str">
        <f>LEFT($E210,3)</f>
        <v>GSS</v>
      </c>
      <c r="G210" s="36" t="s">
        <v>413</v>
      </c>
      <c r="H210" s="36" t="s">
        <v>414</v>
      </c>
      <c r="I210" s="36" t="s">
        <v>420</v>
      </c>
      <c r="J210" s="36" t="s">
        <v>387</v>
      </c>
      <c r="K210" s="36" t="s">
        <v>401</v>
      </c>
      <c r="L210" s="36" t="s">
        <v>38</v>
      </c>
      <c r="M210" s="36" t="s">
        <v>971</v>
      </c>
      <c r="N210" s="36" t="s">
        <v>985</v>
      </c>
      <c r="O210" s="37">
        <v>1</v>
      </c>
      <c r="P210" s="37">
        <v>1</v>
      </c>
      <c r="Q210" s="37">
        <v>1</v>
      </c>
      <c r="R210" s="37">
        <v>1</v>
      </c>
      <c r="S210" s="37">
        <v>1</v>
      </c>
      <c r="T210" s="37">
        <v>1</v>
      </c>
      <c r="U210" s="37">
        <v>1</v>
      </c>
      <c r="V210" s="37">
        <v>1</v>
      </c>
      <c r="W210" s="37">
        <v>1</v>
      </c>
      <c r="X210" s="37">
        <v>1</v>
      </c>
      <c r="Y210" s="37">
        <v>1</v>
      </c>
      <c r="Z210" s="37">
        <v>1</v>
      </c>
      <c r="AA210" s="38">
        <f>SUM(O210:Z210)</f>
        <v>12</v>
      </c>
      <c r="AB210" s="39" t="str">
        <f>VLOOKUP($M210,ProjectPortfolio!$A$2:$C$53,2,0)</f>
        <v>SCALING IMPACT</v>
      </c>
      <c r="AC210" s="40">
        <f>VLOOKUP($M210,ProjectPortfolio!$A$2:$C$53,3,0)</f>
        <v>46022</v>
      </c>
    </row>
    <row r="211" spans="1:29" s="36" customFormat="1" x14ac:dyDescent="0.3">
      <c r="A211" s="36" t="str">
        <f t="shared" si="63"/>
        <v>A10572 Total</v>
      </c>
      <c r="B211" s="36" t="s">
        <v>237</v>
      </c>
      <c r="C211" s="36" t="s">
        <v>238</v>
      </c>
      <c r="D211" s="36" t="s">
        <v>515</v>
      </c>
      <c r="E211" s="36" t="s">
        <v>479</v>
      </c>
      <c r="F211" s="36" t="str">
        <f>LEFT($E211,3)</f>
        <v>IRS</v>
      </c>
      <c r="G211" s="36" t="s">
        <v>413</v>
      </c>
      <c r="H211" s="36" t="s">
        <v>516</v>
      </c>
      <c r="I211" s="36" t="s">
        <v>517</v>
      </c>
      <c r="J211" s="36" t="s">
        <v>387</v>
      </c>
      <c r="K211" s="36" t="s">
        <v>401</v>
      </c>
      <c r="L211" s="36" t="s">
        <v>38</v>
      </c>
      <c r="M211" s="36" t="s">
        <v>969</v>
      </c>
      <c r="N211" s="36" t="s">
        <v>984</v>
      </c>
      <c r="O211" s="37">
        <v>0</v>
      </c>
      <c r="P211" s="37">
        <v>0</v>
      </c>
      <c r="Q211" s="37">
        <v>0.45</v>
      </c>
      <c r="R211" s="37">
        <v>0.45</v>
      </c>
      <c r="S211" s="37">
        <v>0.45</v>
      </c>
      <c r="T211" s="37">
        <v>0.45</v>
      </c>
      <c r="U211" s="37">
        <v>0.45</v>
      </c>
      <c r="V211" s="37">
        <v>0.45</v>
      </c>
      <c r="W211" s="37">
        <v>0.45</v>
      </c>
      <c r="X211" s="37">
        <v>0.45</v>
      </c>
      <c r="Y211" s="37">
        <v>0.45</v>
      </c>
      <c r="Z211" s="37">
        <v>0.45</v>
      </c>
      <c r="AA211" s="38">
        <f>SUM(O211:Z211)</f>
        <v>4.5000000000000009</v>
      </c>
      <c r="AB211" s="39" t="str">
        <f>VLOOKUP($M211,ProjectPortfolio!$A$2:$C$53,2,0)</f>
        <v>B4T</v>
      </c>
      <c r="AC211" s="40">
        <f>VLOOKUP($M211,ProjectPortfolio!$A$2:$C$53,3,0)</f>
        <v>46022</v>
      </c>
    </row>
    <row r="212" spans="1:29" s="36" customFormat="1" ht="27.6" x14ac:dyDescent="0.3">
      <c r="A212" s="36" t="str">
        <f t="shared" ref="A212" si="66">CONCATENATE(B212," ","Total")</f>
        <v>A10572 Total</v>
      </c>
      <c r="B212" s="36" t="s">
        <v>237</v>
      </c>
      <c r="C212" s="36" t="s">
        <v>238</v>
      </c>
      <c r="D212" s="36" t="s">
        <v>515</v>
      </c>
      <c r="E212" s="36" t="s">
        <v>479</v>
      </c>
      <c r="F212" s="36" t="str">
        <f>LEFT($E212,3)</f>
        <v>IRS</v>
      </c>
      <c r="G212" s="36" t="s">
        <v>413</v>
      </c>
      <c r="H212" s="36" t="s">
        <v>516</v>
      </c>
      <c r="I212" s="36" t="s">
        <v>517</v>
      </c>
      <c r="J212" s="36" t="s">
        <v>387</v>
      </c>
      <c r="K212" s="36" t="s">
        <v>401</v>
      </c>
      <c r="L212" s="36" t="s">
        <v>38</v>
      </c>
      <c r="M212" s="36" t="s">
        <v>971</v>
      </c>
      <c r="N212" s="36" t="s">
        <v>985</v>
      </c>
      <c r="O212" s="37">
        <v>0</v>
      </c>
      <c r="P212" s="37">
        <v>0</v>
      </c>
      <c r="Q212" s="37">
        <v>0.1</v>
      </c>
      <c r="R212" s="37">
        <v>0.1</v>
      </c>
      <c r="S212" s="37">
        <v>0.1</v>
      </c>
      <c r="T212" s="37">
        <v>0.1</v>
      </c>
      <c r="U212" s="37">
        <v>0.1</v>
      </c>
      <c r="V212" s="37">
        <v>0.1</v>
      </c>
      <c r="W212" s="37">
        <v>0.1</v>
      </c>
      <c r="X212" s="37">
        <v>0.1</v>
      </c>
      <c r="Y212" s="37">
        <v>0.1</v>
      </c>
      <c r="Z212" s="37">
        <v>0.1</v>
      </c>
      <c r="AA212" s="38">
        <f>SUM(O212:Z212)</f>
        <v>0.99999999999999989</v>
      </c>
      <c r="AB212" s="39" t="str">
        <f>VLOOKUP($M212,ProjectPortfolio!$A$2:$C$53,2,0)</f>
        <v>SCALING IMPACT</v>
      </c>
      <c r="AC212" s="40">
        <f>VLOOKUP($M212,ProjectPortfolio!$A$2:$C$53,3,0)</f>
        <v>46022</v>
      </c>
    </row>
    <row r="213" spans="1:29" s="36" customFormat="1" x14ac:dyDescent="0.3">
      <c r="A213" s="36" t="str">
        <f t="shared" ref="A213:A214" si="67">CONCATENATE(B213," ","Total")</f>
        <v>A10572 Total</v>
      </c>
      <c r="B213" s="36" t="s">
        <v>237</v>
      </c>
      <c r="C213" s="36" t="s">
        <v>238</v>
      </c>
      <c r="D213" s="36" t="s">
        <v>515</v>
      </c>
      <c r="E213" s="36" t="s">
        <v>479</v>
      </c>
      <c r="F213" s="36" t="str">
        <f>LEFT($E213,3)</f>
        <v>IRS</v>
      </c>
      <c r="G213" s="36" t="s">
        <v>413</v>
      </c>
      <c r="H213" s="36" t="s">
        <v>516</v>
      </c>
      <c r="I213" s="36" t="s">
        <v>517</v>
      </c>
      <c r="J213" s="36" t="s">
        <v>387</v>
      </c>
      <c r="K213" s="36" t="s">
        <v>401</v>
      </c>
      <c r="L213" s="36" t="s">
        <v>38</v>
      </c>
      <c r="M213" s="36" t="s">
        <v>752</v>
      </c>
      <c r="N213" s="36" t="s">
        <v>757</v>
      </c>
      <c r="O213" s="37">
        <v>0.7</v>
      </c>
      <c r="P213" s="37">
        <v>0.7</v>
      </c>
      <c r="Q213" s="37" t="s">
        <v>967</v>
      </c>
      <c r="R213" s="37" t="s">
        <v>967</v>
      </c>
      <c r="S213" s="37" t="s">
        <v>967</v>
      </c>
      <c r="T213" s="37" t="s">
        <v>967</v>
      </c>
      <c r="U213" s="37" t="s">
        <v>967</v>
      </c>
      <c r="V213" s="37" t="s">
        <v>967</v>
      </c>
      <c r="W213" s="37" t="s">
        <v>967</v>
      </c>
      <c r="X213" s="37" t="s">
        <v>967</v>
      </c>
      <c r="Y213" s="37" t="s">
        <v>967</v>
      </c>
      <c r="Z213" s="37" t="s">
        <v>967</v>
      </c>
      <c r="AA213" s="38">
        <f>SUM(O213:Z213)</f>
        <v>1.4</v>
      </c>
      <c r="AB213" s="39" t="str">
        <f>VLOOKUP($M213,ProjectPortfolio!$A$2:$C$53,2,0)</f>
        <v>SGP AGGRI2</v>
      </c>
      <c r="AC213" s="40">
        <f>VLOOKUP($M213,ProjectPortfolio!$A$2:$C$53,3,0)</f>
        <v>45716</v>
      </c>
    </row>
    <row r="214" spans="1:29" s="36" customFormat="1" x14ac:dyDescent="0.3">
      <c r="A214" s="36" t="str">
        <f t="shared" si="67"/>
        <v>A10572 Total</v>
      </c>
      <c r="B214" s="36" t="s">
        <v>237</v>
      </c>
      <c r="C214" s="36" t="s">
        <v>238</v>
      </c>
      <c r="D214" s="36" t="s">
        <v>515</v>
      </c>
      <c r="E214" s="36" t="s">
        <v>479</v>
      </c>
      <c r="F214" s="36" t="str">
        <f>LEFT($E214,3)</f>
        <v>IRS</v>
      </c>
      <c r="G214" s="36" t="s">
        <v>413</v>
      </c>
      <c r="H214" s="36" t="s">
        <v>516</v>
      </c>
      <c r="I214" s="36" t="s">
        <v>517</v>
      </c>
      <c r="J214" s="36" t="s">
        <v>387</v>
      </c>
      <c r="K214" s="36" t="s">
        <v>401</v>
      </c>
      <c r="L214" s="36" t="s">
        <v>38</v>
      </c>
      <c r="M214" s="36" t="s">
        <v>765</v>
      </c>
      <c r="N214" s="36" t="s">
        <v>870</v>
      </c>
      <c r="O214" s="37">
        <v>0</v>
      </c>
      <c r="P214" s="37">
        <v>0</v>
      </c>
      <c r="Q214" s="37">
        <v>0.15</v>
      </c>
      <c r="R214" s="37">
        <v>0.15</v>
      </c>
      <c r="S214" s="37">
        <v>0.15</v>
      </c>
      <c r="T214" s="37">
        <v>0.15</v>
      </c>
      <c r="U214" s="37">
        <v>0.15</v>
      </c>
      <c r="V214" s="37">
        <v>0.15</v>
      </c>
      <c r="W214" s="37">
        <v>0.15</v>
      </c>
      <c r="X214" s="37">
        <v>0.15</v>
      </c>
      <c r="Y214" s="37">
        <v>0.15</v>
      </c>
      <c r="Z214" s="37">
        <v>0.15</v>
      </c>
      <c r="AA214" s="38">
        <f>SUM(O214:Z214)</f>
        <v>1.4999999999999998</v>
      </c>
      <c r="AB214" s="39" t="str">
        <f>VLOOKUP($M214,ProjectPortfolio!$A$2:$C$53,2,0)</f>
        <v>Seeds4Liberia</v>
      </c>
      <c r="AC214" s="40">
        <f>VLOOKUP($M214,ProjectPortfolio!$A$2:$C$53,3,0)</f>
        <v>46742</v>
      </c>
    </row>
    <row r="215" spans="1:29" s="36" customFormat="1" x14ac:dyDescent="0.3">
      <c r="A215" s="36" t="str">
        <f t="shared" si="63"/>
        <v>A10572 Total</v>
      </c>
      <c r="B215" s="36" t="s">
        <v>237</v>
      </c>
      <c r="C215" s="36" t="s">
        <v>238</v>
      </c>
      <c r="D215" s="36" t="s">
        <v>515</v>
      </c>
      <c r="E215" s="36" t="s">
        <v>479</v>
      </c>
      <c r="F215" s="36" t="str">
        <f>LEFT($E215,3)</f>
        <v>IRS</v>
      </c>
      <c r="G215" s="36" t="s">
        <v>413</v>
      </c>
      <c r="H215" s="36" t="s">
        <v>516</v>
      </c>
      <c r="I215" s="36" t="s">
        <v>517</v>
      </c>
      <c r="J215" s="36" t="s">
        <v>387</v>
      </c>
      <c r="K215" s="36" t="s">
        <v>401</v>
      </c>
      <c r="L215" s="36" t="s">
        <v>38</v>
      </c>
      <c r="M215" s="36" t="s">
        <v>15</v>
      </c>
      <c r="N215" s="36" t="s">
        <v>583</v>
      </c>
      <c r="O215" s="37">
        <v>0.3</v>
      </c>
      <c r="P215" s="37">
        <v>0.3</v>
      </c>
      <c r="Q215" s="37">
        <v>0.3</v>
      </c>
      <c r="R215" s="37">
        <v>0.3</v>
      </c>
      <c r="S215" s="37">
        <v>0.3</v>
      </c>
      <c r="T215" s="37">
        <v>0.3</v>
      </c>
      <c r="U215" s="37">
        <v>0.3</v>
      </c>
      <c r="V215" s="37">
        <v>0.3</v>
      </c>
      <c r="W215" s="37">
        <v>0.3</v>
      </c>
      <c r="X215" s="37">
        <v>0.3</v>
      </c>
      <c r="Y215" s="37">
        <v>0.3</v>
      </c>
      <c r="Z215" s="37">
        <v>0.3</v>
      </c>
      <c r="AA215" s="38">
        <f>SUM(O215:Z215)</f>
        <v>3.5999999999999992</v>
      </c>
      <c r="AB215" s="39" t="str">
        <f>VLOOKUP($M215,ProjectPortfolio!$A$2:$C$53,2,0)</f>
        <v>HD4A</v>
      </c>
      <c r="AC215" s="40">
        <f>VLOOKUP($M215,ProjectPortfolio!$A$2:$C$53,3,0)</f>
        <v>46843</v>
      </c>
    </row>
    <row r="216" spans="1:29" s="36" customFormat="1" ht="15.6" x14ac:dyDescent="0.3">
      <c r="A216" s="36" t="str">
        <f t="shared" ref="A216:A218" si="68">CONCATENATE(B216," ","Total")</f>
        <v>A10579 Total</v>
      </c>
      <c r="B216" s="36" t="s">
        <v>239</v>
      </c>
      <c r="C216" s="36" t="s">
        <v>240</v>
      </c>
      <c r="D216" s="36" t="s">
        <v>518</v>
      </c>
      <c r="E216" s="36" t="s">
        <v>437</v>
      </c>
      <c r="F216" s="36" t="str">
        <f t="shared" ref="F216:F217" si="69">LEFT($E216,3)</f>
        <v>GSS</v>
      </c>
      <c r="G216" s="36" t="s">
        <v>413</v>
      </c>
      <c r="H216" s="36" t="s">
        <v>414</v>
      </c>
      <c r="I216" s="36" t="s">
        <v>420</v>
      </c>
      <c r="J216" s="36" t="s">
        <v>387</v>
      </c>
      <c r="K216" s="36" t="s">
        <v>392</v>
      </c>
      <c r="L216" s="36" t="s">
        <v>44</v>
      </c>
      <c r="M216" s="36" t="s">
        <v>762</v>
      </c>
      <c r="N216" s="36" t="s">
        <v>770</v>
      </c>
      <c r="O216" s="69">
        <v>0</v>
      </c>
      <c r="P216" s="69">
        <v>0</v>
      </c>
      <c r="Q216" s="69">
        <v>0</v>
      </c>
      <c r="R216" s="69">
        <v>0</v>
      </c>
      <c r="S216" s="69">
        <v>0</v>
      </c>
      <c r="T216" s="69">
        <v>0</v>
      </c>
      <c r="U216" s="69">
        <v>0</v>
      </c>
      <c r="V216" s="69">
        <v>0</v>
      </c>
      <c r="W216" s="69">
        <v>0</v>
      </c>
      <c r="X216" s="69">
        <v>0</v>
      </c>
      <c r="Y216" s="69">
        <v>0</v>
      </c>
      <c r="Z216" s="69">
        <v>0</v>
      </c>
      <c r="AA216" s="38">
        <f t="shared" ref="AA216:AA217" si="70">SUM(O216:Z216)</f>
        <v>0</v>
      </c>
      <c r="AB216" s="39" t="str">
        <f>VLOOKUP($M216,ProjectPortfolio!$A$2:$C$58,2,0)</f>
        <v>AICCRA</v>
      </c>
      <c r="AC216" s="40">
        <f>VLOOKUP($M216,ProjectPortfolio!$A$2:$C$53,3,0)</f>
        <v>46022</v>
      </c>
    </row>
    <row r="217" spans="1:29" s="36" customFormat="1" ht="15.6" x14ac:dyDescent="0.3">
      <c r="A217" s="36" t="str">
        <f t="shared" si="68"/>
        <v>A10579 Total</v>
      </c>
      <c r="B217" s="36" t="s">
        <v>239</v>
      </c>
      <c r="C217" s="36" t="s">
        <v>240</v>
      </c>
      <c r="D217" s="36" t="s">
        <v>518</v>
      </c>
      <c r="E217" s="36" t="s">
        <v>437</v>
      </c>
      <c r="F217" s="36" t="str">
        <f t="shared" si="69"/>
        <v>GSS</v>
      </c>
      <c r="G217" s="36" t="s">
        <v>413</v>
      </c>
      <c r="H217" s="36" t="s">
        <v>414</v>
      </c>
      <c r="I217" s="36" t="s">
        <v>420</v>
      </c>
      <c r="J217" s="36" t="s">
        <v>387</v>
      </c>
      <c r="K217" s="36" t="s">
        <v>392</v>
      </c>
      <c r="L217" s="36" t="s">
        <v>44</v>
      </c>
      <c r="M217" s="36" t="s">
        <v>762</v>
      </c>
      <c r="N217" s="36" t="s">
        <v>803</v>
      </c>
      <c r="O217" s="69">
        <v>0</v>
      </c>
      <c r="P217" s="69">
        <v>0</v>
      </c>
      <c r="Q217" s="69">
        <v>0</v>
      </c>
      <c r="R217" s="69">
        <v>0</v>
      </c>
      <c r="S217" s="69">
        <v>0</v>
      </c>
      <c r="T217" s="69">
        <v>0</v>
      </c>
      <c r="U217" s="69">
        <v>0</v>
      </c>
      <c r="V217" s="69">
        <v>0</v>
      </c>
      <c r="W217" s="69">
        <v>0</v>
      </c>
      <c r="X217" s="69">
        <v>0</v>
      </c>
      <c r="Y217" s="69">
        <v>0</v>
      </c>
      <c r="Z217" s="69">
        <v>0</v>
      </c>
      <c r="AA217" s="38">
        <f t="shared" si="70"/>
        <v>0</v>
      </c>
      <c r="AB217" s="39" t="str">
        <f>VLOOKUP($M217,ProjectPortfolio!$A$2:$C$58,2,0)</f>
        <v>AICCRA</v>
      </c>
      <c r="AC217" s="40">
        <f>VLOOKUP($M217,ProjectPortfolio!$A$2:$C$53,3,0)</f>
        <v>46022</v>
      </c>
    </row>
    <row r="218" spans="1:29" s="36" customFormat="1" ht="15.6" x14ac:dyDescent="0.3">
      <c r="A218" s="36" t="str">
        <f t="shared" si="68"/>
        <v>A10579 Total</v>
      </c>
      <c r="B218" s="36" t="s">
        <v>239</v>
      </c>
      <c r="C218" s="36" t="s">
        <v>240</v>
      </c>
      <c r="D218" s="36" t="s">
        <v>518</v>
      </c>
      <c r="E218" s="36" t="s">
        <v>437</v>
      </c>
      <c r="F218" s="36" t="str">
        <f>LEFT($E218,3)</f>
        <v>GSS</v>
      </c>
      <c r="G218" s="36" t="s">
        <v>413</v>
      </c>
      <c r="H218" s="36" t="s">
        <v>414</v>
      </c>
      <c r="I218" s="36" t="s">
        <v>420</v>
      </c>
      <c r="J218" s="36" t="s">
        <v>387</v>
      </c>
      <c r="K218" s="36" t="s">
        <v>392</v>
      </c>
      <c r="L218" s="36" t="s">
        <v>44</v>
      </c>
      <c r="M218" s="36" t="s">
        <v>767</v>
      </c>
      <c r="N218" s="36" t="s">
        <v>768</v>
      </c>
      <c r="O218" s="69">
        <v>0</v>
      </c>
      <c r="P218" s="69">
        <v>0</v>
      </c>
      <c r="Q218" s="69">
        <v>0</v>
      </c>
      <c r="R218" s="69">
        <v>0</v>
      </c>
      <c r="S218" s="69">
        <v>0</v>
      </c>
      <c r="T218" s="69">
        <v>0</v>
      </c>
      <c r="U218" s="69">
        <v>0</v>
      </c>
      <c r="V218" s="69">
        <v>0</v>
      </c>
      <c r="W218" s="69">
        <v>0</v>
      </c>
      <c r="X218" s="69">
        <v>0</v>
      </c>
      <c r="Y218" s="69">
        <v>0</v>
      </c>
      <c r="Z218" s="69">
        <v>0</v>
      </c>
      <c r="AA218" s="38">
        <f>SUM(O218:Z218)</f>
        <v>0</v>
      </c>
      <c r="AB218" s="39" t="str">
        <f>VLOOKUP($M218,ProjectPortfolio!$A$2:$C$58,2,0)</f>
        <v>DEFIS</v>
      </c>
      <c r="AC218" s="40">
        <f>VLOOKUP($M218,ProjectPortfolio!$A$2:$C$53,3,0)</f>
        <v>46404</v>
      </c>
    </row>
    <row r="219" spans="1:29" s="36" customFormat="1" ht="15.6" x14ac:dyDescent="0.3">
      <c r="A219" s="36" t="str">
        <f t="shared" si="63"/>
        <v>A10579 Total</v>
      </c>
      <c r="B219" s="36" t="s">
        <v>239</v>
      </c>
      <c r="C219" s="36" t="s">
        <v>240</v>
      </c>
      <c r="D219" s="36" t="s">
        <v>518</v>
      </c>
      <c r="E219" s="36" t="s">
        <v>437</v>
      </c>
      <c r="F219" s="36" t="str">
        <f>LEFT($E219,3)</f>
        <v>GSS</v>
      </c>
      <c r="G219" s="36" t="s">
        <v>413</v>
      </c>
      <c r="H219" s="36" t="s">
        <v>414</v>
      </c>
      <c r="I219" s="36" t="s">
        <v>420</v>
      </c>
      <c r="J219" s="36" t="s">
        <v>387</v>
      </c>
      <c r="K219" s="36" t="s">
        <v>392</v>
      </c>
      <c r="L219" s="36" t="s">
        <v>44</v>
      </c>
      <c r="M219" s="36" t="s">
        <v>892</v>
      </c>
      <c r="N219" s="36" t="s">
        <v>893</v>
      </c>
      <c r="O219" s="69">
        <v>1</v>
      </c>
      <c r="P219" s="69">
        <v>1</v>
      </c>
      <c r="Q219" s="69">
        <v>1</v>
      </c>
      <c r="R219" s="69">
        <v>1</v>
      </c>
      <c r="S219" s="69">
        <v>1</v>
      </c>
      <c r="T219" s="69">
        <v>1</v>
      </c>
      <c r="U219" s="69">
        <v>1</v>
      </c>
      <c r="V219" s="69">
        <v>1</v>
      </c>
      <c r="W219" s="69">
        <v>1</v>
      </c>
      <c r="X219" s="69">
        <v>1</v>
      </c>
      <c r="Y219" s="69">
        <v>1</v>
      </c>
      <c r="Z219" s="69">
        <v>1</v>
      </c>
      <c r="AA219" s="38">
        <f>SUM(O219:Z219)</f>
        <v>12</v>
      </c>
      <c r="AB219" s="39" t="str">
        <f>VLOOKUP($M219,ProjectPortfolio!$A$2:$C$58,2,0)</f>
        <v>MEADEN</v>
      </c>
      <c r="AC219" s="40">
        <f>VLOOKUP($M219,ProjectPortfolio!$A$2:$C$53,3,0)</f>
        <v>46143</v>
      </c>
    </row>
    <row r="220" spans="1:29" s="36" customFormat="1" x14ac:dyDescent="0.3">
      <c r="A220" s="36" t="str">
        <f t="shared" si="63"/>
        <v>A10580 Total</v>
      </c>
      <c r="B220" s="36" t="s">
        <v>241</v>
      </c>
      <c r="C220" s="36" t="s">
        <v>242</v>
      </c>
      <c r="D220" s="36" t="s">
        <v>585</v>
      </c>
      <c r="E220" s="36" t="s">
        <v>437</v>
      </c>
      <c r="F220" s="36" t="str">
        <f>LEFT($E220,3)</f>
        <v>GSS</v>
      </c>
      <c r="G220" s="36" t="s">
        <v>413</v>
      </c>
      <c r="H220" s="36" t="s">
        <v>414</v>
      </c>
      <c r="I220" s="36" t="s">
        <v>420</v>
      </c>
      <c r="J220" s="36" t="s">
        <v>387</v>
      </c>
      <c r="K220" s="36" t="s">
        <v>392</v>
      </c>
      <c r="L220" s="36" t="s">
        <v>44</v>
      </c>
      <c r="M220" s="36" t="s">
        <v>892</v>
      </c>
      <c r="N220" s="36" t="s">
        <v>893</v>
      </c>
      <c r="O220" s="37">
        <v>1</v>
      </c>
      <c r="P220" s="37">
        <v>1</v>
      </c>
      <c r="Q220" s="37">
        <v>1</v>
      </c>
      <c r="R220" s="37">
        <v>1</v>
      </c>
      <c r="S220" s="37">
        <v>1</v>
      </c>
      <c r="T220" s="37">
        <v>1</v>
      </c>
      <c r="U220" s="37">
        <v>1</v>
      </c>
      <c r="V220" s="37">
        <v>1</v>
      </c>
      <c r="W220" s="37">
        <v>1</v>
      </c>
      <c r="X220" s="37">
        <v>1</v>
      </c>
      <c r="Y220" s="37">
        <v>1</v>
      </c>
      <c r="Z220" s="37">
        <v>1</v>
      </c>
      <c r="AA220" s="38">
        <f>SUM(O220:Z220)</f>
        <v>12</v>
      </c>
      <c r="AB220" s="39" t="str">
        <f>VLOOKUP($M220,ProjectPortfolio!$A$2:$C$53,2,0)</f>
        <v>MEADEN</v>
      </c>
      <c r="AC220" s="40">
        <f>VLOOKUP($M220,ProjectPortfolio!$A$2:$C$53,3,0)</f>
        <v>46143</v>
      </c>
    </row>
    <row r="221" spans="1:29" s="36" customFormat="1" ht="27.6" x14ac:dyDescent="0.3">
      <c r="A221" s="36" t="str">
        <f t="shared" si="63"/>
        <v>A10582 Total</v>
      </c>
      <c r="B221" s="36" t="s">
        <v>243</v>
      </c>
      <c r="C221" s="36" t="s">
        <v>244</v>
      </c>
      <c r="D221" s="36" t="s">
        <v>585</v>
      </c>
      <c r="E221" s="36" t="s">
        <v>419</v>
      </c>
      <c r="F221" s="36" t="str">
        <f>LEFT($E221,3)</f>
        <v>GSS</v>
      </c>
      <c r="G221" s="36" t="s">
        <v>541</v>
      </c>
      <c r="H221" s="36" t="s">
        <v>414</v>
      </c>
      <c r="I221" s="36" t="s">
        <v>420</v>
      </c>
      <c r="J221" s="36" t="s">
        <v>387</v>
      </c>
      <c r="K221" s="36" t="s">
        <v>393</v>
      </c>
      <c r="L221" s="36" t="s">
        <v>118</v>
      </c>
      <c r="M221" s="36" t="s">
        <v>980</v>
      </c>
      <c r="N221" s="36" t="s">
        <v>981</v>
      </c>
      <c r="O221" s="37">
        <v>1</v>
      </c>
      <c r="P221" s="37">
        <v>1</v>
      </c>
      <c r="Q221" s="37">
        <v>1</v>
      </c>
      <c r="R221" s="37">
        <v>1</v>
      </c>
      <c r="S221" s="37">
        <v>1</v>
      </c>
      <c r="T221" s="37">
        <v>1</v>
      </c>
      <c r="U221" s="37">
        <v>1</v>
      </c>
      <c r="V221" s="37">
        <v>1</v>
      </c>
      <c r="W221" s="37">
        <v>1</v>
      </c>
      <c r="X221" s="37">
        <v>1</v>
      </c>
      <c r="Y221" s="37">
        <v>1</v>
      </c>
      <c r="Z221" s="37">
        <v>1</v>
      </c>
      <c r="AA221" s="38">
        <f>SUM(O221:Z221)</f>
        <v>12</v>
      </c>
      <c r="AB221" s="39" t="str">
        <f>VLOOKUP($M221,ProjectPortfolio!$A$2:$C$53,2,0)</f>
        <v>GENEBANK INT</v>
      </c>
      <c r="AC221" s="40">
        <f>VLOOKUP($M221,ProjectPortfolio!$A$2:$C$53,3,0)</f>
        <v>46022</v>
      </c>
    </row>
    <row r="222" spans="1:29" s="36" customFormat="1" ht="27.6" x14ac:dyDescent="0.3">
      <c r="A222" s="36" t="str">
        <f t="shared" si="63"/>
        <v>A10583 Total</v>
      </c>
      <c r="B222" s="36" t="s">
        <v>245</v>
      </c>
      <c r="C222" s="36" t="s">
        <v>246</v>
      </c>
      <c r="D222" s="36" t="s">
        <v>518</v>
      </c>
      <c r="E222" s="36" t="s">
        <v>419</v>
      </c>
      <c r="F222" s="36" t="str">
        <f>LEFT($E222,3)</f>
        <v>GSS</v>
      </c>
      <c r="G222" s="36" t="s">
        <v>541</v>
      </c>
      <c r="H222" s="36" t="s">
        <v>414</v>
      </c>
      <c r="I222" s="36" t="s">
        <v>420</v>
      </c>
      <c r="J222" s="36" t="s">
        <v>387</v>
      </c>
      <c r="K222" s="36" t="s">
        <v>393</v>
      </c>
      <c r="L222" s="36" t="s">
        <v>118</v>
      </c>
      <c r="M222" s="36" t="s">
        <v>980</v>
      </c>
      <c r="N222" s="36" t="s">
        <v>981</v>
      </c>
      <c r="O222" s="37">
        <v>1</v>
      </c>
      <c r="P222" s="37">
        <v>1</v>
      </c>
      <c r="Q222" s="37">
        <v>1</v>
      </c>
      <c r="R222" s="37">
        <v>1</v>
      </c>
      <c r="S222" s="37">
        <v>1</v>
      </c>
      <c r="T222" s="37">
        <v>1</v>
      </c>
      <c r="U222" s="37">
        <v>1</v>
      </c>
      <c r="V222" s="37">
        <v>1</v>
      </c>
      <c r="W222" s="37">
        <v>1</v>
      </c>
      <c r="X222" s="37">
        <v>1</v>
      </c>
      <c r="Y222" s="37">
        <v>1</v>
      </c>
      <c r="Z222" s="37">
        <v>1</v>
      </c>
      <c r="AA222" s="38">
        <f>SUM(O222:Z222)</f>
        <v>12</v>
      </c>
      <c r="AB222" s="39" t="str">
        <f>VLOOKUP($M222,ProjectPortfolio!$A$2:$C$53,2,0)</f>
        <v>GENEBANK INT</v>
      </c>
      <c r="AC222" s="40">
        <f>VLOOKUP($M222,ProjectPortfolio!$A$2:$C$53,3,0)</f>
        <v>46022</v>
      </c>
    </row>
    <row r="223" spans="1:29" s="36" customFormat="1" x14ac:dyDescent="0.3">
      <c r="A223" s="36" t="str">
        <f t="shared" si="63"/>
        <v>A10586 Total</v>
      </c>
      <c r="B223" s="36" t="s">
        <v>247</v>
      </c>
      <c r="C223" s="36" t="s">
        <v>248</v>
      </c>
      <c r="D223" s="36" t="s">
        <v>519</v>
      </c>
      <c r="E223" s="36" t="s">
        <v>437</v>
      </c>
      <c r="F223" s="36" t="str">
        <f>LEFT($E223,3)</f>
        <v>GSS</v>
      </c>
      <c r="G223" s="36" t="s">
        <v>541</v>
      </c>
      <c r="H223" s="36" t="s">
        <v>414</v>
      </c>
      <c r="I223" s="36" t="s">
        <v>420</v>
      </c>
      <c r="J223" s="36" t="s">
        <v>387</v>
      </c>
      <c r="K223" s="36" t="s">
        <v>388</v>
      </c>
      <c r="L223" s="36" t="s">
        <v>438</v>
      </c>
      <c r="M223" s="36" t="s">
        <v>752</v>
      </c>
      <c r="N223" s="36" t="s">
        <v>757</v>
      </c>
      <c r="O223" s="37">
        <v>1</v>
      </c>
      <c r="P223" s="37">
        <v>1</v>
      </c>
      <c r="Q223" s="37" t="s">
        <v>967</v>
      </c>
      <c r="R223" s="37" t="s">
        <v>967</v>
      </c>
      <c r="S223" s="37" t="s">
        <v>967</v>
      </c>
      <c r="T223" s="37" t="s">
        <v>967</v>
      </c>
      <c r="U223" s="37" t="s">
        <v>967</v>
      </c>
      <c r="V223" s="37" t="s">
        <v>967</v>
      </c>
      <c r="W223" s="37" t="s">
        <v>967</v>
      </c>
      <c r="X223" s="37" t="s">
        <v>967</v>
      </c>
      <c r="Y223" s="37" t="s">
        <v>967</v>
      </c>
      <c r="Z223" s="37" t="s">
        <v>967</v>
      </c>
      <c r="AA223" s="38">
        <f>SUM(O223:Z223)</f>
        <v>2</v>
      </c>
      <c r="AB223" s="39" t="str">
        <f>VLOOKUP($M223,ProjectPortfolio!$A$2:$C$53,2,0)</f>
        <v>SGP AGGRI2</v>
      </c>
      <c r="AC223" s="40">
        <f>VLOOKUP($M223,ProjectPortfolio!$A$2:$C$53,3,0)</f>
        <v>45716</v>
      </c>
    </row>
    <row r="224" spans="1:29" s="36" customFormat="1" x14ac:dyDescent="0.3">
      <c r="A224" s="36" t="str">
        <f t="shared" si="63"/>
        <v>A10586 Total</v>
      </c>
      <c r="B224" s="36" t="s">
        <v>247</v>
      </c>
      <c r="C224" s="36" t="s">
        <v>248</v>
      </c>
      <c r="D224" s="36" t="s">
        <v>519</v>
      </c>
      <c r="E224" s="36" t="s">
        <v>437</v>
      </c>
      <c r="F224" s="36" t="str">
        <f>LEFT($E224,3)</f>
        <v>GSS</v>
      </c>
      <c r="G224" s="36" t="s">
        <v>541</v>
      </c>
      <c r="H224" s="36" t="s">
        <v>414</v>
      </c>
      <c r="I224" s="36" t="s">
        <v>420</v>
      </c>
      <c r="J224" s="36" t="s">
        <v>387</v>
      </c>
      <c r="K224" s="36" t="s">
        <v>388</v>
      </c>
      <c r="L224" s="36" t="s">
        <v>438</v>
      </c>
      <c r="M224" s="36" t="s">
        <v>969</v>
      </c>
      <c r="N224" s="36" t="s">
        <v>970</v>
      </c>
      <c r="O224" s="37">
        <v>0</v>
      </c>
      <c r="P224" s="37">
        <v>0</v>
      </c>
      <c r="Q224" s="37">
        <v>1</v>
      </c>
      <c r="R224" s="37">
        <v>1</v>
      </c>
      <c r="S224" s="37">
        <v>1</v>
      </c>
      <c r="T224" s="37">
        <v>1</v>
      </c>
      <c r="U224" s="37">
        <v>1</v>
      </c>
      <c r="V224" s="37">
        <v>1</v>
      </c>
      <c r="W224" s="37">
        <v>1</v>
      </c>
      <c r="X224" s="37">
        <v>1</v>
      </c>
      <c r="Y224" s="37">
        <v>1</v>
      </c>
      <c r="Z224" s="37">
        <v>1</v>
      </c>
      <c r="AA224" s="38">
        <f>SUM(O224:Z224)</f>
        <v>10</v>
      </c>
      <c r="AB224" s="39" t="str">
        <f>VLOOKUP($M224,ProjectPortfolio!$A$2:$C$53,2,0)</f>
        <v>B4T</v>
      </c>
      <c r="AC224" s="40">
        <f>VLOOKUP($M224,ProjectPortfolio!$A$2:$C$53,3,0)</f>
        <v>46022</v>
      </c>
    </row>
    <row r="225" spans="1:29" s="36" customFormat="1" ht="27.6" x14ac:dyDescent="0.3">
      <c r="A225" s="36" t="str">
        <f t="shared" ref="A225" si="71">CONCATENATE(B225," ","Total")</f>
        <v>A10588 Total</v>
      </c>
      <c r="B225" s="36" t="s">
        <v>249</v>
      </c>
      <c r="C225" s="36" t="s">
        <v>640</v>
      </c>
      <c r="D225" s="36" t="s">
        <v>988</v>
      </c>
      <c r="E225" s="36" t="s">
        <v>746</v>
      </c>
      <c r="F225" s="36" t="str">
        <f>LEFT($E225,3)</f>
        <v>GSS</v>
      </c>
      <c r="G225" s="36" t="s">
        <v>817</v>
      </c>
      <c r="H225" s="36" t="s">
        <v>451</v>
      </c>
      <c r="I225" s="36" t="s">
        <v>587</v>
      </c>
      <c r="J225" s="36" t="s">
        <v>739</v>
      </c>
      <c r="L225" s="36" t="s">
        <v>370</v>
      </c>
      <c r="M225" s="36" t="s">
        <v>674</v>
      </c>
      <c r="N225" s="36" t="s">
        <v>675</v>
      </c>
      <c r="O225" s="37">
        <v>1</v>
      </c>
      <c r="P225" s="37">
        <v>1</v>
      </c>
      <c r="Q225" s="37">
        <v>1</v>
      </c>
      <c r="R225" s="37">
        <v>1</v>
      </c>
      <c r="S225" s="37">
        <v>1</v>
      </c>
      <c r="T225" s="37">
        <v>1</v>
      </c>
      <c r="U225" s="37">
        <v>1</v>
      </c>
      <c r="V225" s="37">
        <v>1</v>
      </c>
      <c r="W225" s="37">
        <v>1</v>
      </c>
      <c r="X225" s="37">
        <v>1</v>
      </c>
      <c r="Y225" s="37">
        <v>1</v>
      </c>
      <c r="Z225" s="37">
        <v>1</v>
      </c>
      <c r="AA225" s="38">
        <f>SUM(O225:Z225)</f>
        <v>12</v>
      </c>
      <c r="AB225" s="39" t="str">
        <f>VLOOKUP($M225,ProjectPortfolio!$A$2:$C$53,2,0)</f>
        <v>CIMMYT_SENEGAL</v>
      </c>
      <c r="AC225" s="40">
        <f>VLOOKUP($M225,ProjectPortfolio!$A$2:$C$53,3,0)</f>
        <v>0</v>
      </c>
    </row>
    <row r="226" spans="1:29" s="36" customFormat="1" x14ac:dyDescent="0.3">
      <c r="A226" s="36" t="str">
        <f t="shared" si="63"/>
        <v>A10589 Total</v>
      </c>
      <c r="B226" s="36" t="s">
        <v>250</v>
      </c>
      <c r="C226" s="36" t="s">
        <v>251</v>
      </c>
      <c r="D226" s="36" t="s">
        <v>520</v>
      </c>
      <c r="E226" s="36" t="s">
        <v>445</v>
      </c>
      <c r="F226" s="36" t="str">
        <f>LEFT($E226,3)</f>
        <v>GSS</v>
      </c>
      <c r="G226" s="36" t="s">
        <v>413</v>
      </c>
      <c r="H226" s="36" t="s">
        <v>414</v>
      </c>
      <c r="I226" s="36" t="s">
        <v>420</v>
      </c>
      <c r="J226" s="36" t="s">
        <v>383</v>
      </c>
      <c r="K226" s="36" t="s">
        <v>405</v>
      </c>
      <c r="L226" s="36" t="s">
        <v>1104</v>
      </c>
      <c r="M226" s="36" t="s">
        <v>0</v>
      </c>
      <c r="N226" s="36" t="s">
        <v>252</v>
      </c>
      <c r="O226" s="37">
        <v>1</v>
      </c>
      <c r="P226" s="37">
        <v>1</v>
      </c>
      <c r="Q226" s="37">
        <v>1</v>
      </c>
      <c r="R226" s="37">
        <v>1</v>
      </c>
      <c r="S226" s="37">
        <v>1</v>
      </c>
      <c r="T226" s="37">
        <v>1</v>
      </c>
      <c r="U226" s="37">
        <v>1</v>
      </c>
      <c r="V226" s="37">
        <v>1</v>
      </c>
      <c r="W226" s="37">
        <v>1</v>
      </c>
      <c r="X226" s="37">
        <v>1</v>
      </c>
      <c r="Y226" s="37">
        <v>1</v>
      </c>
      <c r="Z226" s="37">
        <v>1</v>
      </c>
      <c r="AA226" s="38">
        <f>SUM(O226:Z226)</f>
        <v>12</v>
      </c>
      <c r="AB226" s="39" t="str">
        <f>VLOOKUP($M226,ProjectPortfolio!$A$2:$C$53,2,0)</f>
        <v>Unrestricted</v>
      </c>
      <c r="AC226" s="40">
        <f>VLOOKUP($M226,ProjectPortfolio!$A$2:$C$53,3,0)</f>
        <v>46022</v>
      </c>
    </row>
    <row r="227" spans="1:29" s="36" customFormat="1" ht="27.6" x14ac:dyDescent="0.3">
      <c r="A227" s="36" t="str">
        <f t="shared" ref="A227" si="72">CONCATENATE(B227," ","Total")</f>
        <v>A10591 Total</v>
      </c>
      <c r="B227" s="36" t="s">
        <v>253</v>
      </c>
      <c r="C227" s="36" t="s">
        <v>254</v>
      </c>
      <c r="D227" s="36" t="s">
        <v>522</v>
      </c>
      <c r="E227" s="36" t="s">
        <v>430</v>
      </c>
      <c r="F227" s="36" t="str">
        <f>LEFT($E227,3)</f>
        <v>GSS</v>
      </c>
      <c r="G227" s="36" t="s">
        <v>541</v>
      </c>
      <c r="H227" s="36" t="s">
        <v>480</v>
      </c>
      <c r="I227" s="36" t="s">
        <v>485</v>
      </c>
      <c r="J227" s="36" t="s">
        <v>387</v>
      </c>
      <c r="K227" s="36" t="s">
        <v>388</v>
      </c>
      <c r="L227" s="36" t="s">
        <v>544</v>
      </c>
      <c r="M227" s="36" t="s">
        <v>13</v>
      </c>
      <c r="N227" s="36" t="s">
        <v>591</v>
      </c>
      <c r="O227" s="37">
        <v>1</v>
      </c>
      <c r="P227" s="37" t="s">
        <v>967</v>
      </c>
      <c r="Q227" s="37" t="s">
        <v>967</v>
      </c>
      <c r="R227" s="37" t="s">
        <v>967</v>
      </c>
      <c r="S227" s="37" t="s">
        <v>967</v>
      </c>
      <c r="T227" s="37" t="s">
        <v>967</v>
      </c>
      <c r="U227" s="37" t="s">
        <v>967</v>
      </c>
      <c r="V227" s="37" t="s">
        <v>967</v>
      </c>
      <c r="W227" s="37" t="s">
        <v>967</v>
      </c>
      <c r="X227" s="37" t="s">
        <v>967</v>
      </c>
      <c r="Y227" s="37" t="s">
        <v>967</v>
      </c>
      <c r="Z227" s="37" t="s">
        <v>967</v>
      </c>
      <c r="AA227" s="38">
        <f>SUM(O227:Z227)</f>
        <v>1</v>
      </c>
      <c r="AB227" s="39" t="str">
        <f>VLOOKUP($M227,ProjectPortfolio!$A$2:$C$53,2,0)</f>
        <v>IITA/EC BRECOMA</v>
      </c>
      <c r="AC227" s="40">
        <f>VLOOKUP($M227,ProjectPortfolio!$A$2:$C$53,3,0)</f>
        <v>45688</v>
      </c>
    </row>
    <row r="228" spans="1:29" s="36" customFormat="1" x14ac:dyDescent="0.3">
      <c r="A228" s="36" t="str">
        <f t="shared" si="63"/>
        <v>A10591 Total</v>
      </c>
      <c r="B228" s="36" t="s">
        <v>253</v>
      </c>
      <c r="C228" s="36" t="s">
        <v>254</v>
      </c>
      <c r="D228" s="36" t="s">
        <v>522</v>
      </c>
      <c r="E228" s="36" t="s">
        <v>430</v>
      </c>
      <c r="F228" s="36" t="str">
        <f>LEFT($E228,3)</f>
        <v>GSS</v>
      </c>
      <c r="G228" s="36" t="s">
        <v>541</v>
      </c>
      <c r="H228" s="36" t="s">
        <v>480</v>
      </c>
      <c r="I228" s="36" t="s">
        <v>485</v>
      </c>
      <c r="J228" s="36" t="s">
        <v>387</v>
      </c>
      <c r="K228" s="36" t="s">
        <v>388</v>
      </c>
      <c r="L228" s="36" t="s">
        <v>544</v>
      </c>
      <c r="M228" s="36" t="s">
        <v>890</v>
      </c>
      <c r="N228" s="36" t="s">
        <v>1075</v>
      </c>
      <c r="O228" s="37">
        <v>0</v>
      </c>
      <c r="P228" s="37">
        <v>1</v>
      </c>
      <c r="Q228" s="37">
        <v>1</v>
      </c>
      <c r="R228" s="37">
        <v>1</v>
      </c>
      <c r="S228" s="37">
        <v>1</v>
      </c>
      <c r="T228" s="37">
        <v>1</v>
      </c>
      <c r="U228" s="37">
        <v>1</v>
      </c>
      <c r="V228" s="37">
        <v>1</v>
      </c>
      <c r="W228" s="37">
        <v>1</v>
      </c>
      <c r="X228" s="37">
        <v>1</v>
      </c>
      <c r="Y228" s="37">
        <v>1</v>
      </c>
      <c r="Z228" s="37">
        <v>1</v>
      </c>
      <c r="AA228" s="38">
        <f>SUM(O228:Z228)</f>
        <v>11</v>
      </c>
      <c r="AB228" s="39" t="str">
        <f>VLOOKUP($M228,ProjectPortfolio!$A$2:$C$53,2,0)</f>
        <v>WB-FSRP</v>
      </c>
      <c r="AC228" s="40">
        <f>VLOOKUP($M228,ProjectPortfolio!$A$2:$C$53,3,0)</f>
        <v>46357</v>
      </c>
    </row>
    <row r="229" spans="1:29" s="36" customFormat="1" x14ac:dyDescent="0.3">
      <c r="A229" s="36" t="str">
        <f t="shared" si="63"/>
        <v>A10592 Total</v>
      </c>
      <c r="B229" s="36" t="s">
        <v>255</v>
      </c>
      <c r="C229" s="36" t="s">
        <v>256</v>
      </c>
      <c r="D229" s="36" t="s">
        <v>523</v>
      </c>
      <c r="E229" s="36" t="s">
        <v>437</v>
      </c>
      <c r="F229" s="36" t="str">
        <f>LEFT($E229,3)</f>
        <v>GSS</v>
      </c>
      <c r="G229" s="36" t="s">
        <v>541</v>
      </c>
      <c r="H229" s="36" t="s">
        <v>480</v>
      </c>
      <c r="I229" s="36" t="s">
        <v>481</v>
      </c>
      <c r="J229" s="36" t="s">
        <v>387</v>
      </c>
      <c r="K229" s="36" t="s">
        <v>388</v>
      </c>
      <c r="L229" s="36" t="s">
        <v>544</v>
      </c>
      <c r="M229" s="36" t="s">
        <v>752</v>
      </c>
      <c r="N229" s="36" t="s">
        <v>753</v>
      </c>
      <c r="O229" s="37">
        <v>1</v>
      </c>
      <c r="P229" s="37">
        <v>1</v>
      </c>
      <c r="Q229" s="37" t="s">
        <v>967</v>
      </c>
      <c r="R229" s="37" t="s">
        <v>967</v>
      </c>
      <c r="S229" s="37" t="s">
        <v>967</v>
      </c>
      <c r="T229" s="37" t="s">
        <v>967</v>
      </c>
      <c r="U229" s="37" t="s">
        <v>967</v>
      </c>
      <c r="V229" s="37" t="s">
        <v>967</v>
      </c>
      <c r="W229" s="37" t="s">
        <v>967</v>
      </c>
      <c r="X229" s="37" t="s">
        <v>967</v>
      </c>
      <c r="Y229" s="37" t="s">
        <v>967</v>
      </c>
      <c r="Z229" s="37" t="s">
        <v>967</v>
      </c>
      <c r="AA229" s="38">
        <f>SUM(O229:Z229)</f>
        <v>2</v>
      </c>
      <c r="AB229" s="39" t="str">
        <f>VLOOKUP($M229,ProjectPortfolio!$A$2:$C$53,2,0)</f>
        <v>SGP AGGRI2</v>
      </c>
      <c r="AC229" s="40">
        <f>VLOOKUP($M229,ProjectPortfolio!$A$2:$C$53,3,0)</f>
        <v>45716</v>
      </c>
    </row>
    <row r="230" spans="1:29" s="36" customFormat="1" x14ac:dyDescent="0.3">
      <c r="A230" s="36" t="str">
        <f t="shared" si="63"/>
        <v>A10592 Total</v>
      </c>
      <c r="B230" s="36" t="s">
        <v>255</v>
      </c>
      <c r="C230" s="36" t="s">
        <v>256</v>
      </c>
      <c r="D230" s="36" t="s">
        <v>523</v>
      </c>
      <c r="E230" s="36" t="s">
        <v>437</v>
      </c>
      <c r="F230" s="36" t="str">
        <f>LEFT($E230,3)</f>
        <v>GSS</v>
      </c>
      <c r="G230" s="36" t="s">
        <v>541</v>
      </c>
      <c r="H230" s="36" t="s">
        <v>480</v>
      </c>
      <c r="I230" s="36" t="s">
        <v>481</v>
      </c>
      <c r="J230" s="36" t="s">
        <v>387</v>
      </c>
      <c r="K230" s="36" t="s">
        <v>388</v>
      </c>
      <c r="L230" s="36" t="s">
        <v>544</v>
      </c>
      <c r="M230" s="36" t="s">
        <v>969</v>
      </c>
      <c r="N230" s="36" t="s">
        <v>970</v>
      </c>
      <c r="O230" s="37">
        <v>0</v>
      </c>
      <c r="P230" s="37">
        <v>0</v>
      </c>
      <c r="Q230" s="37">
        <v>1</v>
      </c>
      <c r="R230" s="37">
        <v>1</v>
      </c>
      <c r="S230" s="37">
        <v>1</v>
      </c>
      <c r="T230" s="37">
        <v>1</v>
      </c>
      <c r="U230" s="37">
        <v>1</v>
      </c>
      <c r="V230" s="37">
        <v>1</v>
      </c>
      <c r="W230" s="37">
        <v>1</v>
      </c>
      <c r="X230" s="37">
        <v>1</v>
      </c>
      <c r="Y230" s="37">
        <v>1</v>
      </c>
      <c r="Z230" s="37">
        <v>1</v>
      </c>
      <c r="AA230" s="38">
        <f>SUM(O230:Z230)</f>
        <v>10</v>
      </c>
      <c r="AB230" s="39" t="str">
        <f>VLOOKUP($M230,ProjectPortfolio!$A$2:$C$53,2,0)</f>
        <v>B4T</v>
      </c>
      <c r="AC230" s="40">
        <f>VLOOKUP($M230,ProjectPortfolio!$A$2:$C$53,3,0)</f>
        <v>46022</v>
      </c>
    </row>
    <row r="231" spans="1:29" s="36" customFormat="1" x14ac:dyDescent="0.3">
      <c r="A231" s="36" t="str">
        <f t="shared" ref="A231" si="73">CONCATENATE(B231," ","Total")</f>
        <v>A10593 Total</v>
      </c>
      <c r="B231" s="36" t="s">
        <v>257</v>
      </c>
      <c r="C231" s="36" t="s">
        <v>1120</v>
      </c>
      <c r="D231" s="36" t="s">
        <v>524</v>
      </c>
      <c r="E231" s="36" t="s">
        <v>419</v>
      </c>
      <c r="F231" s="36" t="str">
        <f>LEFT($E231,3)</f>
        <v>GSS</v>
      </c>
      <c r="G231" s="36" t="s">
        <v>413</v>
      </c>
      <c r="H231" s="36" t="s">
        <v>480</v>
      </c>
      <c r="I231" s="36" t="s">
        <v>481</v>
      </c>
      <c r="J231" s="36" t="s">
        <v>383</v>
      </c>
      <c r="K231" s="36" t="s">
        <v>386</v>
      </c>
      <c r="L231" s="36" t="s">
        <v>521</v>
      </c>
      <c r="M231" s="36" t="s">
        <v>752</v>
      </c>
      <c r="N231" s="36" t="s">
        <v>753</v>
      </c>
      <c r="O231" s="37">
        <v>1</v>
      </c>
      <c r="P231" s="37">
        <v>1</v>
      </c>
      <c r="Q231" s="37" t="s">
        <v>967</v>
      </c>
      <c r="R231" s="37" t="s">
        <v>967</v>
      </c>
      <c r="S231" s="37" t="s">
        <v>967</v>
      </c>
      <c r="T231" s="37" t="s">
        <v>967</v>
      </c>
      <c r="U231" s="37" t="s">
        <v>967</v>
      </c>
      <c r="V231" s="37" t="s">
        <v>967</v>
      </c>
      <c r="W231" s="37" t="s">
        <v>967</v>
      </c>
      <c r="X231" s="37" t="s">
        <v>967</v>
      </c>
      <c r="Y231" s="37" t="s">
        <v>967</v>
      </c>
      <c r="Z231" s="37" t="s">
        <v>967</v>
      </c>
      <c r="AA231" s="38">
        <f>SUM(O231:Z231)</f>
        <v>2</v>
      </c>
      <c r="AB231" s="39" t="str">
        <f>VLOOKUP($M231,ProjectPortfolio!$A$2:$C$53,2,0)</f>
        <v>SGP AGGRI2</v>
      </c>
      <c r="AC231" s="40">
        <f>VLOOKUP($M231,ProjectPortfolio!$A$2:$C$53,3,0)</f>
        <v>45716</v>
      </c>
    </row>
    <row r="232" spans="1:29" s="36" customFormat="1" x14ac:dyDescent="0.3">
      <c r="A232" s="36" t="str">
        <f t="shared" si="63"/>
        <v>A10593 Total</v>
      </c>
      <c r="B232" s="36" t="s">
        <v>257</v>
      </c>
      <c r="C232" s="36" t="s">
        <v>1120</v>
      </c>
      <c r="D232" s="36" t="s">
        <v>524</v>
      </c>
      <c r="E232" s="36" t="s">
        <v>419</v>
      </c>
      <c r="F232" s="36" t="str">
        <f>LEFT($E232,3)</f>
        <v>GSS</v>
      </c>
      <c r="G232" s="36" t="s">
        <v>413</v>
      </c>
      <c r="H232" s="36" t="s">
        <v>480</v>
      </c>
      <c r="I232" s="36" t="s">
        <v>481</v>
      </c>
      <c r="J232" s="36" t="s">
        <v>383</v>
      </c>
      <c r="K232" s="36" t="s">
        <v>386</v>
      </c>
      <c r="L232" s="36" t="s">
        <v>521</v>
      </c>
      <c r="M232" s="36" t="s">
        <v>969</v>
      </c>
      <c r="N232" s="36" t="s">
        <v>970</v>
      </c>
      <c r="O232" s="37">
        <v>0</v>
      </c>
      <c r="P232" s="37">
        <v>0</v>
      </c>
      <c r="Q232" s="37">
        <v>1</v>
      </c>
      <c r="R232" s="37">
        <v>1</v>
      </c>
      <c r="S232" s="37">
        <v>1</v>
      </c>
      <c r="T232" s="37">
        <v>1</v>
      </c>
      <c r="U232" s="37">
        <v>1</v>
      </c>
      <c r="V232" s="37">
        <v>1</v>
      </c>
      <c r="W232" s="37">
        <v>1</v>
      </c>
      <c r="X232" s="37">
        <v>1</v>
      </c>
      <c r="Y232" s="37">
        <v>1</v>
      </c>
      <c r="Z232" s="37">
        <v>1</v>
      </c>
      <c r="AA232" s="38">
        <f>SUM(O232:Z232)</f>
        <v>10</v>
      </c>
      <c r="AB232" s="39" t="str">
        <f>VLOOKUP($M232,ProjectPortfolio!$A$2:$C$53,2,0)</f>
        <v>B4T</v>
      </c>
      <c r="AC232" s="40">
        <f>VLOOKUP($M232,ProjectPortfolio!$A$2:$C$53,3,0)</f>
        <v>46022</v>
      </c>
    </row>
    <row r="233" spans="1:29" s="36" customFormat="1" x14ac:dyDescent="0.3">
      <c r="A233" s="36" t="str">
        <f t="shared" si="63"/>
        <v>A10595 Total</v>
      </c>
      <c r="B233" s="36" t="s">
        <v>258</v>
      </c>
      <c r="C233" s="36" t="s">
        <v>259</v>
      </c>
      <c r="D233" s="36" t="s">
        <v>525</v>
      </c>
      <c r="E233" s="36" t="s">
        <v>445</v>
      </c>
      <c r="F233" s="36" t="str">
        <f>LEFT($E233,3)</f>
        <v>GSS</v>
      </c>
      <c r="G233" s="36" t="s">
        <v>413</v>
      </c>
      <c r="H233" s="36" t="s">
        <v>480</v>
      </c>
      <c r="I233" s="36" t="s">
        <v>481</v>
      </c>
      <c r="J233" s="36" t="s">
        <v>383</v>
      </c>
      <c r="K233" s="36" t="s">
        <v>386</v>
      </c>
      <c r="L233" s="36" t="s">
        <v>521</v>
      </c>
      <c r="M233" s="36" t="s">
        <v>767</v>
      </c>
      <c r="N233" s="36" t="s">
        <v>768</v>
      </c>
      <c r="O233" s="37">
        <v>1</v>
      </c>
      <c r="P233" s="37">
        <v>1</v>
      </c>
      <c r="Q233" s="37">
        <v>1</v>
      </c>
      <c r="R233" s="37">
        <v>1</v>
      </c>
      <c r="S233" s="37">
        <v>1</v>
      </c>
      <c r="T233" s="37">
        <v>1</v>
      </c>
      <c r="U233" s="37">
        <v>1</v>
      </c>
      <c r="V233" s="37">
        <v>1</v>
      </c>
      <c r="W233" s="37">
        <v>1</v>
      </c>
      <c r="X233" s="37">
        <v>1</v>
      </c>
      <c r="Y233" s="37">
        <v>1</v>
      </c>
      <c r="Z233" s="37">
        <v>1</v>
      </c>
      <c r="AA233" s="38">
        <f>SUM(O233:Z233)</f>
        <v>12</v>
      </c>
      <c r="AB233" s="39" t="str">
        <f>VLOOKUP($M233,ProjectPortfolio!$A$2:$C$53,2,0)</f>
        <v>DEFIS</v>
      </c>
      <c r="AC233" s="40">
        <f>VLOOKUP($M233,ProjectPortfolio!$A$2:$C$53,3,0)</f>
        <v>46404</v>
      </c>
    </row>
    <row r="234" spans="1:29" s="36" customFormat="1" x14ac:dyDescent="0.3">
      <c r="A234" s="36" t="str">
        <f t="shared" si="63"/>
        <v>A10597 Total</v>
      </c>
      <c r="B234" s="36" t="s">
        <v>260</v>
      </c>
      <c r="C234" s="36" t="s">
        <v>261</v>
      </c>
      <c r="D234" s="36" t="s">
        <v>523</v>
      </c>
      <c r="E234" s="36" t="s">
        <v>437</v>
      </c>
      <c r="F234" s="36" t="str">
        <f>LEFT($E234,3)</f>
        <v>GSS</v>
      </c>
      <c r="G234" s="36" t="s">
        <v>541</v>
      </c>
      <c r="H234" s="36" t="s">
        <v>480</v>
      </c>
      <c r="I234" s="36" t="s">
        <v>481</v>
      </c>
      <c r="J234" s="36" t="s">
        <v>387</v>
      </c>
      <c r="K234" s="36" t="s">
        <v>388</v>
      </c>
      <c r="L234" s="36" t="s">
        <v>544</v>
      </c>
      <c r="M234" s="36" t="s">
        <v>752</v>
      </c>
      <c r="N234" s="36" t="s">
        <v>753</v>
      </c>
      <c r="O234" s="37">
        <v>1</v>
      </c>
      <c r="P234" s="37">
        <v>1</v>
      </c>
      <c r="Q234" s="37" t="s">
        <v>967</v>
      </c>
      <c r="R234" s="37" t="s">
        <v>967</v>
      </c>
      <c r="S234" s="37" t="s">
        <v>967</v>
      </c>
      <c r="T234" s="37" t="s">
        <v>967</v>
      </c>
      <c r="U234" s="37" t="s">
        <v>967</v>
      </c>
      <c r="V234" s="37" t="s">
        <v>967</v>
      </c>
      <c r="W234" s="37" t="s">
        <v>967</v>
      </c>
      <c r="X234" s="37" t="s">
        <v>967</v>
      </c>
      <c r="Y234" s="37" t="s">
        <v>967</v>
      </c>
      <c r="Z234" s="37" t="s">
        <v>967</v>
      </c>
      <c r="AA234" s="38">
        <f>SUM(O234:Z234)</f>
        <v>2</v>
      </c>
      <c r="AB234" s="39" t="str">
        <f>VLOOKUP($M234,ProjectPortfolio!$A$2:$C$53,2,0)</f>
        <v>SGP AGGRI2</v>
      </c>
      <c r="AC234" s="40">
        <f>VLOOKUP($M234,ProjectPortfolio!$A$2:$C$53,3,0)</f>
        <v>45716</v>
      </c>
    </row>
    <row r="235" spans="1:29" s="36" customFormat="1" x14ac:dyDescent="0.3">
      <c r="A235" s="36" t="str">
        <f t="shared" si="63"/>
        <v>A10597 Total</v>
      </c>
      <c r="B235" s="36" t="s">
        <v>260</v>
      </c>
      <c r="C235" s="36" t="s">
        <v>261</v>
      </c>
      <c r="D235" s="36" t="s">
        <v>523</v>
      </c>
      <c r="E235" s="36" t="s">
        <v>437</v>
      </c>
      <c r="F235" s="36" t="str">
        <f>LEFT($E235,3)</f>
        <v>GSS</v>
      </c>
      <c r="G235" s="36" t="s">
        <v>541</v>
      </c>
      <c r="H235" s="36" t="s">
        <v>480</v>
      </c>
      <c r="I235" s="36" t="s">
        <v>481</v>
      </c>
      <c r="J235" s="36" t="s">
        <v>387</v>
      </c>
      <c r="K235" s="36" t="s">
        <v>388</v>
      </c>
      <c r="L235" s="36" t="s">
        <v>544</v>
      </c>
      <c r="M235" s="36" t="s">
        <v>969</v>
      </c>
      <c r="N235" s="36" t="s">
        <v>970</v>
      </c>
      <c r="O235" s="37">
        <v>0</v>
      </c>
      <c r="P235" s="37">
        <v>0</v>
      </c>
      <c r="Q235" s="37">
        <v>1</v>
      </c>
      <c r="R235" s="37">
        <v>1</v>
      </c>
      <c r="S235" s="37">
        <v>1</v>
      </c>
      <c r="T235" s="37">
        <v>1</v>
      </c>
      <c r="U235" s="37">
        <v>1</v>
      </c>
      <c r="V235" s="37">
        <v>1</v>
      </c>
      <c r="W235" s="37">
        <v>1</v>
      </c>
      <c r="X235" s="37">
        <v>1</v>
      </c>
      <c r="Y235" s="37">
        <v>1</v>
      </c>
      <c r="Z235" s="37">
        <v>1</v>
      </c>
      <c r="AA235" s="38">
        <f>SUM(O235:Z235)</f>
        <v>10</v>
      </c>
      <c r="AB235" s="39" t="str">
        <f>VLOOKUP($M235,ProjectPortfolio!$A$2:$C$53,2,0)</f>
        <v>B4T</v>
      </c>
      <c r="AC235" s="40">
        <f>VLOOKUP($M235,ProjectPortfolio!$A$2:$C$53,3,0)</f>
        <v>46022</v>
      </c>
    </row>
    <row r="236" spans="1:29" s="36" customFormat="1" ht="27.6" x14ac:dyDescent="0.3">
      <c r="A236" s="36" t="str">
        <f t="shared" si="63"/>
        <v>A10601 Total</v>
      </c>
      <c r="B236" s="36" t="s">
        <v>262</v>
      </c>
      <c r="C236" s="36" t="s">
        <v>263</v>
      </c>
      <c r="D236" s="36" t="s">
        <v>526</v>
      </c>
      <c r="E236" s="36" t="s">
        <v>479</v>
      </c>
      <c r="F236" s="36" t="str">
        <f>LEFT($E236,3)</f>
        <v>IRS</v>
      </c>
      <c r="G236" s="36" t="s">
        <v>541</v>
      </c>
      <c r="H236" s="36" t="s">
        <v>471</v>
      </c>
      <c r="I236" s="36" t="s">
        <v>472</v>
      </c>
      <c r="J236" s="36" t="s">
        <v>387</v>
      </c>
      <c r="K236" s="36" t="s">
        <v>392</v>
      </c>
      <c r="L236" s="36" t="s">
        <v>543</v>
      </c>
      <c r="M236" s="36" t="s">
        <v>971</v>
      </c>
      <c r="N236" s="36" t="s">
        <v>985</v>
      </c>
      <c r="O236" s="37">
        <v>0.5</v>
      </c>
      <c r="P236" s="37">
        <v>0.5</v>
      </c>
      <c r="Q236" s="37">
        <v>0.5</v>
      </c>
      <c r="R236" s="37">
        <v>0.5</v>
      </c>
      <c r="S236" s="37">
        <v>0.5</v>
      </c>
      <c r="T236" s="37">
        <v>0.5</v>
      </c>
      <c r="U236" s="37">
        <v>0.5</v>
      </c>
      <c r="V236" s="37">
        <v>0.5</v>
      </c>
      <c r="W236" s="37">
        <v>0.5</v>
      </c>
      <c r="X236" s="37">
        <v>0.5</v>
      </c>
      <c r="Y236" s="37">
        <v>0.5</v>
      </c>
      <c r="Z236" s="37">
        <v>0.5</v>
      </c>
      <c r="AA236" s="38">
        <f>SUM(O236:Z236)</f>
        <v>6</v>
      </c>
      <c r="AB236" s="39" t="str">
        <f>VLOOKUP($M236,ProjectPortfolio!$A$2:$C$53,2,0)</f>
        <v>SCALING IMPACT</v>
      </c>
      <c r="AC236" s="40">
        <f>VLOOKUP($M236,ProjectPortfolio!$A$2:$C$53,3,0)</f>
        <v>46022</v>
      </c>
    </row>
    <row r="237" spans="1:29" s="36" customFormat="1" ht="27.6" x14ac:dyDescent="0.3">
      <c r="A237" s="36" t="str">
        <f t="shared" si="63"/>
        <v>A10601 Total</v>
      </c>
      <c r="B237" s="36" t="s">
        <v>262</v>
      </c>
      <c r="C237" s="36" t="s">
        <v>263</v>
      </c>
      <c r="D237" s="36" t="s">
        <v>526</v>
      </c>
      <c r="E237" s="36" t="s">
        <v>479</v>
      </c>
      <c r="F237" s="36" t="str">
        <f>LEFT($E237,3)</f>
        <v>IRS</v>
      </c>
      <c r="G237" s="36" t="s">
        <v>541</v>
      </c>
      <c r="H237" s="36" t="s">
        <v>471</v>
      </c>
      <c r="I237" s="36" t="s">
        <v>472</v>
      </c>
      <c r="J237" s="36" t="s">
        <v>387</v>
      </c>
      <c r="K237" s="36" t="s">
        <v>392</v>
      </c>
      <c r="L237" s="36" t="s">
        <v>543</v>
      </c>
      <c r="M237" s="36" t="s">
        <v>972</v>
      </c>
      <c r="N237" s="36" t="s">
        <v>978</v>
      </c>
      <c r="O237" s="37">
        <v>0.5</v>
      </c>
      <c r="P237" s="37">
        <v>0.5</v>
      </c>
      <c r="Q237" s="37">
        <v>0.5</v>
      </c>
      <c r="R237" s="37">
        <v>0.5</v>
      </c>
      <c r="S237" s="37">
        <v>0.5</v>
      </c>
      <c r="T237" s="37">
        <v>0.5</v>
      </c>
      <c r="U237" s="37">
        <v>0.5</v>
      </c>
      <c r="V237" s="37">
        <v>0.5</v>
      </c>
      <c r="W237" s="37">
        <v>0.5</v>
      </c>
      <c r="X237" s="37">
        <v>0.5</v>
      </c>
      <c r="Y237" s="37">
        <v>0.5</v>
      </c>
      <c r="Z237" s="37">
        <v>0.5</v>
      </c>
      <c r="AA237" s="38">
        <f>SUM(O237:Z237)</f>
        <v>6</v>
      </c>
      <c r="AB237" s="39" t="str">
        <f>VLOOKUP($M237,ProjectPortfolio!$A$2:$C$53,2,0)</f>
        <v>SUSTAINABLE FARMING</v>
      </c>
      <c r="AC237" s="40">
        <f>VLOOKUP($M237,ProjectPortfolio!$A$2:$C$53,3,0)</f>
        <v>46022</v>
      </c>
    </row>
    <row r="238" spans="1:29" s="36" customFormat="1" x14ac:dyDescent="0.3">
      <c r="A238" s="36" t="str">
        <f t="shared" ref="A238" si="74">CONCATENATE(B238," ","Total")</f>
        <v>A10602 Total</v>
      </c>
      <c r="B238" s="36" t="s">
        <v>264</v>
      </c>
      <c r="C238" s="36" t="s">
        <v>265</v>
      </c>
      <c r="D238" s="36" t="s">
        <v>836</v>
      </c>
      <c r="E238" s="36" t="s">
        <v>677</v>
      </c>
      <c r="F238" s="36" t="str">
        <f>LEFT($E238,3)</f>
        <v>GSS</v>
      </c>
      <c r="G238" s="36" t="s">
        <v>413</v>
      </c>
      <c r="H238" s="36" t="s">
        <v>414</v>
      </c>
      <c r="I238" s="36" t="s">
        <v>420</v>
      </c>
      <c r="J238" s="36" t="s">
        <v>383</v>
      </c>
      <c r="K238" s="36" t="s">
        <v>395</v>
      </c>
      <c r="L238" s="36" t="s">
        <v>634</v>
      </c>
      <c r="M238" s="36" t="s">
        <v>0</v>
      </c>
      <c r="N238" s="36" t="s">
        <v>202</v>
      </c>
      <c r="O238" s="37">
        <v>1</v>
      </c>
      <c r="P238" s="37">
        <v>1</v>
      </c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8">
        <f>SUM(O238:Z238)</f>
        <v>2</v>
      </c>
      <c r="AB238" s="39" t="str">
        <f>VLOOKUP($M238,ProjectPortfolio!$A$2:$C$53,2,0)</f>
        <v>Unrestricted</v>
      </c>
      <c r="AC238" s="40">
        <f>VLOOKUP($M238,ProjectPortfolio!$A$2:$C$53,3,0)</f>
        <v>46022</v>
      </c>
    </row>
    <row r="239" spans="1:29" s="36" customFormat="1" x14ac:dyDescent="0.3">
      <c r="A239" s="36" t="str">
        <f t="shared" si="63"/>
        <v>A10602 Total</v>
      </c>
      <c r="B239" s="36" t="s">
        <v>264</v>
      </c>
      <c r="C239" s="36" t="s">
        <v>265</v>
      </c>
      <c r="D239" s="36" t="s">
        <v>836</v>
      </c>
      <c r="E239" s="36" t="s">
        <v>677</v>
      </c>
      <c r="F239" s="36" t="str">
        <f>LEFT($E239,3)</f>
        <v>GSS</v>
      </c>
      <c r="G239" s="36" t="s">
        <v>413</v>
      </c>
      <c r="H239" s="36" t="s">
        <v>414</v>
      </c>
      <c r="I239" s="36" t="s">
        <v>420</v>
      </c>
      <c r="J239" s="36" t="s">
        <v>383</v>
      </c>
      <c r="K239" s="36" t="s">
        <v>395</v>
      </c>
      <c r="L239" s="36" t="s">
        <v>634</v>
      </c>
      <c r="M239" s="36" t="s">
        <v>0</v>
      </c>
      <c r="N239" s="36" t="s">
        <v>32</v>
      </c>
      <c r="O239" s="37"/>
      <c r="P239" s="37"/>
      <c r="Q239" s="37">
        <v>1</v>
      </c>
      <c r="R239" s="37">
        <v>1</v>
      </c>
      <c r="S239" s="37">
        <v>1</v>
      </c>
      <c r="T239" s="37">
        <v>1</v>
      </c>
      <c r="U239" s="37">
        <v>1</v>
      </c>
      <c r="V239" s="37">
        <v>1</v>
      </c>
      <c r="W239" s="37">
        <v>1</v>
      </c>
      <c r="X239" s="37">
        <v>1</v>
      </c>
      <c r="Y239" s="37">
        <v>1</v>
      </c>
      <c r="Z239" s="37">
        <v>1</v>
      </c>
      <c r="AA239" s="38">
        <f>SUM(O239:Z239)</f>
        <v>10</v>
      </c>
      <c r="AB239" s="39" t="str">
        <f>VLOOKUP($M239,ProjectPortfolio!$A$2:$C$53,2,0)</f>
        <v>Unrestricted</v>
      </c>
      <c r="AC239" s="40">
        <f>VLOOKUP($M239,ProjectPortfolio!$A$2:$C$53,3,0)</f>
        <v>46022</v>
      </c>
    </row>
    <row r="240" spans="1:29" s="36" customFormat="1" x14ac:dyDescent="0.3">
      <c r="A240" s="36" t="str">
        <f t="shared" ref="A240" si="75">CONCATENATE(B240," ","Total")</f>
        <v>A10604 Total</v>
      </c>
      <c r="B240" s="36" t="s">
        <v>266</v>
      </c>
      <c r="C240" s="36" t="s">
        <v>267</v>
      </c>
      <c r="D240" s="36" t="s">
        <v>573</v>
      </c>
      <c r="E240" s="36" t="s">
        <v>437</v>
      </c>
      <c r="F240" s="36" t="str">
        <f>LEFT($E240,3)</f>
        <v>GSS</v>
      </c>
      <c r="G240" s="36" t="s">
        <v>413</v>
      </c>
      <c r="H240" s="36" t="s">
        <v>414</v>
      </c>
      <c r="I240" s="36" t="s">
        <v>420</v>
      </c>
      <c r="J240" s="36" t="s">
        <v>387</v>
      </c>
      <c r="K240" s="36" t="s">
        <v>388</v>
      </c>
      <c r="L240" s="36" t="s">
        <v>531</v>
      </c>
      <c r="M240" s="36" t="s">
        <v>752</v>
      </c>
      <c r="N240" s="36" t="s">
        <v>756</v>
      </c>
      <c r="O240" s="37">
        <v>1</v>
      </c>
      <c r="P240" s="37">
        <v>1</v>
      </c>
      <c r="Q240" s="37" t="s">
        <v>967</v>
      </c>
      <c r="R240" s="37" t="s">
        <v>967</v>
      </c>
      <c r="S240" s="37" t="s">
        <v>967</v>
      </c>
      <c r="T240" s="37" t="s">
        <v>967</v>
      </c>
      <c r="U240" s="37" t="s">
        <v>967</v>
      </c>
      <c r="V240" s="37" t="s">
        <v>967</v>
      </c>
      <c r="W240" s="37" t="s">
        <v>967</v>
      </c>
      <c r="X240" s="37" t="s">
        <v>967</v>
      </c>
      <c r="Y240" s="37" t="s">
        <v>967</v>
      </c>
      <c r="Z240" s="37" t="s">
        <v>967</v>
      </c>
      <c r="AA240" s="38">
        <f>SUM(O240:Z240)</f>
        <v>2</v>
      </c>
      <c r="AB240" s="39" t="str">
        <f>VLOOKUP($M240,ProjectPortfolio!$A$2:$C$53,2,0)</f>
        <v>SGP AGGRI2</v>
      </c>
      <c r="AC240" s="40">
        <f>VLOOKUP($M240,ProjectPortfolio!$A$2:$C$53,3,0)</f>
        <v>45716</v>
      </c>
    </row>
    <row r="241" spans="1:29" s="36" customFormat="1" x14ac:dyDescent="0.3">
      <c r="A241" s="36" t="str">
        <f t="shared" si="63"/>
        <v>A10604 Total</v>
      </c>
      <c r="B241" s="36" t="s">
        <v>266</v>
      </c>
      <c r="C241" s="36" t="s">
        <v>267</v>
      </c>
      <c r="D241" s="36" t="s">
        <v>573</v>
      </c>
      <c r="E241" s="36" t="s">
        <v>437</v>
      </c>
      <c r="F241" s="36" t="str">
        <f>LEFT($E241,3)</f>
        <v>GSS</v>
      </c>
      <c r="G241" s="36" t="s">
        <v>413</v>
      </c>
      <c r="H241" s="36" t="s">
        <v>414</v>
      </c>
      <c r="I241" s="36" t="s">
        <v>420</v>
      </c>
      <c r="J241" s="36" t="s">
        <v>387</v>
      </c>
      <c r="K241" s="36" t="s">
        <v>388</v>
      </c>
      <c r="L241" s="36" t="s">
        <v>531</v>
      </c>
      <c r="M241" s="36" t="s">
        <v>969</v>
      </c>
      <c r="N241" s="36" t="s">
        <v>970</v>
      </c>
      <c r="O241" s="37">
        <v>0</v>
      </c>
      <c r="P241" s="37">
        <v>0</v>
      </c>
      <c r="Q241" s="37">
        <v>1</v>
      </c>
      <c r="R241" s="37">
        <v>1</v>
      </c>
      <c r="S241" s="37">
        <v>1</v>
      </c>
      <c r="T241" s="37">
        <v>1</v>
      </c>
      <c r="U241" s="37">
        <v>1</v>
      </c>
      <c r="V241" s="37">
        <v>1</v>
      </c>
      <c r="W241" s="37">
        <v>1</v>
      </c>
      <c r="X241" s="37">
        <v>1</v>
      </c>
      <c r="Y241" s="37">
        <v>1</v>
      </c>
      <c r="Z241" s="37">
        <v>1</v>
      </c>
      <c r="AA241" s="38">
        <f>SUM(O241:Z241)</f>
        <v>10</v>
      </c>
      <c r="AB241" s="39" t="str">
        <f>VLOOKUP($M241,ProjectPortfolio!$A$2:$C$53,2,0)</f>
        <v>B4T</v>
      </c>
      <c r="AC241" s="40">
        <f>VLOOKUP($M241,ProjectPortfolio!$A$2:$C$53,3,0)</f>
        <v>46022</v>
      </c>
    </row>
    <row r="242" spans="1:29" s="36" customFormat="1" ht="27.6" x14ac:dyDescent="0.3">
      <c r="A242" s="36" t="str">
        <f t="shared" si="63"/>
        <v>A10606 Total</v>
      </c>
      <c r="B242" s="36" t="s">
        <v>268</v>
      </c>
      <c r="C242" s="36" t="s">
        <v>269</v>
      </c>
      <c r="D242" s="36" t="s">
        <v>457</v>
      </c>
      <c r="E242" s="36" t="s">
        <v>437</v>
      </c>
      <c r="F242" s="36" t="str">
        <f>LEFT($E242,3)</f>
        <v>GSS</v>
      </c>
      <c r="G242" s="36" t="s">
        <v>541</v>
      </c>
      <c r="H242" s="36" t="s">
        <v>414</v>
      </c>
      <c r="I242" s="36" t="s">
        <v>420</v>
      </c>
      <c r="J242" s="36" t="s">
        <v>387</v>
      </c>
      <c r="K242" s="36" t="s">
        <v>388</v>
      </c>
      <c r="L242" s="36" t="s">
        <v>528</v>
      </c>
      <c r="M242" s="36" t="s">
        <v>972</v>
      </c>
      <c r="N242" s="36" t="s">
        <v>979</v>
      </c>
      <c r="O242" s="37">
        <v>1</v>
      </c>
      <c r="P242" s="37">
        <v>1</v>
      </c>
      <c r="Q242" s="37">
        <v>1</v>
      </c>
      <c r="R242" s="37">
        <v>1</v>
      </c>
      <c r="S242" s="37">
        <v>1</v>
      </c>
      <c r="T242" s="37">
        <v>1</v>
      </c>
      <c r="U242" s="37">
        <v>1</v>
      </c>
      <c r="V242" s="37">
        <v>1</v>
      </c>
      <c r="W242" s="37">
        <v>1</v>
      </c>
      <c r="X242" s="37">
        <v>1</v>
      </c>
      <c r="Y242" s="37">
        <v>1</v>
      </c>
      <c r="Z242" s="37">
        <v>1</v>
      </c>
      <c r="AA242" s="38">
        <f>SUM(O242:Z242)</f>
        <v>12</v>
      </c>
      <c r="AB242" s="39" t="str">
        <f>VLOOKUP($M242,ProjectPortfolio!$A$2:$C$53,2,0)</f>
        <v>SUSTAINABLE FARMING</v>
      </c>
      <c r="AC242" s="40">
        <f>VLOOKUP($M242,ProjectPortfolio!$A$2:$C$53,3,0)</f>
        <v>46022</v>
      </c>
    </row>
    <row r="243" spans="1:29" s="36" customFormat="1" ht="27.6" x14ac:dyDescent="0.3">
      <c r="A243" s="36" t="str">
        <f t="shared" si="63"/>
        <v>A10609 Total</v>
      </c>
      <c r="B243" s="36" t="s">
        <v>270</v>
      </c>
      <c r="C243" s="36" t="s">
        <v>271</v>
      </c>
      <c r="D243" s="36" t="s">
        <v>529</v>
      </c>
      <c r="E243" s="36" t="s">
        <v>430</v>
      </c>
      <c r="F243" s="36" t="str">
        <f>LEFT($E243,3)</f>
        <v>GSS</v>
      </c>
      <c r="G243" s="36" t="s">
        <v>541</v>
      </c>
      <c r="H243" s="36" t="s">
        <v>414</v>
      </c>
      <c r="I243" s="36" t="s">
        <v>420</v>
      </c>
      <c r="J243" s="36" t="s">
        <v>387</v>
      </c>
      <c r="K243" s="36" t="s">
        <v>388</v>
      </c>
      <c r="L243" s="36" t="s">
        <v>528</v>
      </c>
      <c r="M243" s="36" t="s">
        <v>972</v>
      </c>
      <c r="N243" s="36" t="s">
        <v>979</v>
      </c>
      <c r="O243" s="37">
        <v>1</v>
      </c>
      <c r="P243" s="37">
        <v>1</v>
      </c>
      <c r="Q243" s="37">
        <v>1</v>
      </c>
      <c r="R243" s="37">
        <v>1</v>
      </c>
      <c r="S243" s="37">
        <v>1</v>
      </c>
      <c r="T243" s="37">
        <v>1</v>
      </c>
      <c r="U243" s="37">
        <v>1</v>
      </c>
      <c r="V243" s="37">
        <v>1</v>
      </c>
      <c r="W243" s="37">
        <v>1</v>
      </c>
      <c r="X243" s="37">
        <v>1</v>
      </c>
      <c r="Y243" s="37">
        <v>1</v>
      </c>
      <c r="Z243" s="37">
        <v>1</v>
      </c>
      <c r="AA243" s="38">
        <f>SUM(O243:Z243)</f>
        <v>12</v>
      </c>
      <c r="AB243" s="39" t="str">
        <f>VLOOKUP($M243,ProjectPortfolio!$A$2:$C$53,2,0)</f>
        <v>SUSTAINABLE FARMING</v>
      </c>
      <c r="AC243" s="40">
        <f>VLOOKUP($M243,ProjectPortfolio!$A$2:$C$53,3,0)</f>
        <v>46022</v>
      </c>
    </row>
    <row r="244" spans="1:29" s="36" customFormat="1" x14ac:dyDescent="0.3">
      <c r="A244" s="36" t="str">
        <f t="shared" ref="A244" si="76">CONCATENATE(B244," ","Total")</f>
        <v>A10610 Total</v>
      </c>
      <c r="B244" s="36" t="s">
        <v>272</v>
      </c>
      <c r="C244" s="36" t="s">
        <v>273</v>
      </c>
      <c r="D244" s="36" t="s">
        <v>530</v>
      </c>
      <c r="E244" s="36" t="s">
        <v>419</v>
      </c>
      <c r="F244" s="36" t="str">
        <f>LEFT($E244,3)</f>
        <v>GSS</v>
      </c>
      <c r="G244" s="36" t="s">
        <v>541</v>
      </c>
      <c r="H244" s="36" t="s">
        <v>414</v>
      </c>
      <c r="I244" s="36" t="s">
        <v>420</v>
      </c>
      <c r="J244" s="36" t="s">
        <v>387</v>
      </c>
      <c r="K244" s="36" t="s">
        <v>393</v>
      </c>
      <c r="L244" s="36" t="s">
        <v>118</v>
      </c>
      <c r="M244" s="36" t="s">
        <v>930</v>
      </c>
      <c r="N244" s="36" t="s">
        <v>983</v>
      </c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8">
        <f>SUM(O244:Z244)</f>
        <v>0</v>
      </c>
      <c r="AB244" s="39" t="str">
        <f>VLOOKUP($M244,ProjectPortfolio!$A$2:$C$53,2,0)</f>
        <v>LTG AfricaRice</v>
      </c>
      <c r="AC244" s="40">
        <f>VLOOKUP($M244,ProjectPortfolio!$A$2:$C$53,3,0)</f>
        <v>0</v>
      </c>
    </row>
    <row r="245" spans="1:29" s="36" customFormat="1" ht="27.6" x14ac:dyDescent="0.3">
      <c r="A245" s="36" t="str">
        <f t="shared" si="63"/>
        <v>A10610 Total</v>
      </c>
      <c r="B245" s="36" t="s">
        <v>272</v>
      </c>
      <c r="C245" s="36" t="s">
        <v>273</v>
      </c>
      <c r="D245" s="36" t="s">
        <v>530</v>
      </c>
      <c r="E245" s="36" t="s">
        <v>419</v>
      </c>
      <c r="F245" s="36" t="str">
        <f>LEFT($E245,3)</f>
        <v>GSS</v>
      </c>
      <c r="G245" s="36" t="s">
        <v>541</v>
      </c>
      <c r="H245" s="36" t="s">
        <v>414</v>
      </c>
      <c r="I245" s="36" t="s">
        <v>420</v>
      </c>
      <c r="J245" s="36" t="s">
        <v>387</v>
      </c>
      <c r="K245" s="36" t="s">
        <v>393</v>
      </c>
      <c r="L245" s="36" t="s">
        <v>118</v>
      </c>
      <c r="M245" s="36" t="s">
        <v>980</v>
      </c>
      <c r="N245" s="36" t="s">
        <v>981</v>
      </c>
      <c r="O245" s="37">
        <v>1</v>
      </c>
      <c r="P245" s="37">
        <v>1</v>
      </c>
      <c r="Q245" s="37">
        <v>1</v>
      </c>
      <c r="R245" s="37">
        <v>1</v>
      </c>
      <c r="S245" s="37">
        <v>1</v>
      </c>
      <c r="T245" s="37">
        <v>1</v>
      </c>
      <c r="U245" s="37">
        <v>1</v>
      </c>
      <c r="V245" s="37">
        <v>1</v>
      </c>
      <c r="W245" s="37">
        <v>1</v>
      </c>
      <c r="X245" s="37">
        <v>1</v>
      </c>
      <c r="Y245" s="37">
        <v>1</v>
      </c>
      <c r="Z245" s="37">
        <v>1</v>
      </c>
      <c r="AA245" s="38">
        <f>SUM(O245:Z245)</f>
        <v>12</v>
      </c>
      <c r="AB245" s="39" t="str">
        <f>VLOOKUP($M245,ProjectPortfolio!$A$2:$C$53,2,0)</f>
        <v>GENEBANK INT</v>
      </c>
      <c r="AC245" s="40">
        <f>VLOOKUP($M245,ProjectPortfolio!$A$2:$C$53,3,0)</f>
        <v>46022</v>
      </c>
    </row>
    <row r="246" spans="1:29" s="36" customFormat="1" x14ac:dyDescent="0.3">
      <c r="A246" s="36" t="str">
        <f t="shared" si="63"/>
        <v>A10611 Total</v>
      </c>
      <c r="B246" s="36" t="s">
        <v>589</v>
      </c>
      <c r="C246" s="36" t="s">
        <v>590</v>
      </c>
      <c r="D246" s="36" t="s">
        <v>585</v>
      </c>
      <c r="E246" s="36" t="s">
        <v>437</v>
      </c>
      <c r="F246" s="36" t="str">
        <f>LEFT($E246,3)</f>
        <v>GSS</v>
      </c>
      <c r="G246" s="36" t="s">
        <v>413</v>
      </c>
      <c r="H246" s="36" t="s">
        <v>414</v>
      </c>
      <c r="I246" s="36" t="s">
        <v>420</v>
      </c>
      <c r="J246" s="36" t="s">
        <v>387</v>
      </c>
      <c r="K246" s="36" t="s">
        <v>393</v>
      </c>
      <c r="L246" s="36" t="s">
        <v>167</v>
      </c>
      <c r="M246" s="36" t="s">
        <v>1007</v>
      </c>
      <c r="N246" s="36" t="s">
        <v>1009</v>
      </c>
      <c r="O246" s="37">
        <v>1</v>
      </c>
      <c r="P246" s="37">
        <v>1</v>
      </c>
      <c r="Q246" s="37">
        <v>1</v>
      </c>
      <c r="R246" s="37">
        <v>1</v>
      </c>
      <c r="S246" s="37">
        <v>1</v>
      </c>
      <c r="T246" s="37">
        <v>1</v>
      </c>
      <c r="U246" s="37">
        <v>1</v>
      </c>
      <c r="V246" s="37">
        <v>1</v>
      </c>
      <c r="W246" s="37">
        <v>1</v>
      </c>
      <c r="X246" s="37">
        <v>1</v>
      </c>
      <c r="Y246" s="37">
        <v>1</v>
      </c>
      <c r="Z246" s="37">
        <v>1</v>
      </c>
      <c r="AA246" s="38">
        <f>SUM(O246:Z246)</f>
        <v>12</v>
      </c>
      <c r="AB246" s="39" t="str">
        <f>VLOOKUP($M246,ProjectPortfolio!$A$2:$C$53,2,0)</f>
        <v>Clonal Rice</v>
      </c>
      <c r="AC246" s="40">
        <f>VLOOKUP($M246,ProjectPortfolio!$A$2:$C$53,3,0)</f>
        <v>0</v>
      </c>
    </row>
    <row r="247" spans="1:29" s="36" customFormat="1" x14ac:dyDescent="0.3">
      <c r="A247" s="36" t="str">
        <f t="shared" si="63"/>
        <v>A10616 Total</v>
      </c>
      <c r="B247" s="36" t="s">
        <v>274</v>
      </c>
      <c r="C247" s="36" t="s">
        <v>275</v>
      </c>
      <c r="D247" s="36" t="s">
        <v>522</v>
      </c>
      <c r="E247" s="36" t="s">
        <v>430</v>
      </c>
      <c r="F247" s="36" t="str">
        <f>LEFT($E247,3)</f>
        <v>GSS</v>
      </c>
      <c r="G247" s="36" t="s">
        <v>541</v>
      </c>
      <c r="H247" s="36" t="s">
        <v>480</v>
      </c>
      <c r="I247" s="36" t="s">
        <v>481</v>
      </c>
      <c r="J247" s="36" t="s">
        <v>387</v>
      </c>
      <c r="K247" s="36" t="s">
        <v>388</v>
      </c>
      <c r="L247" s="36" t="s">
        <v>544</v>
      </c>
      <c r="M247" s="36" t="s">
        <v>752</v>
      </c>
      <c r="N247" s="36" t="s">
        <v>753</v>
      </c>
      <c r="O247" s="37">
        <v>0.8</v>
      </c>
      <c r="P247" s="37">
        <v>0.8</v>
      </c>
      <c r="Q247" s="37" t="s">
        <v>967</v>
      </c>
      <c r="R247" s="37" t="s">
        <v>967</v>
      </c>
      <c r="S247" s="37" t="s">
        <v>967</v>
      </c>
      <c r="T247" s="37" t="s">
        <v>967</v>
      </c>
      <c r="U247" s="37" t="s">
        <v>967</v>
      </c>
      <c r="V247" s="37" t="s">
        <v>967</v>
      </c>
      <c r="W247" s="37" t="s">
        <v>967</v>
      </c>
      <c r="X247" s="37" t="s">
        <v>967</v>
      </c>
      <c r="Y247" s="37" t="s">
        <v>967</v>
      </c>
      <c r="Z247" s="37" t="s">
        <v>967</v>
      </c>
      <c r="AA247" s="38">
        <f>SUM(O247:Z247)</f>
        <v>1.6</v>
      </c>
      <c r="AB247" s="39" t="str">
        <f>VLOOKUP($M247,ProjectPortfolio!$A$2:$C$53,2,0)</f>
        <v>SGP AGGRI2</v>
      </c>
      <c r="AC247" s="40">
        <f>VLOOKUP($M247,ProjectPortfolio!$A$2:$C$53,3,0)</f>
        <v>45716</v>
      </c>
    </row>
    <row r="248" spans="1:29" s="36" customFormat="1" x14ac:dyDescent="0.3">
      <c r="A248" s="36" t="str">
        <f t="shared" si="63"/>
        <v>A10616 Total</v>
      </c>
      <c r="B248" s="36" t="s">
        <v>274</v>
      </c>
      <c r="C248" s="36" t="s">
        <v>275</v>
      </c>
      <c r="D248" s="36" t="s">
        <v>522</v>
      </c>
      <c r="E248" s="36" t="s">
        <v>430</v>
      </c>
      <c r="F248" s="36" t="str">
        <f>LEFT($E248,3)</f>
        <v>GSS</v>
      </c>
      <c r="G248" s="36" t="s">
        <v>541</v>
      </c>
      <c r="H248" s="36" t="s">
        <v>480</v>
      </c>
      <c r="I248" s="36" t="s">
        <v>481</v>
      </c>
      <c r="J248" s="36" t="s">
        <v>387</v>
      </c>
      <c r="K248" s="36" t="s">
        <v>388</v>
      </c>
      <c r="L248" s="36" t="s">
        <v>544</v>
      </c>
      <c r="M248" s="36" t="s">
        <v>679</v>
      </c>
      <c r="N248" s="36" t="s">
        <v>701</v>
      </c>
      <c r="O248" s="37">
        <v>0.2</v>
      </c>
      <c r="P248" s="37">
        <v>0.2</v>
      </c>
      <c r="Q248" s="37">
        <v>0.2</v>
      </c>
      <c r="R248" s="37">
        <v>0.2</v>
      </c>
      <c r="S248" s="37">
        <v>0.2</v>
      </c>
      <c r="T248" s="37">
        <v>0.2</v>
      </c>
      <c r="U248" s="37">
        <v>0.2</v>
      </c>
      <c r="V248" s="37">
        <v>0.2</v>
      </c>
      <c r="W248" s="37">
        <v>0.2</v>
      </c>
      <c r="X248" s="37">
        <v>0.2</v>
      </c>
      <c r="Y248" s="37">
        <v>0.2</v>
      </c>
      <c r="Z248" s="37">
        <v>0.2</v>
      </c>
      <c r="AA248" s="38">
        <f>SUM(O248:Z248)</f>
        <v>2.4</v>
      </c>
      <c r="AB248" s="39" t="str">
        <f>VLOOKUP($M248,ProjectPortfolio!$A$2:$C$53,2,0)</f>
        <v>BMGF MHRA</v>
      </c>
      <c r="AC248" s="40">
        <f>VLOOKUP($M248,ProjectPortfolio!$A$2:$C$53,3,0)</f>
        <v>46660</v>
      </c>
    </row>
    <row r="249" spans="1:29" s="36" customFormat="1" x14ac:dyDescent="0.3">
      <c r="A249" s="36" t="str">
        <f t="shared" si="63"/>
        <v>A10616 Total</v>
      </c>
      <c r="B249" s="36" t="s">
        <v>274</v>
      </c>
      <c r="C249" s="36" t="s">
        <v>275</v>
      </c>
      <c r="D249" s="36" t="s">
        <v>522</v>
      </c>
      <c r="E249" s="36" t="s">
        <v>430</v>
      </c>
      <c r="F249" s="36" t="str">
        <f>LEFT($E249,3)</f>
        <v>GSS</v>
      </c>
      <c r="G249" s="36" t="s">
        <v>541</v>
      </c>
      <c r="H249" s="36" t="s">
        <v>480</v>
      </c>
      <c r="I249" s="36" t="s">
        <v>481</v>
      </c>
      <c r="J249" s="36" t="s">
        <v>387</v>
      </c>
      <c r="K249" s="36" t="s">
        <v>388</v>
      </c>
      <c r="L249" s="36" t="s">
        <v>544</v>
      </c>
      <c r="M249" s="36" t="s">
        <v>969</v>
      </c>
      <c r="N249" s="36" t="s">
        <v>970</v>
      </c>
      <c r="O249" s="37">
        <v>0</v>
      </c>
      <c r="P249" s="37">
        <v>0</v>
      </c>
      <c r="Q249" s="37">
        <v>0.8</v>
      </c>
      <c r="R249" s="37">
        <v>0.8</v>
      </c>
      <c r="S249" s="37">
        <v>0.8</v>
      </c>
      <c r="T249" s="37">
        <v>0.8</v>
      </c>
      <c r="U249" s="37">
        <v>0.8</v>
      </c>
      <c r="V249" s="37">
        <v>0.8</v>
      </c>
      <c r="W249" s="37">
        <v>0.8</v>
      </c>
      <c r="X249" s="37">
        <v>0.8</v>
      </c>
      <c r="Y249" s="37">
        <v>0.8</v>
      </c>
      <c r="Z249" s="37">
        <v>0.8</v>
      </c>
      <c r="AA249" s="38">
        <f>SUM(O249:Z249)</f>
        <v>7.9999999999999991</v>
      </c>
      <c r="AB249" s="39" t="str">
        <f>VLOOKUP($M249,ProjectPortfolio!$A$2:$C$53,2,0)</f>
        <v>B4T</v>
      </c>
      <c r="AC249" s="40">
        <f>VLOOKUP($M249,ProjectPortfolio!$A$2:$C$53,3,0)</f>
        <v>46022</v>
      </c>
    </row>
    <row r="250" spans="1:29" s="36" customFormat="1" x14ac:dyDescent="0.3">
      <c r="A250" s="36" t="str">
        <f t="shared" si="63"/>
        <v>A10623 Total</v>
      </c>
      <c r="B250" s="36" t="s">
        <v>276</v>
      </c>
      <c r="C250" s="36" t="s">
        <v>369</v>
      </c>
      <c r="D250" s="36" t="s">
        <v>532</v>
      </c>
      <c r="E250" s="36" t="s">
        <v>430</v>
      </c>
      <c r="F250" s="36" t="str">
        <f>LEFT($E250,3)</f>
        <v>GSS</v>
      </c>
      <c r="G250" s="36" t="s">
        <v>413</v>
      </c>
      <c r="H250" s="36" t="s">
        <v>480</v>
      </c>
      <c r="I250" s="36" t="s">
        <v>485</v>
      </c>
      <c r="J250" s="36" t="s">
        <v>387</v>
      </c>
      <c r="K250" s="36" t="s">
        <v>392</v>
      </c>
      <c r="L250" s="36" t="s">
        <v>543</v>
      </c>
      <c r="M250" s="36" t="s">
        <v>890</v>
      </c>
      <c r="N250" s="36" t="s">
        <v>1092</v>
      </c>
      <c r="O250" s="37">
        <v>1</v>
      </c>
      <c r="P250" s="37">
        <v>1</v>
      </c>
      <c r="Q250" s="37">
        <v>1</v>
      </c>
      <c r="R250" s="37">
        <v>1</v>
      </c>
      <c r="S250" s="37">
        <v>1</v>
      </c>
      <c r="T250" s="37">
        <v>1</v>
      </c>
      <c r="U250" s="37">
        <v>1</v>
      </c>
      <c r="V250" s="37">
        <v>1</v>
      </c>
      <c r="W250" s="37">
        <v>1</v>
      </c>
      <c r="X250" s="37">
        <v>1</v>
      </c>
      <c r="Y250" s="37">
        <v>1</v>
      </c>
      <c r="Z250" s="37">
        <v>1</v>
      </c>
      <c r="AA250" s="38">
        <f>SUM(O250:Z250)</f>
        <v>12</v>
      </c>
      <c r="AB250" s="39" t="str">
        <f>VLOOKUP($M250,ProjectPortfolio!$A$2:$C$53,2,0)</f>
        <v>WB-FSRP</v>
      </c>
      <c r="AC250" s="40">
        <f>VLOOKUP($M250,ProjectPortfolio!$A$2:$C$53,3,0)</f>
        <v>46357</v>
      </c>
    </row>
    <row r="251" spans="1:29" s="36" customFormat="1" ht="27.6" x14ac:dyDescent="0.3">
      <c r="A251" s="36" t="str">
        <f t="shared" si="63"/>
        <v>A10635 Total</v>
      </c>
      <c r="B251" s="36" t="s">
        <v>277</v>
      </c>
      <c r="C251" s="36" t="s">
        <v>278</v>
      </c>
      <c r="D251" s="36" t="s">
        <v>533</v>
      </c>
      <c r="E251" s="36" t="s">
        <v>430</v>
      </c>
      <c r="F251" s="36" t="str">
        <f>LEFT($E251,3)</f>
        <v>GSS</v>
      </c>
      <c r="G251" s="36" t="s">
        <v>413</v>
      </c>
      <c r="H251" s="36" t="s">
        <v>414</v>
      </c>
      <c r="I251" s="36" t="s">
        <v>420</v>
      </c>
      <c r="J251" s="36" t="s">
        <v>387</v>
      </c>
      <c r="K251" s="36" t="s">
        <v>399</v>
      </c>
      <c r="L251" s="36" t="s">
        <v>922</v>
      </c>
      <c r="M251" s="36" t="s">
        <v>971</v>
      </c>
      <c r="N251" s="36" t="s">
        <v>985</v>
      </c>
      <c r="O251" s="37">
        <v>1</v>
      </c>
      <c r="P251" s="37">
        <v>1</v>
      </c>
      <c r="Q251" s="37">
        <v>1</v>
      </c>
      <c r="R251" s="37">
        <v>1</v>
      </c>
      <c r="S251" s="37">
        <v>1</v>
      </c>
      <c r="T251" s="37">
        <v>1</v>
      </c>
      <c r="U251" s="37">
        <v>1</v>
      </c>
      <c r="V251" s="37">
        <v>1</v>
      </c>
      <c r="W251" s="37">
        <v>1</v>
      </c>
      <c r="X251" s="37">
        <v>1</v>
      </c>
      <c r="Y251" s="37">
        <v>1</v>
      </c>
      <c r="Z251" s="37">
        <v>1</v>
      </c>
      <c r="AA251" s="38">
        <f>SUM(O251:Z251)</f>
        <v>12</v>
      </c>
      <c r="AB251" s="39" t="str">
        <f>VLOOKUP($M251,ProjectPortfolio!$A$2:$C$53,2,0)</f>
        <v>SCALING IMPACT</v>
      </c>
      <c r="AC251" s="40">
        <f>VLOOKUP($M251,ProjectPortfolio!$A$2:$C$53,3,0)</f>
        <v>46022</v>
      </c>
    </row>
    <row r="252" spans="1:29" s="36" customFormat="1" ht="27.6" x14ac:dyDescent="0.3">
      <c r="A252" s="36" t="str">
        <f t="shared" si="63"/>
        <v>A10644 Total</v>
      </c>
      <c r="B252" s="36" t="s">
        <v>279</v>
      </c>
      <c r="C252" s="36" t="s">
        <v>280</v>
      </c>
      <c r="D252" s="36" t="s">
        <v>534</v>
      </c>
      <c r="E252" s="36" t="s">
        <v>430</v>
      </c>
      <c r="F252" s="36" t="str">
        <f>LEFT($E252,3)</f>
        <v>GSS</v>
      </c>
      <c r="G252" s="36" t="s">
        <v>541</v>
      </c>
      <c r="H252" s="36" t="s">
        <v>451</v>
      </c>
      <c r="I252" s="36" t="s">
        <v>587</v>
      </c>
      <c r="J252" s="36" t="s">
        <v>387</v>
      </c>
      <c r="K252" s="36" t="s">
        <v>392</v>
      </c>
      <c r="L252" s="36" t="s">
        <v>543</v>
      </c>
      <c r="M252" s="36" t="s">
        <v>972</v>
      </c>
      <c r="N252" s="36" t="s">
        <v>977</v>
      </c>
      <c r="O252" s="37">
        <v>1</v>
      </c>
      <c r="P252" s="37">
        <v>1</v>
      </c>
      <c r="Q252" s="37">
        <v>1</v>
      </c>
      <c r="R252" s="37">
        <v>1</v>
      </c>
      <c r="S252" s="37">
        <v>1</v>
      </c>
      <c r="T252" s="37">
        <v>1</v>
      </c>
      <c r="U252" s="37">
        <v>1</v>
      </c>
      <c r="V252" s="37">
        <v>1</v>
      </c>
      <c r="W252" s="37">
        <v>1</v>
      </c>
      <c r="X252" s="37">
        <v>1</v>
      </c>
      <c r="Y252" s="37">
        <v>1</v>
      </c>
      <c r="Z252" s="37">
        <v>1</v>
      </c>
      <c r="AA252" s="38">
        <f>SUM(O252:Z252)</f>
        <v>12</v>
      </c>
      <c r="AB252" s="39" t="str">
        <f>VLOOKUP($M252,ProjectPortfolio!$A$2:$C$53,2,0)</f>
        <v>SUSTAINABLE FARMING</v>
      </c>
      <c r="AC252" s="40">
        <f>VLOOKUP($M252,ProjectPortfolio!$A$2:$C$53,3,0)</f>
        <v>46022</v>
      </c>
    </row>
    <row r="253" spans="1:29" s="36" customFormat="1" x14ac:dyDescent="0.3">
      <c r="A253" s="36" t="str">
        <f t="shared" si="63"/>
        <v>A10645 Total</v>
      </c>
      <c r="B253" s="36" t="s">
        <v>281</v>
      </c>
      <c r="C253" s="36" t="s">
        <v>282</v>
      </c>
      <c r="D253" s="36" t="s">
        <v>372</v>
      </c>
      <c r="E253" s="36" t="s">
        <v>479</v>
      </c>
      <c r="F253" s="36" t="str">
        <f t="shared" ref="F253:F257" si="77">LEFT($E253,3)</f>
        <v>IRS</v>
      </c>
      <c r="G253" s="36" t="s">
        <v>541</v>
      </c>
      <c r="H253" s="36" t="s">
        <v>414</v>
      </c>
      <c r="I253" s="36" t="s">
        <v>420</v>
      </c>
      <c r="J253" s="36" t="s">
        <v>387</v>
      </c>
      <c r="K253" s="36" t="s">
        <v>388</v>
      </c>
      <c r="L253" s="36" t="s">
        <v>544</v>
      </c>
      <c r="M253" s="36" t="s">
        <v>752</v>
      </c>
      <c r="N253" s="36" t="s">
        <v>753</v>
      </c>
      <c r="O253" s="37">
        <v>0.15</v>
      </c>
      <c r="P253" s="37">
        <v>0.15</v>
      </c>
      <c r="Q253" s="37" t="s">
        <v>967</v>
      </c>
      <c r="R253" s="37" t="s">
        <v>967</v>
      </c>
      <c r="S253" s="37" t="s">
        <v>967</v>
      </c>
      <c r="T253" s="37" t="s">
        <v>967</v>
      </c>
      <c r="U253" s="37" t="s">
        <v>967</v>
      </c>
      <c r="V253" s="37" t="s">
        <v>967</v>
      </c>
      <c r="W253" s="37" t="s">
        <v>967</v>
      </c>
      <c r="X253" s="37" t="s">
        <v>967</v>
      </c>
      <c r="Y253" s="37" t="s">
        <v>967</v>
      </c>
      <c r="Z253" s="37" t="s">
        <v>967</v>
      </c>
      <c r="AA253" s="38">
        <f>SUM(O253:Z253)</f>
        <v>0.3</v>
      </c>
      <c r="AB253" s="39" t="str">
        <f>VLOOKUP($M253,ProjectPortfolio!$A$2:$C$53,2,0)</f>
        <v>SGP AGGRI2</v>
      </c>
      <c r="AC253" s="40">
        <f>VLOOKUP($M253,ProjectPortfolio!$A$2:$C$53,3,0)</f>
        <v>45716</v>
      </c>
    </row>
    <row r="254" spans="1:29" s="36" customFormat="1" x14ac:dyDescent="0.3">
      <c r="A254" s="36" t="str">
        <f t="shared" ref="A254" si="78">CONCATENATE(B254," ","Total")</f>
        <v>A10645 Total</v>
      </c>
      <c r="B254" s="36" t="s">
        <v>281</v>
      </c>
      <c r="C254" s="36" t="s">
        <v>282</v>
      </c>
      <c r="D254" s="36" t="s">
        <v>372</v>
      </c>
      <c r="E254" s="36" t="s">
        <v>479</v>
      </c>
      <c r="F254" s="36" t="str">
        <f t="shared" si="77"/>
        <v>IRS</v>
      </c>
      <c r="G254" s="36" t="s">
        <v>541</v>
      </c>
      <c r="H254" s="36" t="s">
        <v>414</v>
      </c>
      <c r="I254" s="36" t="s">
        <v>420</v>
      </c>
      <c r="J254" s="36" t="s">
        <v>387</v>
      </c>
      <c r="K254" s="36" t="s">
        <v>388</v>
      </c>
      <c r="L254" s="36" t="s">
        <v>544</v>
      </c>
      <c r="M254" s="36" t="s">
        <v>679</v>
      </c>
      <c r="N254" s="36" t="s">
        <v>701</v>
      </c>
      <c r="O254" s="37">
        <v>0.05</v>
      </c>
      <c r="P254" s="37">
        <v>0.05</v>
      </c>
      <c r="Q254" s="37">
        <v>0.15</v>
      </c>
      <c r="R254" s="37">
        <v>0.15</v>
      </c>
      <c r="S254" s="37">
        <v>0.15</v>
      </c>
      <c r="T254" s="37">
        <v>0.15</v>
      </c>
      <c r="U254" s="37">
        <v>0.15</v>
      </c>
      <c r="V254" s="37">
        <v>0.15</v>
      </c>
      <c r="W254" s="37">
        <v>0.15</v>
      </c>
      <c r="X254" s="37">
        <v>0.15</v>
      </c>
      <c r="Y254" s="37">
        <v>0.15</v>
      </c>
      <c r="Z254" s="37">
        <v>0.15</v>
      </c>
      <c r="AA254" s="38">
        <f>SUM(O254:Z254)</f>
        <v>1.5999999999999996</v>
      </c>
      <c r="AB254" s="39" t="str">
        <f>VLOOKUP($M254,ProjectPortfolio!$A$2:$C$53,2,0)</f>
        <v>BMGF MHRA</v>
      </c>
      <c r="AC254" s="40">
        <f>VLOOKUP($M254,ProjectPortfolio!$A$2:$C$53,3,0)</f>
        <v>46660</v>
      </c>
    </row>
    <row r="255" spans="1:29" s="36" customFormat="1" ht="27.6" x14ac:dyDescent="0.3">
      <c r="A255" s="36" t="str">
        <f t="shared" si="63"/>
        <v>A10645 Total</v>
      </c>
      <c r="B255" s="36" t="s">
        <v>281</v>
      </c>
      <c r="C255" s="36" t="s">
        <v>282</v>
      </c>
      <c r="D255" s="36" t="s">
        <v>372</v>
      </c>
      <c r="E255" s="36" t="s">
        <v>479</v>
      </c>
      <c r="F255" s="36" t="str">
        <f t="shared" si="77"/>
        <v>IRS</v>
      </c>
      <c r="G255" s="36" t="s">
        <v>541</v>
      </c>
      <c r="H255" s="36" t="s">
        <v>414</v>
      </c>
      <c r="I255" s="36" t="s">
        <v>420</v>
      </c>
      <c r="J255" s="36" t="s">
        <v>387</v>
      </c>
      <c r="K255" s="36" t="s">
        <v>388</v>
      </c>
      <c r="L255" s="36" t="s">
        <v>544</v>
      </c>
      <c r="M255" s="36" t="s">
        <v>972</v>
      </c>
      <c r="N255" s="36" t="s">
        <v>979</v>
      </c>
      <c r="O255" s="37">
        <v>0.6</v>
      </c>
      <c r="P255" s="37">
        <v>0.6</v>
      </c>
      <c r="Q255" s="37">
        <v>0.6</v>
      </c>
      <c r="R255" s="37">
        <v>0.6</v>
      </c>
      <c r="S255" s="37">
        <v>0.6</v>
      </c>
      <c r="T255" s="37">
        <v>0.6</v>
      </c>
      <c r="U255" s="37">
        <v>0.6</v>
      </c>
      <c r="V255" s="37">
        <v>0.6</v>
      </c>
      <c r="W255" s="37">
        <v>0.6</v>
      </c>
      <c r="X255" s="37">
        <v>0.6</v>
      </c>
      <c r="Y255" s="37">
        <v>0.6</v>
      </c>
      <c r="Z255" s="37">
        <v>0.6</v>
      </c>
      <c r="AA255" s="38">
        <f t="shared" ref="AA255" si="79">SUM(O255:Z255)</f>
        <v>7.1999999999999984</v>
      </c>
      <c r="AB255" s="39" t="str">
        <f>VLOOKUP($M255,ProjectPortfolio!$A$2:$C$53,2,0)</f>
        <v>SUSTAINABLE FARMING</v>
      </c>
      <c r="AC255" s="40">
        <f>VLOOKUP($M255,ProjectPortfolio!$A$2:$C$53,3,0)</f>
        <v>46022</v>
      </c>
    </row>
    <row r="256" spans="1:29" s="36" customFormat="1" x14ac:dyDescent="0.3">
      <c r="A256" s="36" t="str">
        <f t="shared" ref="A256" si="80">CONCATENATE(B256," ","Total")</f>
        <v>A10645 Total</v>
      </c>
      <c r="B256" s="36" t="s">
        <v>281</v>
      </c>
      <c r="C256" s="36" t="s">
        <v>282</v>
      </c>
      <c r="D256" s="36" t="s">
        <v>372</v>
      </c>
      <c r="E256" s="36" t="s">
        <v>479</v>
      </c>
      <c r="F256" s="36" t="str">
        <f t="shared" si="77"/>
        <v>IRS</v>
      </c>
      <c r="G256" s="36" t="s">
        <v>541</v>
      </c>
      <c r="H256" s="36" t="s">
        <v>414</v>
      </c>
      <c r="I256" s="36" t="s">
        <v>420</v>
      </c>
      <c r="J256" s="36" t="s">
        <v>387</v>
      </c>
      <c r="K256" s="36" t="s">
        <v>388</v>
      </c>
      <c r="L256" s="36" t="s">
        <v>544</v>
      </c>
      <c r="M256" s="36" t="s">
        <v>14</v>
      </c>
      <c r="N256" s="36" t="s">
        <v>410</v>
      </c>
      <c r="O256" s="37">
        <v>0.1</v>
      </c>
      <c r="P256" s="37">
        <v>0.1</v>
      </c>
      <c r="Q256" s="37">
        <v>0.1</v>
      </c>
      <c r="R256" s="37">
        <v>0.1</v>
      </c>
      <c r="S256" s="37">
        <v>0.1</v>
      </c>
      <c r="T256" s="37">
        <v>0.1</v>
      </c>
      <c r="U256" s="37">
        <v>0.1</v>
      </c>
      <c r="V256" s="37">
        <v>0.1</v>
      </c>
      <c r="W256" s="37">
        <v>0.1</v>
      </c>
      <c r="X256" s="37">
        <v>0.1</v>
      </c>
      <c r="Y256" s="37">
        <v>0.1</v>
      </c>
      <c r="Z256" s="37">
        <v>0.1</v>
      </c>
      <c r="AA256" s="38">
        <f>SUM(O256:Z256)</f>
        <v>1.2</v>
      </c>
      <c r="AB256" s="39" t="str">
        <f>VLOOKUP($M256,ProjectPortfolio!$A$2:$C$53,2,0)</f>
        <v>ARISE PDRCC</v>
      </c>
      <c r="AC256" s="40">
        <f>VLOOKUP($M256,ProjectPortfolio!$A$2:$C$53,3,0)</f>
        <v>46538</v>
      </c>
    </row>
    <row r="257" spans="1:29" s="36" customFormat="1" ht="27.6" x14ac:dyDescent="0.3">
      <c r="A257" s="36" t="str">
        <f t="shared" si="63"/>
        <v>A10645 Total</v>
      </c>
      <c r="B257" s="36" t="s">
        <v>281</v>
      </c>
      <c r="C257" s="36" t="s">
        <v>282</v>
      </c>
      <c r="D257" s="36" t="s">
        <v>372</v>
      </c>
      <c r="E257" s="36" t="s">
        <v>479</v>
      </c>
      <c r="F257" s="36" t="str">
        <f t="shared" si="77"/>
        <v>IRS</v>
      </c>
      <c r="G257" s="36" t="s">
        <v>541</v>
      </c>
      <c r="H257" s="36" t="s">
        <v>414</v>
      </c>
      <c r="I257" s="36" t="s">
        <v>420</v>
      </c>
      <c r="J257" s="36" t="s">
        <v>387</v>
      </c>
      <c r="K257" s="36" t="s">
        <v>388</v>
      </c>
      <c r="L257" s="36" t="s">
        <v>544</v>
      </c>
      <c r="M257" s="36" t="s">
        <v>980</v>
      </c>
      <c r="N257" s="36" t="s">
        <v>982</v>
      </c>
      <c r="O257" s="37">
        <v>0.1</v>
      </c>
      <c r="P257" s="37">
        <v>0.1</v>
      </c>
      <c r="Q257" s="37">
        <v>0.15</v>
      </c>
      <c r="R257" s="37">
        <v>0.15</v>
      </c>
      <c r="S257" s="37">
        <v>0.15</v>
      </c>
      <c r="T257" s="37">
        <v>0.15</v>
      </c>
      <c r="U257" s="37">
        <v>0.15</v>
      </c>
      <c r="V257" s="37">
        <v>0.15</v>
      </c>
      <c r="W257" s="37">
        <v>0.15</v>
      </c>
      <c r="X257" s="37">
        <v>0.15</v>
      </c>
      <c r="Y257" s="37">
        <v>0.15</v>
      </c>
      <c r="Z257" s="37">
        <v>0.15</v>
      </c>
      <c r="AA257" s="38">
        <f>SUM(O257:Z257)</f>
        <v>1.6999999999999997</v>
      </c>
      <c r="AB257" s="39" t="str">
        <f>VLOOKUP($M257,ProjectPortfolio!$A$2:$C$53,2,0)</f>
        <v>GENEBANK INT</v>
      </c>
      <c r="AC257" s="40">
        <f>VLOOKUP($M257,ProjectPortfolio!$A$2:$C$53,3,0)</f>
        <v>46022</v>
      </c>
    </row>
    <row r="258" spans="1:29" s="36" customFormat="1" x14ac:dyDescent="0.3">
      <c r="A258" s="36" t="str">
        <f t="shared" si="63"/>
        <v>A10647 Total</v>
      </c>
      <c r="B258" s="36" t="s">
        <v>283</v>
      </c>
      <c r="C258" s="36" t="s">
        <v>284</v>
      </c>
      <c r="D258" s="36" t="s">
        <v>535</v>
      </c>
      <c r="E258" s="36" t="s">
        <v>479</v>
      </c>
      <c r="F258" s="36" t="str">
        <f>LEFT($E258,3)</f>
        <v>IRS</v>
      </c>
      <c r="G258" s="36" t="s">
        <v>541</v>
      </c>
      <c r="H258" s="36" t="s">
        <v>414</v>
      </c>
      <c r="I258" s="36" t="s">
        <v>420</v>
      </c>
      <c r="J258" s="36" t="s">
        <v>387</v>
      </c>
      <c r="K258" s="36" t="s">
        <v>388</v>
      </c>
      <c r="L258" s="36" t="s">
        <v>544</v>
      </c>
      <c r="M258" s="36" t="s">
        <v>752</v>
      </c>
      <c r="N258" s="36" t="s">
        <v>757</v>
      </c>
      <c r="O258" s="37">
        <v>1</v>
      </c>
      <c r="P258" s="37">
        <v>1</v>
      </c>
      <c r="Q258" s="37" t="s">
        <v>967</v>
      </c>
      <c r="R258" s="37" t="s">
        <v>967</v>
      </c>
      <c r="S258" s="37" t="s">
        <v>967</v>
      </c>
      <c r="T258" s="37" t="s">
        <v>967</v>
      </c>
      <c r="U258" s="37" t="s">
        <v>967</v>
      </c>
      <c r="V258" s="37" t="s">
        <v>967</v>
      </c>
      <c r="W258" s="37" t="s">
        <v>967</v>
      </c>
      <c r="X258" s="37" t="s">
        <v>967</v>
      </c>
      <c r="Y258" s="37" t="s">
        <v>967</v>
      </c>
      <c r="Z258" s="37" t="s">
        <v>967</v>
      </c>
      <c r="AA258" s="38">
        <f>SUM(O258:Z258)</f>
        <v>2</v>
      </c>
      <c r="AB258" s="39" t="str">
        <f>VLOOKUP($M258,ProjectPortfolio!$A$2:$C$53,2,0)</f>
        <v>SGP AGGRI2</v>
      </c>
      <c r="AC258" s="40">
        <f>VLOOKUP($M258,ProjectPortfolio!$A$2:$C$53,3,0)</f>
        <v>45716</v>
      </c>
    </row>
    <row r="259" spans="1:29" s="36" customFormat="1" x14ac:dyDescent="0.3">
      <c r="A259" s="36" t="str">
        <f t="shared" ref="A259:A320" si="81">CONCATENATE(B259," ","Total")</f>
        <v>A10647 Total</v>
      </c>
      <c r="B259" s="36" t="s">
        <v>283</v>
      </c>
      <c r="C259" s="36" t="s">
        <v>284</v>
      </c>
      <c r="D259" s="36" t="s">
        <v>535</v>
      </c>
      <c r="E259" s="36" t="s">
        <v>479</v>
      </c>
      <c r="F259" s="36" t="str">
        <f>LEFT($E259,3)</f>
        <v>IRS</v>
      </c>
      <c r="G259" s="36" t="s">
        <v>541</v>
      </c>
      <c r="H259" s="36" t="s">
        <v>414</v>
      </c>
      <c r="I259" s="36" t="s">
        <v>420</v>
      </c>
      <c r="J259" s="36" t="s">
        <v>387</v>
      </c>
      <c r="K259" s="36" t="s">
        <v>388</v>
      </c>
      <c r="L259" s="36" t="s">
        <v>544</v>
      </c>
      <c r="M259" s="36" t="s">
        <v>969</v>
      </c>
      <c r="N259" s="36" t="s">
        <v>970</v>
      </c>
      <c r="O259" s="37">
        <v>0</v>
      </c>
      <c r="P259" s="37">
        <v>0</v>
      </c>
      <c r="Q259" s="37">
        <v>1</v>
      </c>
      <c r="R259" s="37">
        <v>1</v>
      </c>
      <c r="S259" s="37">
        <v>1</v>
      </c>
      <c r="T259" s="37">
        <v>1</v>
      </c>
      <c r="U259" s="37">
        <v>1</v>
      </c>
      <c r="V259" s="37">
        <v>1</v>
      </c>
      <c r="W259" s="37">
        <v>1</v>
      </c>
      <c r="X259" s="37">
        <v>1</v>
      </c>
      <c r="Y259" s="37">
        <v>1</v>
      </c>
      <c r="Z259" s="37">
        <v>1</v>
      </c>
      <c r="AA259" s="38">
        <f t="shared" ref="AA259" si="82">SUM(O259:Z259)</f>
        <v>10</v>
      </c>
      <c r="AB259" s="39" t="str">
        <f>VLOOKUP($M259,ProjectPortfolio!$A$2:$C$53,2,0)</f>
        <v>B4T</v>
      </c>
      <c r="AC259" s="40">
        <f>VLOOKUP($M259,ProjectPortfolio!$A$2:$C$53,3,0)</f>
        <v>46022</v>
      </c>
    </row>
    <row r="260" spans="1:29" s="36" customFormat="1" ht="41.4" x14ac:dyDescent="0.3">
      <c r="A260" s="36" t="str">
        <f t="shared" ref="A260" si="83">CONCATENATE(B260," ","Total")</f>
        <v>A10650 Total</v>
      </c>
      <c r="B260" s="36" t="s">
        <v>641</v>
      </c>
      <c r="C260" s="36" t="s">
        <v>642</v>
      </c>
      <c r="D260" s="36" t="s">
        <v>835</v>
      </c>
      <c r="E260" s="36" t="s">
        <v>746</v>
      </c>
      <c r="F260" s="36" t="str">
        <f>LEFT($E260,3)</f>
        <v>GSS</v>
      </c>
      <c r="G260" s="36" t="s">
        <v>1002</v>
      </c>
      <c r="H260" s="36" t="s">
        <v>451</v>
      </c>
      <c r="I260" s="36" t="s">
        <v>587</v>
      </c>
      <c r="J260" s="36" t="s">
        <v>739</v>
      </c>
      <c r="L260" s="36" t="s">
        <v>370</v>
      </c>
      <c r="M260" s="36" t="s">
        <v>668</v>
      </c>
      <c r="N260" s="36" t="s">
        <v>669</v>
      </c>
      <c r="O260" s="37">
        <v>1</v>
      </c>
      <c r="P260" s="37">
        <v>1</v>
      </c>
      <c r="Q260" s="37">
        <v>1</v>
      </c>
      <c r="R260" s="37">
        <v>1</v>
      </c>
      <c r="S260" s="37">
        <v>1</v>
      </c>
      <c r="T260" s="37">
        <v>1</v>
      </c>
      <c r="U260" s="37">
        <v>1</v>
      </c>
      <c r="V260" s="37">
        <v>1</v>
      </c>
      <c r="W260" s="37">
        <v>1</v>
      </c>
      <c r="X260" s="37">
        <v>1</v>
      </c>
      <c r="Y260" s="37">
        <v>1</v>
      </c>
      <c r="Z260" s="37">
        <v>1</v>
      </c>
      <c r="AA260" s="38">
        <f>SUM(O260:Z260)</f>
        <v>12</v>
      </c>
      <c r="AB260" s="39" t="str">
        <f>VLOOKUP($M260,ProjectPortfolio!$A$2:$C$53,2,0)</f>
        <v>ILRI Hosting Agreement St. Louis</v>
      </c>
      <c r="AC260" s="40">
        <f>VLOOKUP($M260,ProjectPortfolio!$A$2:$C$53,3,0)</f>
        <v>0</v>
      </c>
    </row>
    <row r="261" spans="1:29" s="36" customFormat="1" x14ac:dyDescent="0.3">
      <c r="A261" s="36" t="str">
        <f t="shared" si="81"/>
        <v>A10653 Total</v>
      </c>
      <c r="B261" s="36" t="s">
        <v>285</v>
      </c>
      <c r="C261" s="36" t="s">
        <v>286</v>
      </c>
      <c r="D261" s="36" t="s">
        <v>536</v>
      </c>
      <c r="E261" s="36" t="s">
        <v>430</v>
      </c>
      <c r="F261" s="36" t="str">
        <f>LEFT($E261,3)</f>
        <v>GSS</v>
      </c>
      <c r="G261" s="36" t="s">
        <v>541</v>
      </c>
      <c r="H261" s="36" t="s">
        <v>414</v>
      </c>
      <c r="I261" s="36" t="s">
        <v>420</v>
      </c>
      <c r="J261" s="36" t="s">
        <v>387</v>
      </c>
      <c r="K261" s="36" t="s">
        <v>388</v>
      </c>
      <c r="L261" s="36" t="s">
        <v>438</v>
      </c>
      <c r="M261" s="36" t="s">
        <v>752</v>
      </c>
      <c r="N261" s="36" t="s">
        <v>757</v>
      </c>
      <c r="O261" s="37">
        <v>1</v>
      </c>
      <c r="P261" s="37">
        <v>1</v>
      </c>
      <c r="Q261" s="37" t="s">
        <v>967</v>
      </c>
      <c r="R261" s="37" t="s">
        <v>967</v>
      </c>
      <c r="S261" s="37" t="s">
        <v>967</v>
      </c>
      <c r="T261" s="37" t="s">
        <v>967</v>
      </c>
      <c r="U261" s="37" t="s">
        <v>967</v>
      </c>
      <c r="V261" s="37" t="s">
        <v>967</v>
      </c>
      <c r="W261" s="37" t="s">
        <v>967</v>
      </c>
      <c r="X261" s="37" t="s">
        <v>967</v>
      </c>
      <c r="Y261" s="37" t="s">
        <v>967</v>
      </c>
      <c r="Z261" s="37" t="s">
        <v>967</v>
      </c>
      <c r="AA261" s="38">
        <f>SUM(O261:Z261)</f>
        <v>2</v>
      </c>
      <c r="AB261" s="39" t="str">
        <f>VLOOKUP($M261,ProjectPortfolio!$A$2:$C$53,2,0)</f>
        <v>SGP AGGRI2</v>
      </c>
      <c r="AC261" s="40">
        <f>VLOOKUP($M261,ProjectPortfolio!$A$2:$C$53,3,0)</f>
        <v>45716</v>
      </c>
    </row>
    <row r="262" spans="1:29" s="36" customFormat="1" x14ac:dyDescent="0.3">
      <c r="A262" s="36" t="str">
        <f t="shared" si="81"/>
        <v>A10653 Total</v>
      </c>
      <c r="B262" s="36" t="s">
        <v>285</v>
      </c>
      <c r="C262" s="36" t="s">
        <v>286</v>
      </c>
      <c r="D262" s="36" t="s">
        <v>536</v>
      </c>
      <c r="E262" s="36" t="s">
        <v>430</v>
      </c>
      <c r="F262" s="36" t="str">
        <f>LEFT($E262,3)</f>
        <v>GSS</v>
      </c>
      <c r="G262" s="36" t="s">
        <v>541</v>
      </c>
      <c r="H262" s="36" t="s">
        <v>414</v>
      </c>
      <c r="I262" s="36" t="s">
        <v>420</v>
      </c>
      <c r="J262" s="36" t="s">
        <v>387</v>
      </c>
      <c r="K262" s="36" t="s">
        <v>388</v>
      </c>
      <c r="L262" s="36" t="s">
        <v>438</v>
      </c>
      <c r="M262" s="36" t="s">
        <v>969</v>
      </c>
      <c r="N262" s="36" t="s">
        <v>970</v>
      </c>
      <c r="O262" s="37">
        <v>0</v>
      </c>
      <c r="P262" s="37">
        <v>0</v>
      </c>
      <c r="Q262" s="37">
        <v>1</v>
      </c>
      <c r="R262" s="37">
        <v>1</v>
      </c>
      <c r="S262" s="37">
        <v>1</v>
      </c>
      <c r="T262" s="37">
        <v>1</v>
      </c>
      <c r="U262" s="37">
        <v>1</v>
      </c>
      <c r="V262" s="37">
        <v>1</v>
      </c>
      <c r="W262" s="37">
        <v>1</v>
      </c>
      <c r="X262" s="37">
        <v>1</v>
      </c>
      <c r="Y262" s="37">
        <v>1</v>
      </c>
      <c r="Z262" s="37">
        <v>1</v>
      </c>
      <c r="AA262" s="38">
        <f>SUM(O262:Z262)</f>
        <v>10</v>
      </c>
      <c r="AB262" s="39" t="str">
        <f>VLOOKUP($M262,ProjectPortfolio!$A$2:$C$53,2,0)</f>
        <v>B4T</v>
      </c>
      <c r="AC262" s="40">
        <f>VLOOKUP($M262,ProjectPortfolio!$A$2:$C$53,3,0)</f>
        <v>46022</v>
      </c>
    </row>
    <row r="263" spans="1:29" s="36" customFormat="1" ht="41.4" x14ac:dyDescent="0.3">
      <c r="A263" s="36" t="str">
        <f t="shared" si="81"/>
        <v>A10655 Total</v>
      </c>
      <c r="B263" s="36" t="s">
        <v>287</v>
      </c>
      <c r="C263" s="36" t="s">
        <v>916</v>
      </c>
      <c r="D263" s="36" t="s">
        <v>537</v>
      </c>
      <c r="E263" s="36" t="s">
        <v>469</v>
      </c>
      <c r="F263" s="36" t="str">
        <f>LEFT($E263,3)</f>
        <v>IRS</v>
      </c>
      <c r="G263" s="36" t="s">
        <v>541</v>
      </c>
      <c r="H263" s="36" t="s">
        <v>451</v>
      </c>
      <c r="I263" s="36" t="s">
        <v>587</v>
      </c>
      <c r="J263" s="36" t="s">
        <v>387</v>
      </c>
      <c r="K263" s="36" t="s">
        <v>393</v>
      </c>
      <c r="L263" s="36" t="s">
        <v>544</v>
      </c>
      <c r="M263" s="36" t="s">
        <v>9</v>
      </c>
      <c r="N263" s="36" t="s">
        <v>407</v>
      </c>
      <c r="O263" s="37">
        <v>1</v>
      </c>
      <c r="P263" s="37">
        <v>1</v>
      </c>
      <c r="Q263" s="37">
        <v>1</v>
      </c>
      <c r="R263" s="37">
        <v>1</v>
      </c>
      <c r="S263" s="37">
        <v>1</v>
      </c>
      <c r="T263" s="37">
        <v>1</v>
      </c>
      <c r="U263" s="37">
        <v>1</v>
      </c>
      <c r="V263" s="37">
        <v>1</v>
      </c>
      <c r="W263" s="37">
        <v>1</v>
      </c>
      <c r="X263" s="37">
        <v>1</v>
      </c>
      <c r="Y263" s="37">
        <v>1</v>
      </c>
      <c r="Z263" s="37">
        <v>1</v>
      </c>
      <c r="AA263" s="38">
        <f>SUM(O263:Z263)</f>
        <v>12</v>
      </c>
      <c r="AB263" s="39" t="str">
        <f>VLOOKUP($M263,ProjectPortfolio!$A$2:$C$53,2,0)</f>
        <v>KAFACI Rice Breeder Services</v>
      </c>
      <c r="AC263" s="40">
        <f>VLOOKUP($M263,ProjectPortfolio!$A$2:$C$53,3,0)</f>
        <v>46022</v>
      </c>
    </row>
    <row r="264" spans="1:29" s="36" customFormat="1" x14ac:dyDescent="0.3">
      <c r="A264" s="36" t="str">
        <f t="shared" si="81"/>
        <v>A10656 Total</v>
      </c>
      <c r="B264" s="36" t="s">
        <v>288</v>
      </c>
      <c r="C264" s="36" t="s">
        <v>289</v>
      </c>
      <c r="D264" s="36" t="s">
        <v>538</v>
      </c>
      <c r="E264" s="36" t="s">
        <v>437</v>
      </c>
      <c r="F264" s="36" t="str">
        <f>LEFT($E264,3)</f>
        <v>GSS</v>
      </c>
      <c r="G264" s="36" t="s">
        <v>541</v>
      </c>
      <c r="H264" s="36" t="s">
        <v>414</v>
      </c>
      <c r="I264" s="36" t="s">
        <v>420</v>
      </c>
      <c r="J264" s="36" t="s">
        <v>387</v>
      </c>
      <c r="K264" s="36" t="s">
        <v>393</v>
      </c>
      <c r="L264" s="36" t="s">
        <v>167</v>
      </c>
      <c r="M264" s="36" t="s">
        <v>752</v>
      </c>
      <c r="N264" s="36" t="s">
        <v>753</v>
      </c>
      <c r="O264" s="37">
        <v>1</v>
      </c>
      <c r="P264" s="37">
        <v>1</v>
      </c>
      <c r="Q264" s="37" t="s">
        <v>967</v>
      </c>
      <c r="R264" s="37" t="s">
        <v>967</v>
      </c>
      <c r="S264" s="37" t="s">
        <v>967</v>
      </c>
      <c r="T264" s="37" t="s">
        <v>967</v>
      </c>
      <c r="U264" s="37" t="s">
        <v>967</v>
      </c>
      <c r="V264" s="37" t="s">
        <v>967</v>
      </c>
      <c r="W264" s="37" t="s">
        <v>967</v>
      </c>
      <c r="X264" s="37" t="s">
        <v>967</v>
      </c>
      <c r="Y264" s="37" t="s">
        <v>967</v>
      </c>
      <c r="Z264" s="37" t="s">
        <v>967</v>
      </c>
      <c r="AA264" s="38">
        <f t="shared" ref="AA264" si="84">SUM(O264:Z264)</f>
        <v>2</v>
      </c>
      <c r="AB264" s="39" t="str">
        <f>VLOOKUP($M264,ProjectPortfolio!$A$2:$C$53,2,0)</f>
        <v>SGP AGGRI2</v>
      </c>
      <c r="AC264" s="40">
        <f>VLOOKUP($M264,ProjectPortfolio!$A$2:$C$53,3,0)</f>
        <v>45716</v>
      </c>
    </row>
    <row r="265" spans="1:29" s="36" customFormat="1" x14ac:dyDescent="0.3">
      <c r="A265" s="36" t="str">
        <f t="shared" si="81"/>
        <v>A10656 Total</v>
      </c>
      <c r="B265" s="36" t="s">
        <v>288</v>
      </c>
      <c r="C265" s="36" t="s">
        <v>289</v>
      </c>
      <c r="D265" s="36" t="s">
        <v>538</v>
      </c>
      <c r="E265" s="36" t="s">
        <v>437</v>
      </c>
      <c r="F265" s="36" t="str">
        <f>LEFT($E265,3)</f>
        <v>GSS</v>
      </c>
      <c r="G265" s="36" t="s">
        <v>541</v>
      </c>
      <c r="H265" s="36" t="s">
        <v>414</v>
      </c>
      <c r="I265" s="36" t="s">
        <v>420</v>
      </c>
      <c r="J265" s="36" t="s">
        <v>387</v>
      </c>
      <c r="K265" s="36" t="s">
        <v>393</v>
      </c>
      <c r="L265" s="36" t="s">
        <v>167</v>
      </c>
      <c r="M265" s="36" t="s">
        <v>969</v>
      </c>
      <c r="N265" s="36" t="s">
        <v>970</v>
      </c>
      <c r="O265" s="37">
        <v>0</v>
      </c>
      <c r="P265" s="37">
        <v>0</v>
      </c>
      <c r="Q265" s="37">
        <v>1</v>
      </c>
      <c r="R265" s="37">
        <v>1</v>
      </c>
      <c r="S265" s="37">
        <v>1</v>
      </c>
      <c r="T265" s="37">
        <v>1</v>
      </c>
      <c r="U265" s="37">
        <v>1</v>
      </c>
      <c r="V265" s="37">
        <v>1</v>
      </c>
      <c r="W265" s="37">
        <v>1</v>
      </c>
      <c r="X265" s="37">
        <v>1</v>
      </c>
      <c r="Y265" s="37">
        <v>1</v>
      </c>
      <c r="Z265" s="37">
        <v>1</v>
      </c>
      <c r="AA265" s="38">
        <f>SUM(O265:Z265)</f>
        <v>10</v>
      </c>
      <c r="AB265" s="39" t="str">
        <f>VLOOKUP($M265,ProjectPortfolio!$A$2:$C$53,2,0)</f>
        <v>B4T</v>
      </c>
      <c r="AC265" s="40">
        <f>VLOOKUP($M265,ProjectPortfolio!$A$2:$C$53,3,0)</f>
        <v>46022</v>
      </c>
    </row>
    <row r="266" spans="1:29" s="36" customFormat="1" ht="27.6" x14ac:dyDescent="0.3">
      <c r="A266" s="36" t="str">
        <f t="shared" ref="A266" si="85">CONCATENATE(B266," ","Total")</f>
        <v>A10657 Total</v>
      </c>
      <c r="B266" s="36" t="s">
        <v>290</v>
      </c>
      <c r="C266" s="36" t="s">
        <v>291</v>
      </c>
      <c r="D266" s="36" t="s">
        <v>574</v>
      </c>
      <c r="E266" s="36" t="s">
        <v>437</v>
      </c>
      <c r="F266" s="36" t="str">
        <f>LEFT($E266,3)</f>
        <v>GSS</v>
      </c>
      <c r="G266" s="36" t="s">
        <v>541</v>
      </c>
      <c r="H266" s="36" t="s">
        <v>414</v>
      </c>
      <c r="I266" s="36" t="s">
        <v>420</v>
      </c>
      <c r="J266" s="36" t="s">
        <v>387</v>
      </c>
      <c r="K266" s="36" t="s">
        <v>393</v>
      </c>
      <c r="L266" s="36" t="s">
        <v>118</v>
      </c>
      <c r="M266" s="36" t="s">
        <v>980</v>
      </c>
      <c r="N266" s="36" t="s">
        <v>981</v>
      </c>
      <c r="O266" s="37">
        <v>1</v>
      </c>
      <c r="P266" s="37">
        <v>1</v>
      </c>
      <c r="Q266" s="37">
        <v>1</v>
      </c>
      <c r="R266" s="37">
        <v>1</v>
      </c>
      <c r="S266" s="37">
        <v>1</v>
      </c>
      <c r="T266" s="37">
        <v>1</v>
      </c>
      <c r="U266" s="37">
        <v>1</v>
      </c>
      <c r="V266" s="37">
        <v>1</v>
      </c>
      <c r="W266" s="37">
        <v>1</v>
      </c>
      <c r="X266" s="37">
        <v>1</v>
      </c>
      <c r="Y266" s="37">
        <v>1</v>
      </c>
      <c r="Z266" s="37">
        <v>1</v>
      </c>
      <c r="AA266" s="38">
        <f>SUM(O266:Z266)</f>
        <v>12</v>
      </c>
      <c r="AB266" s="39" t="str">
        <f>VLOOKUP($M266,ProjectPortfolio!$A$2:$C$53,2,0)</f>
        <v>GENEBANK INT</v>
      </c>
      <c r="AC266" s="40">
        <f>VLOOKUP($M266,ProjectPortfolio!$A$2:$C$53,3,0)</f>
        <v>46022</v>
      </c>
    </row>
    <row r="267" spans="1:29" s="36" customFormat="1" x14ac:dyDescent="0.3">
      <c r="A267" s="36" t="str">
        <f t="shared" si="81"/>
        <v>A10657 Total</v>
      </c>
      <c r="B267" s="36" t="s">
        <v>290</v>
      </c>
      <c r="C267" s="36" t="s">
        <v>291</v>
      </c>
      <c r="D267" s="36" t="s">
        <v>574</v>
      </c>
      <c r="E267" s="36" t="s">
        <v>437</v>
      </c>
      <c r="F267" s="36" t="str">
        <f>LEFT($E267,3)</f>
        <v>GSS</v>
      </c>
      <c r="G267" s="36" t="s">
        <v>541</v>
      </c>
      <c r="H267" s="36" t="s">
        <v>414</v>
      </c>
      <c r="I267" s="36" t="s">
        <v>420</v>
      </c>
      <c r="J267" s="36" t="s">
        <v>387</v>
      </c>
      <c r="K267" s="36" t="s">
        <v>393</v>
      </c>
      <c r="L267" s="36" t="s">
        <v>118</v>
      </c>
      <c r="M267" s="36" t="s">
        <v>930</v>
      </c>
      <c r="N267" s="36" t="s">
        <v>983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8">
        <f>SUM(O267:Z267)</f>
        <v>0</v>
      </c>
      <c r="AB267" s="39" t="str">
        <f>VLOOKUP($M267,ProjectPortfolio!$A$2:$C$53,2,0)</f>
        <v>LTG AfricaRice</v>
      </c>
      <c r="AC267" s="40">
        <f>VLOOKUP($M267,ProjectPortfolio!$A$2:$C$53,3,0)</f>
        <v>0</v>
      </c>
    </row>
    <row r="268" spans="1:29" s="36" customFormat="1" x14ac:dyDescent="0.3">
      <c r="A268" s="36" t="str">
        <f t="shared" si="81"/>
        <v>A10658 Total</v>
      </c>
      <c r="B268" s="36" t="s">
        <v>292</v>
      </c>
      <c r="C268" s="36" t="s">
        <v>293</v>
      </c>
      <c r="D268" s="36" t="s">
        <v>539</v>
      </c>
      <c r="E268" s="36" t="s">
        <v>419</v>
      </c>
      <c r="F268" s="36" t="str">
        <f>LEFT($E268,3)</f>
        <v>GSS</v>
      </c>
      <c r="G268" s="36" t="s">
        <v>541</v>
      </c>
      <c r="H268" s="36" t="s">
        <v>414</v>
      </c>
      <c r="I268" s="36" t="s">
        <v>420</v>
      </c>
      <c r="J268" s="36" t="s">
        <v>387</v>
      </c>
      <c r="K268" s="36" t="s">
        <v>393</v>
      </c>
      <c r="L268" s="36" t="s">
        <v>438</v>
      </c>
      <c r="M268" s="36" t="s">
        <v>752</v>
      </c>
      <c r="N268" s="36" t="s">
        <v>753</v>
      </c>
      <c r="O268" s="37">
        <v>1</v>
      </c>
      <c r="P268" s="37">
        <v>1</v>
      </c>
      <c r="Q268" s="37" t="s">
        <v>967</v>
      </c>
      <c r="R268" s="37" t="s">
        <v>967</v>
      </c>
      <c r="S268" s="37" t="s">
        <v>967</v>
      </c>
      <c r="T268" s="37" t="s">
        <v>967</v>
      </c>
      <c r="U268" s="37" t="s">
        <v>967</v>
      </c>
      <c r="V268" s="37" t="s">
        <v>967</v>
      </c>
      <c r="W268" s="37" t="s">
        <v>967</v>
      </c>
      <c r="X268" s="37" t="s">
        <v>967</v>
      </c>
      <c r="Y268" s="37" t="s">
        <v>967</v>
      </c>
      <c r="Z268" s="37" t="s">
        <v>967</v>
      </c>
      <c r="AA268" s="38">
        <f>SUM(O268:Z268)</f>
        <v>2</v>
      </c>
      <c r="AB268" s="39" t="str">
        <f>VLOOKUP($M268,ProjectPortfolio!$A$2:$C$53,2,0)</f>
        <v>SGP AGGRI2</v>
      </c>
      <c r="AC268" s="40">
        <f>VLOOKUP($M268,ProjectPortfolio!$A$2:$C$53,3,0)</f>
        <v>45716</v>
      </c>
    </row>
    <row r="269" spans="1:29" s="36" customFormat="1" x14ac:dyDescent="0.3">
      <c r="A269" s="36" t="str">
        <f t="shared" si="81"/>
        <v>A10658 Total</v>
      </c>
      <c r="B269" s="36" t="s">
        <v>292</v>
      </c>
      <c r="C269" s="36" t="s">
        <v>293</v>
      </c>
      <c r="D269" s="36" t="s">
        <v>539</v>
      </c>
      <c r="E269" s="36" t="s">
        <v>419</v>
      </c>
      <c r="F269" s="36" t="str">
        <f>LEFT($E269,3)</f>
        <v>GSS</v>
      </c>
      <c r="G269" s="36" t="s">
        <v>541</v>
      </c>
      <c r="H269" s="36" t="s">
        <v>414</v>
      </c>
      <c r="I269" s="36" t="s">
        <v>420</v>
      </c>
      <c r="J269" s="36" t="s">
        <v>387</v>
      </c>
      <c r="K269" s="36" t="s">
        <v>393</v>
      </c>
      <c r="L269" s="36" t="s">
        <v>438</v>
      </c>
      <c r="M269" s="36" t="s">
        <v>969</v>
      </c>
      <c r="N269" s="36" t="s">
        <v>970</v>
      </c>
      <c r="O269" s="37">
        <v>0</v>
      </c>
      <c r="P269" s="37">
        <v>0</v>
      </c>
      <c r="Q269" s="37">
        <v>1</v>
      </c>
      <c r="R269" s="37">
        <v>1</v>
      </c>
      <c r="S269" s="37">
        <v>1</v>
      </c>
      <c r="T269" s="37">
        <v>1</v>
      </c>
      <c r="U269" s="37">
        <v>1</v>
      </c>
      <c r="V269" s="37">
        <v>1</v>
      </c>
      <c r="W269" s="37">
        <v>1</v>
      </c>
      <c r="X269" s="37">
        <v>1</v>
      </c>
      <c r="Y269" s="37">
        <v>1</v>
      </c>
      <c r="Z269" s="37">
        <v>1</v>
      </c>
      <c r="AA269" s="38">
        <f>SUM(O269:Z269)</f>
        <v>10</v>
      </c>
      <c r="AB269" s="39" t="str">
        <f>VLOOKUP($M269,ProjectPortfolio!$A$2:$C$53,2,0)</f>
        <v>B4T</v>
      </c>
      <c r="AC269" s="40">
        <f>VLOOKUP($M269,ProjectPortfolio!$A$2:$C$53,3,0)</f>
        <v>46022</v>
      </c>
    </row>
    <row r="270" spans="1:29" s="36" customFormat="1" x14ac:dyDescent="0.3">
      <c r="A270" s="36" t="str">
        <f t="shared" si="81"/>
        <v>A10659 Total</v>
      </c>
      <c r="B270" s="36" t="s">
        <v>294</v>
      </c>
      <c r="C270" s="36" t="s">
        <v>295</v>
      </c>
      <c r="D270" s="36" t="s">
        <v>585</v>
      </c>
      <c r="E270" s="36" t="s">
        <v>419</v>
      </c>
      <c r="F270" s="36" t="str">
        <f>LEFT($E270,3)</f>
        <v>GSS</v>
      </c>
      <c r="G270" s="36" t="s">
        <v>541</v>
      </c>
      <c r="H270" s="36" t="s">
        <v>414</v>
      </c>
      <c r="I270" s="36" t="s">
        <v>420</v>
      </c>
      <c r="J270" s="36" t="s">
        <v>387</v>
      </c>
      <c r="K270" s="36" t="s">
        <v>393</v>
      </c>
      <c r="L270" s="36" t="s">
        <v>167</v>
      </c>
      <c r="M270" s="36" t="s">
        <v>752</v>
      </c>
      <c r="N270" s="36" t="s">
        <v>757</v>
      </c>
      <c r="O270" s="37">
        <v>1</v>
      </c>
      <c r="P270" s="37">
        <v>1</v>
      </c>
      <c r="Q270" s="37" t="s">
        <v>967</v>
      </c>
      <c r="R270" s="37" t="s">
        <v>967</v>
      </c>
      <c r="S270" s="37" t="s">
        <v>967</v>
      </c>
      <c r="T270" s="37" t="s">
        <v>967</v>
      </c>
      <c r="U270" s="37" t="s">
        <v>967</v>
      </c>
      <c r="V270" s="37" t="s">
        <v>967</v>
      </c>
      <c r="W270" s="37" t="s">
        <v>967</v>
      </c>
      <c r="X270" s="37" t="s">
        <v>967</v>
      </c>
      <c r="Y270" s="37" t="s">
        <v>967</v>
      </c>
      <c r="Z270" s="37" t="s">
        <v>967</v>
      </c>
      <c r="AA270" s="38">
        <f>SUM(O270:Z270)</f>
        <v>2</v>
      </c>
      <c r="AB270" s="39" t="str">
        <f>VLOOKUP($M270,ProjectPortfolio!$A$2:$C$53,2,0)</f>
        <v>SGP AGGRI2</v>
      </c>
      <c r="AC270" s="40">
        <f>VLOOKUP($M270,ProjectPortfolio!$A$2:$C$53,3,0)</f>
        <v>45716</v>
      </c>
    </row>
    <row r="271" spans="1:29" s="36" customFormat="1" x14ac:dyDescent="0.3">
      <c r="A271" s="36" t="str">
        <f t="shared" si="81"/>
        <v>A10659 Total</v>
      </c>
      <c r="B271" s="36" t="s">
        <v>294</v>
      </c>
      <c r="C271" s="36" t="s">
        <v>295</v>
      </c>
      <c r="D271" s="36" t="s">
        <v>585</v>
      </c>
      <c r="E271" s="36" t="s">
        <v>419</v>
      </c>
      <c r="F271" s="36" t="str">
        <f>LEFT($E271,3)</f>
        <v>GSS</v>
      </c>
      <c r="G271" s="36" t="s">
        <v>541</v>
      </c>
      <c r="H271" s="36" t="s">
        <v>414</v>
      </c>
      <c r="I271" s="36" t="s">
        <v>420</v>
      </c>
      <c r="J271" s="36" t="s">
        <v>387</v>
      </c>
      <c r="K271" s="36" t="s">
        <v>393</v>
      </c>
      <c r="L271" s="36" t="s">
        <v>167</v>
      </c>
      <c r="M271" s="36" t="s">
        <v>969</v>
      </c>
      <c r="N271" s="36" t="s">
        <v>970</v>
      </c>
      <c r="O271" s="37">
        <v>0</v>
      </c>
      <c r="P271" s="37">
        <v>0</v>
      </c>
      <c r="Q271" s="37">
        <v>1</v>
      </c>
      <c r="R271" s="37">
        <v>1</v>
      </c>
      <c r="S271" s="37">
        <v>1</v>
      </c>
      <c r="T271" s="37">
        <v>1</v>
      </c>
      <c r="U271" s="37">
        <v>1</v>
      </c>
      <c r="V271" s="37">
        <v>1</v>
      </c>
      <c r="W271" s="37">
        <v>1</v>
      </c>
      <c r="X271" s="37">
        <v>1</v>
      </c>
      <c r="Y271" s="37">
        <v>1</v>
      </c>
      <c r="Z271" s="37">
        <v>1</v>
      </c>
      <c r="AA271" s="38">
        <f>SUM(O271:Z271)</f>
        <v>10</v>
      </c>
      <c r="AB271" s="39" t="str">
        <f>VLOOKUP($M271,ProjectPortfolio!$A$2:$C$53,2,0)</f>
        <v>B4T</v>
      </c>
      <c r="AC271" s="40">
        <f>VLOOKUP($M271,ProjectPortfolio!$A$2:$C$53,3,0)</f>
        <v>46022</v>
      </c>
    </row>
    <row r="272" spans="1:29" s="36" customFormat="1" x14ac:dyDescent="0.3">
      <c r="A272" s="36" t="str">
        <f t="shared" si="81"/>
        <v>A10661 Total</v>
      </c>
      <c r="B272" s="36" t="s">
        <v>296</v>
      </c>
      <c r="C272" s="36" t="s">
        <v>297</v>
      </c>
      <c r="D272" s="36" t="s">
        <v>540</v>
      </c>
      <c r="E272" s="36" t="s">
        <v>445</v>
      </c>
      <c r="F272" s="36" t="str">
        <f>LEFT($E272,3)</f>
        <v>GSS</v>
      </c>
      <c r="G272" s="36" t="s">
        <v>541</v>
      </c>
      <c r="H272" s="36" t="s">
        <v>414</v>
      </c>
      <c r="I272" s="36" t="s">
        <v>420</v>
      </c>
      <c r="J272" s="36" t="s">
        <v>387</v>
      </c>
      <c r="K272" s="36" t="s">
        <v>384</v>
      </c>
      <c r="L272" s="36" t="s">
        <v>443</v>
      </c>
      <c r="M272" s="36" t="s">
        <v>0</v>
      </c>
      <c r="N272" s="36" t="s">
        <v>114</v>
      </c>
      <c r="O272" s="37">
        <v>1</v>
      </c>
      <c r="P272" s="37">
        <v>1</v>
      </c>
      <c r="Q272" s="37">
        <v>1</v>
      </c>
      <c r="R272" s="37">
        <v>1</v>
      </c>
      <c r="S272" s="37">
        <v>1</v>
      </c>
      <c r="T272" s="37">
        <v>1</v>
      </c>
      <c r="U272" s="37">
        <v>1</v>
      </c>
      <c r="V272" s="37">
        <v>1</v>
      </c>
      <c r="W272" s="37">
        <v>1</v>
      </c>
      <c r="X272" s="37">
        <v>1</v>
      </c>
      <c r="Y272" s="37">
        <v>1</v>
      </c>
      <c r="Z272" s="37">
        <v>1</v>
      </c>
      <c r="AA272" s="38">
        <f>SUM(O272:Z272)</f>
        <v>12</v>
      </c>
      <c r="AB272" s="39" t="str">
        <f>VLOOKUP($M272,ProjectPortfolio!$A$2:$C$53,2,0)</f>
        <v>Unrestricted</v>
      </c>
      <c r="AC272" s="40">
        <f>VLOOKUP($M272,ProjectPortfolio!$A$2:$C$53,3,0)</f>
        <v>46022</v>
      </c>
    </row>
    <row r="273" spans="1:29" s="36" customFormat="1" x14ac:dyDescent="0.3">
      <c r="A273" s="36" t="str">
        <f t="shared" ref="A273" si="86">CONCATENATE(B273," ","Total")</f>
        <v>A10669 Total</v>
      </c>
      <c r="B273" s="36" t="s">
        <v>298</v>
      </c>
      <c r="C273" s="36" t="s">
        <v>299</v>
      </c>
      <c r="D273" s="36" t="s">
        <v>542</v>
      </c>
      <c r="E273" s="36" t="s">
        <v>430</v>
      </c>
      <c r="F273" s="36" t="str">
        <f>LEFT($E273,3)</f>
        <v>GSS</v>
      </c>
      <c r="G273" s="36" t="s">
        <v>541</v>
      </c>
      <c r="H273" s="36" t="s">
        <v>451</v>
      </c>
      <c r="I273" s="36" t="s">
        <v>587</v>
      </c>
      <c r="J273" s="36" t="s">
        <v>387</v>
      </c>
      <c r="K273" s="36" t="s">
        <v>401</v>
      </c>
      <c r="L273" s="36" t="s">
        <v>38</v>
      </c>
      <c r="M273" s="36" t="s">
        <v>871</v>
      </c>
      <c r="N273" s="36" t="s">
        <v>909</v>
      </c>
      <c r="O273" s="37">
        <v>0.85</v>
      </c>
      <c r="P273" s="37">
        <v>0.85</v>
      </c>
      <c r="Q273" s="37">
        <v>0.85</v>
      </c>
      <c r="R273" s="37">
        <v>0.85</v>
      </c>
      <c r="S273" s="37">
        <v>0.85</v>
      </c>
      <c r="T273" s="37">
        <v>0.85</v>
      </c>
      <c r="U273" s="37">
        <v>0.85</v>
      </c>
      <c r="V273" s="37">
        <v>0.85</v>
      </c>
      <c r="W273" s="37">
        <v>0.85</v>
      </c>
      <c r="X273" s="37">
        <v>0.85</v>
      </c>
      <c r="Y273" s="37">
        <v>0.85</v>
      </c>
      <c r="Z273" s="37">
        <v>0.85</v>
      </c>
      <c r="AA273" s="38">
        <f>SUM(O273:Z273)</f>
        <v>10.199999999999998</v>
      </c>
      <c r="AB273" s="39" t="str">
        <f>VLOOKUP($M273,ProjectPortfolio!$A$2:$C$53,2,0)</f>
        <v>MCF RIZAO</v>
      </c>
      <c r="AC273" s="40">
        <f>VLOOKUP($M273,ProjectPortfolio!$A$2:$C$53,3,0)</f>
        <v>47299</v>
      </c>
    </row>
    <row r="274" spans="1:29" s="36" customFormat="1" x14ac:dyDescent="0.3">
      <c r="A274" s="36" t="str">
        <f t="shared" si="81"/>
        <v>A10669 Total</v>
      </c>
      <c r="B274" s="36" t="s">
        <v>298</v>
      </c>
      <c r="C274" s="36" t="s">
        <v>299</v>
      </c>
      <c r="D274" s="36" t="s">
        <v>542</v>
      </c>
      <c r="E274" s="36" t="s">
        <v>430</v>
      </c>
      <c r="F274" s="36" t="str">
        <f>LEFT($E274,3)</f>
        <v>GSS</v>
      </c>
      <c r="G274" s="36" t="s">
        <v>541</v>
      </c>
      <c r="H274" s="36" t="s">
        <v>451</v>
      </c>
      <c r="I274" s="36" t="s">
        <v>587</v>
      </c>
      <c r="J274" s="36" t="s">
        <v>387</v>
      </c>
      <c r="K274" s="36" t="s">
        <v>401</v>
      </c>
      <c r="L274" s="36" t="s">
        <v>38</v>
      </c>
      <c r="M274" s="36" t="s">
        <v>871</v>
      </c>
      <c r="N274" s="36" t="s">
        <v>889</v>
      </c>
      <c r="O274" s="37">
        <v>0.15</v>
      </c>
      <c r="P274" s="37">
        <v>0.15</v>
      </c>
      <c r="Q274" s="37">
        <v>0.15</v>
      </c>
      <c r="R274" s="37">
        <v>0.15</v>
      </c>
      <c r="S274" s="37">
        <v>0.15</v>
      </c>
      <c r="T274" s="37">
        <v>0.15</v>
      </c>
      <c r="U274" s="37">
        <v>0.15</v>
      </c>
      <c r="V274" s="37">
        <v>0.15</v>
      </c>
      <c r="W274" s="37">
        <v>0.15</v>
      </c>
      <c r="X274" s="37">
        <v>0.15</v>
      </c>
      <c r="Y274" s="37">
        <v>0.15</v>
      </c>
      <c r="Z274" s="37">
        <v>0.15</v>
      </c>
      <c r="AA274" s="38">
        <f>SUM(O274:Z274)</f>
        <v>1.7999999999999996</v>
      </c>
      <c r="AB274" s="39" t="str">
        <f>VLOOKUP($M274,ProjectPortfolio!$A$2:$C$53,2,0)</f>
        <v>MCF RIZAO</v>
      </c>
      <c r="AC274" s="40">
        <f>VLOOKUP($M274,ProjectPortfolio!$A$2:$C$53,3,0)</f>
        <v>47299</v>
      </c>
    </row>
    <row r="275" spans="1:29" s="36" customFormat="1" x14ac:dyDescent="0.3">
      <c r="A275" s="36" t="str">
        <f t="shared" ref="A275" si="87">CONCATENATE(B275," ","Total")</f>
        <v>A10672 Total</v>
      </c>
      <c r="B275" s="36" t="s">
        <v>643</v>
      </c>
      <c r="C275" s="36" t="s">
        <v>644</v>
      </c>
      <c r="D275" s="36" t="s">
        <v>492</v>
      </c>
      <c r="E275" s="36" t="s">
        <v>746</v>
      </c>
      <c r="F275" s="36" t="str">
        <f>LEFT($E275,3)</f>
        <v>GSS</v>
      </c>
      <c r="G275" s="36" t="s">
        <v>818</v>
      </c>
      <c r="H275" s="36" t="s">
        <v>451</v>
      </c>
      <c r="I275" s="36" t="s">
        <v>587</v>
      </c>
      <c r="J275" s="36" t="s">
        <v>739</v>
      </c>
      <c r="L275" s="36" t="s">
        <v>370</v>
      </c>
      <c r="M275" s="36" t="s">
        <v>670</v>
      </c>
      <c r="N275" s="36" t="s">
        <v>671</v>
      </c>
      <c r="O275" s="37">
        <v>1</v>
      </c>
      <c r="P275" s="37">
        <v>1</v>
      </c>
      <c r="Q275" s="37">
        <v>1</v>
      </c>
      <c r="R275" s="37">
        <v>1</v>
      </c>
      <c r="S275" s="37">
        <v>1</v>
      </c>
      <c r="T275" s="37">
        <v>1</v>
      </c>
      <c r="U275" s="37">
        <v>1</v>
      </c>
      <c r="V275" s="37">
        <v>1</v>
      </c>
      <c r="W275" s="37">
        <v>1</v>
      </c>
      <c r="X275" s="37">
        <v>1</v>
      </c>
      <c r="Y275" s="37">
        <v>1</v>
      </c>
      <c r="Z275" s="37">
        <v>1</v>
      </c>
      <c r="AA275" s="38">
        <f>SUM(O275:Z275)</f>
        <v>12</v>
      </c>
      <c r="AB275" s="39" t="str">
        <f>VLOOKUP($M275,ProjectPortfolio!$A$2:$C$53,2,0)</f>
        <v>CIAT Senegal</v>
      </c>
      <c r="AC275" s="40">
        <f>VLOOKUP($M275,ProjectPortfolio!$A$2:$C$53,3,0)</f>
        <v>0</v>
      </c>
    </row>
    <row r="276" spans="1:29" s="36" customFormat="1" x14ac:dyDescent="0.3">
      <c r="A276" s="36" t="str">
        <f t="shared" ref="A276:A277" si="88">CONCATENATE(B276," ","Total")</f>
        <v>A10686 Total</v>
      </c>
      <c r="B276" s="36" t="s">
        <v>300</v>
      </c>
      <c r="C276" s="36" t="s">
        <v>301</v>
      </c>
      <c r="D276" s="36" t="s">
        <v>456</v>
      </c>
      <c r="E276" s="36" t="s">
        <v>437</v>
      </c>
      <c r="F276" s="36" t="str">
        <f>LEFT($E276,3)</f>
        <v>GSS</v>
      </c>
      <c r="G276" s="36" t="s">
        <v>413</v>
      </c>
      <c r="H276" s="36" t="s">
        <v>414</v>
      </c>
      <c r="I276" s="36" t="s">
        <v>420</v>
      </c>
      <c r="J276" s="36" t="s">
        <v>387</v>
      </c>
      <c r="K276" s="36" t="s">
        <v>396</v>
      </c>
      <c r="L276" s="36" t="s">
        <v>92</v>
      </c>
      <c r="M276" s="36" t="s">
        <v>969</v>
      </c>
      <c r="N276" s="36" t="s">
        <v>970</v>
      </c>
      <c r="O276" s="37">
        <v>1</v>
      </c>
      <c r="P276" s="37">
        <v>1</v>
      </c>
      <c r="Q276" s="37">
        <v>1</v>
      </c>
      <c r="R276" s="37">
        <v>1</v>
      </c>
      <c r="S276" s="37">
        <v>1</v>
      </c>
      <c r="T276" s="37">
        <v>1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8">
        <f>SUM(O276:Z276)</f>
        <v>6</v>
      </c>
      <c r="AB276" s="39" t="str">
        <f>VLOOKUP($M276,ProjectPortfolio!$A$2:$C$53,2,0)</f>
        <v>B4T</v>
      </c>
      <c r="AC276" s="40">
        <f>VLOOKUP($M276,ProjectPortfolio!$A$2:$C$53,3,0)</f>
        <v>46022</v>
      </c>
    </row>
    <row r="277" spans="1:29" s="36" customFormat="1" x14ac:dyDescent="0.3">
      <c r="A277" s="36" t="str">
        <f t="shared" si="88"/>
        <v>A10686 Total</v>
      </c>
      <c r="B277" s="36" t="s">
        <v>300</v>
      </c>
      <c r="C277" s="36" t="s">
        <v>301</v>
      </c>
      <c r="D277" s="36" t="s">
        <v>456</v>
      </c>
      <c r="E277" s="36" t="s">
        <v>437</v>
      </c>
      <c r="F277" s="36" t="str">
        <f>LEFT($E277,3)</f>
        <v>GSS</v>
      </c>
      <c r="G277" s="36" t="s">
        <v>413</v>
      </c>
      <c r="H277" s="36" t="s">
        <v>414</v>
      </c>
      <c r="I277" s="36" t="s">
        <v>420</v>
      </c>
      <c r="J277" s="36" t="s">
        <v>387</v>
      </c>
      <c r="K277" s="36" t="s">
        <v>396</v>
      </c>
      <c r="L277" s="36" t="s">
        <v>92</v>
      </c>
      <c r="M277" s="36" t="s">
        <v>892</v>
      </c>
      <c r="N277" s="36" t="s">
        <v>893</v>
      </c>
      <c r="O277" s="37"/>
      <c r="P277" s="37"/>
      <c r="Q277" s="37"/>
      <c r="R277" s="37"/>
      <c r="S277" s="37"/>
      <c r="T277" s="37"/>
      <c r="U277" s="37">
        <v>0.3</v>
      </c>
      <c r="V277" s="37">
        <v>0.3</v>
      </c>
      <c r="W277" s="37">
        <v>0.3</v>
      </c>
      <c r="X277" s="37">
        <v>0.3</v>
      </c>
      <c r="Y277" s="37">
        <v>0.3</v>
      </c>
      <c r="Z277" s="37">
        <v>0.3</v>
      </c>
      <c r="AA277" s="38">
        <f>SUM(O277:Z277)</f>
        <v>1.8</v>
      </c>
      <c r="AB277" s="39" t="str">
        <f>VLOOKUP($M277,ProjectPortfolio!$A$2:$C$53,2,0)</f>
        <v>MEADEN</v>
      </c>
      <c r="AC277" s="40">
        <f>VLOOKUP($M277,ProjectPortfolio!$A$2:$C$53,3,0)</f>
        <v>46143</v>
      </c>
    </row>
    <row r="278" spans="1:29" s="36" customFormat="1" ht="27.6" x14ac:dyDescent="0.3">
      <c r="A278" s="36" t="str">
        <f t="shared" ref="A278" si="89">CONCATENATE(B278," ","Total")</f>
        <v>A10686 Total</v>
      </c>
      <c r="B278" s="36" t="s">
        <v>300</v>
      </c>
      <c r="C278" s="36" t="s">
        <v>301</v>
      </c>
      <c r="D278" s="36" t="s">
        <v>456</v>
      </c>
      <c r="E278" s="36" t="s">
        <v>437</v>
      </c>
      <c r="F278" s="36" t="str">
        <f>LEFT($E278,3)</f>
        <v>GSS</v>
      </c>
      <c r="G278" s="36" t="s">
        <v>413</v>
      </c>
      <c r="H278" s="36" t="s">
        <v>414</v>
      </c>
      <c r="I278" s="36" t="s">
        <v>420</v>
      </c>
      <c r="J278" s="36" t="s">
        <v>387</v>
      </c>
      <c r="K278" s="36" t="s">
        <v>396</v>
      </c>
      <c r="L278" s="36" t="s">
        <v>92</v>
      </c>
      <c r="M278" s="36" t="s">
        <v>971</v>
      </c>
      <c r="N278" s="36" t="s">
        <v>985</v>
      </c>
      <c r="O278" s="37"/>
      <c r="P278" s="37"/>
      <c r="Q278" s="37"/>
      <c r="R278" s="37"/>
      <c r="S278" s="37"/>
      <c r="T278" s="37"/>
      <c r="U278" s="37">
        <v>0.3</v>
      </c>
      <c r="V278" s="37">
        <v>0.3</v>
      </c>
      <c r="W278" s="37">
        <v>0.3</v>
      </c>
      <c r="X278" s="37">
        <v>0.3</v>
      </c>
      <c r="Y278" s="37">
        <v>0.3</v>
      </c>
      <c r="Z278" s="37">
        <v>0.3</v>
      </c>
      <c r="AA278" s="38">
        <f>SUM(O278:Z278)</f>
        <v>1.8</v>
      </c>
      <c r="AB278" s="39" t="str">
        <f>VLOOKUP($M278,ProjectPortfolio!$A$2:$C$53,2,0)</f>
        <v>SCALING IMPACT</v>
      </c>
      <c r="AC278" s="40">
        <f>VLOOKUP($M278,ProjectPortfolio!$A$2:$C$53,3,0)</f>
        <v>46022</v>
      </c>
    </row>
    <row r="279" spans="1:29" s="36" customFormat="1" x14ac:dyDescent="0.3">
      <c r="A279" s="36" t="str">
        <f t="shared" si="81"/>
        <v>A10686 Total</v>
      </c>
      <c r="B279" s="36" t="s">
        <v>300</v>
      </c>
      <c r="C279" s="36" t="s">
        <v>301</v>
      </c>
      <c r="D279" s="36" t="s">
        <v>456</v>
      </c>
      <c r="E279" s="36" t="s">
        <v>437</v>
      </c>
      <c r="F279" s="36" t="str">
        <f>LEFT($E279,3)</f>
        <v>GSS</v>
      </c>
      <c r="G279" s="36" t="s">
        <v>413</v>
      </c>
      <c r="H279" s="36" t="s">
        <v>414</v>
      </c>
      <c r="I279" s="36" t="s">
        <v>420</v>
      </c>
      <c r="J279" s="36" t="s">
        <v>387</v>
      </c>
      <c r="K279" s="36" t="s">
        <v>396</v>
      </c>
      <c r="L279" s="36" t="s">
        <v>92</v>
      </c>
      <c r="M279" s="36" t="s">
        <v>787</v>
      </c>
      <c r="N279" s="36" t="s">
        <v>789</v>
      </c>
      <c r="O279" s="37"/>
      <c r="P279" s="37"/>
      <c r="Q279" s="37"/>
      <c r="R279" s="37"/>
      <c r="S279" s="37"/>
      <c r="T279" s="37"/>
      <c r="U279" s="37">
        <v>0.4</v>
      </c>
      <c r="V279" s="37">
        <v>0.4</v>
      </c>
      <c r="W279" s="37">
        <v>0.4</v>
      </c>
      <c r="X279" s="37">
        <v>0.4</v>
      </c>
      <c r="Y279" s="37">
        <v>0.4</v>
      </c>
      <c r="Z279" s="37">
        <v>0.4</v>
      </c>
      <c r="AA279" s="38">
        <f>SUM(O279:Z279)</f>
        <v>2.4</v>
      </c>
      <c r="AB279" s="39" t="str">
        <f>VLOOKUP($M279,ProjectPortfolio!$A$2:$C$53,2,0)</f>
        <v>ROOTS Project</v>
      </c>
      <c r="AC279" s="40">
        <f>VLOOKUP($M279,ProjectPortfolio!$A$2:$C$53,3,0)</f>
        <v>45657</v>
      </c>
    </row>
    <row r="280" spans="1:29" s="36" customFormat="1" ht="27.6" x14ac:dyDescent="0.3">
      <c r="A280" s="36" t="str">
        <f t="shared" ref="A280" si="90">CONCATENATE(B280," ","Total")</f>
        <v>A10701 Total</v>
      </c>
      <c r="B280" s="36" t="s">
        <v>302</v>
      </c>
      <c r="C280" s="36" t="s">
        <v>303</v>
      </c>
      <c r="D280" s="36" t="s">
        <v>545</v>
      </c>
      <c r="E280" s="36" t="s">
        <v>445</v>
      </c>
      <c r="F280" s="36" t="str">
        <f>LEFT($E280,3)</f>
        <v>GSS</v>
      </c>
      <c r="G280" s="36" t="s">
        <v>541</v>
      </c>
      <c r="H280" s="36" t="s">
        <v>451</v>
      </c>
      <c r="I280" s="36" t="s">
        <v>587</v>
      </c>
      <c r="J280" s="36" t="s">
        <v>387</v>
      </c>
      <c r="K280" s="36" t="s">
        <v>393</v>
      </c>
      <c r="L280" s="36" t="s">
        <v>1074</v>
      </c>
      <c r="M280" s="36" t="s">
        <v>67</v>
      </c>
      <c r="N280" s="36" t="s">
        <v>377</v>
      </c>
      <c r="O280" s="37">
        <v>1</v>
      </c>
      <c r="P280" s="37">
        <v>1</v>
      </c>
      <c r="Q280" s="37">
        <v>1</v>
      </c>
      <c r="R280" s="37">
        <v>1</v>
      </c>
      <c r="S280" s="37">
        <v>1</v>
      </c>
      <c r="T280" s="37">
        <v>1</v>
      </c>
      <c r="U280" s="37">
        <v>1</v>
      </c>
      <c r="V280" s="37">
        <v>1</v>
      </c>
      <c r="W280" s="37">
        <v>1</v>
      </c>
      <c r="X280" s="37">
        <v>1</v>
      </c>
      <c r="Y280" s="37">
        <v>1</v>
      </c>
      <c r="Z280" s="37">
        <v>1</v>
      </c>
      <c r="AA280" s="38">
        <f>SUM(O280:Z280)</f>
        <v>12</v>
      </c>
      <c r="AB280" s="39" t="str">
        <f>VLOOKUP($M280,ProjectPortfolio!$A$2:$C$53,2,0)</f>
        <v>KAFACI Phase 3</v>
      </c>
      <c r="AC280" s="40">
        <f>VLOOKUP($M280,ProjectPortfolio!$A$2:$C$53,3,0)</f>
        <v>46022</v>
      </c>
    </row>
    <row r="281" spans="1:29" s="36" customFormat="1" ht="41.4" x14ac:dyDescent="0.3">
      <c r="A281" s="36" t="str">
        <f t="shared" si="81"/>
        <v>A10702 Total</v>
      </c>
      <c r="B281" s="36" t="s">
        <v>645</v>
      </c>
      <c r="C281" s="36" t="s">
        <v>646</v>
      </c>
      <c r="E281" s="36" t="s">
        <v>746</v>
      </c>
      <c r="F281" s="36" t="str">
        <f>LEFT($E281,3)</f>
        <v>GSS</v>
      </c>
      <c r="G281" s="36" t="s">
        <v>1002</v>
      </c>
      <c r="H281" s="36" t="s">
        <v>451</v>
      </c>
      <c r="I281" s="36" t="s">
        <v>587</v>
      </c>
      <c r="J281" s="36" t="s">
        <v>739</v>
      </c>
      <c r="L281" s="36" t="s">
        <v>370</v>
      </c>
      <c r="M281" s="36" t="s">
        <v>668</v>
      </c>
      <c r="N281" s="36" t="s">
        <v>669</v>
      </c>
      <c r="O281" s="37">
        <v>1</v>
      </c>
      <c r="P281" s="37">
        <v>1</v>
      </c>
      <c r="Q281" s="37">
        <v>1</v>
      </c>
      <c r="R281" s="37">
        <v>1</v>
      </c>
      <c r="S281" s="37">
        <v>1</v>
      </c>
      <c r="T281" s="37">
        <v>1</v>
      </c>
      <c r="U281" s="37">
        <v>1</v>
      </c>
      <c r="V281" s="37">
        <v>1</v>
      </c>
      <c r="W281" s="37">
        <v>1</v>
      </c>
      <c r="X281" s="37">
        <v>1</v>
      </c>
      <c r="Y281" s="37">
        <v>1</v>
      </c>
      <c r="Z281" s="37">
        <v>1</v>
      </c>
      <c r="AA281" s="38">
        <f>SUM(O281:Z281)</f>
        <v>12</v>
      </c>
      <c r="AB281" s="39" t="str">
        <f>VLOOKUP($M281,ProjectPortfolio!$A$2:$C$53,2,0)</f>
        <v>ILRI Hosting Agreement St. Louis</v>
      </c>
      <c r="AC281" s="40">
        <f>VLOOKUP($M281,ProjectPortfolio!$A$2:$C$53,3,0)</f>
        <v>0</v>
      </c>
    </row>
    <row r="282" spans="1:29" s="36" customFormat="1" x14ac:dyDescent="0.3">
      <c r="A282" s="36" t="str">
        <f t="shared" si="81"/>
        <v>A10708 Total</v>
      </c>
      <c r="B282" s="36" t="s">
        <v>304</v>
      </c>
      <c r="C282" s="36" t="s">
        <v>305</v>
      </c>
      <c r="D282" s="36" t="s">
        <v>463</v>
      </c>
      <c r="E282" s="36" t="s">
        <v>419</v>
      </c>
      <c r="F282" s="36" t="str">
        <f>LEFT($E282,3)</f>
        <v>GSS</v>
      </c>
      <c r="G282" s="36" t="s">
        <v>413</v>
      </c>
      <c r="H282" s="36" t="s">
        <v>414</v>
      </c>
      <c r="I282" s="36" t="s">
        <v>415</v>
      </c>
      <c r="J282" s="36" t="s">
        <v>383</v>
      </c>
      <c r="K282" s="36" t="s">
        <v>385</v>
      </c>
      <c r="L282" s="36" t="s">
        <v>35</v>
      </c>
      <c r="M282" s="36" t="s">
        <v>0</v>
      </c>
      <c r="N282" s="36" t="s">
        <v>191</v>
      </c>
      <c r="O282" s="37">
        <v>1</v>
      </c>
      <c r="P282" s="37">
        <v>1</v>
      </c>
      <c r="Q282" s="37">
        <v>1</v>
      </c>
      <c r="R282" s="37">
        <v>1</v>
      </c>
      <c r="S282" s="37">
        <v>1</v>
      </c>
      <c r="T282" s="37">
        <v>1</v>
      </c>
      <c r="U282" s="37">
        <v>1</v>
      </c>
      <c r="V282" s="37">
        <v>1</v>
      </c>
      <c r="W282" s="37">
        <v>1</v>
      </c>
      <c r="X282" s="37">
        <v>1</v>
      </c>
      <c r="Y282" s="37">
        <v>1</v>
      </c>
      <c r="Z282" s="37">
        <v>1</v>
      </c>
      <c r="AA282" s="38">
        <f>SUM(O282:Z282)</f>
        <v>12</v>
      </c>
      <c r="AB282" s="39" t="str">
        <f>VLOOKUP($M282,ProjectPortfolio!$A$2:$C$53,2,0)</f>
        <v>Unrestricted</v>
      </c>
      <c r="AC282" s="40">
        <f>VLOOKUP($M282,ProjectPortfolio!$A$2:$C$53,3,0)</f>
        <v>46022</v>
      </c>
    </row>
    <row r="283" spans="1:29" s="36" customFormat="1" x14ac:dyDescent="0.3">
      <c r="A283" s="36" t="str">
        <f t="shared" si="81"/>
        <v>A10712 Total</v>
      </c>
      <c r="B283" s="36" t="s">
        <v>306</v>
      </c>
      <c r="C283" s="36" t="s">
        <v>307</v>
      </c>
      <c r="D283" s="36" t="s">
        <v>546</v>
      </c>
      <c r="E283" s="36" t="s">
        <v>445</v>
      </c>
      <c r="F283" s="36" t="str">
        <f>LEFT($E283,3)</f>
        <v>GSS</v>
      </c>
      <c r="G283" s="36" t="s">
        <v>413</v>
      </c>
      <c r="H283" s="36" t="s">
        <v>414</v>
      </c>
      <c r="I283" s="36" t="s">
        <v>415</v>
      </c>
      <c r="J283" s="36" t="s">
        <v>383</v>
      </c>
      <c r="K283" s="36" t="s">
        <v>386</v>
      </c>
      <c r="L283" s="36" t="s">
        <v>35</v>
      </c>
      <c r="M283" s="36" t="s">
        <v>0</v>
      </c>
      <c r="N283" s="36" t="s">
        <v>191</v>
      </c>
      <c r="O283" s="37">
        <v>1</v>
      </c>
      <c r="P283" s="37">
        <v>1</v>
      </c>
      <c r="Q283" s="37">
        <v>1</v>
      </c>
      <c r="R283" s="37">
        <v>1</v>
      </c>
      <c r="S283" s="37">
        <v>1</v>
      </c>
      <c r="T283" s="37">
        <v>1</v>
      </c>
      <c r="U283" s="37">
        <v>1</v>
      </c>
      <c r="V283" s="37">
        <v>1</v>
      </c>
      <c r="W283" s="37">
        <v>1</v>
      </c>
      <c r="X283" s="37">
        <v>1</v>
      </c>
      <c r="Y283" s="37">
        <v>1</v>
      </c>
      <c r="Z283" s="37">
        <v>1</v>
      </c>
      <c r="AA283" s="38">
        <f>SUM(O283:Z283)</f>
        <v>12</v>
      </c>
      <c r="AB283" s="39" t="str">
        <f>VLOOKUP($M283,ProjectPortfolio!$A$2:$C$53,2,0)</f>
        <v>Unrestricted</v>
      </c>
      <c r="AC283" s="40">
        <f>VLOOKUP($M283,ProjectPortfolio!$A$2:$C$53,3,0)</f>
        <v>46022</v>
      </c>
    </row>
    <row r="284" spans="1:29" s="36" customFormat="1" x14ac:dyDescent="0.3">
      <c r="A284" s="36" t="str">
        <f t="shared" si="81"/>
        <v>A10715 Total</v>
      </c>
      <c r="B284" s="36" t="s">
        <v>309</v>
      </c>
      <c r="C284" s="36" t="s">
        <v>310</v>
      </c>
      <c r="D284" s="36" t="s">
        <v>548</v>
      </c>
      <c r="E284" s="36" t="s">
        <v>430</v>
      </c>
      <c r="F284" s="36" t="str">
        <f>LEFT($E284,3)</f>
        <v>GSS</v>
      </c>
      <c r="G284" s="36" t="s">
        <v>541</v>
      </c>
      <c r="H284" s="36" t="s">
        <v>414</v>
      </c>
      <c r="I284" s="36" t="s">
        <v>420</v>
      </c>
      <c r="J284" s="36" t="s">
        <v>387</v>
      </c>
      <c r="K284" s="36" t="s">
        <v>388</v>
      </c>
      <c r="L284" s="36" t="s">
        <v>544</v>
      </c>
      <c r="M284" s="36" t="s">
        <v>752</v>
      </c>
      <c r="N284" s="36" t="s">
        <v>757</v>
      </c>
      <c r="O284" s="37">
        <v>1</v>
      </c>
      <c r="P284" s="37">
        <v>1</v>
      </c>
      <c r="Q284" s="37" t="s">
        <v>967</v>
      </c>
      <c r="R284" s="37" t="s">
        <v>967</v>
      </c>
      <c r="S284" s="37" t="s">
        <v>967</v>
      </c>
      <c r="T284" s="37" t="s">
        <v>967</v>
      </c>
      <c r="U284" s="37" t="s">
        <v>967</v>
      </c>
      <c r="V284" s="37" t="s">
        <v>967</v>
      </c>
      <c r="W284" s="37" t="s">
        <v>967</v>
      </c>
      <c r="X284" s="37" t="s">
        <v>967</v>
      </c>
      <c r="Y284" s="37" t="s">
        <v>967</v>
      </c>
      <c r="Z284" s="37" t="s">
        <v>967</v>
      </c>
      <c r="AA284" s="38">
        <f>SUM(O284:Z284)</f>
        <v>2</v>
      </c>
      <c r="AB284" s="39" t="str">
        <f>VLOOKUP($M284,ProjectPortfolio!$A$2:$C$53,2,0)</f>
        <v>SGP AGGRI2</v>
      </c>
      <c r="AC284" s="40">
        <f>VLOOKUP($M284,ProjectPortfolio!$A$2:$C$53,3,0)</f>
        <v>45716</v>
      </c>
    </row>
    <row r="285" spans="1:29" s="36" customFormat="1" x14ac:dyDescent="0.3">
      <c r="A285" s="36" t="str">
        <f t="shared" si="81"/>
        <v>A10715 Total</v>
      </c>
      <c r="B285" s="36" t="s">
        <v>309</v>
      </c>
      <c r="C285" s="36" t="s">
        <v>310</v>
      </c>
      <c r="D285" s="36" t="s">
        <v>548</v>
      </c>
      <c r="E285" s="36" t="s">
        <v>430</v>
      </c>
      <c r="F285" s="36" t="str">
        <f>LEFT($E285,3)</f>
        <v>GSS</v>
      </c>
      <c r="G285" s="36" t="s">
        <v>541</v>
      </c>
      <c r="H285" s="36" t="s">
        <v>414</v>
      </c>
      <c r="I285" s="36" t="s">
        <v>420</v>
      </c>
      <c r="J285" s="36" t="s">
        <v>387</v>
      </c>
      <c r="K285" s="36" t="s">
        <v>388</v>
      </c>
      <c r="L285" s="36" t="s">
        <v>544</v>
      </c>
      <c r="M285" s="36" t="s">
        <v>969</v>
      </c>
      <c r="N285" s="36" t="s">
        <v>970</v>
      </c>
      <c r="O285" s="37">
        <v>0</v>
      </c>
      <c r="P285" s="37">
        <v>0</v>
      </c>
      <c r="Q285" s="37">
        <v>1</v>
      </c>
      <c r="R285" s="37">
        <v>1</v>
      </c>
      <c r="S285" s="37">
        <v>1</v>
      </c>
      <c r="T285" s="37">
        <v>1</v>
      </c>
      <c r="U285" s="37">
        <v>1</v>
      </c>
      <c r="V285" s="37">
        <v>1</v>
      </c>
      <c r="W285" s="37">
        <v>1</v>
      </c>
      <c r="X285" s="37">
        <v>1</v>
      </c>
      <c r="Y285" s="37">
        <v>1</v>
      </c>
      <c r="Z285" s="37">
        <v>1</v>
      </c>
      <c r="AA285" s="38">
        <f t="shared" ref="AA285" si="91">SUM(O285:Z285)</f>
        <v>10</v>
      </c>
      <c r="AB285" s="39" t="str">
        <f>VLOOKUP($M285,ProjectPortfolio!$A$2:$C$53,2,0)</f>
        <v>B4T</v>
      </c>
      <c r="AC285" s="40">
        <f>VLOOKUP($M285,ProjectPortfolio!$A$2:$C$53,3,0)</f>
        <v>46022</v>
      </c>
    </row>
    <row r="286" spans="1:29" s="36" customFormat="1" x14ac:dyDescent="0.3">
      <c r="A286" s="36" t="str">
        <f t="shared" si="81"/>
        <v>A10724 Total</v>
      </c>
      <c r="B286" s="36" t="s">
        <v>311</v>
      </c>
      <c r="C286" s="36" t="s">
        <v>312</v>
      </c>
      <c r="D286" s="36" t="s">
        <v>549</v>
      </c>
      <c r="E286" s="36" t="s">
        <v>412</v>
      </c>
      <c r="F286" s="36" t="str">
        <f>LEFT($E286,3)</f>
        <v>GSS</v>
      </c>
      <c r="G286" s="36" t="s">
        <v>413</v>
      </c>
      <c r="H286" s="36" t="s">
        <v>414</v>
      </c>
      <c r="I286" s="36" t="s">
        <v>420</v>
      </c>
      <c r="J286" s="36" t="s">
        <v>383</v>
      </c>
      <c r="K286" s="36" t="s">
        <v>405</v>
      </c>
      <c r="L286" s="36" t="s">
        <v>416</v>
      </c>
      <c r="M286" s="36" t="s">
        <v>0</v>
      </c>
      <c r="N286" s="36" t="s">
        <v>252</v>
      </c>
      <c r="O286" s="37">
        <v>1</v>
      </c>
      <c r="P286" s="37">
        <v>1</v>
      </c>
      <c r="Q286" s="37">
        <v>1</v>
      </c>
      <c r="R286" s="37">
        <v>1</v>
      </c>
      <c r="S286" s="37">
        <v>1</v>
      </c>
      <c r="T286" s="37">
        <v>1</v>
      </c>
      <c r="U286" s="37">
        <v>1</v>
      </c>
      <c r="V286" s="37">
        <v>1</v>
      </c>
      <c r="W286" s="37">
        <v>1</v>
      </c>
      <c r="X286" s="37">
        <v>1</v>
      </c>
      <c r="Y286" s="37">
        <v>1</v>
      </c>
      <c r="Z286" s="37">
        <v>1</v>
      </c>
      <c r="AA286" s="38">
        <f>SUM(O286:Z286)</f>
        <v>12</v>
      </c>
      <c r="AB286" s="39" t="str">
        <f>VLOOKUP($M286,ProjectPortfolio!$A$2:$C$53,2,0)</f>
        <v>Unrestricted</v>
      </c>
      <c r="AC286" s="40">
        <f>VLOOKUP($M286,ProjectPortfolio!$A$2:$C$53,3,0)</f>
        <v>46022</v>
      </c>
    </row>
    <row r="287" spans="1:29" s="36" customFormat="1" ht="15.6" x14ac:dyDescent="0.3">
      <c r="A287" s="36" t="str">
        <f t="shared" si="81"/>
        <v>A10739 Total</v>
      </c>
      <c r="B287" s="36" t="s">
        <v>313</v>
      </c>
      <c r="C287" s="36" t="s">
        <v>1096</v>
      </c>
      <c r="D287" s="36" t="s">
        <v>550</v>
      </c>
      <c r="E287" s="36" t="s">
        <v>445</v>
      </c>
      <c r="F287" s="36" t="str">
        <f>LEFT($E287,3)</f>
        <v>GSS</v>
      </c>
      <c r="G287" s="36" t="s">
        <v>413</v>
      </c>
      <c r="H287" s="36" t="s">
        <v>414</v>
      </c>
      <c r="I287" s="36" t="s">
        <v>420</v>
      </c>
      <c r="J287" s="36" t="s">
        <v>383</v>
      </c>
      <c r="K287" s="36" t="s">
        <v>398</v>
      </c>
      <c r="L287" s="36" t="s">
        <v>786</v>
      </c>
      <c r="M287" s="36" t="s">
        <v>0</v>
      </c>
      <c r="N287" s="36" t="s">
        <v>202</v>
      </c>
      <c r="O287" s="69"/>
      <c r="P287" s="69"/>
      <c r="Q287" s="69"/>
      <c r="R287" s="69"/>
      <c r="S287" s="69"/>
      <c r="T287" s="69"/>
      <c r="U287" s="69">
        <v>1</v>
      </c>
      <c r="V287" s="69">
        <v>1</v>
      </c>
      <c r="W287" s="69">
        <v>1</v>
      </c>
      <c r="X287" s="69">
        <v>1</v>
      </c>
      <c r="Y287" s="69">
        <v>1</v>
      </c>
      <c r="Z287" s="69">
        <v>1</v>
      </c>
      <c r="AA287" s="38">
        <f>SUM(O287:Z287)</f>
        <v>6</v>
      </c>
      <c r="AB287" s="39" t="str">
        <f>VLOOKUP($M287,ProjectPortfolio!$A$2:$C$53,2,0)</f>
        <v>Unrestricted</v>
      </c>
      <c r="AC287" s="40">
        <f>VLOOKUP($M287,ProjectPortfolio!$A$2:$C$53,3,0)</f>
        <v>46022</v>
      </c>
    </row>
    <row r="288" spans="1:29" s="36" customFormat="1" x14ac:dyDescent="0.3">
      <c r="A288" s="36" t="str">
        <f t="shared" si="81"/>
        <v>A10740 Total</v>
      </c>
      <c r="B288" s="36" t="s">
        <v>314</v>
      </c>
      <c r="C288" s="36" t="s">
        <v>647</v>
      </c>
      <c r="D288" s="36" t="s">
        <v>426</v>
      </c>
      <c r="E288" s="36" t="s">
        <v>419</v>
      </c>
      <c r="F288" s="36" t="str">
        <f>LEFT($E288,3)</f>
        <v>GSS</v>
      </c>
      <c r="G288" s="36" t="s">
        <v>413</v>
      </c>
      <c r="H288" s="36" t="s">
        <v>414</v>
      </c>
      <c r="I288" s="36" t="s">
        <v>415</v>
      </c>
      <c r="J288" s="36" t="s">
        <v>383</v>
      </c>
      <c r="K288" s="36" t="s">
        <v>385</v>
      </c>
      <c r="L288" s="36" t="s">
        <v>594</v>
      </c>
      <c r="M288" s="36" t="s">
        <v>0</v>
      </c>
      <c r="N288" s="36" t="s">
        <v>308</v>
      </c>
      <c r="O288" s="37">
        <v>1</v>
      </c>
      <c r="P288" s="37">
        <v>1</v>
      </c>
      <c r="Q288" s="37">
        <v>1</v>
      </c>
      <c r="R288" s="37">
        <v>1</v>
      </c>
      <c r="S288" s="37">
        <v>1</v>
      </c>
      <c r="T288" s="37">
        <v>1</v>
      </c>
      <c r="U288" s="37">
        <v>1</v>
      </c>
      <c r="V288" s="37">
        <v>1</v>
      </c>
      <c r="W288" s="37">
        <v>1</v>
      </c>
      <c r="X288" s="37">
        <v>1</v>
      </c>
      <c r="Y288" s="37">
        <v>1</v>
      </c>
      <c r="Z288" s="37">
        <v>1</v>
      </c>
      <c r="AA288" s="38">
        <f>SUM(O288:Z288)</f>
        <v>12</v>
      </c>
      <c r="AB288" s="39" t="str">
        <f>VLOOKUP($M288,ProjectPortfolio!$A$2:$C$53,2,0)</f>
        <v>Unrestricted</v>
      </c>
      <c r="AC288" s="40">
        <f>VLOOKUP($M288,ProjectPortfolio!$A$2:$C$53,3,0)</f>
        <v>46022</v>
      </c>
    </row>
    <row r="289" spans="1:29" s="36" customFormat="1" x14ac:dyDescent="0.3">
      <c r="A289" s="36" t="str">
        <f t="shared" si="81"/>
        <v>A10741 Total</v>
      </c>
      <c r="B289" s="36" t="s">
        <v>315</v>
      </c>
      <c r="C289" s="36" t="s">
        <v>316</v>
      </c>
      <c r="D289" s="36" t="s">
        <v>426</v>
      </c>
      <c r="E289" s="36" t="s">
        <v>419</v>
      </c>
      <c r="F289" s="36" t="str">
        <f>LEFT($E289,3)</f>
        <v>GSS</v>
      </c>
      <c r="G289" s="36" t="s">
        <v>413</v>
      </c>
      <c r="H289" s="36" t="s">
        <v>414</v>
      </c>
      <c r="I289" s="36" t="s">
        <v>415</v>
      </c>
      <c r="J289" s="36" t="s">
        <v>383</v>
      </c>
      <c r="K289" s="36" t="s">
        <v>385</v>
      </c>
      <c r="L289" s="36" t="s">
        <v>594</v>
      </c>
      <c r="M289" s="36" t="s">
        <v>0</v>
      </c>
      <c r="N289" s="36" t="s">
        <v>308</v>
      </c>
      <c r="O289" s="37">
        <v>1</v>
      </c>
      <c r="P289" s="37">
        <v>1</v>
      </c>
      <c r="Q289" s="37">
        <v>1</v>
      </c>
      <c r="R289" s="37">
        <v>1</v>
      </c>
      <c r="S289" s="37">
        <v>1</v>
      </c>
      <c r="T289" s="37">
        <v>1</v>
      </c>
      <c r="U289" s="37">
        <v>1</v>
      </c>
      <c r="V289" s="37">
        <v>1</v>
      </c>
      <c r="W289" s="37">
        <v>1</v>
      </c>
      <c r="X289" s="37">
        <v>1</v>
      </c>
      <c r="Y289" s="37">
        <v>1</v>
      </c>
      <c r="Z289" s="37">
        <v>1</v>
      </c>
      <c r="AA289" s="38">
        <f>SUM(O289:Z289)</f>
        <v>12</v>
      </c>
      <c r="AB289" s="39" t="str">
        <f>VLOOKUP($M289,ProjectPortfolio!$A$2:$C$53,2,0)</f>
        <v>Unrestricted</v>
      </c>
      <c r="AC289" s="40">
        <f>VLOOKUP($M289,ProjectPortfolio!$A$2:$C$53,3,0)</f>
        <v>46022</v>
      </c>
    </row>
    <row r="290" spans="1:29" s="36" customFormat="1" x14ac:dyDescent="0.3">
      <c r="A290" s="36" t="str">
        <f t="shared" ref="A290" si="92">CONCATENATE(B290," ","Total")</f>
        <v>A10746 Total</v>
      </c>
      <c r="B290" s="36" t="s">
        <v>648</v>
      </c>
      <c r="C290" s="36" t="s">
        <v>649</v>
      </c>
      <c r="E290" s="36" t="s">
        <v>746</v>
      </c>
      <c r="F290" s="36" t="str">
        <f>LEFT($E290,3)</f>
        <v>GSS</v>
      </c>
      <c r="G290" s="36" t="s">
        <v>818</v>
      </c>
      <c r="H290" s="36" t="s">
        <v>451</v>
      </c>
      <c r="I290" s="36" t="s">
        <v>587</v>
      </c>
      <c r="J290" s="36" t="s">
        <v>739</v>
      </c>
      <c r="K290" s="36" t="s">
        <v>739</v>
      </c>
      <c r="L290" s="36" t="s">
        <v>370</v>
      </c>
      <c r="M290" s="36" t="s">
        <v>670</v>
      </c>
      <c r="N290" s="36" t="s">
        <v>671</v>
      </c>
      <c r="O290" s="37">
        <v>1</v>
      </c>
      <c r="P290" s="37">
        <v>1</v>
      </c>
      <c r="Q290" s="37">
        <v>1</v>
      </c>
      <c r="R290" s="37">
        <v>1</v>
      </c>
      <c r="S290" s="37">
        <v>1</v>
      </c>
      <c r="T290" s="37">
        <v>1</v>
      </c>
      <c r="U290" s="37">
        <v>1</v>
      </c>
      <c r="V290" s="37">
        <v>1</v>
      </c>
      <c r="W290" s="37">
        <v>1</v>
      </c>
      <c r="X290" s="37">
        <v>1</v>
      </c>
      <c r="Y290" s="37">
        <v>1</v>
      </c>
      <c r="Z290" s="37">
        <v>1</v>
      </c>
      <c r="AA290" s="38">
        <f>SUM(O290:Z290)</f>
        <v>12</v>
      </c>
      <c r="AB290" s="39" t="str">
        <f>VLOOKUP($M290,ProjectPortfolio!$A$2:$C$53,2,0)</f>
        <v>CIAT Senegal</v>
      </c>
      <c r="AC290" s="40">
        <f>VLOOKUP($M290,ProjectPortfolio!$A$2:$C$53,3,0)</f>
        <v>0</v>
      </c>
    </row>
    <row r="291" spans="1:29" s="36" customFormat="1" x14ac:dyDescent="0.3">
      <c r="A291" s="36" t="str">
        <f t="shared" si="81"/>
        <v>A10749 Total</v>
      </c>
      <c r="B291" s="36" t="s">
        <v>317</v>
      </c>
      <c r="C291" s="36" t="s">
        <v>318</v>
      </c>
      <c r="D291" s="36" t="s">
        <v>551</v>
      </c>
      <c r="E291" s="36" t="s">
        <v>430</v>
      </c>
      <c r="F291" s="36" t="str">
        <f>LEFT($E291,3)</f>
        <v>GSS</v>
      </c>
      <c r="G291" s="36" t="s">
        <v>541</v>
      </c>
      <c r="H291" s="36" t="s">
        <v>414</v>
      </c>
      <c r="I291" s="36" t="s">
        <v>420</v>
      </c>
      <c r="J291" s="36" t="s">
        <v>387</v>
      </c>
      <c r="K291" s="36" t="s">
        <v>388</v>
      </c>
      <c r="L291" s="36" t="s">
        <v>167</v>
      </c>
      <c r="M291" s="36" t="s">
        <v>752</v>
      </c>
      <c r="N291" s="36" t="s">
        <v>757</v>
      </c>
      <c r="O291" s="37">
        <v>0.6</v>
      </c>
      <c r="P291" s="37">
        <v>0.6</v>
      </c>
      <c r="Q291" s="37" t="s">
        <v>967</v>
      </c>
      <c r="R291" s="37" t="s">
        <v>967</v>
      </c>
      <c r="S291" s="37" t="s">
        <v>967</v>
      </c>
      <c r="T291" s="37" t="s">
        <v>967</v>
      </c>
      <c r="U291" s="37" t="s">
        <v>967</v>
      </c>
      <c r="V291" s="37" t="s">
        <v>967</v>
      </c>
      <c r="W291" s="37" t="s">
        <v>967</v>
      </c>
      <c r="X291" s="37" t="s">
        <v>967</v>
      </c>
      <c r="Y291" s="37" t="s">
        <v>967</v>
      </c>
      <c r="Z291" s="37" t="s">
        <v>967</v>
      </c>
      <c r="AA291" s="38">
        <f>SUM(O291:Z291)</f>
        <v>1.2</v>
      </c>
      <c r="AB291" s="39" t="str">
        <f>VLOOKUP($M291,ProjectPortfolio!$A$2:$C$53,2,0)</f>
        <v>SGP AGGRI2</v>
      </c>
      <c r="AC291" s="40">
        <f>VLOOKUP($M291,ProjectPortfolio!$A$2:$C$53,3,0)</f>
        <v>45716</v>
      </c>
    </row>
    <row r="292" spans="1:29" s="36" customFormat="1" x14ac:dyDescent="0.3">
      <c r="A292" s="36" t="str">
        <f t="shared" ref="A292" si="93">CONCATENATE(B292," ","Total")</f>
        <v>A10749 Total</v>
      </c>
      <c r="B292" s="36" t="s">
        <v>317</v>
      </c>
      <c r="C292" s="36" t="s">
        <v>318</v>
      </c>
      <c r="D292" s="36" t="s">
        <v>551</v>
      </c>
      <c r="E292" s="36" t="s">
        <v>430</v>
      </c>
      <c r="F292" s="36" t="str">
        <f>LEFT($E292,3)</f>
        <v>GSS</v>
      </c>
      <c r="G292" s="36" t="s">
        <v>541</v>
      </c>
      <c r="H292" s="36" t="s">
        <v>414</v>
      </c>
      <c r="I292" s="36" t="s">
        <v>420</v>
      </c>
      <c r="J292" s="36" t="s">
        <v>387</v>
      </c>
      <c r="K292" s="36" t="s">
        <v>388</v>
      </c>
      <c r="L292" s="36" t="s">
        <v>167</v>
      </c>
      <c r="M292" s="36" t="s">
        <v>969</v>
      </c>
      <c r="N292" s="36" t="s">
        <v>970</v>
      </c>
      <c r="O292" s="37"/>
      <c r="P292" s="37"/>
      <c r="Q292" s="37">
        <v>0.6</v>
      </c>
      <c r="R292" s="37">
        <v>0.6</v>
      </c>
      <c r="S292" s="37">
        <v>0.6</v>
      </c>
      <c r="T292" s="37">
        <v>0.6</v>
      </c>
      <c r="U292" s="37">
        <v>0.6</v>
      </c>
      <c r="V292" s="37">
        <v>0.6</v>
      </c>
      <c r="W292" s="37">
        <v>0.6</v>
      </c>
      <c r="X292" s="37">
        <v>0.6</v>
      </c>
      <c r="Y292" s="37">
        <v>0.6</v>
      </c>
      <c r="Z292" s="37">
        <v>0.6</v>
      </c>
      <c r="AA292" s="38">
        <f t="shared" ref="AA292" si="94">SUM(O292:Z292)</f>
        <v>5.9999999999999991</v>
      </c>
      <c r="AB292" s="39" t="str">
        <f>VLOOKUP($M292,ProjectPortfolio!$A$2:$C$53,2,0)</f>
        <v>B4T</v>
      </c>
      <c r="AC292" s="40">
        <f>VLOOKUP($M292,ProjectPortfolio!$A$2:$C$53,3,0)</f>
        <v>46022</v>
      </c>
    </row>
    <row r="293" spans="1:29" s="36" customFormat="1" x14ac:dyDescent="0.3">
      <c r="A293" s="36" t="str">
        <f t="shared" si="81"/>
        <v>A10749 Total</v>
      </c>
      <c r="B293" s="36" t="s">
        <v>317</v>
      </c>
      <c r="C293" s="36" t="s">
        <v>318</v>
      </c>
      <c r="D293" s="36" t="s">
        <v>551</v>
      </c>
      <c r="E293" s="36" t="s">
        <v>430</v>
      </c>
      <c r="F293" s="36" t="str">
        <f>LEFT($E293,3)</f>
        <v>GSS</v>
      </c>
      <c r="G293" s="36" t="s">
        <v>541</v>
      </c>
      <c r="H293" s="36" t="s">
        <v>414</v>
      </c>
      <c r="I293" s="36" t="s">
        <v>420</v>
      </c>
      <c r="J293" s="36" t="s">
        <v>387</v>
      </c>
      <c r="K293" s="36" t="s">
        <v>388</v>
      </c>
      <c r="L293" s="36" t="s">
        <v>167</v>
      </c>
      <c r="M293" s="36" t="s">
        <v>679</v>
      </c>
      <c r="N293" s="36" t="s">
        <v>701</v>
      </c>
      <c r="O293" s="37">
        <v>0.4</v>
      </c>
      <c r="P293" s="37">
        <v>0.4</v>
      </c>
      <c r="Q293" s="37">
        <v>0.4</v>
      </c>
      <c r="R293" s="37">
        <v>0.4</v>
      </c>
      <c r="S293" s="37">
        <v>0.4</v>
      </c>
      <c r="T293" s="37">
        <v>0.4</v>
      </c>
      <c r="U293" s="37">
        <v>0.4</v>
      </c>
      <c r="V293" s="37">
        <v>0.4</v>
      </c>
      <c r="W293" s="37">
        <v>0.4</v>
      </c>
      <c r="X293" s="37">
        <v>0.4</v>
      </c>
      <c r="Y293" s="37">
        <v>0.4</v>
      </c>
      <c r="Z293" s="37">
        <v>0.4</v>
      </c>
      <c r="AA293" s="38">
        <f t="shared" ref="AA293" si="95">SUM(O293:Z293)</f>
        <v>4.8</v>
      </c>
      <c r="AB293" s="39" t="str">
        <f>VLOOKUP($M293,ProjectPortfolio!$A$2:$C$53,2,0)</f>
        <v>BMGF MHRA</v>
      </c>
      <c r="AC293" s="40">
        <f>VLOOKUP($M293,ProjectPortfolio!$A$2:$C$53,3,0)</f>
        <v>46660</v>
      </c>
    </row>
    <row r="294" spans="1:29" s="36" customFormat="1" x14ac:dyDescent="0.3">
      <c r="A294" s="36" t="str">
        <f t="shared" si="81"/>
        <v>A10750 Total</v>
      </c>
      <c r="B294" s="36" t="s">
        <v>319</v>
      </c>
      <c r="C294" s="36" t="s">
        <v>320</v>
      </c>
      <c r="D294" s="36" t="s">
        <v>365</v>
      </c>
      <c r="E294" s="36" t="s">
        <v>419</v>
      </c>
      <c r="F294" s="36" t="str">
        <f>LEFT($E294,3)</f>
        <v>GSS</v>
      </c>
      <c r="G294" s="36" t="s">
        <v>413</v>
      </c>
      <c r="H294" s="36" t="s">
        <v>414</v>
      </c>
      <c r="I294" s="36" t="s">
        <v>420</v>
      </c>
      <c r="J294" s="36" t="s">
        <v>383</v>
      </c>
      <c r="K294" s="36" t="s">
        <v>386</v>
      </c>
      <c r="L294" s="36" t="s">
        <v>35</v>
      </c>
      <c r="M294" s="36" t="s">
        <v>0</v>
      </c>
      <c r="N294" s="36" t="s">
        <v>99</v>
      </c>
      <c r="O294" s="37">
        <v>1</v>
      </c>
      <c r="P294" s="37">
        <v>1</v>
      </c>
      <c r="Q294" s="37">
        <v>1</v>
      </c>
      <c r="R294" s="37">
        <v>1</v>
      </c>
      <c r="S294" s="37">
        <v>1</v>
      </c>
      <c r="T294" s="37">
        <v>1</v>
      </c>
      <c r="U294" s="37">
        <v>1</v>
      </c>
      <c r="V294" s="37">
        <v>1</v>
      </c>
      <c r="W294" s="37">
        <v>1</v>
      </c>
      <c r="X294" s="37">
        <v>1</v>
      </c>
      <c r="Y294" s="37">
        <v>1</v>
      </c>
      <c r="Z294" s="37">
        <v>1</v>
      </c>
      <c r="AA294" s="38">
        <f>SUM(O294:Z294)</f>
        <v>12</v>
      </c>
      <c r="AB294" s="39" t="str">
        <f>VLOOKUP($M294,ProjectPortfolio!$A$2:$C$53,2,0)</f>
        <v>Unrestricted</v>
      </c>
      <c r="AC294" s="40">
        <f>VLOOKUP($M294,ProjectPortfolio!$A$2:$C$53,3,0)</f>
        <v>46022</v>
      </c>
    </row>
    <row r="295" spans="1:29" s="36" customFormat="1" x14ac:dyDescent="0.3">
      <c r="A295" s="36" t="str">
        <f t="shared" si="81"/>
        <v>A10751 Total</v>
      </c>
      <c r="B295" s="36" t="s">
        <v>321</v>
      </c>
      <c r="C295" s="36" t="s">
        <v>322</v>
      </c>
      <c r="D295" s="36" t="s">
        <v>552</v>
      </c>
      <c r="E295" s="36" t="s">
        <v>419</v>
      </c>
      <c r="F295" s="36" t="str">
        <f>LEFT($E295,3)</f>
        <v>GSS</v>
      </c>
      <c r="G295" s="36" t="s">
        <v>413</v>
      </c>
      <c r="H295" s="36" t="s">
        <v>414</v>
      </c>
      <c r="I295" s="36" t="s">
        <v>415</v>
      </c>
      <c r="J295" s="36" t="s">
        <v>383</v>
      </c>
      <c r="K295" s="36" t="s">
        <v>385</v>
      </c>
      <c r="L295" s="36" t="s">
        <v>594</v>
      </c>
      <c r="M295" s="36" t="s">
        <v>0</v>
      </c>
      <c r="N295" s="36" t="s">
        <v>99</v>
      </c>
      <c r="O295" s="37">
        <v>1</v>
      </c>
      <c r="P295" s="37">
        <v>1</v>
      </c>
      <c r="Q295" s="37">
        <v>1</v>
      </c>
      <c r="R295" s="37">
        <v>1</v>
      </c>
      <c r="S295" s="37">
        <v>1</v>
      </c>
      <c r="T295" s="37">
        <v>1</v>
      </c>
      <c r="U295" s="37">
        <v>1</v>
      </c>
      <c r="V295" s="37">
        <v>1</v>
      </c>
      <c r="W295" s="37">
        <v>1</v>
      </c>
      <c r="X295" s="37">
        <v>1</v>
      </c>
      <c r="Y295" s="37">
        <v>1</v>
      </c>
      <c r="Z295" s="37">
        <v>1</v>
      </c>
      <c r="AA295" s="38">
        <f>SUM(O295:Z295)</f>
        <v>12</v>
      </c>
      <c r="AB295" s="39" t="str">
        <f>VLOOKUP($M295,ProjectPortfolio!$A$2:$C$53,2,0)</f>
        <v>Unrestricted</v>
      </c>
      <c r="AC295" s="40">
        <f>VLOOKUP($M295,ProjectPortfolio!$A$2:$C$53,3,0)</f>
        <v>46022</v>
      </c>
    </row>
    <row r="296" spans="1:29" s="36" customFormat="1" x14ac:dyDescent="0.3">
      <c r="A296" s="36" t="str">
        <f t="shared" si="81"/>
        <v>A10758 Total</v>
      </c>
      <c r="B296" s="36" t="s">
        <v>323</v>
      </c>
      <c r="C296" s="36" t="s">
        <v>324</v>
      </c>
      <c r="D296" s="36" t="s">
        <v>553</v>
      </c>
      <c r="E296" s="36" t="s">
        <v>437</v>
      </c>
      <c r="F296" s="36" t="str">
        <f>LEFT($E296,3)</f>
        <v>GSS</v>
      </c>
      <c r="G296" s="36" t="s">
        <v>541</v>
      </c>
      <c r="H296" s="36" t="s">
        <v>414</v>
      </c>
      <c r="I296" s="36" t="s">
        <v>420</v>
      </c>
      <c r="J296" s="36" t="s">
        <v>387</v>
      </c>
      <c r="K296" s="36" t="s">
        <v>388</v>
      </c>
      <c r="L296" s="36" t="s">
        <v>438</v>
      </c>
      <c r="M296" s="36" t="s">
        <v>752</v>
      </c>
      <c r="N296" s="36" t="s">
        <v>757</v>
      </c>
      <c r="O296" s="37">
        <v>1</v>
      </c>
      <c r="P296" s="37">
        <v>1</v>
      </c>
      <c r="Q296" s="37" t="s">
        <v>967</v>
      </c>
      <c r="R296" s="37" t="s">
        <v>967</v>
      </c>
      <c r="S296" s="37" t="s">
        <v>967</v>
      </c>
      <c r="T296" s="37" t="s">
        <v>967</v>
      </c>
      <c r="U296" s="37" t="s">
        <v>967</v>
      </c>
      <c r="V296" s="37" t="s">
        <v>967</v>
      </c>
      <c r="W296" s="37" t="s">
        <v>967</v>
      </c>
      <c r="X296" s="37" t="s">
        <v>967</v>
      </c>
      <c r="Y296" s="37" t="s">
        <v>967</v>
      </c>
      <c r="Z296" s="37" t="s">
        <v>967</v>
      </c>
      <c r="AA296" s="38">
        <f>SUM(O296:Z296)</f>
        <v>2</v>
      </c>
      <c r="AB296" s="39" t="str">
        <f>VLOOKUP($M296,ProjectPortfolio!$A$2:$C$53,2,0)</f>
        <v>SGP AGGRI2</v>
      </c>
      <c r="AC296" s="40">
        <f>VLOOKUP($M296,ProjectPortfolio!$A$2:$C$53,3,0)</f>
        <v>45716</v>
      </c>
    </row>
    <row r="297" spans="1:29" s="36" customFormat="1" x14ac:dyDescent="0.3">
      <c r="A297" s="36" t="str">
        <f t="shared" si="81"/>
        <v>A10758 Total</v>
      </c>
      <c r="B297" s="36" t="s">
        <v>323</v>
      </c>
      <c r="C297" s="36" t="s">
        <v>324</v>
      </c>
      <c r="D297" s="36" t="s">
        <v>553</v>
      </c>
      <c r="E297" s="36" t="s">
        <v>437</v>
      </c>
      <c r="F297" s="36" t="str">
        <f>LEFT($E297,3)</f>
        <v>GSS</v>
      </c>
      <c r="G297" s="36" t="s">
        <v>541</v>
      </c>
      <c r="H297" s="36" t="s">
        <v>414</v>
      </c>
      <c r="I297" s="36" t="s">
        <v>420</v>
      </c>
      <c r="J297" s="36" t="s">
        <v>387</v>
      </c>
      <c r="K297" s="36" t="s">
        <v>388</v>
      </c>
      <c r="L297" s="36" t="s">
        <v>438</v>
      </c>
      <c r="M297" s="36" t="s">
        <v>969</v>
      </c>
      <c r="N297" s="36" t="s">
        <v>970</v>
      </c>
      <c r="O297" s="37">
        <v>0</v>
      </c>
      <c r="P297" s="37">
        <v>0</v>
      </c>
      <c r="Q297" s="37">
        <v>1</v>
      </c>
      <c r="R297" s="37">
        <v>1</v>
      </c>
      <c r="S297" s="37">
        <v>1</v>
      </c>
      <c r="T297" s="37">
        <v>1</v>
      </c>
      <c r="U297" s="37">
        <v>1</v>
      </c>
      <c r="V297" s="37">
        <v>1</v>
      </c>
      <c r="W297" s="37">
        <v>1</v>
      </c>
      <c r="X297" s="37">
        <v>1</v>
      </c>
      <c r="Y297" s="37">
        <v>1</v>
      </c>
      <c r="Z297" s="37">
        <v>1</v>
      </c>
      <c r="AA297" s="38">
        <f>SUM(O297:Z297)</f>
        <v>10</v>
      </c>
      <c r="AB297" s="39" t="str">
        <f>VLOOKUP($M297,ProjectPortfolio!$A$2:$C$53,2,0)</f>
        <v>B4T</v>
      </c>
      <c r="AC297" s="40">
        <f>VLOOKUP($M297,ProjectPortfolio!$A$2:$C$53,3,0)</f>
        <v>46022</v>
      </c>
    </row>
    <row r="298" spans="1:29" s="36" customFormat="1" ht="27.6" x14ac:dyDescent="0.3">
      <c r="A298" s="36" t="str">
        <f t="shared" ref="A298" si="96">CONCATENATE(B298," ","Total")</f>
        <v>A10759 Total</v>
      </c>
      <c r="B298" s="36" t="s">
        <v>325</v>
      </c>
      <c r="C298" s="36" t="s">
        <v>326</v>
      </c>
      <c r="D298" s="36" t="s">
        <v>554</v>
      </c>
      <c r="E298" s="36" t="s">
        <v>437</v>
      </c>
      <c r="F298" s="36" t="str">
        <f>LEFT($E298,3)</f>
        <v>GSS</v>
      </c>
      <c r="G298" s="36" t="s">
        <v>541</v>
      </c>
      <c r="H298" s="36" t="s">
        <v>414</v>
      </c>
      <c r="I298" s="36" t="s">
        <v>420</v>
      </c>
      <c r="J298" s="36" t="s">
        <v>387</v>
      </c>
      <c r="K298" s="36" t="s">
        <v>388</v>
      </c>
      <c r="L298" s="36" t="s">
        <v>118</v>
      </c>
      <c r="M298" s="36" t="s">
        <v>980</v>
      </c>
      <c r="N298" s="36" t="s">
        <v>981</v>
      </c>
      <c r="O298" s="37">
        <v>1</v>
      </c>
      <c r="P298" s="37">
        <v>1</v>
      </c>
      <c r="Q298" s="37">
        <v>1</v>
      </c>
      <c r="R298" s="37">
        <v>1</v>
      </c>
      <c r="S298" s="37">
        <v>1</v>
      </c>
      <c r="T298" s="37">
        <v>1</v>
      </c>
      <c r="U298" s="37">
        <v>1</v>
      </c>
      <c r="V298" s="37">
        <v>1</v>
      </c>
      <c r="W298" s="37">
        <v>1</v>
      </c>
      <c r="X298" s="37">
        <v>1</v>
      </c>
      <c r="Y298" s="37">
        <v>1</v>
      </c>
      <c r="Z298" s="37">
        <v>1</v>
      </c>
      <c r="AA298" s="38">
        <f>SUM(O298:Z298)</f>
        <v>12</v>
      </c>
      <c r="AB298" s="39" t="str">
        <f>VLOOKUP($M298,ProjectPortfolio!$A$2:$C$53,2,0)</f>
        <v>GENEBANK INT</v>
      </c>
      <c r="AC298" s="40">
        <f>VLOOKUP($M298,ProjectPortfolio!$A$2:$C$53,3,0)</f>
        <v>46022</v>
      </c>
    </row>
    <row r="299" spans="1:29" s="36" customFormat="1" x14ac:dyDescent="0.3">
      <c r="A299" s="36" t="str">
        <f t="shared" si="81"/>
        <v>A10759 Total</v>
      </c>
      <c r="B299" s="36" t="s">
        <v>325</v>
      </c>
      <c r="C299" s="36" t="s">
        <v>326</v>
      </c>
      <c r="D299" s="36" t="s">
        <v>554</v>
      </c>
      <c r="E299" s="36" t="s">
        <v>437</v>
      </c>
      <c r="F299" s="36" t="str">
        <f>LEFT($E299,3)</f>
        <v>GSS</v>
      </c>
      <c r="G299" s="36" t="s">
        <v>541</v>
      </c>
      <c r="H299" s="36" t="s">
        <v>414</v>
      </c>
      <c r="I299" s="36" t="s">
        <v>420</v>
      </c>
      <c r="J299" s="36" t="s">
        <v>387</v>
      </c>
      <c r="K299" s="36" t="s">
        <v>388</v>
      </c>
      <c r="L299" s="36" t="s">
        <v>118</v>
      </c>
      <c r="M299" s="36" t="s">
        <v>930</v>
      </c>
      <c r="N299" s="36" t="s">
        <v>983</v>
      </c>
      <c r="O299" s="37">
        <v>0</v>
      </c>
      <c r="P299" s="37">
        <v>0</v>
      </c>
      <c r="Q299" s="37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8">
        <f>SUM(O299:Z299)</f>
        <v>0</v>
      </c>
      <c r="AB299" s="39" t="str">
        <f>VLOOKUP($M299,ProjectPortfolio!$A$2:$C$53,2,0)</f>
        <v>LTG AfricaRice</v>
      </c>
      <c r="AC299" s="40">
        <f>VLOOKUP($M299,ProjectPortfolio!$A$2:$C$53,3,0)</f>
        <v>0</v>
      </c>
    </row>
    <row r="300" spans="1:29" s="36" customFormat="1" x14ac:dyDescent="0.3">
      <c r="A300" s="36" t="str">
        <f t="shared" ref="A300:A301" si="97">CONCATENATE(B300," ","Total")</f>
        <v>A10767 Total</v>
      </c>
      <c r="B300" s="36" t="s">
        <v>380</v>
      </c>
      <c r="C300" s="36" t="s">
        <v>381</v>
      </c>
      <c r="E300" s="36" t="s">
        <v>412</v>
      </c>
      <c r="F300" s="36" t="str">
        <f>LEFT($E300,3)</f>
        <v>GSS</v>
      </c>
      <c r="G300" s="36" t="s">
        <v>541</v>
      </c>
      <c r="H300" s="36" t="s">
        <v>471</v>
      </c>
      <c r="I300" s="36" t="s">
        <v>472</v>
      </c>
      <c r="J300" s="36" t="s">
        <v>387</v>
      </c>
      <c r="K300" s="36" t="s">
        <v>388</v>
      </c>
      <c r="L300" s="36" t="s">
        <v>584</v>
      </c>
      <c r="M300" s="36" t="s">
        <v>752</v>
      </c>
      <c r="N300" s="36" t="s">
        <v>753</v>
      </c>
      <c r="O300" s="37">
        <v>0.7</v>
      </c>
      <c r="P300" s="37">
        <v>0.7</v>
      </c>
      <c r="Q300" s="37" t="s">
        <v>967</v>
      </c>
      <c r="R300" s="37" t="s">
        <v>967</v>
      </c>
      <c r="S300" s="37" t="s">
        <v>967</v>
      </c>
      <c r="T300" s="37" t="s">
        <v>967</v>
      </c>
      <c r="U300" s="37" t="s">
        <v>967</v>
      </c>
      <c r="V300" s="37" t="s">
        <v>967</v>
      </c>
      <c r="W300" s="37" t="s">
        <v>967</v>
      </c>
      <c r="X300" s="37" t="s">
        <v>967</v>
      </c>
      <c r="Y300" s="37" t="s">
        <v>967</v>
      </c>
      <c r="Z300" s="37" t="s">
        <v>967</v>
      </c>
      <c r="AA300" s="38">
        <f>SUM(O300:Z300)</f>
        <v>1.4</v>
      </c>
      <c r="AB300" s="39" t="str">
        <f>VLOOKUP($M300,ProjectPortfolio!$A$2:$C$53,2,0)</f>
        <v>SGP AGGRI2</v>
      </c>
      <c r="AC300" s="40">
        <f>VLOOKUP($M300,ProjectPortfolio!$A$2:$C$53,3,0)</f>
        <v>45716</v>
      </c>
    </row>
    <row r="301" spans="1:29" s="36" customFormat="1" x14ac:dyDescent="0.3">
      <c r="A301" s="36" t="str">
        <f t="shared" si="97"/>
        <v>A10767 Total</v>
      </c>
      <c r="B301" s="36" t="s">
        <v>380</v>
      </c>
      <c r="C301" s="36" t="s">
        <v>381</v>
      </c>
      <c r="E301" s="36" t="s">
        <v>412</v>
      </c>
      <c r="F301" s="36" t="str">
        <f>LEFT($E301,3)</f>
        <v>GSS</v>
      </c>
      <c r="G301" s="36" t="s">
        <v>541</v>
      </c>
      <c r="H301" s="36" t="s">
        <v>471</v>
      </c>
      <c r="I301" s="36" t="s">
        <v>472</v>
      </c>
      <c r="J301" s="36" t="s">
        <v>387</v>
      </c>
      <c r="K301" s="36" t="s">
        <v>388</v>
      </c>
      <c r="L301" s="36" t="s">
        <v>584</v>
      </c>
      <c r="M301" s="36" t="s">
        <v>969</v>
      </c>
      <c r="N301" s="36" t="s">
        <v>970</v>
      </c>
      <c r="O301" s="37">
        <v>0</v>
      </c>
      <c r="P301" s="37">
        <v>0</v>
      </c>
      <c r="Q301" s="37">
        <v>0.8</v>
      </c>
      <c r="R301" s="37">
        <v>0.8</v>
      </c>
      <c r="S301" s="37">
        <v>0.8</v>
      </c>
      <c r="T301" s="37">
        <v>0.8</v>
      </c>
      <c r="U301" s="37">
        <v>0.8</v>
      </c>
      <c r="V301" s="37">
        <v>0.8</v>
      </c>
      <c r="W301" s="37">
        <v>0.8</v>
      </c>
      <c r="X301" s="37">
        <v>0.8</v>
      </c>
      <c r="Y301" s="37">
        <v>0.8</v>
      </c>
      <c r="Z301" s="37">
        <v>0.8</v>
      </c>
      <c r="AA301" s="38">
        <f t="shared" ref="AA301" si="98">SUM(O301:Z301)</f>
        <v>7.9999999999999991</v>
      </c>
      <c r="AB301" s="39" t="str">
        <f>VLOOKUP($M301,ProjectPortfolio!$A$2:$C$53,2,0)</f>
        <v>B4T</v>
      </c>
      <c r="AC301" s="40">
        <f>VLOOKUP($M301,ProjectPortfolio!$A$2:$C$53,3,0)</f>
        <v>46022</v>
      </c>
    </row>
    <row r="302" spans="1:29" s="36" customFormat="1" x14ac:dyDescent="0.3">
      <c r="A302" s="36" t="str">
        <f t="shared" si="81"/>
        <v>A10767 Total</v>
      </c>
      <c r="B302" s="36" t="s">
        <v>380</v>
      </c>
      <c r="C302" s="36" t="s">
        <v>381</v>
      </c>
      <c r="E302" s="36" t="s">
        <v>412</v>
      </c>
      <c r="F302" s="36" t="str">
        <f>LEFT($E302,3)</f>
        <v>GSS</v>
      </c>
      <c r="G302" s="36" t="s">
        <v>541</v>
      </c>
      <c r="H302" s="36" t="s">
        <v>471</v>
      </c>
      <c r="I302" s="36" t="s">
        <v>472</v>
      </c>
      <c r="J302" s="36" t="s">
        <v>387</v>
      </c>
      <c r="K302" s="36" t="s">
        <v>388</v>
      </c>
      <c r="L302" s="36" t="s">
        <v>584</v>
      </c>
      <c r="M302" s="36" t="s">
        <v>679</v>
      </c>
      <c r="N302" s="36" t="s">
        <v>701</v>
      </c>
      <c r="O302" s="37">
        <v>0.3</v>
      </c>
      <c r="P302" s="37">
        <v>0.3</v>
      </c>
      <c r="Q302" s="37">
        <v>0.2</v>
      </c>
      <c r="R302" s="37">
        <v>0.2</v>
      </c>
      <c r="S302" s="37">
        <v>0.2</v>
      </c>
      <c r="T302" s="37">
        <v>0.2</v>
      </c>
      <c r="U302" s="37">
        <v>0.2</v>
      </c>
      <c r="V302" s="37">
        <v>0.2</v>
      </c>
      <c r="W302" s="37">
        <v>0.2</v>
      </c>
      <c r="X302" s="37">
        <v>0.2</v>
      </c>
      <c r="Y302" s="37">
        <v>0.2</v>
      </c>
      <c r="Z302" s="37">
        <v>0.2</v>
      </c>
      <c r="AA302" s="38">
        <f>SUM(O302:Z302)</f>
        <v>2.6</v>
      </c>
      <c r="AB302" s="39" t="str">
        <f>VLOOKUP($M302,ProjectPortfolio!$A$2:$C$53,2,0)</f>
        <v>BMGF MHRA</v>
      </c>
      <c r="AC302" s="40">
        <f>VLOOKUP($M302,ProjectPortfolio!$A$2:$C$53,3,0)</f>
        <v>46660</v>
      </c>
    </row>
    <row r="303" spans="1:29" s="36" customFormat="1" x14ac:dyDescent="0.3">
      <c r="A303" s="36" t="str">
        <f t="shared" ref="A303" si="99">CONCATENATE(B303," ","Total")</f>
        <v>A10768 Total</v>
      </c>
      <c r="B303" s="36" t="s">
        <v>327</v>
      </c>
      <c r="C303" s="36" t="s">
        <v>328</v>
      </c>
      <c r="D303" s="36" t="s">
        <v>556</v>
      </c>
      <c r="E303" s="36" t="s">
        <v>437</v>
      </c>
      <c r="F303" s="36" t="str">
        <f>LEFT($E303,3)</f>
        <v>GSS</v>
      </c>
      <c r="G303" s="36" t="s">
        <v>541</v>
      </c>
      <c r="H303" s="36" t="s">
        <v>414</v>
      </c>
      <c r="I303" s="36" t="s">
        <v>420</v>
      </c>
      <c r="J303" s="36" t="s">
        <v>387</v>
      </c>
      <c r="K303" s="36" t="s">
        <v>388</v>
      </c>
      <c r="L303" s="36" t="s">
        <v>118</v>
      </c>
      <c r="M303" s="36" t="s">
        <v>930</v>
      </c>
      <c r="N303" s="36" t="s">
        <v>983</v>
      </c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8">
        <f>SUM(O303:Z303)</f>
        <v>0</v>
      </c>
      <c r="AB303" s="39" t="str">
        <f>VLOOKUP($M303,ProjectPortfolio!$A$2:$C$53,2,0)</f>
        <v>LTG AfricaRice</v>
      </c>
      <c r="AC303" s="40">
        <f>VLOOKUP($M303,ProjectPortfolio!$A$2:$C$53,3,0)</f>
        <v>0</v>
      </c>
    </row>
    <row r="304" spans="1:29" s="36" customFormat="1" ht="27.6" x14ac:dyDescent="0.3">
      <c r="A304" s="36" t="str">
        <f t="shared" si="81"/>
        <v>A10768 Total</v>
      </c>
      <c r="B304" s="36" t="s">
        <v>327</v>
      </c>
      <c r="C304" s="36" t="s">
        <v>328</v>
      </c>
      <c r="D304" s="36" t="s">
        <v>556</v>
      </c>
      <c r="E304" s="36" t="s">
        <v>437</v>
      </c>
      <c r="F304" s="36" t="str">
        <f>LEFT($E304,3)</f>
        <v>GSS</v>
      </c>
      <c r="G304" s="36" t="s">
        <v>541</v>
      </c>
      <c r="H304" s="36" t="s">
        <v>414</v>
      </c>
      <c r="I304" s="36" t="s">
        <v>420</v>
      </c>
      <c r="J304" s="36" t="s">
        <v>387</v>
      </c>
      <c r="K304" s="36" t="s">
        <v>388</v>
      </c>
      <c r="L304" s="36" t="s">
        <v>118</v>
      </c>
      <c r="M304" s="36" t="s">
        <v>980</v>
      </c>
      <c r="N304" s="36" t="s">
        <v>981</v>
      </c>
      <c r="O304" s="37">
        <v>1</v>
      </c>
      <c r="P304" s="37">
        <v>1</v>
      </c>
      <c r="Q304" s="37">
        <v>1</v>
      </c>
      <c r="R304" s="37">
        <v>1</v>
      </c>
      <c r="S304" s="37">
        <v>1</v>
      </c>
      <c r="T304" s="37">
        <v>1</v>
      </c>
      <c r="U304" s="37">
        <v>1</v>
      </c>
      <c r="V304" s="37">
        <v>1</v>
      </c>
      <c r="W304" s="37">
        <v>1</v>
      </c>
      <c r="X304" s="37">
        <v>1</v>
      </c>
      <c r="Y304" s="37">
        <v>1</v>
      </c>
      <c r="Z304" s="37">
        <v>1</v>
      </c>
      <c r="AA304" s="38">
        <f>SUM(O304:Z304)</f>
        <v>12</v>
      </c>
      <c r="AB304" s="39" t="str">
        <f>VLOOKUP($M304,ProjectPortfolio!$A$2:$C$53,2,0)</f>
        <v>GENEBANK INT</v>
      </c>
      <c r="AC304" s="40">
        <f>VLOOKUP($M304,ProjectPortfolio!$A$2:$C$53,3,0)</f>
        <v>46022</v>
      </c>
    </row>
    <row r="305" spans="1:29" s="36" customFormat="1" x14ac:dyDescent="0.3">
      <c r="A305" s="36" t="str">
        <f t="shared" si="81"/>
        <v>A10772 Total</v>
      </c>
      <c r="B305" s="36" t="s">
        <v>329</v>
      </c>
      <c r="C305" s="36" t="s">
        <v>330</v>
      </c>
      <c r="D305" s="36" t="s">
        <v>557</v>
      </c>
      <c r="E305" s="36" t="s">
        <v>419</v>
      </c>
      <c r="F305" s="36" t="str">
        <f>LEFT($E305,3)</f>
        <v>GSS</v>
      </c>
      <c r="G305" s="36" t="s">
        <v>541</v>
      </c>
      <c r="H305" s="36" t="s">
        <v>414</v>
      </c>
      <c r="I305" s="36" t="s">
        <v>420</v>
      </c>
      <c r="J305" s="36" t="s">
        <v>387</v>
      </c>
      <c r="K305" s="36" t="s">
        <v>392</v>
      </c>
      <c r="L305" s="36" t="s">
        <v>44</v>
      </c>
      <c r="M305" s="36" t="s">
        <v>15</v>
      </c>
      <c r="N305" s="36" t="s">
        <v>583</v>
      </c>
      <c r="O305" s="37">
        <v>1</v>
      </c>
      <c r="P305" s="37">
        <v>1</v>
      </c>
      <c r="Q305" s="37">
        <v>1</v>
      </c>
      <c r="R305" s="37">
        <v>1</v>
      </c>
      <c r="S305" s="37">
        <v>1</v>
      </c>
      <c r="T305" s="37">
        <v>1</v>
      </c>
      <c r="U305" s="37">
        <v>1</v>
      </c>
      <c r="V305" s="37">
        <v>1</v>
      </c>
      <c r="W305" s="37">
        <v>1</v>
      </c>
      <c r="X305" s="37">
        <v>1</v>
      </c>
      <c r="Y305" s="37">
        <v>1</v>
      </c>
      <c r="Z305" s="37">
        <v>1</v>
      </c>
      <c r="AA305" s="38">
        <f>SUM(O305:Z305)</f>
        <v>12</v>
      </c>
      <c r="AB305" s="39" t="str">
        <f>VLOOKUP($M305,ProjectPortfolio!$A$2:$C$53,2,0)</f>
        <v>HD4A</v>
      </c>
      <c r="AC305" s="40">
        <f>VLOOKUP($M305,ProjectPortfolio!$A$2:$C$53,3,0)</f>
        <v>46843</v>
      </c>
    </row>
    <row r="306" spans="1:29" s="36" customFormat="1" x14ac:dyDescent="0.3">
      <c r="A306" s="36" t="str">
        <f t="shared" si="81"/>
        <v>A10773 Total</v>
      </c>
      <c r="B306" s="36" t="s">
        <v>331</v>
      </c>
      <c r="C306" s="36" t="s">
        <v>332</v>
      </c>
      <c r="D306" s="36" t="s">
        <v>557</v>
      </c>
      <c r="E306" s="36" t="s">
        <v>419</v>
      </c>
      <c r="F306" s="36" t="str">
        <f>LEFT($E306,3)</f>
        <v>GSS</v>
      </c>
      <c r="G306" s="36" t="s">
        <v>541</v>
      </c>
      <c r="H306" s="36" t="s">
        <v>414</v>
      </c>
      <c r="I306" s="36" t="s">
        <v>420</v>
      </c>
      <c r="J306" s="36" t="s">
        <v>387</v>
      </c>
      <c r="K306" s="36" t="s">
        <v>392</v>
      </c>
      <c r="L306" s="36" t="s">
        <v>44</v>
      </c>
      <c r="M306" s="36" t="s">
        <v>15</v>
      </c>
      <c r="N306" s="36" t="s">
        <v>583</v>
      </c>
      <c r="O306" s="37">
        <v>1</v>
      </c>
      <c r="P306" s="37">
        <v>1</v>
      </c>
      <c r="Q306" s="37">
        <v>1</v>
      </c>
      <c r="R306" s="37">
        <v>1</v>
      </c>
      <c r="S306" s="37">
        <v>1</v>
      </c>
      <c r="T306" s="37">
        <v>1</v>
      </c>
      <c r="U306" s="37">
        <v>1</v>
      </c>
      <c r="V306" s="37">
        <v>1</v>
      </c>
      <c r="W306" s="37">
        <v>1</v>
      </c>
      <c r="X306" s="37">
        <v>1</v>
      </c>
      <c r="Y306" s="37">
        <v>1</v>
      </c>
      <c r="Z306" s="37">
        <v>1</v>
      </c>
      <c r="AA306" s="38">
        <f>SUM(O306:Z306)</f>
        <v>12</v>
      </c>
      <c r="AB306" s="39" t="str">
        <f>VLOOKUP($M306,ProjectPortfolio!$A$2:$C$53,2,0)</f>
        <v>HD4A</v>
      </c>
      <c r="AC306" s="40">
        <f>VLOOKUP($M306,ProjectPortfolio!$A$2:$C$53,3,0)</f>
        <v>46843</v>
      </c>
    </row>
    <row r="307" spans="1:29" s="36" customFormat="1" ht="27.6" x14ac:dyDescent="0.3">
      <c r="A307" s="36" t="str">
        <f t="shared" ref="A307" si="100">CONCATENATE(B307," ","Total")</f>
        <v>A10774 Total</v>
      </c>
      <c r="B307" s="36" t="s">
        <v>333</v>
      </c>
      <c r="C307" s="36" t="s">
        <v>334</v>
      </c>
      <c r="D307" s="36" t="s">
        <v>558</v>
      </c>
      <c r="E307" s="36" t="s">
        <v>430</v>
      </c>
      <c r="F307" s="36" t="str">
        <f>LEFT($E307,3)</f>
        <v>GSS</v>
      </c>
      <c r="G307" s="36" t="s">
        <v>541</v>
      </c>
      <c r="H307" s="36" t="s">
        <v>480</v>
      </c>
      <c r="I307" s="36" t="s">
        <v>485</v>
      </c>
      <c r="J307" s="36" t="s">
        <v>387</v>
      </c>
      <c r="K307" s="36" t="s">
        <v>392</v>
      </c>
      <c r="L307" s="36" t="s">
        <v>543</v>
      </c>
      <c r="M307" s="36" t="s">
        <v>13</v>
      </c>
      <c r="N307" s="36" t="s">
        <v>382</v>
      </c>
      <c r="O307" s="37">
        <v>1</v>
      </c>
      <c r="P307" s="37" t="s">
        <v>967</v>
      </c>
      <c r="Q307" s="37" t="s">
        <v>967</v>
      </c>
      <c r="R307" s="37" t="s">
        <v>967</v>
      </c>
      <c r="S307" s="37" t="s">
        <v>967</v>
      </c>
      <c r="T307" s="37" t="s">
        <v>967</v>
      </c>
      <c r="U307" s="37" t="s">
        <v>967</v>
      </c>
      <c r="V307" s="37" t="s">
        <v>967</v>
      </c>
      <c r="W307" s="37" t="s">
        <v>967</v>
      </c>
      <c r="X307" s="37" t="s">
        <v>967</v>
      </c>
      <c r="Y307" s="37" t="s">
        <v>967</v>
      </c>
      <c r="Z307" s="37" t="s">
        <v>967</v>
      </c>
      <c r="AA307" s="38">
        <f>SUM(O307:Z307)</f>
        <v>1</v>
      </c>
      <c r="AB307" s="39" t="str">
        <f>VLOOKUP($M307,ProjectPortfolio!$A$2:$C$53,2,0)</f>
        <v>IITA/EC BRECOMA</v>
      </c>
      <c r="AC307" s="40">
        <f>VLOOKUP($M307,ProjectPortfolio!$A$2:$C$53,3,0)</f>
        <v>45688</v>
      </c>
    </row>
    <row r="308" spans="1:29" s="36" customFormat="1" x14ac:dyDescent="0.3">
      <c r="A308" s="36" t="str">
        <f t="shared" si="81"/>
        <v>A10774 Total</v>
      </c>
      <c r="B308" s="36" t="s">
        <v>333</v>
      </c>
      <c r="C308" s="36" t="s">
        <v>334</v>
      </c>
      <c r="D308" s="36" t="s">
        <v>558</v>
      </c>
      <c r="E308" s="36" t="s">
        <v>430</v>
      </c>
      <c r="F308" s="36" t="str">
        <f>LEFT($E308,3)</f>
        <v>GSS</v>
      </c>
      <c r="G308" s="36" t="s">
        <v>541</v>
      </c>
      <c r="H308" s="36" t="s">
        <v>480</v>
      </c>
      <c r="I308" s="36" t="s">
        <v>485</v>
      </c>
      <c r="J308" s="36" t="s">
        <v>387</v>
      </c>
      <c r="K308" s="36" t="s">
        <v>392</v>
      </c>
      <c r="L308" s="36" t="s">
        <v>543</v>
      </c>
      <c r="M308" s="36" t="s">
        <v>767</v>
      </c>
      <c r="N308" s="36" t="s">
        <v>768</v>
      </c>
      <c r="O308" s="37">
        <v>0</v>
      </c>
      <c r="P308" s="37">
        <v>1</v>
      </c>
      <c r="Q308" s="37">
        <v>1</v>
      </c>
      <c r="R308" s="37">
        <v>1</v>
      </c>
      <c r="S308" s="37">
        <v>1</v>
      </c>
      <c r="T308" s="37">
        <v>1</v>
      </c>
      <c r="U308" s="37">
        <v>1</v>
      </c>
      <c r="V308" s="37">
        <v>1</v>
      </c>
      <c r="W308" s="37">
        <v>1</v>
      </c>
      <c r="X308" s="37">
        <v>1</v>
      </c>
      <c r="Y308" s="37">
        <v>1</v>
      </c>
      <c r="Z308" s="37">
        <v>1</v>
      </c>
      <c r="AA308" s="38">
        <f>SUM(O308:Z308)</f>
        <v>11</v>
      </c>
      <c r="AB308" s="39" t="str">
        <f>VLOOKUP($M308,ProjectPortfolio!$A$2:$C$53,2,0)</f>
        <v>DEFIS</v>
      </c>
      <c r="AC308" s="40">
        <f>VLOOKUP($M308,ProjectPortfolio!$A$2:$C$53,3,0)</f>
        <v>46404</v>
      </c>
    </row>
    <row r="309" spans="1:29" s="36" customFormat="1" x14ac:dyDescent="0.3">
      <c r="A309" s="36" t="str">
        <f t="shared" si="81"/>
        <v>A10776 Total</v>
      </c>
      <c r="B309" s="36" t="s">
        <v>335</v>
      </c>
      <c r="C309" s="36" t="s">
        <v>336</v>
      </c>
      <c r="D309" s="36" t="s">
        <v>559</v>
      </c>
      <c r="E309" s="36" t="s">
        <v>479</v>
      </c>
      <c r="F309" s="36" t="str">
        <f>LEFT($E309,3)</f>
        <v>IRS</v>
      </c>
      <c r="G309" s="36" t="s">
        <v>541</v>
      </c>
      <c r="H309" s="36" t="s">
        <v>414</v>
      </c>
      <c r="I309" s="36" t="s">
        <v>420</v>
      </c>
      <c r="J309" s="36" t="s">
        <v>389</v>
      </c>
      <c r="K309" s="36" t="s">
        <v>390</v>
      </c>
      <c r="L309" s="36" t="s">
        <v>431</v>
      </c>
      <c r="M309" s="36" t="s">
        <v>0</v>
      </c>
      <c r="N309" s="36" t="s">
        <v>74</v>
      </c>
      <c r="O309" s="37">
        <v>1</v>
      </c>
      <c r="P309" s="37">
        <v>1</v>
      </c>
      <c r="Q309" s="37">
        <v>1</v>
      </c>
      <c r="R309" s="37">
        <v>1</v>
      </c>
      <c r="S309" s="37">
        <v>1</v>
      </c>
      <c r="T309" s="37">
        <v>1</v>
      </c>
      <c r="U309" s="37">
        <v>1</v>
      </c>
      <c r="V309" s="37">
        <v>1</v>
      </c>
      <c r="W309" s="37">
        <v>1</v>
      </c>
      <c r="X309" s="37">
        <v>1</v>
      </c>
      <c r="Y309" s="37">
        <v>1</v>
      </c>
      <c r="Z309" s="37">
        <v>1</v>
      </c>
      <c r="AA309" s="38">
        <f>SUM(O309:Z309)</f>
        <v>12</v>
      </c>
      <c r="AB309" s="39" t="str">
        <f>VLOOKUP($M309,ProjectPortfolio!$A$2:$C$53,2,0)</f>
        <v>Unrestricted</v>
      </c>
      <c r="AC309" s="40">
        <f>VLOOKUP($M309,ProjectPortfolio!$A$2:$C$53,3,0)</f>
        <v>46022</v>
      </c>
    </row>
    <row r="310" spans="1:29" s="36" customFormat="1" ht="27.6" x14ac:dyDescent="0.3">
      <c r="A310" s="36" t="str">
        <f t="shared" si="81"/>
        <v>A10778 Total</v>
      </c>
      <c r="B310" s="36" t="s">
        <v>337</v>
      </c>
      <c r="C310" s="36" t="s">
        <v>338</v>
      </c>
      <c r="D310" s="36" t="s">
        <v>560</v>
      </c>
      <c r="E310" s="36" t="s">
        <v>437</v>
      </c>
      <c r="F310" s="36" t="str">
        <f>LEFT($E310,3)</f>
        <v>GSS</v>
      </c>
      <c r="G310" s="36" t="s">
        <v>541</v>
      </c>
      <c r="H310" s="36" t="s">
        <v>414</v>
      </c>
      <c r="I310" s="36" t="s">
        <v>420</v>
      </c>
      <c r="J310" s="36" t="s">
        <v>387</v>
      </c>
      <c r="K310" s="36" t="s">
        <v>388</v>
      </c>
      <c r="L310" s="36" t="s">
        <v>528</v>
      </c>
      <c r="M310" s="36" t="s">
        <v>980</v>
      </c>
      <c r="N310" s="36" t="s">
        <v>981</v>
      </c>
      <c r="O310" s="37">
        <v>1</v>
      </c>
      <c r="P310" s="37">
        <v>1</v>
      </c>
      <c r="Q310" s="37">
        <v>1</v>
      </c>
      <c r="R310" s="37">
        <v>1</v>
      </c>
      <c r="S310" s="37">
        <v>1</v>
      </c>
      <c r="T310" s="37">
        <v>1</v>
      </c>
      <c r="U310" s="37">
        <v>1</v>
      </c>
      <c r="V310" s="37">
        <v>1</v>
      </c>
      <c r="W310" s="37">
        <v>1</v>
      </c>
      <c r="X310" s="37">
        <v>1</v>
      </c>
      <c r="Y310" s="37">
        <v>1</v>
      </c>
      <c r="Z310" s="37">
        <v>1</v>
      </c>
      <c r="AA310" s="38">
        <f>SUM(O310:Z310)</f>
        <v>12</v>
      </c>
      <c r="AB310" s="39" t="str">
        <f>VLOOKUP($M310,ProjectPortfolio!$A$2:$C$53,2,0)</f>
        <v>GENEBANK INT</v>
      </c>
      <c r="AC310" s="40">
        <f>VLOOKUP($M310,ProjectPortfolio!$A$2:$C$53,3,0)</f>
        <v>46022</v>
      </c>
    </row>
    <row r="311" spans="1:29" s="36" customFormat="1" x14ac:dyDescent="0.3">
      <c r="A311" s="36" t="str">
        <f t="shared" si="81"/>
        <v>A10779 Total</v>
      </c>
      <c r="B311" s="36" t="s">
        <v>339</v>
      </c>
      <c r="C311" s="36" t="s">
        <v>340</v>
      </c>
      <c r="D311" s="36" t="s">
        <v>561</v>
      </c>
      <c r="E311" s="36" t="s">
        <v>445</v>
      </c>
      <c r="F311" s="36" t="str">
        <f>LEFT($E311,3)</f>
        <v>GSS</v>
      </c>
      <c r="G311" s="36" t="s">
        <v>541</v>
      </c>
      <c r="H311" s="36" t="s">
        <v>414</v>
      </c>
      <c r="I311" s="36" t="s">
        <v>420</v>
      </c>
      <c r="J311" s="36" t="s">
        <v>383</v>
      </c>
      <c r="K311" s="36" t="s">
        <v>398</v>
      </c>
      <c r="L311" s="36" t="s">
        <v>786</v>
      </c>
      <c r="M311" s="36" t="s">
        <v>0</v>
      </c>
      <c r="N311" s="36" t="s">
        <v>202</v>
      </c>
      <c r="O311" s="37">
        <v>1</v>
      </c>
      <c r="P311" s="37">
        <v>1</v>
      </c>
      <c r="Q311" s="37">
        <v>1</v>
      </c>
      <c r="R311" s="37">
        <v>1</v>
      </c>
      <c r="S311" s="37">
        <v>1</v>
      </c>
      <c r="T311" s="37">
        <v>1</v>
      </c>
      <c r="U311" s="37">
        <v>1</v>
      </c>
      <c r="V311" s="37">
        <v>1</v>
      </c>
      <c r="W311" s="37">
        <v>1</v>
      </c>
      <c r="X311" s="37">
        <v>1</v>
      </c>
      <c r="Y311" s="37">
        <v>1</v>
      </c>
      <c r="Z311" s="37">
        <v>1</v>
      </c>
      <c r="AA311" s="38">
        <f>SUM(O311:Z311)</f>
        <v>12</v>
      </c>
      <c r="AB311" s="39" t="str">
        <f>VLOOKUP($M311,ProjectPortfolio!$A$2:$C$53,2,0)</f>
        <v>Unrestricted</v>
      </c>
      <c r="AC311" s="40">
        <f>VLOOKUP($M311,ProjectPortfolio!$A$2:$C$53,3,0)</f>
        <v>46022</v>
      </c>
    </row>
    <row r="312" spans="1:29" s="36" customFormat="1" x14ac:dyDescent="0.3">
      <c r="A312" s="36" t="str">
        <f t="shared" ref="A312:A314" si="101">CONCATENATE(B312," ","Total")</f>
        <v>A10780 Total</v>
      </c>
      <c r="B312" s="36" t="s">
        <v>650</v>
      </c>
      <c r="C312" s="36" t="s">
        <v>651</v>
      </c>
      <c r="D312" s="36" t="s">
        <v>810</v>
      </c>
      <c r="E312" s="36" t="s">
        <v>430</v>
      </c>
      <c r="F312" s="36" t="str">
        <f>LEFT($E312,3)</f>
        <v>GSS</v>
      </c>
      <c r="G312" s="36" t="s">
        <v>413</v>
      </c>
      <c r="H312" s="36" t="s">
        <v>414</v>
      </c>
      <c r="I312" s="36" t="s">
        <v>420</v>
      </c>
      <c r="J312" s="36" t="s">
        <v>387</v>
      </c>
      <c r="K312" s="36" t="s">
        <v>392</v>
      </c>
      <c r="L312" s="36" t="s">
        <v>593</v>
      </c>
      <c r="M312" s="36" t="s">
        <v>762</v>
      </c>
      <c r="N312" s="36" t="s">
        <v>771</v>
      </c>
      <c r="O312" s="37">
        <v>0.35</v>
      </c>
      <c r="P312" s="37">
        <v>0.35</v>
      </c>
      <c r="Q312" s="37">
        <v>0.35</v>
      </c>
      <c r="R312" s="37">
        <v>0.35</v>
      </c>
      <c r="S312" s="37">
        <v>0.35</v>
      </c>
      <c r="T312" s="37">
        <v>0.35</v>
      </c>
      <c r="U312" s="37">
        <v>0.35</v>
      </c>
      <c r="V312" s="37">
        <v>0.35</v>
      </c>
      <c r="W312" s="37">
        <v>0.35</v>
      </c>
      <c r="X312" s="37">
        <v>0.35</v>
      </c>
      <c r="Y312" s="37">
        <v>0.35</v>
      </c>
      <c r="Z312" s="37">
        <v>0.35</v>
      </c>
      <c r="AA312" s="38">
        <f>SUM(O312:Z312)</f>
        <v>4.2</v>
      </c>
      <c r="AB312" s="39" t="str">
        <f>VLOOKUP($M312,ProjectPortfolio!$A$2:$C$53,2,0)</f>
        <v>AICCRA</v>
      </c>
      <c r="AC312" s="40">
        <f>VLOOKUP($M312,ProjectPortfolio!$A$2:$C$53,3,0)</f>
        <v>46022</v>
      </c>
    </row>
    <row r="313" spans="1:29" s="36" customFormat="1" x14ac:dyDescent="0.3">
      <c r="A313" s="36" t="str">
        <f t="shared" ref="A313" si="102">CONCATENATE(B313," ","Total")</f>
        <v>A10780 Total</v>
      </c>
      <c r="B313" s="36" t="s">
        <v>650</v>
      </c>
      <c r="C313" s="36" t="s">
        <v>651</v>
      </c>
      <c r="D313" s="36" t="s">
        <v>810</v>
      </c>
      <c r="E313" s="36" t="s">
        <v>430</v>
      </c>
      <c r="F313" s="36" t="str">
        <f>LEFT($E313,3)</f>
        <v>GSS</v>
      </c>
      <c r="G313" s="36" t="s">
        <v>413</v>
      </c>
      <c r="H313" s="36" t="s">
        <v>414</v>
      </c>
      <c r="I313" s="36" t="s">
        <v>420</v>
      </c>
      <c r="J313" s="36" t="s">
        <v>387</v>
      </c>
      <c r="K313" s="36" t="s">
        <v>392</v>
      </c>
      <c r="L313" s="36" t="s">
        <v>593</v>
      </c>
      <c r="M313" s="36" t="s">
        <v>762</v>
      </c>
      <c r="N313" s="36" t="s">
        <v>805</v>
      </c>
      <c r="O313" s="37">
        <v>0.35</v>
      </c>
      <c r="P313" s="37">
        <v>0.35</v>
      </c>
      <c r="Q313" s="37">
        <v>0.35</v>
      </c>
      <c r="R313" s="37">
        <v>0.35</v>
      </c>
      <c r="S313" s="37">
        <v>0.35</v>
      </c>
      <c r="T313" s="37">
        <v>0.35</v>
      </c>
      <c r="U313" s="37">
        <v>0.35</v>
      </c>
      <c r="V313" s="37">
        <v>0.35</v>
      </c>
      <c r="W313" s="37">
        <v>0.35</v>
      </c>
      <c r="X313" s="37">
        <v>0.35</v>
      </c>
      <c r="Y313" s="37">
        <v>0.35</v>
      </c>
      <c r="Z313" s="37">
        <v>0.35</v>
      </c>
      <c r="AA313" s="38">
        <f>SUM(O313:Z313)</f>
        <v>4.2</v>
      </c>
      <c r="AB313" s="39" t="str">
        <f>VLOOKUP($M313,ProjectPortfolio!$A$2:$C$53,2,0)</f>
        <v>AICCRA</v>
      </c>
      <c r="AC313" s="40">
        <f>VLOOKUP($M313,ProjectPortfolio!$A$2:$C$53,3,0)</f>
        <v>46022</v>
      </c>
    </row>
    <row r="314" spans="1:29" s="36" customFormat="1" x14ac:dyDescent="0.3">
      <c r="A314" s="36" t="str">
        <f t="shared" si="101"/>
        <v>A10780 Total</v>
      </c>
      <c r="B314" s="36" t="s">
        <v>650</v>
      </c>
      <c r="C314" s="36" t="s">
        <v>651</v>
      </c>
      <c r="D314" s="36" t="s">
        <v>810</v>
      </c>
      <c r="E314" s="36" t="s">
        <v>430</v>
      </c>
      <c r="F314" s="36" t="str">
        <f>LEFT($E314,3)</f>
        <v>GSS</v>
      </c>
      <c r="G314" s="36" t="s">
        <v>413</v>
      </c>
      <c r="H314" s="36" t="s">
        <v>414</v>
      </c>
      <c r="I314" s="36" t="s">
        <v>420</v>
      </c>
      <c r="J314" s="36" t="s">
        <v>387</v>
      </c>
      <c r="K314" s="36" t="s">
        <v>392</v>
      </c>
      <c r="L314" s="36" t="s">
        <v>593</v>
      </c>
      <c r="M314" s="36" t="s">
        <v>762</v>
      </c>
      <c r="N314" s="36" t="s">
        <v>772</v>
      </c>
      <c r="O314" s="37">
        <v>0.3</v>
      </c>
      <c r="P314" s="37">
        <v>0.3</v>
      </c>
      <c r="Q314" s="37">
        <v>0.3</v>
      </c>
      <c r="R314" s="37">
        <v>0.3</v>
      </c>
      <c r="S314" s="37">
        <v>0.3</v>
      </c>
      <c r="T314" s="37">
        <v>0.3</v>
      </c>
      <c r="U314" s="37">
        <v>0.3</v>
      </c>
      <c r="V314" s="37">
        <v>0.3</v>
      </c>
      <c r="W314" s="37">
        <v>0.3</v>
      </c>
      <c r="X314" s="37">
        <v>0.3</v>
      </c>
      <c r="Y314" s="37">
        <v>0.3</v>
      </c>
      <c r="Z314" s="37">
        <v>0.3</v>
      </c>
      <c r="AA314" s="38">
        <f>SUM(O314:Z314)</f>
        <v>3.5999999999999992</v>
      </c>
      <c r="AB314" s="39" t="str">
        <f>VLOOKUP($M314,ProjectPortfolio!$A$2:$C$53,2,0)</f>
        <v>AICCRA</v>
      </c>
      <c r="AC314" s="40">
        <f>VLOOKUP($M314,ProjectPortfolio!$A$2:$C$53,3,0)</f>
        <v>46022</v>
      </c>
    </row>
    <row r="315" spans="1:29" s="36" customFormat="1" ht="27.6" x14ac:dyDescent="0.3">
      <c r="A315" s="36" t="str">
        <f t="shared" si="81"/>
        <v>A10781 Total</v>
      </c>
      <c r="B315" s="36" t="s">
        <v>341</v>
      </c>
      <c r="C315" s="36" t="s">
        <v>342</v>
      </c>
      <c r="D315" s="36" t="s">
        <v>562</v>
      </c>
      <c r="E315" s="36" t="s">
        <v>430</v>
      </c>
      <c r="F315" s="36" t="str">
        <f>LEFT($E315,3)</f>
        <v>GSS</v>
      </c>
      <c r="G315" s="36" t="s">
        <v>541</v>
      </c>
      <c r="H315" s="36" t="s">
        <v>451</v>
      </c>
      <c r="I315" s="36" t="s">
        <v>587</v>
      </c>
      <c r="J315" s="36" t="s">
        <v>387</v>
      </c>
      <c r="K315" s="36" t="s">
        <v>592</v>
      </c>
      <c r="L315" s="36" t="s">
        <v>1003</v>
      </c>
      <c r="M315" s="36" t="s">
        <v>67</v>
      </c>
      <c r="N315" s="36" t="s">
        <v>377</v>
      </c>
      <c r="O315" s="37">
        <v>0.5</v>
      </c>
      <c r="P315" s="37">
        <v>0.5</v>
      </c>
      <c r="Q315" s="37">
        <v>0.4</v>
      </c>
      <c r="R315" s="37">
        <v>0.4</v>
      </c>
      <c r="S315" s="37">
        <v>0.4</v>
      </c>
      <c r="T315" s="37">
        <v>0.4</v>
      </c>
      <c r="U315" s="37">
        <v>0.4</v>
      </c>
      <c r="V315" s="37">
        <v>0.4</v>
      </c>
      <c r="W315" s="37">
        <v>0.4</v>
      </c>
      <c r="X315" s="37">
        <v>0.4</v>
      </c>
      <c r="Y315" s="37">
        <v>0.4</v>
      </c>
      <c r="Z315" s="37">
        <v>0.4</v>
      </c>
      <c r="AA315" s="38">
        <f>SUM(O315:Z315)</f>
        <v>5</v>
      </c>
      <c r="AB315" s="39" t="str">
        <f>VLOOKUP($M315,ProjectPortfolio!$A$2:$C$53,2,0)</f>
        <v>KAFACI Phase 3</v>
      </c>
      <c r="AC315" s="40">
        <f>VLOOKUP($M315,ProjectPortfolio!$A$2:$C$53,3,0)</f>
        <v>46022</v>
      </c>
    </row>
    <row r="316" spans="1:29" s="36" customFormat="1" x14ac:dyDescent="0.3">
      <c r="A316" s="36" t="str">
        <f t="shared" ref="A316" si="103">CONCATENATE(B316," ","Total")</f>
        <v>A10781 Total</v>
      </c>
      <c r="B316" s="36" t="s">
        <v>341</v>
      </c>
      <c r="C316" s="36" t="s">
        <v>342</v>
      </c>
      <c r="D316" s="36" t="s">
        <v>562</v>
      </c>
      <c r="E316" s="36" t="s">
        <v>430</v>
      </c>
      <c r="F316" s="36" t="str">
        <f>LEFT($E316,3)</f>
        <v>GSS</v>
      </c>
      <c r="G316" s="36" t="s">
        <v>541</v>
      </c>
      <c r="H316" s="36" t="s">
        <v>451</v>
      </c>
      <c r="I316" s="36" t="s">
        <v>587</v>
      </c>
      <c r="J316" s="36" t="s">
        <v>387</v>
      </c>
      <c r="K316" s="36" t="s">
        <v>592</v>
      </c>
      <c r="L316" s="36" t="s">
        <v>1003</v>
      </c>
      <c r="M316" s="36" t="s">
        <v>752</v>
      </c>
      <c r="N316" s="36" t="s">
        <v>753</v>
      </c>
      <c r="O316" s="37">
        <v>0.5</v>
      </c>
      <c r="P316" s="37">
        <v>0.5</v>
      </c>
      <c r="Q316" s="37" t="s">
        <v>967</v>
      </c>
      <c r="R316" s="37" t="s">
        <v>967</v>
      </c>
      <c r="S316" s="37" t="s">
        <v>967</v>
      </c>
      <c r="T316" s="37" t="s">
        <v>967</v>
      </c>
      <c r="U316" s="37" t="s">
        <v>967</v>
      </c>
      <c r="V316" s="37" t="s">
        <v>967</v>
      </c>
      <c r="W316" s="37" t="s">
        <v>967</v>
      </c>
      <c r="X316" s="37" t="s">
        <v>967</v>
      </c>
      <c r="Y316" s="37" t="s">
        <v>967</v>
      </c>
      <c r="Z316" s="37" t="s">
        <v>967</v>
      </c>
      <c r="AA316" s="38">
        <f>SUM(O316:Z316)</f>
        <v>1</v>
      </c>
      <c r="AB316" s="39" t="str">
        <f>VLOOKUP($M316,ProjectPortfolio!$A$2:$C$53,2,0)</f>
        <v>SGP AGGRI2</v>
      </c>
      <c r="AC316" s="40">
        <f>VLOOKUP($M316,ProjectPortfolio!$A$2:$C$53,3,0)</f>
        <v>45716</v>
      </c>
    </row>
    <row r="317" spans="1:29" s="36" customFormat="1" x14ac:dyDescent="0.3">
      <c r="A317" s="36" t="str">
        <f t="shared" ref="A317" si="104">CONCATENATE(B317," ","Total")</f>
        <v>A10781 Total</v>
      </c>
      <c r="B317" s="36" t="s">
        <v>341</v>
      </c>
      <c r="C317" s="36" t="s">
        <v>342</v>
      </c>
      <c r="D317" s="36" t="s">
        <v>562</v>
      </c>
      <c r="E317" s="36" t="s">
        <v>430</v>
      </c>
      <c r="F317" s="36" t="str">
        <f>LEFT($E317,3)</f>
        <v>GSS</v>
      </c>
      <c r="G317" s="36" t="s">
        <v>541</v>
      </c>
      <c r="H317" s="36" t="s">
        <v>451</v>
      </c>
      <c r="I317" s="36" t="s">
        <v>587</v>
      </c>
      <c r="J317" s="36" t="s">
        <v>387</v>
      </c>
      <c r="K317" s="36" t="s">
        <v>592</v>
      </c>
      <c r="L317" s="36" t="s">
        <v>1003</v>
      </c>
      <c r="M317" s="36" t="s">
        <v>969</v>
      </c>
      <c r="N317" s="36" t="s">
        <v>970</v>
      </c>
      <c r="O317" s="37">
        <v>0</v>
      </c>
      <c r="P317" s="37">
        <v>0</v>
      </c>
      <c r="Q317" s="37">
        <v>0.6</v>
      </c>
      <c r="R317" s="37">
        <v>0.6</v>
      </c>
      <c r="S317" s="37">
        <v>0.6</v>
      </c>
      <c r="T317" s="37">
        <v>0.6</v>
      </c>
      <c r="U317" s="37">
        <v>0.6</v>
      </c>
      <c r="V317" s="37">
        <v>0.6</v>
      </c>
      <c r="W317" s="37">
        <v>0.6</v>
      </c>
      <c r="X317" s="37">
        <v>0.6</v>
      </c>
      <c r="Y317" s="37">
        <v>0.6</v>
      </c>
      <c r="Z317" s="37">
        <v>0.6</v>
      </c>
      <c r="AA317" s="38">
        <f>SUM(O317:Z317)</f>
        <v>5.9999999999999991</v>
      </c>
      <c r="AB317" s="39" t="str">
        <f>VLOOKUP($M317,ProjectPortfolio!$A$2:$C$53,2,0)</f>
        <v>B4T</v>
      </c>
      <c r="AC317" s="40">
        <f>VLOOKUP($M317,ProjectPortfolio!$A$2:$C$53,3,0)</f>
        <v>46022</v>
      </c>
    </row>
    <row r="318" spans="1:29" s="36" customFormat="1" x14ac:dyDescent="0.3">
      <c r="A318" s="36" t="str">
        <f t="shared" ref="A318" si="105">CONCATENATE(B318," ","Total")</f>
        <v>A10783 Total</v>
      </c>
      <c r="B318" s="36" t="s">
        <v>343</v>
      </c>
      <c r="C318" s="36" t="s">
        <v>344</v>
      </c>
      <c r="E318" s="36" t="s">
        <v>425</v>
      </c>
      <c r="F318" s="36" t="str">
        <f>LEFT($E318,3)</f>
        <v>GSS</v>
      </c>
      <c r="G318" s="36" t="s">
        <v>413</v>
      </c>
      <c r="H318" s="36" t="s">
        <v>414</v>
      </c>
      <c r="I318" s="36" t="s">
        <v>415</v>
      </c>
      <c r="J318" s="36" t="s">
        <v>387</v>
      </c>
      <c r="K318" s="36" t="s">
        <v>388</v>
      </c>
      <c r="L318" s="36" t="s">
        <v>544</v>
      </c>
      <c r="M318" s="36" t="s">
        <v>752</v>
      </c>
      <c r="N318" s="36" t="s">
        <v>753</v>
      </c>
      <c r="O318" s="37">
        <v>1</v>
      </c>
      <c r="P318" s="37">
        <v>1</v>
      </c>
      <c r="Q318" s="37" t="s">
        <v>967</v>
      </c>
      <c r="R318" s="37" t="s">
        <v>967</v>
      </c>
      <c r="S318" s="37" t="s">
        <v>967</v>
      </c>
      <c r="T318" s="37" t="s">
        <v>967</v>
      </c>
      <c r="U318" s="37" t="s">
        <v>967</v>
      </c>
      <c r="V318" s="37" t="s">
        <v>967</v>
      </c>
      <c r="W318" s="37" t="s">
        <v>967</v>
      </c>
      <c r="X318" s="37" t="s">
        <v>967</v>
      </c>
      <c r="Y318" s="37" t="s">
        <v>967</v>
      </c>
      <c r="Z318" s="37" t="s">
        <v>967</v>
      </c>
      <c r="AA318" s="38">
        <f>SUM(O318:Z318)</f>
        <v>2</v>
      </c>
      <c r="AB318" s="39" t="str">
        <f>VLOOKUP($M318,ProjectPortfolio!$A$2:$C$53,2,0)</f>
        <v>SGP AGGRI2</v>
      </c>
      <c r="AC318" s="40">
        <f>VLOOKUP($M318,ProjectPortfolio!$A$2:$C$53,3,0)</f>
        <v>45716</v>
      </c>
    </row>
    <row r="319" spans="1:29" s="36" customFormat="1" x14ac:dyDescent="0.3">
      <c r="A319" s="36" t="str">
        <f t="shared" si="81"/>
        <v>A10783 Total</v>
      </c>
      <c r="B319" s="36" t="s">
        <v>343</v>
      </c>
      <c r="C319" s="36" t="s">
        <v>344</v>
      </c>
      <c r="E319" s="36" t="s">
        <v>425</v>
      </c>
      <c r="F319" s="36" t="str">
        <f>LEFT($E319,3)</f>
        <v>GSS</v>
      </c>
      <c r="G319" s="36" t="s">
        <v>413</v>
      </c>
      <c r="H319" s="36" t="s">
        <v>414</v>
      </c>
      <c r="I319" s="36" t="s">
        <v>415</v>
      </c>
      <c r="J319" s="36" t="s">
        <v>387</v>
      </c>
      <c r="K319" s="36" t="s">
        <v>388</v>
      </c>
      <c r="L319" s="36" t="s">
        <v>544</v>
      </c>
      <c r="M319" s="36" t="s">
        <v>969</v>
      </c>
      <c r="N319" s="36" t="s">
        <v>970</v>
      </c>
      <c r="O319" s="37">
        <v>0</v>
      </c>
      <c r="P319" s="37">
        <v>0</v>
      </c>
      <c r="Q319" s="37">
        <v>1</v>
      </c>
      <c r="R319" s="37">
        <v>1</v>
      </c>
      <c r="S319" s="37">
        <v>1</v>
      </c>
      <c r="T319" s="37">
        <v>1</v>
      </c>
      <c r="U319" s="37">
        <v>1</v>
      </c>
      <c r="V319" s="37">
        <v>1</v>
      </c>
      <c r="W319" s="37">
        <v>1</v>
      </c>
      <c r="X319" s="37">
        <v>1</v>
      </c>
      <c r="Y319" s="37">
        <v>1</v>
      </c>
      <c r="Z319" s="37">
        <v>1</v>
      </c>
      <c r="AA319" s="38">
        <f>SUM(O319:Z319)</f>
        <v>10</v>
      </c>
      <c r="AB319" s="39" t="str">
        <f>VLOOKUP($M319,ProjectPortfolio!$A$2:$C$53,2,0)</f>
        <v>B4T</v>
      </c>
      <c r="AC319" s="40">
        <f>VLOOKUP($M319,ProjectPortfolio!$A$2:$C$53,3,0)</f>
        <v>46022</v>
      </c>
    </row>
    <row r="320" spans="1:29" s="36" customFormat="1" x14ac:dyDescent="0.3">
      <c r="A320" s="36" t="str">
        <f t="shared" si="81"/>
        <v>A10789 Total</v>
      </c>
      <c r="B320" s="36" t="s">
        <v>563</v>
      </c>
      <c r="C320" s="36" t="s">
        <v>588</v>
      </c>
      <c r="D320" s="36" t="s">
        <v>564</v>
      </c>
      <c r="E320" s="36" t="s">
        <v>430</v>
      </c>
      <c r="F320" s="36" t="str">
        <f>LEFT($E320,3)</f>
        <v>GSS</v>
      </c>
      <c r="G320" s="36" t="s">
        <v>413</v>
      </c>
      <c r="H320" s="36" t="s">
        <v>414</v>
      </c>
      <c r="I320" s="36" t="s">
        <v>420</v>
      </c>
      <c r="J320" s="36" t="s">
        <v>387</v>
      </c>
      <c r="K320" s="36" t="s">
        <v>396</v>
      </c>
      <c r="L320" s="36" t="s">
        <v>44</v>
      </c>
      <c r="M320" s="36" t="s">
        <v>15</v>
      </c>
      <c r="N320" s="36" t="s">
        <v>583</v>
      </c>
      <c r="O320" s="37">
        <v>1</v>
      </c>
      <c r="P320" s="37">
        <v>1</v>
      </c>
      <c r="Q320" s="37">
        <v>1</v>
      </c>
      <c r="R320" s="37">
        <v>1</v>
      </c>
      <c r="S320" s="37">
        <v>1</v>
      </c>
      <c r="T320" s="37">
        <v>1</v>
      </c>
      <c r="U320" s="37">
        <v>1</v>
      </c>
      <c r="V320" s="37">
        <v>1</v>
      </c>
      <c r="W320" s="37">
        <v>1</v>
      </c>
      <c r="X320" s="37">
        <v>1</v>
      </c>
      <c r="Y320" s="37">
        <v>1</v>
      </c>
      <c r="Z320" s="37">
        <v>1</v>
      </c>
      <c r="AA320" s="38">
        <f>SUM(O320:Z320)</f>
        <v>12</v>
      </c>
      <c r="AB320" s="39" t="str">
        <f>VLOOKUP($M320,ProjectPortfolio!$A$2:$C$53,2,0)</f>
        <v>HD4A</v>
      </c>
      <c r="AC320" s="40">
        <f>VLOOKUP($M320,ProjectPortfolio!$A$2:$C$53,3,0)</f>
        <v>46843</v>
      </c>
    </row>
    <row r="321" spans="1:29" s="36" customFormat="1" x14ac:dyDescent="0.3">
      <c r="A321" s="36" t="str">
        <f t="shared" ref="A321" si="106">CONCATENATE(B321," ","Total")</f>
        <v>A10790 Total</v>
      </c>
      <c r="B321" s="36" t="s">
        <v>602</v>
      </c>
      <c r="C321" s="36" t="s">
        <v>603</v>
      </c>
      <c r="D321" s="36" t="s">
        <v>632</v>
      </c>
      <c r="E321" s="36" t="s">
        <v>469</v>
      </c>
      <c r="F321" s="36" t="str">
        <f>LEFT($E321,3)</f>
        <v>IRS</v>
      </c>
      <c r="G321" s="36" t="s">
        <v>413</v>
      </c>
      <c r="H321" s="36" t="s">
        <v>414</v>
      </c>
      <c r="I321" s="36" t="s">
        <v>415</v>
      </c>
      <c r="J321" s="36" t="s">
        <v>389</v>
      </c>
      <c r="K321" s="36" t="s">
        <v>400</v>
      </c>
      <c r="L321" s="36" t="s">
        <v>431</v>
      </c>
      <c r="M321" s="36" t="s">
        <v>969</v>
      </c>
      <c r="N321" s="36" t="s">
        <v>970</v>
      </c>
      <c r="O321" s="37">
        <v>0</v>
      </c>
      <c r="P321" s="37">
        <v>0</v>
      </c>
      <c r="Q321" s="37">
        <v>0.1</v>
      </c>
      <c r="R321" s="37">
        <v>0.1</v>
      </c>
      <c r="S321" s="37">
        <v>0.1</v>
      </c>
      <c r="T321" s="37">
        <v>0.1</v>
      </c>
      <c r="U321" s="37">
        <v>0.1</v>
      </c>
      <c r="V321" s="37">
        <v>0.1</v>
      </c>
      <c r="W321" s="37">
        <v>0.1</v>
      </c>
      <c r="X321" s="37">
        <v>0.1</v>
      </c>
      <c r="Y321" s="37">
        <v>0.1</v>
      </c>
      <c r="Z321" s="37">
        <v>0.1</v>
      </c>
      <c r="AA321" s="38">
        <f>SUM(O321:Z321)</f>
        <v>0.99999999999999989</v>
      </c>
      <c r="AB321" s="39" t="str">
        <f>VLOOKUP($M321,ProjectPortfolio!$A$2:$C$53,2,0)</f>
        <v>B4T</v>
      </c>
      <c r="AC321" s="40">
        <f>VLOOKUP($M321,ProjectPortfolio!$A$2:$C$53,3,0)</f>
        <v>46022</v>
      </c>
    </row>
    <row r="322" spans="1:29" s="36" customFormat="1" x14ac:dyDescent="0.3">
      <c r="A322" s="36" t="str">
        <f t="shared" ref="A322:A323" si="107">CONCATENATE(B322," ","Total")</f>
        <v>A10790 Total</v>
      </c>
      <c r="B322" s="36" t="s">
        <v>602</v>
      </c>
      <c r="C322" s="36" t="s">
        <v>603</v>
      </c>
      <c r="D322" s="36" t="s">
        <v>632</v>
      </c>
      <c r="E322" s="36" t="s">
        <v>469</v>
      </c>
      <c r="F322" s="36" t="str">
        <f>LEFT($E322,3)</f>
        <v>IRS</v>
      </c>
      <c r="G322" s="36" t="s">
        <v>413</v>
      </c>
      <c r="H322" s="36" t="s">
        <v>414</v>
      </c>
      <c r="I322" s="36" t="s">
        <v>415</v>
      </c>
      <c r="J322" s="36" t="s">
        <v>389</v>
      </c>
      <c r="K322" s="36" t="s">
        <v>400</v>
      </c>
      <c r="L322" s="36" t="s">
        <v>431</v>
      </c>
      <c r="M322" s="36" t="s">
        <v>679</v>
      </c>
      <c r="N322" s="36" t="s">
        <v>701</v>
      </c>
      <c r="O322" s="37">
        <v>0.1</v>
      </c>
      <c r="P322" s="37">
        <v>0.1</v>
      </c>
      <c r="Q322" s="37">
        <v>0.1</v>
      </c>
      <c r="R322" s="37">
        <v>0.1</v>
      </c>
      <c r="S322" s="37">
        <v>0.1</v>
      </c>
      <c r="T322" s="37">
        <v>0.1</v>
      </c>
      <c r="U322" s="37">
        <v>0.1</v>
      </c>
      <c r="V322" s="37">
        <v>0.1</v>
      </c>
      <c r="W322" s="37">
        <v>0.1</v>
      </c>
      <c r="X322" s="37">
        <v>0.1</v>
      </c>
      <c r="Y322" s="37">
        <v>0.1</v>
      </c>
      <c r="Z322" s="37">
        <v>0.1</v>
      </c>
      <c r="AA322" s="38">
        <f>SUM(O322:Z322)</f>
        <v>1.2</v>
      </c>
      <c r="AB322" s="39" t="str">
        <f>VLOOKUP($M322,ProjectPortfolio!$A$2:$C$53,2,0)</f>
        <v>BMGF MHRA</v>
      </c>
      <c r="AC322" s="40">
        <f>VLOOKUP($M322,ProjectPortfolio!$A$2:$C$53,3,0)</f>
        <v>46660</v>
      </c>
    </row>
    <row r="323" spans="1:29" s="36" customFormat="1" x14ac:dyDescent="0.3">
      <c r="A323" s="36" t="str">
        <f t="shared" si="107"/>
        <v>A10790 Total</v>
      </c>
      <c r="B323" s="36" t="s">
        <v>602</v>
      </c>
      <c r="C323" s="36" t="s">
        <v>603</v>
      </c>
      <c r="D323" s="36" t="s">
        <v>632</v>
      </c>
      <c r="E323" s="36" t="s">
        <v>469</v>
      </c>
      <c r="F323" s="36" t="str">
        <f>LEFT($E323,3)</f>
        <v>IRS</v>
      </c>
      <c r="G323" s="36" t="s">
        <v>413</v>
      </c>
      <c r="H323" s="36" t="s">
        <v>414</v>
      </c>
      <c r="I323" s="36" t="s">
        <v>415</v>
      </c>
      <c r="J323" s="36" t="s">
        <v>389</v>
      </c>
      <c r="K323" s="36" t="s">
        <v>400</v>
      </c>
      <c r="L323" s="36" t="s">
        <v>431</v>
      </c>
      <c r="M323" s="36" t="s">
        <v>752</v>
      </c>
      <c r="N323" s="36" t="s">
        <v>757</v>
      </c>
      <c r="O323" s="37">
        <v>0.21</v>
      </c>
      <c r="P323" s="37">
        <v>0.21</v>
      </c>
      <c r="Q323" s="37" t="s">
        <v>967</v>
      </c>
      <c r="R323" s="37" t="s">
        <v>967</v>
      </c>
      <c r="S323" s="37" t="s">
        <v>967</v>
      </c>
      <c r="T323" s="37" t="s">
        <v>967</v>
      </c>
      <c r="U323" s="37" t="s">
        <v>967</v>
      </c>
      <c r="V323" s="37" t="s">
        <v>967</v>
      </c>
      <c r="W323" s="37" t="s">
        <v>967</v>
      </c>
      <c r="X323" s="37" t="s">
        <v>967</v>
      </c>
      <c r="Y323" s="37" t="s">
        <v>967</v>
      </c>
      <c r="Z323" s="37" t="s">
        <v>967</v>
      </c>
      <c r="AA323" s="38">
        <f>SUM(O323:Z323)</f>
        <v>0.42</v>
      </c>
      <c r="AB323" s="39" t="str">
        <f>VLOOKUP($M323,ProjectPortfolio!$A$2:$C$53,2,0)</f>
        <v>SGP AGGRI2</v>
      </c>
      <c r="AC323" s="40">
        <f>VLOOKUP($M323,ProjectPortfolio!$A$2:$C$53,3,0)</f>
        <v>45716</v>
      </c>
    </row>
    <row r="324" spans="1:29" s="36" customFormat="1" x14ac:dyDescent="0.3">
      <c r="A324" s="36" t="str">
        <f t="shared" ref="A324" si="108">CONCATENATE(B324," ","Total")</f>
        <v>A10790 Total</v>
      </c>
      <c r="B324" s="36" t="s">
        <v>602</v>
      </c>
      <c r="C324" s="36" t="s">
        <v>603</v>
      </c>
      <c r="D324" s="36" t="s">
        <v>632</v>
      </c>
      <c r="E324" s="36" t="s">
        <v>469</v>
      </c>
      <c r="F324" s="36" t="str">
        <f>LEFT($E324,3)</f>
        <v>IRS</v>
      </c>
      <c r="G324" s="36" t="s">
        <v>413</v>
      </c>
      <c r="H324" s="36" t="s">
        <v>414</v>
      </c>
      <c r="I324" s="36" t="s">
        <v>415</v>
      </c>
      <c r="J324" s="36" t="s">
        <v>389</v>
      </c>
      <c r="K324" s="36" t="s">
        <v>400</v>
      </c>
      <c r="L324" s="36" t="s">
        <v>431</v>
      </c>
      <c r="M324" s="36" t="s">
        <v>0</v>
      </c>
      <c r="N324" s="36" t="s">
        <v>347</v>
      </c>
      <c r="O324" s="37">
        <v>0.69</v>
      </c>
      <c r="P324" s="37">
        <v>0.69</v>
      </c>
      <c r="Q324" s="37">
        <v>0.8</v>
      </c>
      <c r="R324" s="37">
        <v>0.8</v>
      </c>
      <c r="S324" s="37">
        <v>0.8</v>
      </c>
      <c r="T324" s="37">
        <v>0.8</v>
      </c>
      <c r="U324" s="37">
        <v>0.8</v>
      </c>
      <c r="V324" s="37">
        <v>0.8</v>
      </c>
      <c r="W324" s="37">
        <v>0.8</v>
      </c>
      <c r="X324" s="37">
        <v>0.8</v>
      </c>
      <c r="Y324" s="37">
        <v>0.8</v>
      </c>
      <c r="Z324" s="37">
        <v>0.8</v>
      </c>
      <c r="AA324" s="38">
        <f>SUM(O324:Z324)</f>
        <v>9.379999999999999</v>
      </c>
      <c r="AB324" s="39" t="str">
        <f>VLOOKUP($M324,ProjectPortfolio!$A$2:$C$53,2,0)</f>
        <v>Unrestricted</v>
      </c>
      <c r="AC324" s="40">
        <f>VLOOKUP($M324,ProjectPortfolio!$A$2:$C$53,3,0)</f>
        <v>46022</v>
      </c>
    </row>
    <row r="325" spans="1:29" s="36" customFormat="1" ht="27.6" x14ac:dyDescent="0.3">
      <c r="A325" s="36" t="str">
        <f t="shared" ref="A325:A333" si="109">CONCATENATE(B325," ","Total")</f>
        <v>A10791 Total</v>
      </c>
      <c r="B325" s="36" t="s">
        <v>597</v>
      </c>
      <c r="C325" s="36" t="s">
        <v>604</v>
      </c>
      <c r="D325" s="36" t="s">
        <v>367</v>
      </c>
      <c r="E325" s="36" t="s">
        <v>430</v>
      </c>
      <c r="F325" s="36" t="str">
        <f>LEFT($E325,3)</f>
        <v>GSS</v>
      </c>
      <c r="G325" s="36" t="s">
        <v>413</v>
      </c>
      <c r="H325" s="36" t="s">
        <v>414</v>
      </c>
      <c r="I325" s="36" t="s">
        <v>420</v>
      </c>
      <c r="J325" s="36" t="s">
        <v>387</v>
      </c>
      <c r="K325" s="36" t="s">
        <v>388</v>
      </c>
      <c r="L325" s="36" t="s">
        <v>528</v>
      </c>
      <c r="M325" s="36" t="s">
        <v>972</v>
      </c>
      <c r="N325" s="36" t="s">
        <v>979</v>
      </c>
      <c r="O325" s="37">
        <v>1</v>
      </c>
      <c r="P325" s="37">
        <v>1</v>
      </c>
      <c r="Q325" s="37">
        <v>1</v>
      </c>
      <c r="R325" s="37">
        <v>1</v>
      </c>
      <c r="S325" s="37">
        <v>1</v>
      </c>
      <c r="T325" s="37">
        <v>1</v>
      </c>
      <c r="U325" s="37">
        <v>1</v>
      </c>
      <c r="V325" s="37">
        <v>1</v>
      </c>
      <c r="W325" s="37">
        <v>1</v>
      </c>
      <c r="X325" s="37">
        <v>1</v>
      </c>
      <c r="Y325" s="37">
        <v>1</v>
      </c>
      <c r="Z325" s="37">
        <v>1</v>
      </c>
      <c r="AA325" s="38">
        <f>SUM(O325:Z325)</f>
        <v>12</v>
      </c>
      <c r="AB325" s="39" t="str">
        <f>VLOOKUP($M325,ProjectPortfolio!$A$2:$C$53,2,0)</f>
        <v>SUSTAINABLE FARMING</v>
      </c>
      <c r="AC325" s="40">
        <f>VLOOKUP($M325,ProjectPortfolio!$A$2:$C$53,3,0)</f>
        <v>46022</v>
      </c>
    </row>
    <row r="326" spans="1:29" s="36" customFormat="1" ht="27.6" x14ac:dyDescent="0.3">
      <c r="A326" s="36" t="str">
        <f t="shared" si="109"/>
        <v>A10792 Total</v>
      </c>
      <c r="B326" s="36" t="s">
        <v>605</v>
      </c>
      <c r="C326" s="36" t="s">
        <v>606</v>
      </c>
      <c r="D326" s="36" t="s">
        <v>524</v>
      </c>
      <c r="E326" s="36" t="s">
        <v>419</v>
      </c>
      <c r="F326" s="36" t="str">
        <f>LEFT($E326,3)</f>
        <v>GSS</v>
      </c>
      <c r="G326" s="36" t="s">
        <v>413</v>
      </c>
      <c r="H326" s="36" t="s">
        <v>480</v>
      </c>
      <c r="I326" s="36" t="s">
        <v>485</v>
      </c>
      <c r="J326" s="36" t="s">
        <v>387</v>
      </c>
      <c r="K326" s="36" t="s">
        <v>401</v>
      </c>
      <c r="L326" s="36" t="s">
        <v>633</v>
      </c>
      <c r="M326" s="36" t="s">
        <v>972</v>
      </c>
      <c r="N326" s="36" t="s">
        <v>973</v>
      </c>
      <c r="O326" s="37">
        <v>1</v>
      </c>
      <c r="P326" s="37">
        <v>1</v>
      </c>
      <c r="Q326" s="37">
        <v>1</v>
      </c>
      <c r="R326" s="37">
        <v>1</v>
      </c>
      <c r="S326" s="37">
        <v>1</v>
      </c>
      <c r="T326" s="37">
        <v>1</v>
      </c>
      <c r="U326" s="37">
        <v>1</v>
      </c>
      <c r="V326" s="37">
        <v>1</v>
      </c>
      <c r="W326" s="37">
        <v>1</v>
      </c>
      <c r="X326" s="37">
        <v>1</v>
      </c>
      <c r="Y326" s="37">
        <v>1</v>
      </c>
      <c r="Z326" s="37">
        <v>1</v>
      </c>
      <c r="AA326" s="38">
        <f>SUM(O326:Z326)</f>
        <v>12</v>
      </c>
      <c r="AB326" s="39" t="str">
        <f>VLOOKUP($M326,ProjectPortfolio!$A$2:$C$53,2,0)</f>
        <v>SUSTAINABLE FARMING</v>
      </c>
      <c r="AC326" s="40">
        <f>VLOOKUP($M326,ProjectPortfolio!$A$2:$C$53,3,0)</f>
        <v>46022</v>
      </c>
    </row>
    <row r="327" spans="1:29" s="36" customFormat="1" x14ac:dyDescent="0.3">
      <c r="A327" s="36" t="str">
        <f t="shared" si="109"/>
        <v>A10795 Total</v>
      </c>
      <c r="B327" s="36" t="s">
        <v>598</v>
      </c>
      <c r="C327" s="36" t="s">
        <v>607</v>
      </c>
      <c r="D327" s="36" t="s">
        <v>693</v>
      </c>
      <c r="E327" s="36" t="s">
        <v>430</v>
      </c>
      <c r="F327" s="36" t="str">
        <f>LEFT($E327,3)</f>
        <v>GSS</v>
      </c>
      <c r="G327" s="36" t="s">
        <v>413</v>
      </c>
      <c r="H327" s="36" t="s">
        <v>414</v>
      </c>
      <c r="I327" s="36" t="s">
        <v>420</v>
      </c>
      <c r="J327" s="36" t="s">
        <v>387</v>
      </c>
      <c r="K327" s="36" t="s">
        <v>388</v>
      </c>
      <c r="L327" s="36" t="s">
        <v>528</v>
      </c>
      <c r="M327" s="36" t="s">
        <v>14</v>
      </c>
      <c r="N327" s="36" t="s">
        <v>410</v>
      </c>
      <c r="O327" s="37">
        <v>1</v>
      </c>
      <c r="P327" s="37">
        <v>1</v>
      </c>
      <c r="Q327" s="37">
        <v>1</v>
      </c>
      <c r="R327" s="37">
        <v>1</v>
      </c>
      <c r="S327" s="37">
        <v>1</v>
      </c>
      <c r="T327" s="37">
        <v>1</v>
      </c>
      <c r="U327" s="37">
        <v>1</v>
      </c>
      <c r="V327" s="37">
        <v>1</v>
      </c>
      <c r="W327" s="37">
        <v>1</v>
      </c>
      <c r="X327" s="37">
        <v>1</v>
      </c>
      <c r="Y327" s="37">
        <v>1</v>
      </c>
      <c r="Z327" s="37">
        <v>1</v>
      </c>
      <c r="AA327" s="38">
        <f>SUM(O327:Z327)</f>
        <v>12</v>
      </c>
      <c r="AB327" s="39" t="str">
        <f>VLOOKUP($M327,ProjectPortfolio!$A$2:$C$53,2,0)</f>
        <v>ARISE PDRCC</v>
      </c>
      <c r="AC327" s="40">
        <f>VLOOKUP($M327,ProjectPortfolio!$A$2:$C$53,3,0)</f>
        <v>46538</v>
      </c>
    </row>
    <row r="328" spans="1:29" s="36" customFormat="1" x14ac:dyDescent="0.3">
      <c r="A328" s="36" t="str">
        <f t="shared" si="109"/>
        <v>A10796 Total</v>
      </c>
      <c r="B328" s="36" t="s">
        <v>608</v>
      </c>
      <c r="C328" s="36" t="s">
        <v>609</v>
      </c>
      <c r="E328" s="36" t="s">
        <v>419</v>
      </c>
      <c r="F328" s="36" t="str">
        <f>LEFT($E328,3)</f>
        <v>GSS</v>
      </c>
      <c r="G328" s="36" t="s">
        <v>413</v>
      </c>
      <c r="H328" s="36" t="s">
        <v>414</v>
      </c>
      <c r="I328" s="36" t="s">
        <v>420</v>
      </c>
      <c r="J328" s="36" t="s">
        <v>389</v>
      </c>
      <c r="K328" s="36" t="s">
        <v>390</v>
      </c>
      <c r="L328" s="36" t="s">
        <v>431</v>
      </c>
      <c r="M328" s="36" t="s">
        <v>0</v>
      </c>
      <c r="N328" s="36" t="s">
        <v>77</v>
      </c>
      <c r="O328" s="37">
        <v>1</v>
      </c>
      <c r="P328" s="37">
        <v>1</v>
      </c>
      <c r="Q328" s="37">
        <v>1</v>
      </c>
      <c r="R328" s="37">
        <v>1</v>
      </c>
      <c r="S328" s="37">
        <v>1</v>
      </c>
      <c r="T328" s="37">
        <v>1</v>
      </c>
      <c r="U328" s="37">
        <v>1</v>
      </c>
      <c r="V328" s="37">
        <v>1</v>
      </c>
      <c r="W328" s="37">
        <v>1</v>
      </c>
      <c r="X328" s="37">
        <v>1</v>
      </c>
      <c r="Y328" s="37">
        <v>1</v>
      </c>
      <c r="Z328" s="37">
        <v>1</v>
      </c>
      <c r="AA328" s="38">
        <f>SUM(O328:Z328)</f>
        <v>12</v>
      </c>
      <c r="AB328" s="39" t="str">
        <f>VLOOKUP($M328,ProjectPortfolio!$A$2:$C$53,2,0)</f>
        <v>Unrestricted</v>
      </c>
      <c r="AC328" s="40">
        <f>VLOOKUP($M328,ProjectPortfolio!$A$2:$C$53,3,0)</f>
        <v>46022</v>
      </c>
    </row>
    <row r="329" spans="1:29" s="36" customFormat="1" x14ac:dyDescent="0.3">
      <c r="A329" s="36" t="str">
        <f t="shared" ref="A329:A330" si="110">CONCATENATE(B329," ","Total")</f>
        <v>A10798 Total</v>
      </c>
      <c r="B329" s="36" t="s">
        <v>610</v>
      </c>
      <c r="C329" s="36" t="s">
        <v>758</v>
      </c>
      <c r="D329" s="36" t="s">
        <v>808</v>
      </c>
      <c r="E329" s="36" t="s">
        <v>430</v>
      </c>
      <c r="F329" s="36" t="str">
        <f t="shared" ref="F329:F330" si="111">LEFT($E329,3)</f>
        <v>GSS</v>
      </c>
      <c r="G329" s="36" t="s">
        <v>413</v>
      </c>
      <c r="H329" s="36" t="s">
        <v>414</v>
      </c>
      <c r="I329" s="36" t="s">
        <v>420</v>
      </c>
      <c r="J329" s="36" t="s">
        <v>387</v>
      </c>
      <c r="K329" s="36" t="s">
        <v>396</v>
      </c>
      <c r="L329" s="36" t="s">
        <v>92</v>
      </c>
      <c r="M329" s="36" t="s">
        <v>892</v>
      </c>
      <c r="N329" s="36" t="s">
        <v>893</v>
      </c>
      <c r="O329" s="37">
        <v>1</v>
      </c>
      <c r="P329" s="37">
        <v>1</v>
      </c>
      <c r="Q329" s="37">
        <v>1</v>
      </c>
      <c r="R329" s="37">
        <v>1</v>
      </c>
      <c r="S329" s="37">
        <v>1</v>
      </c>
      <c r="T329" s="37">
        <v>1</v>
      </c>
      <c r="U329" s="37">
        <v>0.4</v>
      </c>
      <c r="V329" s="37">
        <v>0.4</v>
      </c>
      <c r="W329" s="37">
        <v>0.4</v>
      </c>
      <c r="X329" s="37">
        <v>0.4</v>
      </c>
      <c r="Y329" s="37">
        <v>0.4</v>
      </c>
      <c r="Z329" s="37">
        <v>0.4</v>
      </c>
      <c r="AA329" s="38">
        <f t="shared" ref="AA329:AA330" si="112">SUM(O329:Z329)</f>
        <v>8.4000000000000021</v>
      </c>
      <c r="AB329" s="39" t="str">
        <f>VLOOKUP($M329,ProjectPortfolio!$A$2:$C$53,2,0)</f>
        <v>MEADEN</v>
      </c>
      <c r="AC329" s="40">
        <f>VLOOKUP($M329,ProjectPortfolio!$A$2:$C$53,3,0)</f>
        <v>46143</v>
      </c>
    </row>
    <row r="330" spans="1:29" s="36" customFormat="1" ht="27.6" x14ac:dyDescent="0.3">
      <c r="A330" s="36" t="str">
        <f t="shared" si="110"/>
        <v>A10798 Total</v>
      </c>
      <c r="B330" s="36" t="s">
        <v>610</v>
      </c>
      <c r="C330" s="36" t="s">
        <v>758</v>
      </c>
      <c r="D330" s="36" t="s">
        <v>808</v>
      </c>
      <c r="E330" s="36" t="s">
        <v>430</v>
      </c>
      <c r="F330" s="36" t="str">
        <f t="shared" si="111"/>
        <v>GSS</v>
      </c>
      <c r="G330" s="36" t="s">
        <v>413</v>
      </c>
      <c r="H330" s="36" t="s">
        <v>414</v>
      </c>
      <c r="I330" s="36" t="s">
        <v>420</v>
      </c>
      <c r="J330" s="36" t="s">
        <v>387</v>
      </c>
      <c r="K330" s="36" t="s">
        <v>396</v>
      </c>
      <c r="L330" s="36" t="s">
        <v>92</v>
      </c>
      <c r="M330" s="36" t="s">
        <v>971</v>
      </c>
      <c r="N330" s="36" t="s">
        <v>985</v>
      </c>
      <c r="O330" s="37"/>
      <c r="P330" s="37"/>
      <c r="Q330" s="37"/>
      <c r="R330" s="37"/>
      <c r="S330" s="37"/>
      <c r="T330" s="37"/>
      <c r="U330" s="37">
        <v>0.3</v>
      </c>
      <c r="V330" s="37">
        <v>0.3</v>
      </c>
      <c r="W330" s="37">
        <v>0.3</v>
      </c>
      <c r="X330" s="37">
        <v>0.3</v>
      </c>
      <c r="Y330" s="37">
        <v>0.3</v>
      </c>
      <c r="Z330" s="37">
        <v>0.3</v>
      </c>
      <c r="AA330" s="38">
        <f t="shared" si="112"/>
        <v>1.8</v>
      </c>
      <c r="AB330" s="39" t="str">
        <f>VLOOKUP($M330,ProjectPortfolio!$A$2:$C$53,2,0)</f>
        <v>SCALING IMPACT</v>
      </c>
      <c r="AC330" s="40">
        <f>VLOOKUP($M330,ProjectPortfolio!$A$2:$C$53,3,0)</f>
        <v>46022</v>
      </c>
    </row>
    <row r="331" spans="1:29" s="36" customFormat="1" x14ac:dyDescent="0.3">
      <c r="A331" s="36" t="str">
        <f t="shared" si="109"/>
        <v>A10798 Total</v>
      </c>
      <c r="B331" s="36" t="s">
        <v>610</v>
      </c>
      <c r="C331" s="36" t="s">
        <v>758</v>
      </c>
      <c r="D331" s="36" t="s">
        <v>808</v>
      </c>
      <c r="E331" s="36" t="s">
        <v>430</v>
      </c>
      <c r="F331" s="36" t="str">
        <f>LEFT($E331,3)</f>
        <v>GSS</v>
      </c>
      <c r="G331" s="36" t="s">
        <v>413</v>
      </c>
      <c r="H331" s="36" t="s">
        <v>414</v>
      </c>
      <c r="I331" s="36" t="s">
        <v>420</v>
      </c>
      <c r="J331" s="36" t="s">
        <v>387</v>
      </c>
      <c r="K331" s="36" t="s">
        <v>396</v>
      </c>
      <c r="L331" s="36" t="s">
        <v>92</v>
      </c>
      <c r="M331" s="36" t="s">
        <v>787</v>
      </c>
      <c r="N331" s="36" t="s">
        <v>789</v>
      </c>
      <c r="O331" s="37"/>
      <c r="P331" s="37"/>
      <c r="Q331" s="37"/>
      <c r="R331" s="37"/>
      <c r="S331" s="37"/>
      <c r="T331" s="37"/>
      <c r="U331" s="37">
        <v>0.3</v>
      </c>
      <c r="V331" s="37">
        <v>0.3</v>
      </c>
      <c r="W331" s="37">
        <v>0.3</v>
      </c>
      <c r="X331" s="37">
        <v>0.3</v>
      </c>
      <c r="Y331" s="37">
        <v>0.3</v>
      </c>
      <c r="Z331" s="37">
        <v>0.3</v>
      </c>
      <c r="AA331" s="38">
        <f>SUM(O331:Z331)</f>
        <v>1.8</v>
      </c>
      <c r="AB331" s="39" t="str">
        <f>VLOOKUP($M331,ProjectPortfolio!$A$2:$C$53,2,0)</f>
        <v>ROOTS Project</v>
      </c>
      <c r="AC331" s="40">
        <f>VLOOKUP($M331,ProjectPortfolio!$A$2:$C$53,3,0)</f>
        <v>45657</v>
      </c>
    </row>
    <row r="332" spans="1:29" s="36" customFormat="1" ht="27.6" x14ac:dyDescent="0.3">
      <c r="A332" s="36" t="str">
        <f t="shared" ref="A332" si="113">CONCATENATE(B332," ","Total")</f>
        <v>A10799 Total</v>
      </c>
      <c r="B332" s="36" t="s">
        <v>601</v>
      </c>
      <c r="C332" s="36" t="s">
        <v>611</v>
      </c>
      <c r="D332" s="36" t="s">
        <v>599</v>
      </c>
      <c r="E332" s="36" t="s">
        <v>430</v>
      </c>
      <c r="F332" s="36" t="str">
        <f>LEFT($E332,3)</f>
        <v>GSS</v>
      </c>
      <c r="G332" s="36" t="s">
        <v>413</v>
      </c>
      <c r="H332" s="36" t="s">
        <v>414</v>
      </c>
      <c r="I332" s="36" t="s">
        <v>420</v>
      </c>
      <c r="J332" s="36" t="s">
        <v>387</v>
      </c>
      <c r="K332" s="36" t="s">
        <v>388</v>
      </c>
      <c r="L332" s="36" t="s">
        <v>118</v>
      </c>
      <c r="M332" s="36" t="s">
        <v>980</v>
      </c>
      <c r="N332" s="36" t="s">
        <v>981</v>
      </c>
      <c r="O332" s="37">
        <v>1</v>
      </c>
      <c r="P332" s="37">
        <v>1</v>
      </c>
      <c r="Q332" s="37">
        <v>1</v>
      </c>
      <c r="R332" s="37">
        <v>1</v>
      </c>
      <c r="S332" s="37">
        <v>1</v>
      </c>
      <c r="T332" s="37">
        <v>1</v>
      </c>
      <c r="U332" s="37">
        <v>1</v>
      </c>
      <c r="V332" s="37">
        <v>1</v>
      </c>
      <c r="W332" s="37">
        <v>1</v>
      </c>
      <c r="X332" s="37">
        <v>1</v>
      </c>
      <c r="Y332" s="37">
        <v>1</v>
      </c>
      <c r="Z332" s="37">
        <v>1</v>
      </c>
      <c r="AA332" s="38">
        <f>SUM(O332:Z332)</f>
        <v>12</v>
      </c>
      <c r="AB332" s="39" t="str">
        <f>VLOOKUP($M332,ProjectPortfolio!$A$2:$C$53,2,0)</f>
        <v>GENEBANK INT</v>
      </c>
      <c r="AC332" s="40">
        <f>VLOOKUP($M332,ProjectPortfolio!$A$2:$C$53,3,0)</f>
        <v>46022</v>
      </c>
    </row>
    <row r="333" spans="1:29" s="36" customFormat="1" x14ac:dyDescent="0.3">
      <c r="A333" s="36" t="str">
        <f t="shared" si="109"/>
        <v>A10799 Total</v>
      </c>
      <c r="B333" s="36" t="s">
        <v>601</v>
      </c>
      <c r="C333" s="36" t="s">
        <v>611</v>
      </c>
      <c r="D333" s="36" t="s">
        <v>599</v>
      </c>
      <c r="E333" s="36" t="s">
        <v>430</v>
      </c>
      <c r="F333" s="36" t="str">
        <f>LEFT($E333,3)</f>
        <v>GSS</v>
      </c>
      <c r="G333" s="36" t="s">
        <v>413</v>
      </c>
      <c r="H333" s="36" t="s">
        <v>414</v>
      </c>
      <c r="I333" s="36" t="s">
        <v>420</v>
      </c>
      <c r="J333" s="36" t="s">
        <v>387</v>
      </c>
      <c r="K333" s="36" t="s">
        <v>388</v>
      </c>
      <c r="L333" s="36" t="s">
        <v>118</v>
      </c>
      <c r="M333" s="36" t="s">
        <v>930</v>
      </c>
      <c r="N333" s="36" t="s">
        <v>983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8">
        <f>SUM(O333:Z333)</f>
        <v>0</v>
      </c>
      <c r="AB333" s="39" t="str">
        <f>VLOOKUP($M333,ProjectPortfolio!$A$2:$C$53,2,0)</f>
        <v>LTG AfricaRice</v>
      </c>
      <c r="AC333" s="40">
        <f>VLOOKUP($M333,ProjectPortfolio!$A$2:$C$53,3,0)</f>
        <v>0</v>
      </c>
    </row>
    <row r="334" spans="1:29" s="36" customFormat="1" ht="27.6" x14ac:dyDescent="0.3">
      <c r="A334" s="36" t="str">
        <f>CONCATENATE(B334," ","Total")</f>
        <v>A10800 Total</v>
      </c>
      <c r="B334" s="36" t="s">
        <v>652</v>
      </c>
      <c r="C334" s="36" t="s">
        <v>653</v>
      </c>
      <c r="D334" s="36" t="s">
        <v>833</v>
      </c>
      <c r="E334" s="36" t="s">
        <v>746</v>
      </c>
      <c r="F334" s="36" t="str">
        <f>LEFT($E334,3)</f>
        <v>GSS</v>
      </c>
      <c r="G334" s="36" t="s">
        <v>817</v>
      </c>
      <c r="H334" s="36" t="s">
        <v>451</v>
      </c>
      <c r="I334" s="36" t="s">
        <v>587</v>
      </c>
      <c r="L334" s="36" t="s">
        <v>370</v>
      </c>
      <c r="M334" s="36" t="s">
        <v>674</v>
      </c>
      <c r="N334" s="36" t="s">
        <v>675</v>
      </c>
      <c r="O334" s="37">
        <v>1</v>
      </c>
      <c r="P334" s="37">
        <v>1</v>
      </c>
      <c r="Q334" s="37">
        <v>1</v>
      </c>
      <c r="R334" s="37">
        <v>1</v>
      </c>
      <c r="S334" s="37">
        <v>1</v>
      </c>
      <c r="T334" s="37">
        <v>1</v>
      </c>
      <c r="U334" s="37">
        <v>1</v>
      </c>
      <c r="V334" s="37">
        <v>1</v>
      </c>
      <c r="W334" s="37">
        <v>1</v>
      </c>
      <c r="X334" s="37">
        <v>1</v>
      </c>
      <c r="Y334" s="37">
        <v>1</v>
      </c>
      <c r="Z334" s="37">
        <v>1</v>
      </c>
      <c r="AA334" s="38">
        <f>SUM(O334:Z334)</f>
        <v>12</v>
      </c>
      <c r="AB334" s="39" t="str">
        <f>VLOOKUP($M334,ProjectPortfolio!$A$2:$C$53,2,0)</f>
        <v>CIMMYT_SENEGAL</v>
      </c>
      <c r="AC334" s="40">
        <f>VLOOKUP($M334,ProjectPortfolio!$A$2:$C$53,3,0)</f>
        <v>0</v>
      </c>
    </row>
    <row r="335" spans="1:29" s="36" customFormat="1" x14ac:dyDescent="0.3">
      <c r="A335" s="36" t="str">
        <f>CONCATENATE(B335," ","Total")</f>
        <v>A10801 Total</v>
      </c>
      <c r="B335" s="36" t="s">
        <v>612</v>
      </c>
      <c r="C335" s="36" t="s">
        <v>613</v>
      </c>
      <c r="D335" s="36" t="s">
        <v>809</v>
      </c>
      <c r="E335" s="36" t="s">
        <v>467</v>
      </c>
      <c r="F335" s="36" t="str">
        <f>LEFT($E335,3)</f>
        <v>IRS</v>
      </c>
      <c r="G335" s="36" t="s">
        <v>413</v>
      </c>
      <c r="H335" s="36" t="s">
        <v>414</v>
      </c>
      <c r="I335" s="36" t="s">
        <v>420</v>
      </c>
      <c r="J335" s="36" t="s">
        <v>387</v>
      </c>
      <c r="K335" s="36" t="s">
        <v>401</v>
      </c>
      <c r="L335" s="36" t="s">
        <v>38</v>
      </c>
      <c r="M335" s="36" t="s">
        <v>15</v>
      </c>
      <c r="N335" s="36" t="s">
        <v>583</v>
      </c>
      <c r="O335" s="37">
        <v>0.15</v>
      </c>
      <c r="P335" s="37">
        <v>0.15</v>
      </c>
      <c r="Q335" s="37">
        <v>0.15</v>
      </c>
      <c r="R335" s="37">
        <v>0.15</v>
      </c>
      <c r="S335" s="37">
        <v>0.15</v>
      </c>
      <c r="T335" s="37">
        <v>0.15</v>
      </c>
      <c r="U335" s="37">
        <v>0.15</v>
      </c>
      <c r="V335" s="37">
        <v>0.15</v>
      </c>
      <c r="W335" s="37">
        <v>0.15</v>
      </c>
      <c r="X335" s="37">
        <v>0.15</v>
      </c>
      <c r="Y335" s="37">
        <v>0.15</v>
      </c>
      <c r="Z335" s="37">
        <v>0.15</v>
      </c>
      <c r="AA335" s="38">
        <f>SUM(O335:Z335)</f>
        <v>1.7999999999999996</v>
      </c>
      <c r="AB335" s="39" t="str">
        <f>VLOOKUP($M335,ProjectPortfolio!$A$2:$C$53,2,0)</f>
        <v>HD4A</v>
      </c>
      <c r="AC335" s="40">
        <f>VLOOKUP($M335,ProjectPortfolio!$A$2:$C$53,3,0)</f>
        <v>46843</v>
      </c>
    </row>
    <row r="336" spans="1:29" s="36" customFormat="1" ht="27.6" x14ac:dyDescent="0.3">
      <c r="A336" s="36" t="str">
        <f>CONCATENATE(B336," ","Total")</f>
        <v>A10801 Total</v>
      </c>
      <c r="B336" s="36" t="s">
        <v>612</v>
      </c>
      <c r="C336" s="36" t="s">
        <v>613</v>
      </c>
      <c r="D336" s="36" t="s">
        <v>809</v>
      </c>
      <c r="E336" s="36" t="s">
        <v>467</v>
      </c>
      <c r="F336" s="36" t="str">
        <f>LEFT($E336,3)</f>
        <v>IRS</v>
      </c>
      <c r="G336" s="36" t="s">
        <v>413</v>
      </c>
      <c r="H336" s="36" t="s">
        <v>414</v>
      </c>
      <c r="I336" s="36" t="s">
        <v>420</v>
      </c>
      <c r="J336" s="36" t="s">
        <v>387</v>
      </c>
      <c r="K336" s="36" t="s">
        <v>401</v>
      </c>
      <c r="L336" s="36" t="s">
        <v>38</v>
      </c>
      <c r="M336" s="36" t="s">
        <v>971</v>
      </c>
      <c r="N336" s="36" t="s">
        <v>985</v>
      </c>
      <c r="O336" s="37">
        <v>0.85</v>
      </c>
      <c r="P336" s="37">
        <v>0.85</v>
      </c>
      <c r="Q336" s="37">
        <v>0.85</v>
      </c>
      <c r="R336" s="37">
        <v>0.85</v>
      </c>
      <c r="S336" s="37">
        <v>0.85</v>
      </c>
      <c r="T336" s="37">
        <v>0.85</v>
      </c>
      <c r="U336" s="37">
        <v>0.85</v>
      </c>
      <c r="V336" s="37">
        <v>0.85</v>
      </c>
      <c r="W336" s="37">
        <v>0.85</v>
      </c>
      <c r="X336" s="37">
        <v>0.85</v>
      </c>
      <c r="Y336" s="37">
        <v>0.85</v>
      </c>
      <c r="Z336" s="37">
        <v>0.85</v>
      </c>
      <c r="AA336" s="38">
        <f>SUM(O336:Z336)</f>
        <v>10.199999999999998</v>
      </c>
      <c r="AB336" s="39" t="str">
        <f>VLOOKUP($M336,ProjectPortfolio!$A$2:$C$53,2,0)</f>
        <v>SCALING IMPACT</v>
      </c>
      <c r="AC336" s="40">
        <f>VLOOKUP($M336,ProjectPortfolio!$A$2:$C$53,3,0)</f>
        <v>46022</v>
      </c>
    </row>
    <row r="337" spans="1:29" s="36" customFormat="1" ht="27.6" x14ac:dyDescent="0.3">
      <c r="A337" s="36" t="str">
        <f>CONCATENATE(B337," ","Total")</f>
        <v>A10802 Total</v>
      </c>
      <c r="B337" s="36" t="s">
        <v>622</v>
      </c>
      <c r="C337" s="36" t="s">
        <v>623</v>
      </c>
      <c r="D337" s="36" t="s">
        <v>692</v>
      </c>
      <c r="E337" s="36" t="s">
        <v>430</v>
      </c>
      <c r="F337" s="36" t="str">
        <f>LEFT($E337,3)</f>
        <v>GSS</v>
      </c>
      <c r="G337" s="36" t="s">
        <v>413</v>
      </c>
      <c r="H337" s="36" t="s">
        <v>414</v>
      </c>
      <c r="I337" s="36" t="s">
        <v>420</v>
      </c>
      <c r="J337" s="36" t="s">
        <v>387</v>
      </c>
      <c r="K337" s="36" t="s">
        <v>401</v>
      </c>
      <c r="L337" s="36" t="s">
        <v>38</v>
      </c>
      <c r="M337" s="36" t="s">
        <v>971</v>
      </c>
      <c r="N337" s="36" t="s">
        <v>985</v>
      </c>
      <c r="O337" s="37">
        <v>1</v>
      </c>
      <c r="P337" s="37">
        <v>1</v>
      </c>
      <c r="Q337" s="37">
        <v>1</v>
      </c>
      <c r="R337" s="37">
        <v>1</v>
      </c>
      <c r="S337" s="37">
        <v>1</v>
      </c>
      <c r="T337" s="37">
        <v>1</v>
      </c>
      <c r="U337" s="37">
        <v>1</v>
      </c>
      <c r="V337" s="37">
        <v>1</v>
      </c>
      <c r="W337" s="37">
        <v>1</v>
      </c>
      <c r="X337" s="37">
        <v>1</v>
      </c>
      <c r="Y337" s="37">
        <v>1</v>
      </c>
      <c r="Z337" s="37">
        <v>1</v>
      </c>
      <c r="AA337" s="38">
        <f>SUM(O337:Z337)</f>
        <v>12</v>
      </c>
      <c r="AB337" s="39" t="str">
        <f>VLOOKUP($M337,ProjectPortfolio!$A$2:$C$53,2,0)</f>
        <v>SCALING IMPACT</v>
      </c>
      <c r="AC337" s="40">
        <f>VLOOKUP($M337,ProjectPortfolio!$A$2:$C$53,3,0)</f>
        <v>46022</v>
      </c>
    </row>
    <row r="338" spans="1:29" s="36" customFormat="1" ht="27.6" x14ac:dyDescent="0.3">
      <c r="A338" s="36" t="str">
        <f>CONCATENATE(B338," ","Total")</f>
        <v>A10803 Total</v>
      </c>
      <c r="B338" s="36" t="s">
        <v>654</v>
      </c>
      <c r="C338" s="36" t="s">
        <v>655</v>
      </c>
      <c r="D338" s="36" t="s">
        <v>691</v>
      </c>
      <c r="E338" s="36" t="s">
        <v>746</v>
      </c>
      <c r="F338" s="36" t="str">
        <f>LEFT($E338,3)</f>
        <v>GSS</v>
      </c>
      <c r="G338" s="36" t="s">
        <v>817</v>
      </c>
      <c r="H338" s="36" t="s">
        <v>451</v>
      </c>
      <c r="I338" s="36" t="s">
        <v>587</v>
      </c>
      <c r="J338" s="36" t="s">
        <v>739</v>
      </c>
      <c r="L338" s="36" t="s">
        <v>370</v>
      </c>
      <c r="M338" s="36" t="s">
        <v>674</v>
      </c>
      <c r="N338" s="36" t="s">
        <v>675</v>
      </c>
      <c r="O338" s="37">
        <v>1</v>
      </c>
      <c r="P338" s="37">
        <v>1</v>
      </c>
      <c r="Q338" s="37">
        <v>1</v>
      </c>
      <c r="R338" s="37">
        <v>1</v>
      </c>
      <c r="S338" s="37">
        <v>1</v>
      </c>
      <c r="T338" s="37">
        <v>1</v>
      </c>
      <c r="U338" s="37">
        <v>1</v>
      </c>
      <c r="V338" s="37">
        <v>1</v>
      </c>
      <c r="W338" s="37">
        <v>1</v>
      </c>
      <c r="X338" s="37">
        <v>1</v>
      </c>
      <c r="Y338" s="37">
        <v>1</v>
      </c>
      <c r="Z338" s="37">
        <v>1</v>
      </c>
      <c r="AA338" s="38">
        <f>SUM(O338:Z338)</f>
        <v>12</v>
      </c>
      <c r="AB338" s="39" t="str">
        <f>VLOOKUP($M338,ProjectPortfolio!$A$2:$C$53,2,0)</f>
        <v>CIMMYT_SENEGAL</v>
      </c>
      <c r="AC338" s="40">
        <f>VLOOKUP($M338,ProjectPortfolio!$A$2:$C$53,3,0)</f>
        <v>0</v>
      </c>
    </row>
    <row r="339" spans="1:29" s="36" customFormat="1" x14ac:dyDescent="0.3">
      <c r="A339" s="36" t="str">
        <f>CONCATENATE(B339," ","Total")</f>
        <v>A10804 Total</v>
      </c>
      <c r="B339" s="36" t="s">
        <v>614</v>
      </c>
      <c r="C339" s="36" t="s">
        <v>615</v>
      </c>
      <c r="D339" s="36" t="s">
        <v>690</v>
      </c>
      <c r="E339" s="36" t="s">
        <v>419</v>
      </c>
      <c r="F339" s="36" t="str">
        <f>LEFT($E339,3)</f>
        <v>GSS</v>
      </c>
      <c r="G339" s="36" t="s">
        <v>413</v>
      </c>
      <c r="H339" s="36" t="s">
        <v>414</v>
      </c>
      <c r="I339" s="36" t="s">
        <v>420</v>
      </c>
      <c r="J339" s="36" t="s">
        <v>387</v>
      </c>
      <c r="K339" s="36" t="s">
        <v>388</v>
      </c>
      <c r="L339" s="36" t="s">
        <v>22</v>
      </c>
      <c r="M339" s="36" t="s">
        <v>752</v>
      </c>
      <c r="N339" s="36" t="s">
        <v>757</v>
      </c>
      <c r="O339" s="37">
        <v>1</v>
      </c>
      <c r="P339" s="37">
        <v>1</v>
      </c>
      <c r="Q339" s="37" t="s">
        <v>967</v>
      </c>
      <c r="R339" s="37" t="s">
        <v>967</v>
      </c>
      <c r="S339" s="37" t="s">
        <v>967</v>
      </c>
      <c r="T339" s="37" t="s">
        <v>967</v>
      </c>
      <c r="U339" s="37" t="s">
        <v>967</v>
      </c>
      <c r="V339" s="37" t="s">
        <v>967</v>
      </c>
      <c r="W339" s="37" t="s">
        <v>967</v>
      </c>
      <c r="X339" s="37" t="s">
        <v>967</v>
      </c>
      <c r="Y339" s="37" t="s">
        <v>967</v>
      </c>
      <c r="Z339" s="37" t="s">
        <v>967</v>
      </c>
      <c r="AA339" s="38">
        <f>SUM(O339:Z339)</f>
        <v>2</v>
      </c>
      <c r="AB339" s="39" t="str">
        <f>VLOOKUP($M339,ProjectPortfolio!$A$2:$C$53,2,0)</f>
        <v>SGP AGGRI2</v>
      </c>
      <c r="AC339" s="40">
        <f>VLOOKUP($M339,ProjectPortfolio!$A$2:$C$53,3,0)</f>
        <v>45716</v>
      </c>
    </row>
    <row r="340" spans="1:29" s="36" customFormat="1" x14ac:dyDescent="0.3">
      <c r="A340" s="36" t="str">
        <f>CONCATENATE(B340," ","Total")</f>
        <v>A10804 Total</v>
      </c>
      <c r="B340" s="36" t="s">
        <v>614</v>
      </c>
      <c r="C340" s="36" t="s">
        <v>615</v>
      </c>
      <c r="D340" s="36" t="s">
        <v>690</v>
      </c>
      <c r="E340" s="36" t="s">
        <v>419</v>
      </c>
      <c r="F340" s="36" t="str">
        <f>LEFT($E340,3)</f>
        <v>GSS</v>
      </c>
      <c r="G340" s="36" t="s">
        <v>413</v>
      </c>
      <c r="H340" s="36" t="s">
        <v>414</v>
      </c>
      <c r="I340" s="36" t="s">
        <v>420</v>
      </c>
      <c r="J340" s="36" t="s">
        <v>387</v>
      </c>
      <c r="K340" s="36" t="s">
        <v>388</v>
      </c>
      <c r="L340" s="36" t="s">
        <v>22</v>
      </c>
      <c r="M340" s="36" t="s">
        <v>969</v>
      </c>
      <c r="N340" s="36" t="s">
        <v>970</v>
      </c>
      <c r="O340" s="37">
        <v>0</v>
      </c>
      <c r="P340" s="37">
        <v>0</v>
      </c>
      <c r="Q340" s="37">
        <v>1</v>
      </c>
      <c r="R340" s="37">
        <v>1</v>
      </c>
      <c r="S340" s="37">
        <v>1</v>
      </c>
      <c r="T340" s="37">
        <v>1</v>
      </c>
      <c r="U340" s="37">
        <v>1</v>
      </c>
      <c r="V340" s="37">
        <v>1</v>
      </c>
      <c r="W340" s="37">
        <v>1</v>
      </c>
      <c r="X340" s="37">
        <v>1</v>
      </c>
      <c r="Y340" s="37">
        <v>1</v>
      </c>
      <c r="Z340" s="37">
        <v>1</v>
      </c>
      <c r="AA340" s="38">
        <f>SUM(O340:Z340)</f>
        <v>10</v>
      </c>
      <c r="AB340" s="39" t="str">
        <f>VLOOKUP($M340,ProjectPortfolio!$A$2:$C$53,2,0)</f>
        <v>B4T</v>
      </c>
      <c r="AC340" s="40">
        <f>VLOOKUP($M340,ProjectPortfolio!$A$2:$C$53,3,0)</f>
        <v>46022</v>
      </c>
    </row>
    <row r="341" spans="1:29" s="36" customFormat="1" ht="27.6" x14ac:dyDescent="0.3">
      <c r="A341" s="36" t="str">
        <f>CONCATENATE(B341," ","Total")</f>
        <v>A10807 Total</v>
      </c>
      <c r="B341" s="36" t="s">
        <v>616</v>
      </c>
      <c r="C341" s="36" t="s">
        <v>617</v>
      </c>
      <c r="E341" s="36" t="s">
        <v>419</v>
      </c>
      <c r="F341" s="36" t="str">
        <f>LEFT($E341,3)</f>
        <v>GSS</v>
      </c>
      <c r="G341" s="36" t="s">
        <v>413</v>
      </c>
      <c r="H341" s="36" t="s">
        <v>480</v>
      </c>
      <c r="I341" s="36" t="s">
        <v>485</v>
      </c>
      <c r="J341" s="36" t="s">
        <v>387</v>
      </c>
      <c r="K341" s="36" t="s">
        <v>392</v>
      </c>
      <c r="L341" s="36" t="s">
        <v>633</v>
      </c>
      <c r="M341" s="36" t="s">
        <v>972</v>
      </c>
      <c r="N341" s="36" t="s">
        <v>973</v>
      </c>
      <c r="O341" s="37">
        <v>1</v>
      </c>
      <c r="P341" s="37">
        <v>1</v>
      </c>
      <c r="Q341" s="37">
        <v>0.5</v>
      </c>
      <c r="R341" s="37">
        <v>0.5</v>
      </c>
      <c r="S341" s="37">
        <v>0.5</v>
      </c>
      <c r="T341" s="37">
        <v>0.5</v>
      </c>
      <c r="U341" s="37">
        <v>0.5</v>
      </c>
      <c r="V341" s="37">
        <v>0.5</v>
      </c>
      <c r="W341" s="37">
        <v>0.5</v>
      </c>
      <c r="X341" s="37">
        <v>0.5</v>
      </c>
      <c r="Y341" s="37">
        <v>0.5</v>
      </c>
      <c r="Z341" s="37">
        <v>0.5</v>
      </c>
      <c r="AA341" s="38">
        <f>SUM(O341:Z341)</f>
        <v>7</v>
      </c>
      <c r="AB341" s="39" t="str">
        <f>VLOOKUP($M341,ProjectPortfolio!$A$2:$C$53,2,0)</f>
        <v>SUSTAINABLE FARMING</v>
      </c>
      <c r="AC341" s="40">
        <f>VLOOKUP($M341,ProjectPortfolio!$A$2:$C$53,3,0)</f>
        <v>46022</v>
      </c>
    </row>
    <row r="342" spans="1:29" s="36" customFormat="1" x14ac:dyDescent="0.3">
      <c r="A342" s="36" t="str">
        <f>CONCATENATE(B342," ","Total")</f>
        <v>A10807 Total</v>
      </c>
      <c r="B342" s="36" t="s">
        <v>616</v>
      </c>
      <c r="C342" s="36" t="s">
        <v>617</v>
      </c>
      <c r="E342" s="36" t="s">
        <v>419</v>
      </c>
      <c r="F342" s="36" t="str">
        <f>LEFT($E342,3)</f>
        <v>GSS</v>
      </c>
      <c r="G342" s="36" t="s">
        <v>413</v>
      </c>
      <c r="H342" s="36" t="s">
        <v>480</v>
      </c>
      <c r="I342" s="36" t="s">
        <v>485</v>
      </c>
      <c r="J342" s="36" t="s">
        <v>387</v>
      </c>
      <c r="K342" s="36" t="s">
        <v>392</v>
      </c>
      <c r="L342" s="36" t="s">
        <v>633</v>
      </c>
      <c r="M342" s="36" t="s">
        <v>969</v>
      </c>
      <c r="N342" s="36" t="s">
        <v>970</v>
      </c>
      <c r="O342" s="37">
        <v>0</v>
      </c>
      <c r="P342" s="37">
        <v>0</v>
      </c>
      <c r="Q342" s="37">
        <v>0.5</v>
      </c>
      <c r="R342" s="37">
        <v>0.5</v>
      </c>
      <c r="S342" s="37">
        <v>0.5</v>
      </c>
      <c r="T342" s="37">
        <v>0.5</v>
      </c>
      <c r="U342" s="37">
        <v>0.5</v>
      </c>
      <c r="V342" s="37">
        <v>0.5</v>
      </c>
      <c r="W342" s="37">
        <v>0.5</v>
      </c>
      <c r="X342" s="37">
        <v>0.5</v>
      </c>
      <c r="Y342" s="37">
        <v>0.5</v>
      </c>
      <c r="Z342" s="37">
        <v>0.5</v>
      </c>
      <c r="AA342" s="38">
        <f>SUM(O342:Z342)</f>
        <v>5</v>
      </c>
      <c r="AB342" s="39" t="str">
        <f>VLOOKUP($M342,ProjectPortfolio!$A$2:$C$53,2,0)</f>
        <v>B4T</v>
      </c>
      <c r="AC342" s="40">
        <f>VLOOKUP($M342,ProjectPortfolio!$A$2:$C$53,3,0)</f>
        <v>46022</v>
      </c>
    </row>
    <row r="343" spans="1:29" s="36" customFormat="1" x14ac:dyDescent="0.3">
      <c r="A343" s="36" t="str">
        <f>CONCATENATE(B343," ","Total")</f>
        <v>A10808 Total</v>
      </c>
      <c r="B343" s="36" t="s">
        <v>618</v>
      </c>
      <c r="C343" s="36" t="s">
        <v>619</v>
      </c>
      <c r="D343" s="36" t="s">
        <v>688</v>
      </c>
      <c r="E343" s="36" t="s">
        <v>479</v>
      </c>
      <c r="F343" s="36" t="str">
        <f t="shared" ref="F343:F346" si="114">LEFT($E343,3)</f>
        <v>IRS</v>
      </c>
      <c r="G343" s="36" t="s">
        <v>413</v>
      </c>
      <c r="H343" s="36" t="s">
        <v>414</v>
      </c>
      <c r="I343" s="36" t="s">
        <v>415</v>
      </c>
      <c r="J343" s="36" t="s">
        <v>383</v>
      </c>
      <c r="K343" s="36" t="s">
        <v>660</v>
      </c>
      <c r="L343" s="36" t="s">
        <v>416</v>
      </c>
      <c r="M343" s="36" t="s">
        <v>752</v>
      </c>
      <c r="N343" s="36" t="s">
        <v>757</v>
      </c>
      <c r="O343" s="37">
        <v>0.1</v>
      </c>
      <c r="P343" s="37">
        <v>0.1</v>
      </c>
      <c r="Q343" s="37" t="s">
        <v>967</v>
      </c>
      <c r="R343" s="37" t="s">
        <v>967</v>
      </c>
      <c r="S343" s="37" t="s">
        <v>967</v>
      </c>
      <c r="T343" s="37" t="s">
        <v>967</v>
      </c>
      <c r="U343" s="37" t="s">
        <v>967</v>
      </c>
      <c r="V343" s="37" t="s">
        <v>967</v>
      </c>
      <c r="W343" s="37" t="s">
        <v>967</v>
      </c>
      <c r="X343" s="37" t="s">
        <v>967</v>
      </c>
      <c r="Y343" s="37" t="s">
        <v>967</v>
      </c>
      <c r="Z343" s="37" t="s">
        <v>967</v>
      </c>
      <c r="AA343" s="38">
        <f>SUM(O343:Z343)</f>
        <v>0.2</v>
      </c>
      <c r="AB343" s="39" t="str">
        <f>VLOOKUP($M343,ProjectPortfolio!$A$2:$C$53,2,0)</f>
        <v>SGP AGGRI2</v>
      </c>
      <c r="AC343" s="40">
        <f>VLOOKUP($M343,ProjectPortfolio!$A$2:$C$53,3,0)</f>
        <v>45716</v>
      </c>
    </row>
    <row r="344" spans="1:29" s="36" customFormat="1" x14ac:dyDescent="0.3">
      <c r="A344" s="36" t="str">
        <f>CONCATENATE(B344," ","Total")</f>
        <v>A10808 Total</v>
      </c>
      <c r="B344" s="36" t="s">
        <v>618</v>
      </c>
      <c r="C344" s="36" t="s">
        <v>619</v>
      </c>
      <c r="D344" s="36" t="s">
        <v>688</v>
      </c>
      <c r="E344" s="36" t="s">
        <v>479</v>
      </c>
      <c r="F344" s="36" t="str">
        <f t="shared" si="114"/>
        <v>IRS</v>
      </c>
      <c r="G344" s="36" t="s">
        <v>413</v>
      </c>
      <c r="H344" s="36" t="s">
        <v>414</v>
      </c>
      <c r="I344" s="36" t="s">
        <v>415</v>
      </c>
      <c r="J344" s="36" t="s">
        <v>383</v>
      </c>
      <c r="K344" s="36" t="s">
        <v>660</v>
      </c>
      <c r="L344" s="36" t="s">
        <v>416</v>
      </c>
      <c r="M344" s="36" t="s">
        <v>679</v>
      </c>
      <c r="N344" s="36" t="s">
        <v>701</v>
      </c>
      <c r="O344" s="37">
        <v>0.1</v>
      </c>
      <c r="P344" s="37">
        <v>0.1</v>
      </c>
      <c r="Q344" s="37">
        <v>0.1</v>
      </c>
      <c r="R344" s="37">
        <v>0.1</v>
      </c>
      <c r="S344" s="37">
        <v>0.1</v>
      </c>
      <c r="T344" s="37">
        <v>0.1</v>
      </c>
      <c r="U344" s="37">
        <v>0.1</v>
      </c>
      <c r="V344" s="37">
        <v>0.1</v>
      </c>
      <c r="W344" s="37">
        <v>0.1</v>
      </c>
      <c r="X344" s="37">
        <v>0.1</v>
      </c>
      <c r="Y344" s="37">
        <v>0.1</v>
      </c>
      <c r="Z344" s="37">
        <v>0.1</v>
      </c>
      <c r="AA344" s="38">
        <f>SUM(O344:Z344)</f>
        <v>1.2</v>
      </c>
      <c r="AB344" s="39" t="str">
        <f>VLOOKUP($M344,ProjectPortfolio!$A$2:$C$53,2,0)</f>
        <v>BMGF MHRA</v>
      </c>
      <c r="AC344" s="40">
        <f>VLOOKUP($M344,ProjectPortfolio!$A$2:$C$53,3,0)</f>
        <v>46660</v>
      </c>
    </row>
    <row r="345" spans="1:29" s="36" customFormat="1" x14ac:dyDescent="0.3">
      <c r="A345" s="36" t="str">
        <f>CONCATENATE(B345," ","Total")</f>
        <v>A10808 Total</v>
      </c>
      <c r="B345" s="36" t="s">
        <v>618</v>
      </c>
      <c r="C345" s="36" t="s">
        <v>619</v>
      </c>
      <c r="D345" s="36" t="s">
        <v>688</v>
      </c>
      <c r="E345" s="36" t="s">
        <v>479</v>
      </c>
      <c r="F345" s="36" t="str">
        <f t="shared" si="114"/>
        <v>IRS</v>
      </c>
      <c r="G345" s="36" t="s">
        <v>413</v>
      </c>
      <c r="H345" s="36" t="s">
        <v>414</v>
      </c>
      <c r="I345" s="36" t="s">
        <v>415</v>
      </c>
      <c r="J345" s="36" t="s">
        <v>383</v>
      </c>
      <c r="K345" s="36" t="s">
        <v>660</v>
      </c>
      <c r="L345" s="36" t="s">
        <v>416</v>
      </c>
      <c r="M345" s="36" t="s">
        <v>871</v>
      </c>
      <c r="N345" s="36" t="s">
        <v>872</v>
      </c>
      <c r="O345" s="37">
        <v>0.1</v>
      </c>
      <c r="P345" s="37">
        <v>0.1</v>
      </c>
      <c r="Q345" s="37">
        <v>0.1</v>
      </c>
      <c r="R345" s="37">
        <v>0.1</v>
      </c>
      <c r="S345" s="37">
        <v>0.1</v>
      </c>
      <c r="T345" s="37">
        <v>0.1</v>
      </c>
      <c r="U345" s="37">
        <v>0.1</v>
      </c>
      <c r="V345" s="37">
        <v>0.1</v>
      </c>
      <c r="W345" s="37">
        <v>0.1</v>
      </c>
      <c r="X345" s="37">
        <v>0.1</v>
      </c>
      <c r="Y345" s="37">
        <v>0.1</v>
      </c>
      <c r="Z345" s="37">
        <v>0.1</v>
      </c>
      <c r="AA345" s="38">
        <f>SUM(O345:Z345)</f>
        <v>1.2</v>
      </c>
      <c r="AB345" s="39" t="str">
        <f>VLOOKUP($M345,ProjectPortfolio!$A$2:$C$53,2,0)</f>
        <v>MCF RIZAO</v>
      </c>
      <c r="AC345" s="40">
        <f>VLOOKUP($M345,ProjectPortfolio!$A$2:$C$53,3,0)</f>
        <v>47299</v>
      </c>
    </row>
    <row r="346" spans="1:29" s="36" customFormat="1" x14ac:dyDescent="0.3">
      <c r="A346" s="36" t="str">
        <f>CONCATENATE(B346," ","Total")</f>
        <v>A10808 Total</v>
      </c>
      <c r="B346" s="36" t="s">
        <v>618</v>
      </c>
      <c r="C346" s="36" t="s">
        <v>619</v>
      </c>
      <c r="D346" s="36" t="s">
        <v>688</v>
      </c>
      <c r="E346" s="36" t="s">
        <v>479</v>
      </c>
      <c r="F346" s="36" t="str">
        <f t="shared" si="114"/>
        <v>IRS</v>
      </c>
      <c r="G346" s="36" t="s">
        <v>413</v>
      </c>
      <c r="H346" s="36" t="s">
        <v>414</v>
      </c>
      <c r="I346" s="36" t="s">
        <v>415</v>
      </c>
      <c r="J346" s="36" t="s">
        <v>383</v>
      </c>
      <c r="K346" s="36" t="s">
        <v>660</v>
      </c>
      <c r="L346" s="36" t="s">
        <v>416</v>
      </c>
      <c r="M346" s="36" t="s">
        <v>0</v>
      </c>
      <c r="N346" s="36" t="s">
        <v>358</v>
      </c>
      <c r="O346" s="37">
        <v>0.7</v>
      </c>
      <c r="P346" s="37">
        <v>0.7</v>
      </c>
      <c r="Q346" s="37">
        <v>0.8</v>
      </c>
      <c r="R346" s="37">
        <v>0.8</v>
      </c>
      <c r="S346" s="37">
        <v>0.8</v>
      </c>
      <c r="T346" s="37">
        <v>0.8</v>
      </c>
      <c r="U346" s="37">
        <v>0.8</v>
      </c>
      <c r="V346" s="37">
        <v>0.8</v>
      </c>
      <c r="W346" s="37">
        <v>0.8</v>
      </c>
      <c r="X346" s="37">
        <v>0.8</v>
      </c>
      <c r="Y346" s="37">
        <v>0.8</v>
      </c>
      <c r="Z346" s="37">
        <v>0.8</v>
      </c>
      <c r="AA346" s="38">
        <f>SUM(O346:Z346)</f>
        <v>9.4</v>
      </c>
      <c r="AB346" s="39" t="str">
        <f>VLOOKUP($M346,ProjectPortfolio!$A$2:$C$53,2,0)</f>
        <v>Unrestricted</v>
      </c>
      <c r="AC346" s="40">
        <f>VLOOKUP($M346,ProjectPortfolio!$A$2:$C$53,3,0)</f>
        <v>46022</v>
      </c>
    </row>
    <row r="347" spans="1:29" s="36" customFormat="1" x14ac:dyDescent="0.3">
      <c r="A347" s="36" t="str">
        <f>CONCATENATE(B347," ","Total")</f>
        <v>A10809 Total</v>
      </c>
      <c r="B347" s="36" t="s">
        <v>620</v>
      </c>
      <c r="C347" s="36" t="s">
        <v>621</v>
      </c>
      <c r="D347" s="36" t="s">
        <v>811</v>
      </c>
      <c r="E347" s="36" t="s">
        <v>479</v>
      </c>
      <c r="F347" s="36" t="str">
        <f>LEFT($E347,3)</f>
        <v>IRS</v>
      </c>
      <c r="G347" s="36" t="s">
        <v>413</v>
      </c>
      <c r="H347" s="36" t="s">
        <v>414</v>
      </c>
      <c r="I347" s="36" t="s">
        <v>415</v>
      </c>
      <c r="J347" s="36" t="s">
        <v>389</v>
      </c>
      <c r="K347" s="36" t="s">
        <v>400</v>
      </c>
      <c r="L347" s="36" t="s">
        <v>603</v>
      </c>
      <c r="M347" s="36" t="s">
        <v>0</v>
      </c>
      <c r="N347" s="36" t="s">
        <v>127</v>
      </c>
      <c r="O347" s="37">
        <v>1</v>
      </c>
      <c r="P347" s="37">
        <v>1</v>
      </c>
      <c r="Q347" s="37">
        <v>1</v>
      </c>
      <c r="R347" s="37">
        <v>1</v>
      </c>
      <c r="S347" s="37">
        <v>1</v>
      </c>
      <c r="T347" s="37">
        <v>1</v>
      </c>
      <c r="U347" s="37">
        <v>1</v>
      </c>
      <c r="V347" s="37">
        <v>1</v>
      </c>
      <c r="W347" s="37">
        <v>1</v>
      </c>
      <c r="X347" s="37">
        <v>1</v>
      </c>
      <c r="Y347" s="37">
        <v>1</v>
      </c>
      <c r="Z347" s="37">
        <v>1</v>
      </c>
      <c r="AA347" s="38">
        <f>SUM(O347:Z347)</f>
        <v>12</v>
      </c>
      <c r="AB347" s="39" t="str">
        <f>VLOOKUP($M347,ProjectPortfolio!$A$2:$C$53,2,0)</f>
        <v>Unrestricted</v>
      </c>
      <c r="AC347" s="40">
        <f>VLOOKUP($M347,ProjectPortfolio!$A$2:$C$53,3,0)</f>
        <v>46022</v>
      </c>
    </row>
    <row r="348" spans="1:29" s="36" customFormat="1" x14ac:dyDescent="0.3">
      <c r="A348" s="36" t="str">
        <f>CONCATENATE(B348," ","Total")</f>
        <v>A10810 Total</v>
      </c>
      <c r="B348" s="36" t="s">
        <v>656</v>
      </c>
      <c r="C348" s="36" t="s">
        <v>657</v>
      </c>
      <c r="E348" s="36" t="s">
        <v>746</v>
      </c>
      <c r="F348" s="36" t="str">
        <f>LEFT($E348,3)</f>
        <v>GSS</v>
      </c>
      <c r="G348" s="36" t="s">
        <v>818</v>
      </c>
      <c r="H348" s="36" t="s">
        <v>451</v>
      </c>
      <c r="I348" s="36" t="s">
        <v>587</v>
      </c>
      <c r="L348" s="36" t="s">
        <v>370</v>
      </c>
      <c r="M348" s="36" t="s">
        <v>670</v>
      </c>
      <c r="N348" s="36" t="s">
        <v>671</v>
      </c>
      <c r="O348" s="37">
        <v>1</v>
      </c>
      <c r="P348" s="37">
        <v>1</v>
      </c>
      <c r="Q348" s="37">
        <v>1</v>
      </c>
      <c r="R348" s="37">
        <v>1</v>
      </c>
      <c r="S348" s="37">
        <v>1</v>
      </c>
      <c r="T348" s="37">
        <v>1</v>
      </c>
      <c r="U348" s="37">
        <v>1</v>
      </c>
      <c r="V348" s="37">
        <v>1</v>
      </c>
      <c r="W348" s="37">
        <v>1</v>
      </c>
      <c r="X348" s="37">
        <v>1</v>
      </c>
      <c r="Y348" s="37">
        <v>1</v>
      </c>
      <c r="Z348" s="37">
        <v>1</v>
      </c>
      <c r="AA348" s="38">
        <f>SUM(O348:Z348)</f>
        <v>12</v>
      </c>
      <c r="AB348" s="39" t="str">
        <f>VLOOKUP($M348,ProjectPortfolio!$A$2:$C$53,2,0)</f>
        <v>CIAT Senegal</v>
      </c>
      <c r="AC348" s="40">
        <f>VLOOKUP($M348,ProjectPortfolio!$A$2:$C$53,3,0)</f>
        <v>0</v>
      </c>
    </row>
    <row r="349" spans="1:29" s="36" customFormat="1" x14ac:dyDescent="0.3">
      <c r="A349" s="36" t="str">
        <f>CONCATENATE(B349," ","Total")</f>
        <v>A10815 Total</v>
      </c>
      <c r="B349" s="36" t="s">
        <v>687</v>
      </c>
      <c r="C349" s="36" t="s">
        <v>686</v>
      </c>
      <c r="D349" s="36" t="s">
        <v>747</v>
      </c>
      <c r="E349" s="36" t="s">
        <v>445</v>
      </c>
      <c r="F349" s="36" t="str">
        <f>LEFT($E349,3)</f>
        <v>GSS</v>
      </c>
      <c r="G349" s="36" t="s">
        <v>413</v>
      </c>
      <c r="H349" s="36" t="s">
        <v>414</v>
      </c>
      <c r="I349" s="36" t="s">
        <v>420</v>
      </c>
      <c r="J349" s="36" t="s">
        <v>383</v>
      </c>
      <c r="K349" s="36" t="s">
        <v>398</v>
      </c>
      <c r="L349" s="36" t="s">
        <v>786</v>
      </c>
      <c r="M349" s="36" t="s">
        <v>0</v>
      </c>
      <c r="N349" s="36" t="s">
        <v>202</v>
      </c>
      <c r="O349" s="37">
        <v>1</v>
      </c>
      <c r="P349" s="37">
        <v>1</v>
      </c>
      <c r="Q349" s="37">
        <v>1</v>
      </c>
      <c r="R349" s="37">
        <v>1</v>
      </c>
      <c r="S349" s="37">
        <v>1</v>
      </c>
      <c r="T349" s="37">
        <v>1</v>
      </c>
      <c r="U349" s="37">
        <v>1</v>
      </c>
      <c r="V349" s="37">
        <v>1</v>
      </c>
      <c r="W349" s="37">
        <v>1</v>
      </c>
      <c r="X349" s="37">
        <v>1</v>
      </c>
      <c r="Y349" s="37">
        <v>1</v>
      </c>
      <c r="Z349" s="37">
        <v>1</v>
      </c>
      <c r="AA349" s="38">
        <f>SUM(O349:Z349)</f>
        <v>12</v>
      </c>
      <c r="AB349" s="39" t="str">
        <f>VLOOKUP($M349,ProjectPortfolio!$A$2:$C$53,2,0)</f>
        <v>Unrestricted</v>
      </c>
      <c r="AC349" s="40">
        <f>VLOOKUP($M349,ProjectPortfolio!$A$2:$C$53,3,0)</f>
        <v>46022</v>
      </c>
    </row>
    <row r="350" spans="1:29" s="36" customFormat="1" ht="27.6" x14ac:dyDescent="0.3">
      <c r="A350" s="36" t="str">
        <f>CONCATENATE(B350," ","Total")</f>
        <v>A10816 Total</v>
      </c>
      <c r="B350" s="36" t="s">
        <v>856</v>
      </c>
      <c r="C350" s="36" t="s">
        <v>857</v>
      </c>
      <c r="D350" s="36" t="s">
        <v>747</v>
      </c>
      <c r="E350" s="36" t="s">
        <v>445</v>
      </c>
      <c r="F350" s="36" t="str">
        <f>LEFT($E350,3)</f>
        <v>GSS</v>
      </c>
      <c r="G350" s="36" t="s">
        <v>413</v>
      </c>
      <c r="H350" s="36" t="s">
        <v>414</v>
      </c>
      <c r="I350" s="36" t="s">
        <v>415</v>
      </c>
      <c r="J350" s="36" t="s">
        <v>383</v>
      </c>
      <c r="K350" s="36" t="s">
        <v>398</v>
      </c>
      <c r="L350" s="36" t="s">
        <v>543</v>
      </c>
      <c r="M350" s="36" t="s">
        <v>972</v>
      </c>
      <c r="N350" s="36" t="s">
        <v>973</v>
      </c>
      <c r="O350" s="37">
        <v>1</v>
      </c>
      <c r="P350" s="37">
        <v>1</v>
      </c>
      <c r="Q350" s="37">
        <v>1</v>
      </c>
      <c r="R350" s="37">
        <v>1</v>
      </c>
      <c r="S350" s="37">
        <v>1</v>
      </c>
      <c r="T350" s="37">
        <v>1</v>
      </c>
      <c r="U350" s="37">
        <v>1</v>
      </c>
      <c r="V350" s="37">
        <v>1</v>
      </c>
      <c r="W350" s="37">
        <v>1</v>
      </c>
      <c r="X350" s="37">
        <v>1</v>
      </c>
      <c r="Y350" s="37">
        <v>1</v>
      </c>
      <c r="Z350" s="37">
        <v>1</v>
      </c>
      <c r="AA350" s="38">
        <f>SUM(O350:Z350)</f>
        <v>12</v>
      </c>
      <c r="AB350" s="39" t="str">
        <f>VLOOKUP($M350,ProjectPortfolio!$A$2:$C$53,2,0)</f>
        <v>SUSTAINABLE FARMING</v>
      </c>
      <c r="AC350" s="40">
        <f>VLOOKUP($M350,ProjectPortfolio!$A$2:$C$53,3,0)</f>
        <v>46022</v>
      </c>
    </row>
    <row r="351" spans="1:29" s="36" customFormat="1" x14ac:dyDescent="0.3">
      <c r="A351" s="36" t="str">
        <f>CONCATENATE(B351," ","Total")</f>
        <v>A10819 Total</v>
      </c>
      <c r="B351" s="36" t="s">
        <v>658</v>
      </c>
      <c r="C351" s="36" t="s">
        <v>659</v>
      </c>
      <c r="D351" s="36" t="s">
        <v>685</v>
      </c>
      <c r="E351" s="36" t="s">
        <v>746</v>
      </c>
      <c r="F351" s="36" t="str">
        <f>LEFT($E351,3)</f>
        <v>GSS</v>
      </c>
      <c r="G351" s="36" t="s">
        <v>818</v>
      </c>
      <c r="H351" s="36" t="s">
        <v>451</v>
      </c>
      <c r="I351" s="36" t="s">
        <v>587</v>
      </c>
      <c r="J351" s="36" t="s">
        <v>739</v>
      </c>
      <c r="L351" s="36" t="s">
        <v>370</v>
      </c>
      <c r="M351" s="36" t="s">
        <v>670</v>
      </c>
      <c r="N351" s="36" t="s">
        <v>671</v>
      </c>
      <c r="O351" s="37">
        <v>1</v>
      </c>
      <c r="P351" s="37">
        <v>1</v>
      </c>
      <c r="Q351" s="37">
        <v>1</v>
      </c>
      <c r="R351" s="37">
        <v>1</v>
      </c>
      <c r="S351" s="37">
        <v>1</v>
      </c>
      <c r="T351" s="37">
        <v>1</v>
      </c>
      <c r="U351" s="37">
        <v>1</v>
      </c>
      <c r="V351" s="37">
        <v>1</v>
      </c>
      <c r="W351" s="37">
        <v>1</v>
      </c>
      <c r="X351" s="37">
        <v>1</v>
      </c>
      <c r="Y351" s="37">
        <v>1</v>
      </c>
      <c r="Z351" s="37">
        <v>1</v>
      </c>
      <c r="AA351" s="38">
        <f>SUM(O351:Z351)</f>
        <v>12</v>
      </c>
      <c r="AB351" s="39" t="str">
        <f>VLOOKUP($M351,ProjectPortfolio!$A$2:$C$53,2,0)</f>
        <v>CIAT Senegal</v>
      </c>
      <c r="AC351" s="40">
        <f>VLOOKUP($M351,ProjectPortfolio!$A$2:$C$53,3,0)</f>
        <v>0</v>
      </c>
    </row>
    <row r="352" spans="1:29" s="36" customFormat="1" x14ac:dyDescent="0.3">
      <c r="A352" s="36" t="str">
        <f>CONCATENATE(B352," ","Total")</f>
        <v>A10825 Total</v>
      </c>
      <c r="B352" s="36" t="s">
        <v>684</v>
      </c>
      <c r="C352" s="36" t="s">
        <v>683</v>
      </c>
      <c r="D352" s="36" t="s">
        <v>682</v>
      </c>
      <c r="E352" s="36" t="s">
        <v>445</v>
      </c>
      <c r="F352" s="36" t="str">
        <f>LEFT($E352,3)</f>
        <v>GSS</v>
      </c>
      <c r="G352" s="36" t="s">
        <v>413</v>
      </c>
      <c r="H352" s="36" t="s">
        <v>414</v>
      </c>
      <c r="I352" s="36" t="s">
        <v>415</v>
      </c>
      <c r="J352" s="36" t="s">
        <v>383</v>
      </c>
      <c r="K352" s="36" t="s">
        <v>384</v>
      </c>
      <c r="L352" s="36" t="s">
        <v>443</v>
      </c>
      <c r="M352" s="36" t="s">
        <v>0</v>
      </c>
      <c r="N352" s="36" t="s">
        <v>102</v>
      </c>
      <c r="O352" s="37">
        <v>1</v>
      </c>
      <c r="P352" s="37">
        <v>1</v>
      </c>
      <c r="Q352" s="37">
        <v>1</v>
      </c>
      <c r="R352" s="37">
        <v>1</v>
      </c>
      <c r="S352" s="37">
        <v>1</v>
      </c>
      <c r="T352" s="37">
        <v>1</v>
      </c>
      <c r="U352" s="37">
        <v>1</v>
      </c>
      <c r="V352" s="37">
        <v>1</v>
      </c>
      <c r="W352" s="37">
        <v>1</v>
      </c>
      <c r="X352" s="37">
        <v>1</v>
      </c>
      <c r="Y352" s="37">
        <v>1</v>
      </c>
      <c r="Z352" s="37">
        <v>1</v>
      </c>
      <c r="AA352" s="38">
        <f>SUM(O352:Z352)</f>
        <v>12</v>
      </c>
      <c r="AB352" s="39" t="str">
        <f>VLOOKUP($M352,ProjectPortfolio!$A$2:$C$53,2,0)</f>
        <v>Unrestricted</v>
      </c>
      <c r="AC352" s="40">
        <f>VLOOKUP($M352,ProjectPortfolio!$A$2:$C$53,3,0)</f>
        <v>46022</v>
      </c>
    </row>
    <row r="353" spans="1:29" s="36" customFormat="1" x14ac:dyDescent="0.3">
      <c r="A353" s="36" t="str">
        <f>CONCATENATE(B353," ","Total")</f>
        <v>A10826 Total</v>
      </c>
      <c r="B353" s="36" t="s">
        <v>791</v>
      </c>
      <c r="C353" s="36" t="s">
        <v>792</v>
      </c>
      <c r="D353" s="36" t="s">
        <v>807</v>
      </c>
      <c r="E353" s="36" t="s">
        <v>547</v>
      </c>
      <c r="F353" s="36" t="str">
        <f>LEFT($E353,3)</f>
        <v>GSS</v>
      </c>
      <c r="G353" s="36" t="s">
        <v>541</v>
      </c>
      <c r="H353" s="36" t="s">
        <v>414</v>
      </c>
      <c r="I353" s="36" t="s">
        <v>415</v>
      </c>
      <c r="J353" s="36" t="s">
        <v>387</v>
      </c>
      <c r="K353" s="36" t="s">
        <v>401</v>
      </c>
      <c r="L353" s="36" t="s">
        <v>38</v>
      </c>
      <c r="M353" s="36" t="s">
        <v>15</v>
      </c>
      <c r="N353" s="36" t="s">
        <v>583</v>
      </c>
      <c r="O353" s="37">
        <v>1</v>
      </c>
      <c r="P353" s="37">
        <v>1</v>
      </c>
      <c r="Q353" s="37">
        <v>1</v>
      </c>
      <c r="R353" s="37">
        <v>1</v>
      </c>
      <c r="S353" s="37">
        <v>1</v>
      </c>
      <c r="T353" s="37">
        <v>1</v>
      </c>
      <c r="U353" s="37">
        <v>1</v>
      </c>
      <c r="V353" s="37">
        <v>1</v>
      </c>
      <c r="W353" s="37">
        <v>1</v>
      </c>
      <c r="X353" s="37">
        <v>1</v>
      </c>
      <c r="Y353" s="37">
        <v>1</v>
      </c>
      <c r="Z353" s="37">
        <v>1</v>
      </c>
      <c r="AA353" s="38">
        <f>SUM(O353:Z353)</f>
        <v>12</v>
      </c>
      <c r="AB353" s="39" t="str">
        <f>VLOOKUP($M353,ProjectPortfolio!$A$2:$C$53,2,0)</f>
        <v>HD4A</v>
      </c>
      <c r="AC353" s="40">
        <f>VLOOKUP($M353,ProjectPortfolio!$A$2:$C$53,3,0)</f>
        <v>46843</v>
      </c>
    </row>
    <row r="354" spans="1:29" s="36" customFormat="1" ht="27.6" x14ac:dyDescent="0.3">
      <c r="A354" s="36" t="str">
        <f>CONCATENATE(B354," ","Total")</f>
        <v>A10827 Total</v>
      </c>
      <c r="B354" s="36" t="s">
        <v>742</v>
      </c>
      <c r="C354" s="36" t="s">
        <v>743</v>
      </c>
      <c r="D354" s="36" t="s">
        <v>744</v>
      </c>
      <c r="E354" s="36" t="s">
        <v>437</v>
      </c>
      <c r="F354" s="36" t="str">
        <f>LEFT($E354,3)</f>
        <v>GSS</v>
      </c>
      <c r="G354" s="36" t="s">
        <v>541</v>
      </c>
      <c r="H354" s="36" t="s">
        <v>414</v>
      </c>
      <c r="I354" s="36" t="s">
        <v>420</v>
      </c>
      <c r="J354" s="36" t="s">
        <v>387</v>
      </c>
      <c r="K354" s="36" t="s">
        <v>392</v>
      </c>
      <c r="L354" s="36" t="s">
        <v>543</v>
      </c>
      <c r="M354" s="36" t="s">
        <v>972</v>
      </c>
      <c r="N354" s="36" t="s">
        <v>973</v>
      </c>
      <c r="O354" s="37">
        <v>1</v>
      </c>
      <c r="P354" s="37">
        <v>1</v>
      </c>
      <c r="Q354" s="37">
        <v>1</v>
      </c>
      <c r="R354" s="37">
        <v>1</v>
      </c>
      <c r="S354" s="37">
        <v>1</v>
      </c>
      <c r="T354" s="37">
        <v>1</v>
      </c>
      <c r="U354" s="37">
        <v>1</v>
      </c>
      <c r="V354" s="37">
        <v>1</v>
      </c>
      <c r="W354" s="37">
        <v>1</v>
      </c>
      <c r="X354" s="37">
        <v>1</v>
      </c>
      <c r="Y354" s="37">
        <v>1</v>
      </c>
      <c r="Z354" s="37">
        <v>1</v>
      </c>
      <c r="AA354" s="38">
        <f>SUM(O354:Z354)</f>
        <v>12</v>
      </c>
      <c r="AB354" s="39" t="str">
        <f>VLOOKUP($M354,ProjectPortfolio!$A$2:$C$53,2,0)</f>
        <v>SUSTAINABLE FARMING</v>
      </c>
      <c r="AC354" s="40">
        <f>VLOOKUP($M354,ProjectPortfolio!$A$2:$C$53,3,0)</f>
        <v>46022</v>
      </c>
    </row>
    <row r="355" spans="1:29" s="36" customFormat="1" x14ac:dyDescent="0.3">
      <c r="A355" s="36" t="str">
        <f>CONCATENATE(B355," ","Total")</f>
        <v>A10831 Total</v>
      </c>
      <c r="B355" s="36" t="s">
        <v>774</v>
      </c>
      <c r="C355" s="36" t="s">
        <v>775</v>
      </c>
      <c r="D355" s="36" t="s">
        <v>776</v>
      </c>
      <c r="E355" s="36" t="s">
        <v>479</v>
      </c>
      <c r="F355" s="36" t="str">
        <f>LEFT($E355,3)</f>
        <v>IRS</v>
      </c>
      <c r="G355" s="36" t="s">
        <v>413</v>
      </c>
      <c r="H355" s="36" t="s">
        <v>414</v>
      </c>
      <c r="I355" s="36" t="s">
        <v>420</v>
      </c>
      <c r="J355" s="36" t="s">
        <v>387</v>
      </c>
      <c r="K355" s="36" t="s">
        <v>393</v>
      </c>
      <c r="L355" s="36" t="s">
        <v>544</v>
      </c>
      <c r="M355" s="36" t="s">
        <v>752</v>
      </c>
      <c r="N355" s="36" t="s">
        <v>757</v>
      </c>
      <c r="O355" s="37">
        <v>0.85</v>
      </c>
      <c r="P355" s="37">
        <v>0.85</v>
      </c>
      <c r="Q355" s="37" t="s">
        <v>967</v>
      </c>
      <c r="R355" s="37" t="s">
        <v>967</v>
      </c>
      <c r="S355" s="37" t="s">
        <v>967</v>
      </c>
      <c r="T355" s="37" t="s">
        <v>967</v>
      </c>
      <c r="U355" s="37" t="s">
        <v>967</v>
      </c>
      <c r="V355" s="37" t="s">
        <v>967</v>
      </c>
      <c r="W355" s="37" t="s">
        <v>967</v>
      </c>
      <c r="X355" s="37" t="s">
        <v>967</v>
      </c>
      <c r="Y355" s="37" t="s">
        <v>967</v>
      </c>
      <c r="Z355" s="37" t="s">
        <v>967</v>
      </c>
      <c r="AA355" s="38">
        <f>SUM(O355:Z355)</f>
        <v>1.7</v>
      </c>
      <c r="AB355" s="39" t="str">
        <f>VLOOKUP($M355,ProjectPortfolio!$A$2:$C$53,2,0)</f>
        <v>SGP AGGRI2</v>
      </c>
      <c r="AC355" s="40">
        <f>VLOOKUP($M355,ProjectPortfolio!$A$2:$C$53,3,0)</f>
        <v>45716</v>
      </c>
    </row>
    <row r="356" spans="1:29" s="36" customFormat="1" x14ac:dyDescent="0.3">
      <c r="A356" s="36" t="str">
        <f>CONCATENATE(B356," ","Total")</f>
        <v>A10831 Total</v>
      </c>
      <c r="B356" s="36" t="s">
        <v>774</v>
      </c>
      <c r="C356" s="36" t="s">
        <v>775</v>
      </c>
      <c r="D356" s="36" t="s">
        <v>776</v>
      </c>
      <c r="E356" s="36" t="s">
        <v>479</v>
      </c>
      <c r="F356" s="36" t="str">
        <f>LEFT($E356,3)</f>
        <v>IRS</v>
      </c>
      <c r="G356" s="36" t="s">
        <v>413</v>
      </c>
      <c r="H356" s="36" t="s">
        <v>414</v>
      </c>
      <c r="I356" s="36" t="s">
        <v>420</v>
      </c>
      <c r="J356" s="36" t="s">
        <v>387</v>
      </c>
      <c r="K356" s="36" t="s">
        <v>393</v>
      </c>
      <c r="L356" s="36" t="s">
        <v>544</v>
      </c>
      <c r="M356" s="36" t="s">
        <v>1007</v>
      </c>
      <c r="N356" s="36" t="s">
        <v>1009</v>
      </c>
      <c r="O356" s="37">
        <v>0</v>
      </c>
      <c r="P356" s="37">
        <v>0</v>
      </c>
      <c r="Q356" s="37">
        <v>0.3</v>
      </c>
      <c r="R356" s="37">
        <v>0.3</v>
      </c>
      <c r="S356" s="37">
        <v>0.3</v>
      </c>
      <c r="T356" s="37">
        <v>0.3</v>
      </c>
      <c r="U356" s="37">
        <v>0.3</v>
      </c>
      <c r="V356" s="37">
        <v>0.3</v>
      </c>
      <c r="W356" s="37">
        <v>0.3</v>
      </c>
      <c r="X356" s="37">
        <v>0.3</v>
      </c>
      <c r="Y356" s="37">
        <v>0.3</v>
      </c>
      <c r="Z356" s="37">
        <v>0.3</v>
      </c>
      <c r="AA356" s="38">
        <f>SUM(O356:Z356)</f>
        <v>2.9999999999999996</v>
      </c>
      <c r="AB356" s="39" t="str">
        <f>VLOOKUP($M356,ProjectPortfolio!$A$2:$C$53,2,0)</f>
        <v>Clonal Rice</v>
      </c>
      <c r="AC356" s="40">
        <f>VLOOKUP($M356,ProjectPortfolio!$A$2:$C$53,3,0)</f>
        <v>0</v>
      </c>
    </row>
    <row r="357" spans="1:29" s="36" customFormat="1" x14ac:dyDescent="0.3">
      <c r="A357" s="36" t="str">
        <f>CONCATENATE(B357," ","Total")</f>
        <v>A10831 Total</v>
      </c>
      <c r="B357" s="36" t="s">
        <v>774</v>
      </c>
      <c r="C357" s="36" t="s">
        <v>775</v>
      </c>
      <c r="D357" s="36" t="s">
        <v>776</v>
      </c>
      <c r="E357" s="36" t="s">
        <v>479</v>
      </c>
      <c r="F357" s="36" t="str">
        <f>LEFT($E357,3)</f>
        <v>IRS</v>
      </c>
      <c r="G357" s="36" t="s">
        <v>413</v>
      </c>
      <c r="H357" s="36" t="s">
        <v>414</v>
      </c>
      <c r="I357" s="36" t="s">
        <v>420</v>
      </c>
      <c r="J357" s="36" t="s">
        <v>387</v>
      </c>
      <c r="K357" s="36" t="s">
        <v>393</v>
      </c>
      <c r="L357" s="36" t="s">
        <v>544</v>
      </c>
      <c r="M357" s="36" t="s">
        <v>969</v>
      </c>
      <c r="N357" s="36" t="s">
        <v>970</v>
      </c>
      <c r="O357" s="37">
        <v>0</v>
      </c>
      <c r="P357" s="37">
        <v>0</v>
      </c>
      <c r="Q357" s="37">
        <v>0.55000000000000004</v>
      </c>
      <c r="R357" s="37">
        <v>0.55000000000000004</v>
      </c>
      <c r="S357" s="37">
        <v>0.55000000000000004</v>
      </c>
      <c r="T357" s="37">
        <v>0.55000000000000004</v>
      </c>
      <c r="U357" s="37">
        <v>0.55000000000000004</v>
      </c>
      <c r="V357" s="37">
        <v>0.55000000000000004</v>
      </c>
      <c r="W357" s="37">
        <v>0.55000000000000004</v>
      </c>
      <c r="X357" s="37">
        <v>0.55000000000000004</v>
      </c>
      <c r="Y357" s="37">
        <v>0.55000000000000004</v>
      </c>
      <c r="Z357" s="37">
        <v>0.55000000000000004</v>
      </c>
      <c r="AA357" s="38">
        <f>SUM(O357:Z357)</f>
        <v>5.4999999999999991</v>
      </c>
      <c r="AB357" s="39" t="str">
        <f>VLOOKUP($M357,ProjectPortfolio!$A$2:$C$53,2,0)</f>
        <v>B4T</v>
      </c>
      <c r="AC357" s="40">
        <f>VLOOKUP($M357,ProjectPortfolio!$A$2:$C$53,3,0)</f>
        <v>46022</v>
      </c>
    </row>
    <row r="358" spans="1:29" s="36" customFormat="1" x14ac:dyDescent="0.3">
      <c r="A358" s="36" t="str">
        <f>CONCATENATE(B358," ","Total")</f>
        <v>A10831 Total</v>
      </c>
      <c r="B358" s="36" t="s">
        <v>774</v>
      </c>
      <c r="C358" s="36" t="s">
        <v>775</v>
      </c>
      <c r="D358" s="36" t="s">
        <v>776</v>
      </c>
      <c r="E358" s="36" t="s">
        <v>479</v>
      </c>
      <c r="F358" s="36" t="str">
        <f>LEFT($E358,3)</f>
        <v>IRS</v>
      </c>
      <c r="G358" s="36" t="s">
        <v>413</v>
      </c>
      <c r="H358" s="36" t="s">
        <v>414</v>
      </c>
      <c r="I358" s="36" t="s">
        <v>420</v>
      </c>
      <c r="J358" s="36" t="s">
        <v>387</v>
      </c>
      <c r="K358" s="36" t="s">
        <v>393</v>
      </c>
      <c r="L358" s="36" t="s">
        <v>544</v>
      </c>
      <c r="M358" s="36" t="s">
        <v>679</v>
      </c>
      <c r="N358" s="36" t="s">
        <v>701</v>
      </c>
      <c r="O358" s="37">
        <v>0.15</v>
      </c>
      <c r="P358" s="37">
        <v>0.15</v>
      </c>
      <c r="Q358" s="37">
        <v>0.15</v>
      </c>
      <c r="R358" s="37">
        <v>0.15</v>
      </c>
      <c r="S358" s="37">
        <v>0.15</v>
      </c>
      <c r="T358" s="37">
        <v>0.15</v>
      </c>
      <c r="U358" s="37">
        <v>0.15</v>
      </c>
      <c r="V358" s="37">
        <v>0.15</v>
      </c>
      <c r="W358" s="37">
        <v>0.15</v>
      </c>
      <c r="X358" s="37">
        <v>0.15</v>
      </c>
      <c r="Y358" s="37">
        <v>0.15</v>
      </c>
      <c r="Z358" s="37">
        <v>0.15</v>
      </c>
      <c r="AA358" s="38">
        <f>SUM(O358:Z358)</f>
        <v>1.7999999999999996</v>
      </c>
      <c r="AB358" s="39" t="str">
        <f>VLOOKUP($M358,ProjectPortfolio!$A$2:$C$53,2,0)</f>
        <v>BMGF MHRA</v>
      </c>
      <c r="AC358" s="40">
        <f>VLOOKUP($M358,ProjectPortfolio!$A$2:$C$53,3,0)</f>
        <v>46660</v>
      </c>
    </row>
    <row r="359" spans="1:29" s="36" customFormat="1" x14ac:dyDescent="0.3">
      <c r="A359" s="36" t="str">
        <f>CONCATENATE(B359," ","Total")</f>
        <v>A10838 Total</v>
      </c>
      <c r="B359" s="36" t="s">
        <v>832</v>
      </c>
      <c r="C359" s="36" t="s">
        <v>831</v>
      </c>
      <c r="D359" s="36" t="s">
        <v>830</v>
      </c>
      <c r="E359" s="36" t="s">
        <v>746</v>
      </c>
      <c r="F359" s="36" t="str">
        <f>LEFT($E359,3)</f>
        <v>GSS</v>
      </c>
      <c r="G359" s="36" t="s">
        <v>818</v>
      </c>
      <c r="H359" s="36" t="s">
        <v>451</v>
      </c>
      <c r="I359" s="36" t="s">
        <v>587</v>
      </c>
      <c r="J359" s="36" t="s">
        <v>739</v>
      </c>
      <c r="L359" s="36" t="s">
        <v>370</v>
      </c>
      <c r="M359" s="36" t="s">
        <v>670</v>
      </c>
      <c r="N359" s="36" t="s">
        <v>671</v>
      </c>
      <c r="O359" s="37">
        <v>1</v>
      </c>
      <c r="P359" s="37">
        <v>1</v>
      </c>
      <c r="Q359" s="37">
        <v>1</v>
      </c>
      <c r="R359" s="37">
        <v>1</v>
      </c>
      <c r="S359" s="37">
        <v>1</v>
      </c>
      <c r="T359" s="37">
        <v>1</v>
      </c>
      <c r="U359" s="37">
        <v>1</v>
      </c>
      <c r="V359" s="37">
        <v>1</v>
      </c>
      <c r="W359" s="37">
        <v>1</v>
      </c>
      <c r="X359" s="37">
        <v>1</v>
      </c>
      <c r="Y359" s="37">
        <v>1</v>
      </c>
      <c r="Z359" s="37">
        <v>1</v>
      </c>
      <c r="AA359" s="38">
        <f>SUM(O359:Z359)</f>
        <v>12</v>
      </c>
      <c r="AB359" s="39" t="str">
        <f>VLOOKUP($M359,ProjectPortfolio!$A$2:$C$53,2,0)</f>
        <v>CIAT Senegal</v>
      </c>
      <c r="AC359" s="40">
        <f>VLOOKUP($M359,ProjectPortfolio!$A$2:$C$53,3,0)</f>
        <v>0</v>
      </c>
    </row>
    <row r="360" spans="1:29" s="36" customFormat="1" ht="27.6" x14ac:dyDescent="0.3">
      <c r="A360" s="36" t="str">
        <f>CONCATENATE(B360," ","Total")</f>
        <v>A10841 Total</v>
      </c>
      <c r="B360" s="36" t="s">
        <v>794</v>
      </c>
      <c r="C360" s="36" t="s">
        <v>793</v>
      </c>
      <c r="D360" s="36" t="s">
        <v>795</v>
      </c>
      <c r="E360" s="36" t="s">
        <v>430</v>
      </c>
      <c r="F360" s="36" t="str">
        <f>LEFT($E360,3)</f>
        <v>GSS</v>
      </c>
      <c r="G360" s="36" t="s">
        <v>541</v>
      </c>
      <c r="H360" s="36" t="s">
        <v>414</v>
      </c>
      <c r="I360" s="36" t="s">
        <v>420</v>
      </c>
      <c r="J360" s="36" t="s">
        <v>387</v>
      </c>
      <c r="K360" s="36" t="s">
        <v>401</v>
      </c>
      <c r="L360" s="36" t="s">
        <v>1003</v>
      </c>
      <c r="M360" s="36" t="s">
        <v>971</v>
      </c>
      <c r="N360" s="36" t="s">
        <v>985</v>
      </c>
      <c r="O360" s="37">
        <v>1</v>
      </c>
      <c r="P360" s="37">
        <v>1</v>
      </c>
      <c r="Q360" s="37">
        <v>1</v>
      </c>
      <c r="R360" s="37">
        <v>1</v>
      </c>
      <c r="S360" s="37">
        <v>1</v>
      </c>
      <c r="T360" s="37">
        <v>1</v>
      </c>
      <c r="U360" s="37">
        <v>1</v>
      </c>
      <c r="V360" s="37">
        <v>1</v>
      </c>
      <c r="W360" s="37">
        <v>1</v>
      </c>
      <c r="X360" s="37">
        <v>1</v>
      </c>
      <c r="Y360" s="37">
        <v>1</v>
      </c>
      <c r="Z360" s="37">
        <v>1</v>
      </c>
      <c r="AA360" s="38">
        <f>SUM(O360:Z360)</f>
        <v>12</v>
      </c>
      <c r="AB360" s="39" t="str">
        <f>VLOOKUP($M360,ProjectPortfolio!$A$2:$C$53,2,0)</f>
        <v>SCALING IMPACT</v>
      </c>
      <c r="AC360" s="40">
        <f>VLOOKUP($M360,ProjectPortfolio!$A$2:$C$53,3,0)</f>
        <v>46022</v>
      </c>
    </row>
    <row r="361" spans="1:29" s="36" customFormat="1" x14ac:dyDescent="0.3">
      <c r="A361" s="36" t="str">
        <f>CONCATENATE(B361," ","Total")</f>
        <v>A10846 Total</v>
      </c>
      <c r="B361" s="36" t="s">
        <v>777</v>
      </c>
      <c r="C361" s="36" t="s">
        <v>778</v>
      </c>
      <c r="D361" s="36" t="s">
        <v>812</v>
      </c>
      <c r="E361" s="36" t="s">
        <v>412</v>
      </c>
      <c r="F361" s="36" t="str">
        <f>LEFT($E361,3)</f>
        <v>GSS</v>
      </c>
      <c r="G361" s="36" t="s">
        <v>413</v>
      </c>
      <c r="H361" s="36" t="s">
        <v>414</v>
      </c>
      <c r="I361" s="36" t="s">
        <v>415</v>
      </c>
      <c r="J361" s="36" t="s">
        <v>397</v>
      </c>
      <c r="K361" s="36" t="s">
        <v>402</v>
      </c>
      <c r="L361" s="36" t="s">
        <v>187</v>
      </c>
      <c r="M361" s="36" t="s">
        <v>0</v>
      </c>
      <c r="N361" s="36" t="s">
        <v>29</v>
      </c>
      <c r="O361" s="37">
        <v>1</v>
      </c>
      <c r="P361" s="37">
        <v>1</v>
      </c>
      <c r="Q361" s="37">
        <v>1</v>
      </c>
      <c r="R361" s="37">
        <v>1</v>
      </c>
      <c r="S361" s="37">
        <v>1</v>
      </c>
      <c r="T361" s="37">
        <v>1</v>
      </c>
      <c r="U361" s="37">
        <v>1</v>
      </c>
      <c r="V361" s="37">
        <v>1</v>
      </c>
      <c r="W361" s="37">
        <v>1</v>
      </c>
      <c r="X361" s="37">
        <v>1</v>
      </c>
      <c r="Y361" s="37">
        <v>1</v>
      </c>
      <c r="Z361" s="37">
        <v>1</v>
      </c>
      <c r="AA361" s="38">
        <f>SUM(O361:Z361)</f>
        <v>12</v>
      </c>
      <c r="AB361" s="39" t="str">
        <f>VLOOKUP($M361,ProjectPortfolio!$A$2:$C$53,2,0)</f>
        <v>Unrestricted</v>
      </c>
      <c r="AC361" s="40">
        <f>VLOOKUP($M361,ProjectPortfolio!$A$2:$C$53,3,0)</f>
        <v>46022</v>
      </c>
    </row>
    <row r="362" spans="1:29" s="36" customFormat="1" ht="27.6" x14ac:dyDescent="0.3">
      <c r="A362" s="36" t="str">
        <f>CONCATENATE(B362," ","Total")</f>
        <v>A10858 Total</v>
      </c>
      <c r="B362" s="36" t="s">
        <v>829</v>
      </c>
      <c r="C362" s="36" t="s">
        <v>828</v>
      </c>
      <c r="D362" s="36" t="s">
        <v>827</v>
      </c>
      <c r="E362" s="36" t="s">
        <v>746</v>
      </c>
      <c r="F362" s="36" t="str">
        <f>LEFT($E362,3)</f>
        <v>GSS</v>
      </c>
      <c r="G362" s="36" t="s">
        <v>817</v>
      </c>
      <c r="H362" s="36" t="s">
        <v>451</v>
      </c>
      <c r="I362" s="36" t="s">
        <v>587</v>
      </c>
      <c r="L362" s="36" t="s">
        <v>1003</v>
      </c>
      <c r="M362" s="36" t="s">
        <v>674</v>
      </c>
      <c r="N362" s="36" t="s">
        <v>675</v>
      </c>
      <c r="O362" s="37">
        <v>1</v>
      </c>
      <c r="P362" s="37">
        <v>1</v>
      </c>
      <c r="Q362" s="37">
        <v>1</v>
      </c>
      <c r="R362" s="37">
        <v>1</v>
      </c>
      <c r="S362" s="37">
        <v>1</v>
      </c>
      <c r="T362" s="37">
        <v>1</v>
      </c>
      <c r="U362" s="37">
        <v>1</v>
      </c>
      <c r="V362" s="37">
        <v>1</v>
      </c>
      <c r="W362" s="37">
        <v>1</v>
      </c>
      <c r="X362" s="37">
        <v>1</v>
      </c>
      <c r="Y362" s="37">
        <v>1</v>
      </c>
      <c r="Z362" s="37">
        <v>1</v>
      </c>
      <c r="AA362" s="38">
        <f>SUM(O362:Z362)</f>
        <v>12</v>
      </c>
      <c r="AB362" s="39" t="str">
        <f>VLOOKUP($M362,ProjectPortfolio!$A$2:$C$53,2,0)</f>
        <v>CIMMYT_SENEGAL</v>
      </c>
      <c r="AC362" s="40">
        <f>VLOOKUP($M362,ProjectPortfolio!$A$2:$C$53,3,0)</f>
        <v>0</v>
      </c>
    </row>
    <row r="363" spans="1:29" s="36" customFormat="1" ht="27.6" x14ac:dyDescent="0.3">
      <c r="A363" s="36" t="str">
        <f t="shared" ref="A363" si="115">CONCATENATE(B363," ","Total")</f>
        <v>A10859 Total</v>
      </c>
      <c r="B363" s="36" t="s">
        <v>797</v>
      </c>
      <c r="C363" s="36" t="s">
        <v>796</v>
      </c>
      <c r="D363" s="36" t="s">
        <v>813</v>
      </c>
      <c r="E363" s="36" t="s">
        <v>467</v>
      </c>
      <c r="F363" s="36" t="str">
        <f t="shared" ref="F363" si="116">LEFT($E363,3)</f>
        <v>IRS</v>
      </c>
      <c r="G363" s="36" t="s">
        <v>541</v>
      </c>
      <c r="H363" s="36" t="s">
        <v>414</v>
      </c>
      <c r="I363" s="36" t="s">
        <v>420</v>
      </c>
      <c r="J363" s="36" t="s">
        <v>387</v>
      </c>
      <c r="K363" s="36" t="s">
        <v>396</v>
      </c>
      <c r="L363" s="36" t="s">
        <v>44</v>
      </c>
      <c r="M363" s="36" t="s">
        <v>972</v>
      </c>
      <c r="N363" s="36" t="s">
        <v>973</v>
      </c>
      <c r="O363" s="37">
        <v>0.4</v>
      </c>
      <c r="P363" s="37">
        <v>0.4</v>
      </c>
      <c r="Q363" s="37">
        <v>0.4</v>
      </c>
      <c r="R363" s="37">
        <v>0.4</v>
      </c>
      <c r="S363" s="37">
        <v>0.4</v>
      </c>
      <c r="T363" s="37">
        <v>0.4</v>
      </c>
      <c r="U363" s="37">
        <v>0.4</v>
      </c>
      <c r="V363" s="37">
        <v>0.4</v>
      </c>
      <c r="W363" s="37">
        <v>0.4</v>
      </c>
      <c r="X363" s="37">
        <v>0.4</v>
      </c>
      <c r="Y363" s="37">
        <v>0.4</v>
      </c>
      <c r="Z363" s="37">
        <v>0.4</v>
      </c>
      <c r="AA363" s="38">
        <f t="shared" ref="AA363" si="117">SUM(O363:Z363)</f>
        <v>4.8</v>
      </c>
      <c r="AB363" s="39" t="str">
        <f>VLOOKUP($M363,ProjectPortfolio!$A$2:$C$58,2,0)</f>
        <v>SUSTAINABLE FARMING</v>
      </c>
      <c r="AC363" s="40">
        <f>VLOOKUP($M363,ProjectPortfolio!$A$2:$C$53,3,0)</f>
        <v>46022</v>
      </c>
    </row>
    <row r="364" spans="1:29" s="36" customFormat="1" x14ac:dyDescent="0.3">
      <c r="A364" s="36" t="str">
        <f>CONCATENATE(B364," ","Total")</f>
        <v>A10859 Total</v>
      </c>
      <c r="B364" s="36" t="s">
        <v>797</v>
      </c>
      <c r="C364" s="36" t="s">
        <v>796</v>
      </c>
      <c r="D364" s="36" t="s">
        <v>813</v>
      </c>
      <c r="E364" s="36" t="s">
        <v>467</v>
      </c>
      <c r="F364" s="36" t="str">
        <f>LEFT($E364,3)</f>
        <v>IRS</v>
      </c>
      <c r="G364" s="36" t="s">
        <v>541</v>
      </c>
      <c r="H364" s="36" t="s">
        <v>414</v>
      </c>
      <c r="I364" s="36" t="s">
        <v>420</v>
      </c>
      <c r="J364" s="36" t="s">
        <v>387</v>
      </c>
      <c r="K364" s="36" t="s">
        <v>396</v>
      </c>
      <c r="L364" s="36" t="s">
        <v>44</v>
      </c>
      <c r="M364" s="36" t="s">
        <v>15</v>
      </c>
      <c r="N364" s="36" t="s">
        <v>583</v>
      </c>
      <c r="O364" s="37">
        <v>0.6</v>
      </c>
      <c r="P364" s="37">
        <v>0.6</v>
      </c>
      <c r="Q364" s="37">
        <v>0.6</v>
      </c>
      <c r="R364" s="37">
        <v>0.6</v>
      </c>
      <c r="S364" s="37">
        <v>0.6</v>
      </c>
      <c r="T364" s="37">
        <v>0.6</v>
      </c>
      <c r="U364" s="37">
        <v>0.6</v>
      </c>
      <c r="V364" s="37">
        <v>0.6</v>
      </c>
      <c r="W364" s="37">
        <v>0.6</v>
      </c>
      <c r="X364" s="37">
        <v>0.6</v>
      </c>
      <c r="Y364" s="37">
        <v>0.6</v>
      </c>
      <c r="Z364" s="37">
        <v>0.6</v>
      </c>
      <c r="AA364" s="38">
        <f>SUM(O364:Z364)</f>
        <v>7.1999999999999984</v>
      </c>
      <c r="AB364" s="39" t="str">
        <f>VLOOKUP($M364,ProjectPortfolio!$A$2:$C$58,2,0)</f>
        <v>HD4A</v>
      </c>
      <c r="AC364" s="40">
        <f>VLOOKUP($M364,ProjectPortfolio!$A$2:$C$53,3,0)</f>
        <v>46843</v>
      </c>
    </row>
    <row r="365" spans="1:29" s="36" customFormat="1" x14ac:dyDescent="0.3">
      <c r="A365" s="36" t="str">
        <f>CONCATENATE(B365," ","Total")</f>
        <v>A10864 Total</v>
      </c>
      <c r="B365" s="36" t="s">
        <v>821</v>
      </c>
      <c r="C365" s="36" t="s">
        <v>819</v>
      </c>
      <c r="D365" s="36" t="s">
        <v>820</v>
      </c>
      <c r="E365" s="36" t="s">
        <v>469</v>
      </c>
      <c r="F365" s="36" t="str">
        <f>LEFT($E365,3)</f>
        <v>IRS</v>
      </c>
      <c r="G365" s="36" t="s">
        <v>413</v>
      </c>
      <c r="H365" s="36" t="s">
        <v>414</v>
      </c>
      <c r="I365" s="36" t="s">
        <v>420</v>
      </c>
      <c r="J365" s="36" t="s">
        <v>387</v>
      </c>
      <c r="K365" s="36" t="s">
        <v>388</v>
      </c>
      <c r="L365" s="36" t="s">
        <v>922</v>
      </c>
      <c r="M365" s="36" t="s">
        <v>752</v>
      </c>
      <c r="N365" s="36" t="s">
        <v>757</v>
      </c>
      <c r="O365" s="37">
        <v>1</v>
      </c>
      <c r="P365" s="37">
        <v>1</v>
      </c>
      <c r="Q365" s="37" t="s">
        <v>967</v>
      </c>
      <c r="R365" s="37" t="s">
        <v>967</v>
      </c>
      <c r="S365" s="37" t="s">
        <v>967</v>
      </c>
      <c r="T365" s="37" t="s">
        <v>967</v>
      </c>
      <c r="U365" s="37" t="s">
        <v>967</v>
      </c>
      <c r="V365" s="37" t="s">
        <v>967</v>
      </c>
      <c r="W365" s="37" t="s">
        <v>967</v>
      </c>
      <c r="X365" s="37" t="s">
        <v>967</v>
      </c>
      <c r="Y365" s="37" t="s">
        <v>967</v>
      </c>
      <c r="Z365" s="37" t="s">
        <v>967</v>
      </c>
      <c r="AA365" s="38">
        <f>SUM(O365:Z365)</f>
        <v>2</v>
      </c>
      <c r="AB365" s="39" t="str">
        <f>VLOOKUP($M365,ProjectPortfolio!$A$2:$C$53,2,0)</f>
        <v>SGP AGGRI2</v>
      </c>
      <c r="AC365" s="40">
        <f>VLOOKUP($M365,ProjectPortfolio!$A$2:$C$53,3,0)</f>
        <v>45716</v>
      </c>
    </row>
    <row r="366" spans="1:29" s="36" customFormat="1" x14ac:dyDescent="0.3">
      <c r="A366" s="36" t="str">
        <f>CONCATENATE(B366," ","Total")</f>
        <v>A10864 Total</v>
      </c>
      <c r="B366" s="36" t="s">
        <v>821</v>
      </c>
      <c r="C366" s="36" t="s">
        <v>819</v>
      </c>
      <c r="D366" s="36" t="s">
        <v>820</v>
      </c>
      <c r="E366" s="36" t="s">
        <v>469</v>
      </c>
      <c r="F366" s="36" t="str">
        <f>LEFT($E366,3)</f>
        <v>IRS</v>
      </c>
      <c r="G366" s="36" t="s">
        <v>413</v>
      </c>
      <c r="H366" s="36" t="s">
        <v>414</v>
      </c>
      <c r="I366" s="36" t="s">
        <v>420</v>
      </c>
      <c r="J366" s="36" t="s">
        <v>387</v>
      </c>
      <c r="K366" s="36" t="s">
        <v>388</v>
      </c>
      <c r="L366" s="36" t="s">
        <v>922</v>
      </c>
      <c r="M366" s="36" t="s">
        <v>969</v>
      </c>
      <c r="N366" s="36" t="s">
        <v>970</v>
      </c>
      <c r="O366" s="37">
        <v>0</v>
      </c>
      <c r="P366" s="37">
        <v>0</v>
      </c>
      <c r="Q366" s="37">
        <v>1</v>
      </c>
      <c r="R366" s="37">
        <v>1</v>
      </c>
      <c r="S366" s="37">
        <v>1</v>
      </c>
      <c r="T366" s="37">
        <v>1</v>
      </c>
      <c r="U366" s="37">
        <v>1</v>
      </c>
      <c r="V366" s="37">
        <v>1</v>
      </c>
      <c r="W366" s="37">
        <v>1</v>
      </c>
      <c r="X366" s="37">
        <v>1</v>
      </c>
      <c r="Y366" s="37">
        <v>1</v>
      </c>
      <c r="Z366" s="37">
        <v>1</v>
      </c>
      <c r="AA366" s="38">
        <f>SUM(O366:Z366)</f>
        <v>10</v>
      </c>
      <c r="AB366" s="39" t="str">
        <f>VLOOKUP($M366,ProjectPortfolio!$A$2:$C$53,2,0)</f>
        <v>B4T</v>
      </c>
      <c r="AC366" s="40">
        <f>VLOOKUP($M366,ProjectPortfolio!$A$2:$C$53,3,0)</f>
        <v>46022</v>
      </c>
    </row>
    <row r="367" spans="1:29" s="36" customFormat="1" x14ac:dyDescent="0.3">
      <c r="A367" s="36" t="str">
        <f>CONCATENATE(B367," ","Total")</f>
        <v>A10865 Total</v>
      </c>
      <c r="B367" s="36" t="s">
        <v>790</v>
      </c>
      <c r="C367" s="36" t="s">
        <v>786</v>
      </c>
      <c r="D367" s="36" t="s">
        <v>488</v>
      </c>
      <c r="E367" s="36" t="s">
        <v>469</v>
      </c>
      <c r="F367" s="36" t="str">
        <f>LEFT($E367,3)</f>
        <v>IRS</v>
      </c>
      <c r="G367" s="36" t="s">
        <v>413</v>
      </c>
      <c r="H367" s="36" t="s">
        <v>414</v>
      </c>
      <c r="I367" s="36" t="s">
        <v>420</v>
      </c>
      <c r="J367" s="36" t="s">
        <v>383</v>
      </c>
      <c r="K367" s="36" t="s">
        <v>398</v>
      </c>
      <c r="L367" s="36" t="s">
        <v>416</v>
      </c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8">
        <f>SUM(O367:Z367)</f>
        <v>0</v>
      </c>
      <c r="AB367" s="39" t="e">
        <f>VLOOKUP($M367,ProjectPortfolio!$A$2:$C$53,2,0)</f>
        <v>#N/A</v>
      </c>
      <c r="AC367" s="40" t="e">
        <f>VLOOKUP($M367,ProjectPortfolio!$A$2:$C$53,3,0)</f>
        <v>#N/A</v>
      </c>
    </row>
    <row r="368" spans="1:29" s="36" customFormat="1" x14ac:dyDescent="0.3">
      <c r="A368" s="36" t="str">
        <f>CONCATENATE(B368," ","Total")</f>
        <v>A10865 Total</v>
      </c>
      <c r="B368" s="36" t="s">
        <v>790</v>
      </c>
      <c r="C368" s="36" t="s">
        <v>786</v>
      </c>
      <c r="D368" s="36" t="s">
        <v>488</v>
      </c>
      <c r="E368" s="36" t="s">
        <v>469</v>
      </c>
      <c r="F368" s="36" t="str">
        <f>LEFT($E368,3)</f>
        <v>IRS</v>
      </c>
      <c r="G368" s="36" t="s">
        <v>413</v>
      </c>
      <c r="H368" s="36" t="s">
        <v>414</v>
      </c>
      <c r="I368" s="36" t="s">
        <v>420</v>
      </c>
      <c r="J368" s="36" t="s">
        <v>383</v>
      </c>
      <c r="K368" s="36" t="s">
        <v>398</v>
      </c>
      <c r="L368" s="36" t="s">
        <v>416</v>
      </c>
      <c r="M368" s="36" t="s">
        <v>0</v>
      </c>
      <c r="N368" s="36" t="s">
        <v>202</v>
      </c>
      <c r="O368" s="37">
        <v>1</v>
      </c>
      <c r="P368" s="37">
        <v>1</v>
      </c>
      <c r="Q368" s="37">
        <v>1</v>
      </c>
      <c r="R368" s="37">
        <v>1</v>
      </c>
      <c r="S368" s="37">
        <v>1</v>
      </c>
      <c r="T368" s="37">
        <v>1</v>
      </c>
      <c r="U368" s="37">
        <v>1</v>
      </c>
      <c r="V368" s="37">
        <v>1</v>
      </c>
      <c r="W368" s="37">
        <v>1</v>
      </c>
      <c r="X368" s="37">
        <v>1</v>
      </c>
      <c r="Y368" s="37">
        <v>1</v>
      </c>
      <c r="Z368" s="37">
        <v>1</v>
      </c>
      <c r="AA368" s="38">
        <f>SUM(O368:Z368)</f>
        <v>12</v>
      </c>
      <c r="AB368" s="39" t="str">
        <f>VLOOKUP($M368,ProjectPortfolio!$A$2:$C$53,2,0)</f>
        <v>Unrestricted</v>
      </c>
      <c r="AC368" s="40">
        <f>VLOOKUP($M368,ProjectPortfolio!$A$2:$C$53,3,0)</f>
        <v>46022</v>
      </c>
    </row>
    <row r="369" spans="1:29" s="36" customFormat="1" ht="41.4" x14ac:dyDescent="0.3">
      <c r="A369" s="36" t="str">
        <f>CONCATENATE(B369," ","Total")</f>
        <v>A10870 Total</v>
      </c>
      <c r="B369" s="36" t="s">
        <v>826</v>
      </c>
      <c r="C369" s="36" t="s">
        <v>825</v>
      </c>
      <c r="D369" s="36" t="s">
        <v>824</v>
      </c>
      <c r="E369" s="36" t="s">
        <v>746</v>
      </c>
      <c r="F369" s="36" t="str">
        <f>LEFT($E369,3)</f>
        <v>GSS</v>
      </c>
      <c r="G369" s="36" t="s">
        <v>1002</v>
      </c>
      <c r="H369" s="36" t="s">
        <v>451</v>
      </c>
      <c r="I369" s="36" t="s">
        <v>587</v>
      </c>
      <c r="J369" s="36" t="s">
        <v>739</v>
      </c>
      <c r="L369" s="36" t="s">
        <v>370</v>
      </c>
      <c r="M369" s="36" t="s">
        <v>668</v>
      </c>
      <c r="N369" s="36" t="s">
        <v>1004</v>
      </c>
      <c r="O369" s="37">
        <v>1</v>
      </c>
      <c r="P369" s="37">
        <v>1</v>
      </c>
      <c r="Q369" s="37">
        <v>1</v>
      </c>
      <c r="R369" s="37">
        <v>1</v>
      </c>
      <c r="S369" s="37">
        <v>1</v>
      </c>
      <c r="T369" s="37">
        <v>1</v>
      </c>
      <c r="U369" s="37">
        <v>1</v>
      </c>
      <c r="V369" s="37">
        <v>1</v>
      </c>
      <c r="W369" s="37">
        <v>1</v>
      </c>
      <c r="X369" s="37">
        <v>1</v>
      </c>
      <c r="Y369" s="37">
        <v>1</v>
      </c>
      <c r="Z369" s="37">
        <v>1</v>
      </c>
      <c r="AA369" s="38">
        <f>SUM(O369:Z369)</f>
        <v>12</v>
      </c>
      <c r="AB369" s="39" t="str">
        <f>VLOOKUP($M369,ProjectPortfolio!$A$2:$C$53,2,0)</f>
        <v>ILRI Hosting Agreement St. Louis</v>
      </c>
      <c r="AC369" s="40">
        <f>VLOOKUP($M369,ProjectPortfolio!$A$2:$C$53,3,0)</f>
        <v>0</v>
      </c>
    </row>
    <row r="370" spans="1:29" s="36" customFormat="1" x14ac:dyDescent="0.3">
      <c r="A370" s="36" t="str">
        <f>CONCATENATE(B370," ","Total")</f>
        <v>A10873 Total</v>
      </c>
      <c r="B370" s="36" t="s">
        <v>815</v>
      </c>
      <c r="C370" s="36" t="s">
        <v>814</v>
      </c>
      <c r="D370" s="36" t="s">
        <v>816</v>
      </c>
      <c r="E370" s="36" t="s">
        <v>746</v>
      </c>
      <c r="F370" s="36" t="str">
        <f>LEFT($E370,3)</f>
        <v>GSS</v>
      </c>
      <c r="G370" s="36" t="s">
        <v>413</v>
      </c>
      <c r="H370" s="36" t="s">
        <v>414</v>
      </c>
      <c r="I370" s="36" t="s">
        <v>420</v>
      </c>
      <c r="J370" s="36" t="s">
        <v>383</v>
      </c>
      <c r="K370" s="36" t="s">
        <v>385</v>
      </c>
      <c r="L370" s="36" t="s">
        <v>35</v>
      </c>
      <c r="M370" s="36" t="s">
        <v>0</v>
      </c>
      <c r="N370" s="36" t="s">
        <v>47</v>
      </c>
      <c r="O370" s="37">
        <v>1</v>
      </c>
      <c r="P370" s="37">
        <v>1</v>
      </c>
      <c r="Q370" s="37">
        <v>1</v>
      </c>
      <c r="R370" s="37">
        <v>1</v>
      </c>
      <c r="S370" s="37">
        <v>1</v>
      </c>
      <c r="T370" s="37">
        <v>1</v>
      </c>
      <c r="U370" s="37">
        <v>1</v>
      </c>
      <c r="V370" s="37">
        <v>1</v>
      </c>
      <c r="W370" s="37">
        <v>1</v>
      </c>
      <c r="X370" s="37">
        <v>1</v>
      </c>
      <c r="Y370" s="37">
        <v>1</v>
      </c>
      <c r="Z370" s="37">
        <v>1</v>
      </c>
      <c r="AA370" s="38">
        <f>SUM(O370:Z370)</f>
        <v>12</v>
      </c>
      <c r="AB370" s="39" t="str">
        <f>VLOOKUP($M370,ProjectPortfolio!$A$2:$C$53,2,0)</f>
        <v>Unrestricted</v>
      </c>
      <c r="AC370" s="40">
        <f>VLOOKUP($M370,ProjectPortfolio!$A$2:$C$53,3,0)</f>
        <v>46022</v>
      </c>
    </row>
    <row r="371" spans="1:29" s="36" customFormat="1" ht="27.6" x14ac:dyDescent="0.3">
      <c r="A371" s="36" t="str">
        <f>CONCATENATE(B371," ","Total")</f>
        <v>A10877 Total</v>
      </c>
      <c r="B371" s="36" t="s">
        <v>823</v>
      </c>
      <c r="C371" s="36" t="s">
        <v>839</v>
      </c>
      <c r="D371" s="36" t="s">
        <v>631</v>
      </c>
      <c r="E371" s="36" t="s">
        <v>479</v>
      </c>
      <c r="F371" s="36" t="str">
        <f>LEFT($E371,3)</f>
        <v>IRS</v>
      </c>
      <c r="G371" s="36" t="s">
        <v>413</v>
      </c>
      <c r="H371" s="36" t="s">
        <v>414</v>
      </c>
      <c r="I371" s="36" t="s">
        <v>420</v>
      </c>
      <c r="J371" s="36" t="s">
        <v>387</v>
      </c>
      <c r="K371" s="36" t="s">
        <v>393</v>
      </c>
      <c r="L371" s="36" t="s">
        <v>543</v>
      </c>
      <c r="M371" s="36" t="s">
        <v>972</v>
      </c>
      <c r="N371" s="36" t="s">
        <v>977</v>
      </c>
      <c r="O371" s="37">
        <v>1</v>
      </c>
      <c r="P371" s="37">
        <v>1</v>
      </c>
      <c r="Q371" s="37">
        <v>1</v>
      </c>
      <c r="R371" s="37">
        <v>1</v>
      </c>
      <c r="S371" s="37">
        <v>1</v>
      </c>
      <c r="T371" s="37">
        <v>1</v>
      </c>
      <c r="U371" s="37">
        <v>1</v>
      </c>
      <c r="V371" s="37">
        <v>1</v>
      </c>
      <c r="W371" s="37">
        <v>1</v>
      </c>
      <c r="X371" s="37">
        <v>1</v>
      </c>
      <c r="Y371" s="37">
        <v>1</v>
      </c>
      <c r="Z371" s="37">
        <v>1</v>
      </c>
      <c r="AA371" s="38">
        <f>SUM(O371:Z371)</f>
        <v>12</v>
      </c>
      <c r="AB371" s="39" t="str">
        <f>VLOOKUP($M371,ProjectPortfolio!$A$2:$C$53,2,0)</f>
        <v>SUSTAINABLE FARMING</v>
      </c>
      <c r="AC371" s="40">
        <f>VLOOKUP($M371,ProjectPortfolio!$A$2:$C$53,3,0)</f>
        <v>46022</v>
      </c>
    </row>
    <row r="372" spans="1:29" s="36" customFormat="1" ht="27.6" x14ac:dyDescent="0.3">
      <c r="A372" s="36" t="str">
        <f>CONCATENATE(B372," ","Total")</f>
        <v>A10878 Total</v>
      </c>
      <c r="B372" s="36" t="s">
        <v>840</v>
      </c>
      <c r="C372" s="36" t="s">
        <v>841</v>
      </c>
      <c r="E372" s="36" t="s">
        <v>746</v>
      </c>
      <c r="F372" s="36" t="str">
        <f>LEFT($E372,3)</f>
        <v>GSS</v>
      </c>
      <c r="G372" s="36" t="s">
        <v>817</v>
      </c>
      <c r="H372" s="36" t="s">
        <v>451</v>
      </c>
      <c r="I372" s="36" t="s">
        <v>587</v>
      </c>
      <c r="J372" s="36" t="s">
        <v>739</v>
      </c>
      <c r="L372" s="36" t="s">
        <v>370</v>
      </c>
      <c r="M372" s="36" t="s">
        <v>674</v>
      </c>
      <c r="N372" s="36" t="s">
        <v>675</v>
      </c>
      <c r="O372" s="37">
        <v>1</v>
      </c>
      <c r="P372" s="37">
        <v>1</v>
      </c>
      <c r="Q372" s="37">
        <v>1</v>
      </c>
      <c r="R372" s="37">
        <v>1</v>
      </c>
      <c r="S372" s="37">
        <v>1</v>
      </c>
      <c r="T372" s="37">
        <v>1</v>
      </c>
      <c r="U372" s="37">
        <v>1</v>
      </c>
      <c r="V372" s="37">
        <v>1</v>
      </c>
      <c r="W372" s="37">
        <v>1</v>
      </c>
      <c r="X372" s="37">
        <v>1</v>
      </c>
      <c r="Y372" s="37">
        <v>1</v>
      </c>
      <c r="Z372" s="37">
        <v>1</v>
      </c>
      <c r="AA372" s="38">
        <f>SUM(O372:Z372)</f>
        <v>12</v>
      </c>
      <c r="AB372" s="39" t="str">
        <f>VLOOKUP($M372,ProjectPortfolio!$A$2:$C$53,2,0)</f>
        <v>CIMMYT_SENEGAL</v>
      </c>
      <c r="AC372" s="40">
        <f>VLOOKUP($M372,ProjectPortfolio!$A$2:$C$53,3,0)</f>
        <v>0</v>
      </c>
    </row>
    <row r="373" spans="1:29" s="36" customFormat="1" x14ac:dyDescent="0.3">
      <c r="A373" s="36" t="str">
        <f>CONCATENATE(B373," ","Total")</f>
        <v>A10880 Total</v>
      </c>
      <c r="B373" s="36" t="s">
        <v>842</v>
      </c>
      <c r="C373" s="36" t="s">
        <v>843</v>
      </c>
      <c r="E373" s="36" t="s">
        <v>746</v>
      </c>
      <c r="F373" s="36" t="str">
        <f>LEFT($E373,3)</f>
        <v>GSS</v>
      </c>
      <c r="G373" s="36" t="s">
        <v>818</v>
      </c>
      <c r="H373" s="36" t="s">
        <v>451</v>
      </c>
      <c r="I373" s="36" t="s">
        <v>587</v>
      </c>
      <c r="J373" s="36" t="s">
        <v>739</v>
      </c>
      <c r="L373" s="36" t="s">
        <v>370</v>
      </c>
      <c r="M373" s="36" t="s">
        <v>670</v>
      </c>
      <c r="N373" s="36" t="s">
        <v>671</v>
      </c>
      <c r="O373" s="37">
        <v>1</v>
      </c>
      <c r="P373" s="37">
        <v>1</v>
      </c>
      <c r="Q373" s="37">
        <v>1</v>
      </c>
      <c r="R373" s="37">
        <v>1</v>
      </c>
      <c r="S373" s="37">
        <v>1</v>
      </c>
      <c r="T373" s="37">
        <v>1</v>
      </c>
      <c r="U373" s="37">
        <v>1</v>
      </c>
      <c r="V373" s="37">
        <v>1</v>
      </c>
      <c r="W373" s="37">
        <v>1</v>
      </c>
      <c r="X373" s="37">
        <v>1</v>
      </c>
      <c r="Y373" s="37">
        <v>1</v>
      </c>
      <c r="Z373" s="37">
        <v>1</v>
      </c>
      <c r="AA373" s="38">
        <f>SUM(O373:Z373)</f>
        <v>12</v>
      </c>
      <c r="AB373" s="39" t="str">
        <f>VLOOKUP($M373,ProjectPortfolio!$A$2:$C$53,2,0)</f>
        <v>CIAT Senegal</v>
      </c>
      <c r="AC373" s="40">
        <f>VLOOKUP($M373,ProjectPortfolio!$A$2:$C$53,3,0)</f>
        <v>0</v>
      </c>
    </row>
    <row r="374" spans="1:29" s="36" customFormat="1" x14ac:dyDescent="0.3">
      <c r="A374" s="36" t="str">
        <f>CONCATENATE(B374," ","Total")</f>
        <v>A10881 Total</v>
      </c>
      <c r="B374" s="36" t="s">
        <v>844</v>
      </c>
      <c r="C374" s="36" t="s">
        <v>845</v>
      </c>
      <c r="D374" s="36" t="s">
        <v>868</v>
      </c>
      <c r="E374" s="36" t="s">
        <v>419</v>
      </c>
      <c r="F374" s="36" t="str">
        <f>LEFT($E374,3)</f>
        <v>GSS</v>
      </c>
      <c r="G374" s="36" t="s">
        <v>413</v>
      </c>
      <c r="H374" s="36" t="s">
        <v>414</v>
      </c>
      <c r="I374" s="36" t="s">
        <v>420</v>
      </c>
      <c r="J374" s="36" t="s">
        <v>387</v>
      </c>
      <c r="K374" s="36" t="s">
        <v>393</v>
      </c>
      <c r="L374" s="36" t="s">
        <v>438</v>
      </c>
      <c r="M374" s="36" t="s">
        <v>752</v>
      </c>
      <c r="N374" s="36" t="s">
        <v>757</v>
      </c>
      <c r="O374" s="37">
        <v>1</v>
      </c>
      <c r="P374" s="37">
        <v>1</v>
      </c>
      <c r="Q374" s="37" t="s">
        <v>967</v>
      </c>
      <c r="R374" s="37" t="s">
        <v>967</v>
      </c>
      <c r="S374" s="37" t="s">
        <v>967</v>
      </c>
      <c r="T374" s="37" t="s">
        <v>967</v>
      </c>
      <c r="U374" s="37" t="s">
        <v>967</v>
      </c>
      <c r="V374" s="37" t="s">
        <v>967</v>
      </c>
      <c r="W374" s="37" t="s">
        <v>967</v>
      </c>
      <c r="X374" s="37" t="s">
        <v>967</v>
      </c>
      <c r="Y374" s="37" t="s">
        <v>967</v>
      </c>
      <c r="Z374" s="37" t="s">
        <v>967</v>
      </c>
      <c r="AA374" s="38">
        <f>SUM(O374:Z374)</f>
        <v>2</v>
      </c>
      <c r="AB374" s="39" t="str">
        <f>VLOOKUP($M374,ProjectPortfolio!$A$2:$C$53,2,0)</f>
        <v>SGP AGGRI2</v>
      </c>
      <c r="AC374" s="40">
        <f>VLOOKUP($M374,ProjectPortfolio!$A$2:$C$53,3,0)</f>
        <v>45716</v>
      </c>
    </row>
    <row r="375" spans="1:29" s="36" customFormat="1" x14ac:dyDescent="0.3">
      <c r="A375" s="36" t="str">
        <f>CONCATENATE(B375," ","Total")</f>
        <v>A10881 Total</v>
      </c>
      <c r="B375" s="36" t="s">
        <v>844</v>
      </c>
      <c r="C375" s="36" t="s">
        <v>845</v>
      </c>
      <c r="D375" s="36" t="s">
        <v>868</v>
      </c>
      <c r="E375" s="36" t="s">
        <v>419</v>
      </c>
      <c r="F375" s="36" t="str">
        <f>LEFT($E375,3)</f>
        <v>GSS</v>
      </c>
      <c r="G375" s="36" t="s">
        <v>413</v>
      </c>
      <c r="H375" s="36" t="s">
        <v>414</v>
      </c>
      <c r="I375" s="36" t="s">
        <v>420</v>
      </c>
      <c r="J375" s="36" t="s">
        <v>387</v>
      </c>
      <c r="K375" s="36" t="s">
        <v>393</v>
      </c>
      <c r="L375" s="36" t="s">
        <v>438</v>
      </c>
      <c r="M375" s="36" t="s">
        <v>969</v>
      </c>
      <c r="N375" s="36" t="s">
        <v>970</v>
      </c>
      <c r="O375" s="37">
        <v>0</v>
      </c>
      <c r="P375" s="37">
        <v>0</v>
      </c>
      <c r="Q375" s="37">
        <v>1</v>
      </c>
      <c r="R375" s="37">
        <v>1</v>
      </c>
      <c r="S375" s="37">
        <v>1</v>
      </c>
      <c r="T375" s="37">
        <v>1</v>
      </c>
      <c r="U375" s="37">
        <v>1</v>
      </c>
      <c r="V375" s="37">
        <v>1</v>
      </c>
      <c r="W375" s="37">
        <v>1</v>
      </c>
      <c r="X375" s="37">
        <v>1</v>
      </c>
      <c r="Y375" s="37">
        <v>1</v>
      </c>
      <c r="Z375" s="37">
        <v>1</v>
      </c>
      <c r="AA375" s="38">
        <f>SUM(O375:Z375)</f>
        <v>10</v>
      </c>
      <c r="AB375" s="39" t="str">
        <f>VLOOKUP($M375,ProjectPortfolio!$A$2:$C$53,2,0)</f>
        <v>B4T</v>
      </c>
      <c r="AC375" s="40">
        <f>VLOOKUP($M375,ProjectPortfolio!$A$2:$C$53,3,0)</f>
        <v>46022</v>
      </c>
    </row>
    <row r="376" spans="1:29" s="36" customFormat="1" x14ac:dyDescent="0.3">
      <c r="A376" s="36" t="str">
        <f>CONCATENATE(B376," ","Total")</f>
        <v>A10884 Total</v>
      </c>
      <c r="B376" s="36" t="s">
        <v>846</v>
      </c>
      <c r="C376" s="36" t="s">
        <v>847</v>
      </c>
      <c r="E376" s="36" t="s">
        <v>746</v>
      </c>
      <c r="F376" s="36" t="str">
        <f>LEFT($E376,3)</f>
        <v>GSS</v>
      </c>
      <c r="G376" s="36" t="s">
        <v>818</v>
      </c>
      <c r="H376" s="36" t="s">
        <v>451</v>
      </c>
      <c r="I376" s="36" t="s">
        <v>587</v>
      </c>
      <c r="J376" s="36" t="s">
        <v>739</v>
      </c>
      <c r="L376" s="36" t="s">
        <v>370</v>
      </c>
      <c r="M376" s="36" t="s">
        <v>670</v>
      </c>
      <c r="N376" s="36" t="s">
        <v>671</v>
      </c>
      <c r="O376" s="37">
        <v>1</v>
      </c>
      <c r="P376" s="37">
        <v>1</v>
      </c>
      <c r="Q376" s="37">
        <v>1</v>
      </c>
      <c r="R376" s="37">
        <v>1</v>
      </c>
      <c r="S376" s="37">
        <v>1</v>
      </c>
      <c r="T376" s="37">
        <v>1</v>
      </c>
      <c r="U376" s="37">
        <v>1</v>
      </c>
      <c r="V376" s="37">
        <v>1</v>
      </c>
      <c r="W376" s="37">
        <v>1</v>
      </c>
      <c r="X376" s="37">
        <v>1</v>
      </c>
      <c r="Y376" s="37">
        <v>1</v>
      </c>
      <c r="Z376" s="37">
        <v>1</v>
      </c>
      <c r="AA376" s="38">
        <f>SUM(O376:Z376)</f>
        <v>12</v>
      </c>
      <c r="AB376" s="39" t="str">
        <f>VLOOKUP($M376,ProjectPortfolio!$A$2:$C$53,2,0)</f>
        <v>CIAT Senegal</v>
      </c>
      <c r="AC376" s="40">
        <f>VLOOKUP($M376,ProjectPortfolio!$A$2:$C$53,3,0)</f>
        <v>0</v>
      </c>
    </row>
    <row r="377" spans="1:29" s="36" customFormat="1" x14ac:dyDescent="0.3">
      <c r="A377" s="36" t="str">
        <f>CONCATENATE(B377," ","Total")</f>
        <v>A10888 Total</v>
      </c>
      <c r="B377" s="36" t="s">
        <v>848</v>
      </c>
      <c r="C377" s="36" t="s">
        <v>849</v>
      </c>
      <c r="G377" s="36" t="s">
        <v>541</v>
      </c>
      <c r="H377" s="36" t="s">
        <v>471</v>
      </c>
      <c r="I377" s="36" t="s">
        <v>472</v>
      </c>
      <c r="J377" s="36" t="s">
        <v>387</v>
      </c>
      <c r="K377" s="36" t="s">
        <v>388</v>
      </c>
      <c r="L377" s="36" t="s">
        <v>584</v>
      </c>
      <c r="M377" s="36" t="s">
        <v>752</v>
      </c>
      <c r="N377" s="36" t="s">
        <v>757</v>
      </c>
      <c r="O377" s="37">
        <v>1</v>
      </c>
      <c r="P377" s="37">
        <v>1</v>
      </c>
      <c r="Q377" s="37" t="s">
        <v>967</v>
      </c>
      <c r="R377" s="37" t="s">
        <v>967</v>
      </c>
      <c r="S377" s="37" t="s">
        <v>967</v>
      </c>
      <c r="T377" s="37" t="s">
        <v>967</v>
      </c>
      <c r="U377" s="37" t="s">
        <v>967</v>
      </c>
      <c r="V377" s="37" t="s">
        <v>967</v>
      </c>
      <c r="W377" s="37" t="s">
        <v>967</v>
      </c>
      <c r="X377" s="37" t="s">
        <v>967</v>
      </c>
      <c r="Y377" s="37" t="s">
        <v>967</v>
      </c>
      <c r="Z377" s="37" t="s">
        <v>967</v>
      </c>
      <c r="AA377" s="38">
        <f>SUM(O377:Z377)</f>
        <v>2</v>
      </c>
      <c r="AB377" s="39" t="str">
        <f>VLOOKUP($M377,ProjectPortfolio!$A$2:$C$53,2,0)</f>
        <v>SGP AGGRI2</v>
      </c>
      <c r="AC377" s="40">
        <f>VLOOKUP($M377,ProjectPortfolio!$A$2:$C$53,3,0)</f>
        <v>45716</v>
      </c>
    </row>
    <row r="378" spans="1:29" s="36" customFormat="1" x14ac:dyDescent="0.3">
      <c r="A378" s="36" t="str">
        <f>CONCATENATE(B378," ","Total")</f>
        <v>A10888 Total</v>
      </c>
      <c r="B378" s="36" t="s">
        <v>848</v>
      </c>
      <c r="C378" s="36" t="s">
        <v>849</v>
      </c>
      <c r="G378" s="36" t="s">
        <v>541</v>
      </c>
      <c r="H378" s="36" t="s">
        <v>471</v>
      </c>
      <c r="I378" s="36" t="s">
        <v>472</v>
      </c>
      <c r="J378" s="36" t="s">
        <v>387</v>
      </c>
      <c r="K378" s="36" t="s">
        <v>388</v>
      </c>
      <c r="L378" s="36" t="s">
        <v>584</v>
      </c>
      <c r="M378" s="36" t="s">
        <v>969</v>
      </c>
      <c r="N378" s="36" t="s">
        <v>970</v>
      </c>
      <c r="O378" s="37">
        <v>0</v>
      </c>
      <c r="P378" s="37">
        <v>0</v>
      </c>
      <c r="Q378" s="37">
        <v>1</v>
      </c>
      <c r="R378" s="37">
        <v>1</v>
      </c>
      <c r="S378" s="37">
        <v>1</v>
      </c>
      <c r="T378" s="37">
        <v>1</v>
      </c>
      <c r="U378" s="37">
        <v>1</v>
      </c>
      <c r="V378" s="37">
        <v>1</v>
      </c>
      <c r="W378" s="37">
        <v>1</v>
      </c>
      <c r="X378" s="37">
        <v>1</v>
      </c>
      <c r="Y378" s="37">
        <v>1</v>
      </c>
      <c r="Z378" s="37">
        <v>1</v>
      </c>
      <c r="AA378" s="38">
        <f>SUM(O378:Z378)</f>
        <v>10</v>
      </c>
      <c r="AB378" s="39" t="str">
        <f>VLOOKUP($M378,ProjectPortfolio!$A$2:$C$53,2,0)</f>
        <v>B4T</v>
      </c>
      <c r="AC378" s="40">
        <f>VLOOKUP($M378,ProjectPortfolio!$A$2:$C$53,3,0)</f>
        <v>46022</v>
      </c>
    </row>
    <row r="379" spans="1:29" s="36" customFormat="1" ht="27.6" x14ac:dyDescent="0.3">
      <c r="A379" s="36" t="str">
        <f>CONCATENATE(B379," ","Total")</f>
        <v>A10889 Total</v>
      </c>
      <c r="B379" s="36" t="s">
        <v>850</v>
      </c>
      <c r="C379" s="36" t="s">
        <v>851</v>
      </c>
      <c r="E379" s="36" t="s">
        <v>746</v>
      </c>
      <c r="F379" s="36" t="str">
        <f>LEFT($E379,3)</f>
        <v>GSS</v>
      </c>
      <c r="G379" s="36" t="s">
        <v>817</v>
      </c>
      <c r="H379" s="36" t="s">
        <v>451</v>
      </c>
      <c r="I379" s="36" t="s">
        <v>587</v>
      </c>
      <c r="J379" s="36" t="s">
        <v>739</v>
      </c>
      <c r="L379" s="36" t="s">
        <v>370</v>
      </c>
      <c r="M379" s="36" t="s">
        <v>674</v>
      </c>
      <c r="N379" s="36" t="s">
        <v>675</v>
      </c>
      <c r="O379" s="37">
        <v>1</v>
      </c>
      <c r="P379" s="37">
        <v>1</v>
      </c>
      <c r="Q379" s="37">
        <v>1</v>
      </c>
      <c r="R379" s="37">
        <v>1</v>
      </c>
      <c r="S379" s="37">
        <v>1</v>
      </c>
      <c r="T379" s="37">
        <v>1</v>
      </c>
      <c r="U379" s="37">
        <v>1</v>
      </c>
      <c r="V379" s="37">
        <v>1</v>
      </c>
      <c r="W379" s="37">
        <v>1</v>
      </c>
      <c r="X379" s="37">
        <v>1</v>
      </c>
      <c r="Y379" s="37">
        <v>1</v>
      </c>
      <c r="Z379" s="37">
        <v>1</v>
      </c>
      <c r="AA379" s="38">
        <f>SUM(O379:Z379)</f>
        <v>12</v>
      </c>
      <c r="AB379" s="39" t="str">
        <f>VLOOKUP($M379,ProjectPortfolio!$A$2:$C$53,2,0)</f>
        <v>CIMMYT_SENEGAL</v>
      </c>
      <c r="AC379" s="40">
        <f>VLOOKUP($M379,ProjectPortfolio!$A$2:$C$53,3,0)</f>
        <v>0</v>
      </c>
    </row>
    <row r="380" spans="1:29" s="36" customFormat="1" x14ac:dyDescent="0.3">
      <c r="A380" s="36" t="str">
        <f>CONCATENATE(B380," ","Total")</f>
        <v>A10890 Total</v>
      </c>
      <c r="B380" s="36" t="s">
        <v>852</v>
      </c>
      <c r="C380" s="36" t="s">
        <v>853</v>
      </c>
      <c r="D380" s="36" t="s">
        <v>866</v>
      </c>
      <c r="E380" s="36" t="s">
        <v>419</v>
      </c>
      <c r="F380" s="36" t="str">
        <f>LEFT($E380,3)</f>
        <v>GSS</v>
      </c>
      <c r="G380" s="36" t="s">
        <v>413</v>
      </c>
      <c r="H380" s="36" t="s">
        <v>414</v>
      </c>
      <c r="I380" s="36" t="s">
        <v>420</v>
      </c>
      <c r="J380" s="36" t="s">
        <v>387</v>
      </c>
      <c r="K380" s="36" t="s">
        <v>393</v>
      </c>
      <c r="L380" s="36" t="s">
        <v>438</v>
      </c>
      <c r="M380" s="36" t="s">
        <v>752</v>
      </c>
      <c r="N380" s="36" t="s">
        <v>757</v>
      </c>
      <c r="O380" s="37">
        <v>1</v>
      </c>
      <c r="P380" s="37">
        <v>1</v>
      </c>
      <c r="Q380" s="37" t="s">
        <v>967</v>
      </c>
      <c r="R380" s="37" t="s">
        <v>967</v>
      </c>
      <c r="S380" s="37" t="s">
        <v>967</v>
      </c>
      <c r="T380" s="37" t="s">
        <v>967</v>
      </c>
      <c r="U380" s="37" t="s">
        <v>967</v>
      </c>
      <c r="V380" s="37" t="s">
        <v>967</v>
      </c>
      <c r="W380" s="37" t="s">
        <v>967</v>
      </c>
      <c r="X380" s="37" t="s">
        <v>967</v>
      </c>
      <c r="Y380" s="37" t="s">
        <v>967</v>
      </c>
      <c r="Z380" s="37" t="s">
        <v>967</v>
      </c>
      <c r="AA380" s="38">
        <f>SUM(O380:Z380)</f>
        <v>2</v>
      </c>
      <c r="AB380" s="39" t="str">
        <f>VLOOKUP($M380,ProjectPortfolio!$A$2:$C$53,2,0)</f>
        <v>SGP AGGRI2</v>
      </c>
      <c r="AC380" s="40">
        <f>VLOOKUP($M380,ProjectPortfolio!$A$2:$C$53,3,0)</f>
        <v>45716</v>
      </c>
    </row>
    <row r="381" spans="1:29" s="36" customFormat="1" x14ac:dyDescent="0.3">
      <c r="A381" s="36" t="str">
        <f>CONCATENATE(B381," ","Total")</f>
        <v>A10890 Total</v>
      </c>
      <c r="B381" s="36" t="s">
        <v>852</v>
      </c>
      <c r="C381" s="36" t="s">
        <v>853</v>
      </c>
      <c r="D381" s="36" t="s">
        <v>866</v>
      </c>
      <c r="E381" s="36" t="s">
        <v>419</v>
      </c>
      <c r="F381" s="36" t="str">
        <f>LEFT($E381,3)</f>
        <v>GSS</v>
      </c>
      <c r="G381" s="36" t="s">
        <v>413</v>
      </c>
      <c r="H381" s="36" t="s">
        <v>414</v>
      </c>
      <c r="I381" s="36" t="s">
        <v>420</v>
      </c>
      <c r="J381" s="36" t="s">
        <v>387</v>
      </c>
      <c r="K381" s="36" t="s">
        <v>393</v>
      </c>
      <c r="L381" s="36" t="s">
        <v>438</v>
      </c>
      <c r="M381" s="36" t="s">
        <v>969</v>
      </c>
      <c r="N381" s="36" t="s">
        <v>970</v>
      </c>
      <c r="O381" s="37">
        <v>0</v>
      </c>
      <c r="P381" s="37">
        <v>0</v>
      </c>
      <c r="Q381" s="37">
        <v>1</v>
      </c>
      <c r="R381" s="37">
        <v>1</v>
      </c>
      <c r="S381" s="37">
        <v>1</v>
      </c>
      <c r="T381" s="37">
        <v>1</v>
      </c>
      <c r="U381" s="37">
        <v>1</v>
      </c>
      <c r="V381" s="37">
        <v>1</v>
      </c>
      <c r="W381" s="37">
        <v>1</v>
      </c>
      <c r="X381" s="37">
        <v>1</v>
      </c>
      <c r="Y381" s="37">
        <v>1</v>
      </c>
      <c r="Z381" s="37">
        <v>1</v>
      </c>
      <c r="AA381" s="38">
        <f>SUM(O381:Z381)</f>
        <v>10</v>
      </c>
      <c r="AB381" s="39" t="str">
        <f>VLOOKUP($M381,ProjectPortfolio!$A$2:$C$53,2,0)</f>
        <v>B4T</v>
      </c>
      <c r="AC381" s="40">
        <f>VLOOKUP($M381,ProjectPortfolio!$A$2:$C$53,3,0)</f>
        <v>46022</v>
      </c>
    </row>
    <row r="382" spans="1:29" s="36" customFormat="1" x14ac:dyDescent="0.3">
      <c r="A382" s="36" t="str">
        <f>CONCATENATE(B382," ","Total")</f>
        <v>A10893 Total</v>
      </c>
      <c r="B382" s="36" t="s">
        <v>854</v>
      </c>
      <c r="C382" s="36" t="s">
        <v>855</v>
      </c>
      <c r="D382" s="36" t="s">
        <v>867</v>
      </c>
      <c r="E382" s="36" t="s">
        <v>437</v>
      </c>
      <c r="F382" s="36" t="str">
        <f>LEFT($E382,3)</f>
        <v>GSS</v>
      </c>
      <c r="G382" s="36" t="s">
        <v>541</v>
      </c>
      <c r="H382" s="36" t="s">
        <v>414</v>
      </c>
      <c r="I382" s="36" t="s">
        <v>420</v>
      </c>
      <c r="J382" s="36" t="s">
        <v>397</v>
      </c>
      <c r="K382" s="36" t="s">
        <v>397</v>
      </c>
      <c r="L382" s="36" t="s">
        <v>28</v>
      </c>
      <c r="M382" s="36" t="s">
        <v>0</v>
      </c>
      <c r="N382" s="36" t="s">
        <v>29</v>
      </c>
      <c r="O382" s="37">
        <v>1</v>
      </c>
      <c r="P382" s="37">
        <v>1</v>
      </c>
      <c r="Q382" s="37">
        <v>1</v>
      </c>
      <c r="R382" s="37">
        <v>1</v>
      </c>
      <c r="S382" s="37">
        <v>1</v>
      </c>
      <c r="T382" s="37">
        <v>1</v>
      </c>
      <c r="U382" s="37">
        <v>1</v>
      </c>
      <c r="V382" s="37">
        <v>1</v>
      </c>
      <c r="W382" s="37">
        <v>1</v>
      </c>
      <c r="X382" s="37">
        <v>1</v>
      </c>
      <c r="Y382" s="37">
        <v>1</v>
      </c>
      <c r="Z382" s="37">
        <v>1</v>
      </c>
      <c r="AA382" s="38">
        <f>SUM(O382:Z382)</f>
        <v>12</v>
      </c>
      <c r="AB382" s="39" t="str">
        <f>VLOOKUP($M382,ProjectPortfolio!$A$2:$C$53,2,0)</f>
        <v>Unrestricted</v>
      </c>
      <c r="AC382" s="40">
        <f>VLOOKUP($M382,ProjectPortfolio!$A$2:$C$53,3,0)</f>
        <v>46022</v>
      </c>
    </row>
    <row r="383" spans="1:29" s="36" customFormat="1" x14ac:dyDescent="0.3">
      <c r="A383" s="36" t="str">
        <f>CONCATENATE(B383," ","Total")</f>
        <v>A10898 Total</v>
      </c>
      <c r="B383" s="36" t="s">
        <v>858</v>
      </c>
      <c r="C383" s="36" t="s">
        <v>859</v>
      </c>
      <c r="E383" s="36" t="s">
        <v>746</v>
      </c>
      <c r="F383" s="36" t="str">
        <f>LEFT($E383,3)</f>
        <v>GSS</v>
      </c>
      <c r="G383" s="36" t="s">
        <v>818</v>
      </c>
      <c r="H383" s="36" t="s">
        <v>451</v>
      </c>
      <c r="I383" s="36" t="s">
        <v>587</v>
      </c>
      <c r="J383" s="36" t="s">
        <v>739</v>
      </c>
      <c r="L383" s="36" t="s">
        <v>370</v>
      </c>
      <c r="M383" s="36" t="s">
        <v>670</v>
      </c>
      <c r="N383" s="36" t="s">
        <v>671</v>
      </c>
      <c r="O383" s="37">
        <v>1</v>
      </c>
      <c r="P383" s="37">
        <v>1</v>
      </c>
      <c r="Q383" s="37">
        <v>1</v>
      </c>
      <c r="R383" s="37">
        <v>1</v>
      </c>
      <c r="S383" s="37">
        <v>1</v>
      </c>
      <c r="T383" s="37">
        <v>1</v>
      </c>
      <c r="U383" s="37">
        <v>1</v>
      </c>
      <c r="V383" s="37">
        <v>1</v>
      </c>
      <c r="W383" s="37">
        <v>1</v>
      </c>
      <c r="X383" s="37">
        <v>1</v>
      </c>
      <c r="Y383" s="37">
        <v>1</v>
      </c>
      <c r="Z383" s="37">
        <v>1</v>
      </c>
      <c r="AA383" s="38">
        <f>SUM(O383:Z383)</f>
        <v>12</v>
      </c>
      <c r="AB383" s="39" t="str">
        <f>VLOOKUP($M383,ProjectPortfolio!$A$2:$C$53,2,0)</f>
        <v>CIAT Senegal</v>
      </c>
      <c r="AC383" s="40">
        <f>VLOOKUP($M383,ProjectPortfolio!$A$2:$C$53,3,0)</f>
        <v>0</v>
      </c>
    </row>
    <row r="384" spans="1:29" s="36" customFormat="1" x14ac:dyDescent="0.3">
      <c r="A384" s="36" t="str">
        <f>CONCATENATE(B384," ","Total")</f>
        <v>A10899 Total</v>
      </c>
      <c r="B384" s="36" t="s">
        <v>860</v>
      </c>
      <c r="C384" s="36" t="s">
        <v>861</v>
      </c>
      <c r="D384" s="36" t="s">
        <v>785</v>
      </c>
      <c r="F384" s="36" t="s">
        <v>746</v>
      </c>
      <c r="G384" s="36" t="s">
        <v>413</v>
      </c>
      <c r="H384" s="36" t="s">
        <v>414</v>
      </c>
      <c r="I384" s="36" t="s">
        <v>415</v>
      </c>
      <c r="J384" s="36" t="s">
        <v>389</v>
      </c>
      <c r="K384" s="36" t="s">
        <v>390</v>
      </c>
      <c r="L384" s="36" t="s">
        <v>431</v>
      </c>
      <c r="M384" s="36" t="s">
        <v>0</v>
      </c>
      <c r="N384" s="36" t="s">
        <v>74</v>
      </c>
      <c r="O384" s="37">
        <v>1</v>
      </c>
      <c r="P384" s="37">
        <v>1</v>
      </c>
      <c r="Q384" s="37">
        <v>1</v>
      </c>
      <c r="R384" s="37">
        <v>1</v>
      </c>
      <c r="S384" s="37">
        <v>1</v>
      </c>
      <c r="T384" s="37">
        <v>1</v>
      </c>
      <c r="U384" s="37">
        <v>1</v>
      </c>
      <c r="V384" s="37">
        <v>1</v>
      </c>
      <c r="W384" s="37">
        <v>1</v>
      </c>
      <c r="X384" s="37">
        <v>1</v>
      </c>
      <c r="Y384" s="37">
        <v>1</v>
      </c>
      <c r="Z384" s="37">
        <v>1</v>
      </c>
      <c r="AA384" s="38">
        <f>SUM(O384:Z384)</f>
        <v>12</v>
      </c>
      <c r="AB384" s="39" t="str">
        <f>VLOOKUP($M384,ProjectPortfolio!$A$2:$C$53,2,0)</f>
        <v>Unrestricted</v>
      </c>
      <c r="AC384" s="40">
        <f>VLOOKUP($M384,ProjectPortfolio!$A$2:$C$53,3,0)</f>
        <v>46022</v>
      </c>
    </row>
    <row r="385" spans="1:29" s="36" customFormat="1" ht="27.6" x14ac:dyDescent="0.3">
      <c r="A385" s="36" t="str">
        <f>CONCATENATE(B385," ","Total")</f>
        <v>A10900 Total</v>
      </c>
      <c r="B385" s="36" t="s">
        <v>862</v>
      </c>
      <c r="C385" s="36" t="s">
        <v>873</v>
      </c>
      <c r="D385" s="36" t="s">
        <v>364</v>
      </c>
      <c r="E385" s="36" t="s">
        <v>430</v>
      </c>
      <c r="F385" s="36" t="str">
        <f>LEFT($E385,3)</f>
        <v>GSS</v>
      </c>
      <c r="G385" s="36" t="s">
        <v>541</v>
      </c>
      <c r="H385" s="36" t="s">
        <v>414</v>
      </c>
      <c r="I385" s="36" t="s">
        <v>420</v>
      </c>
      <c r="J385" s="36" t="s">
        <v>387</v>
      </c>
      <c r="K385" s="36" t="s">
        <v>401</v>
      </c>
      <c r="L385" s="36" t="s">
        <v>38</v>
      </c>
      <c r="M385" s="36" t="s">
        <v>971</v>
      </c>
      <c r="N385" s="36" t="s">
        <v>985</v>
      </c>
      <c r="O385" s="37">
        <v>1</v>
      </c>
      <c r="P385" s="37">
        <v>1</v>
      </c>
      <c r="Q385" s="37">
        <v>1</v>
      </c>
      <c r="R385" s="37">
        <v>1</v>
      </c>
      <c r="S385" s="37">
        <v>1</v>
      </c>
      <c r="T385" s="37">
        <v>1</v>
      </c>
      <c r="U385" s="37">
        <v>1</v>
      </c>
      <c r="V385" s="37">
        <v>1</v>
      </c>
      <c r="W385" s="37">
        <v>1</v>
      </c>
      <c r="X385" s="37">
        <v>1</v>
      </c>
      <c r="Y385" s="37">
        <v>1</v>
      </c>
      <c r="Z385" s="37">
        <v>1</v>
      </c>
      <c r="AA385" s="38">
        <f>SUM(O385:Z385)</f>
        <v>12</v>
      </c>
      <c r="AB385" s="39" t="str">
        <f>VLOOKUP($M385,ProjectPortfolio!$A$2:$C$53,2,0)</f>
        <v>SCALING IMPACT</v>
      </c>
      <c r="AC385" s="40">
        <f>VLOOKUP($M385,ProjectPortfolio!$A$2:$C$53,3,0)</f>
        <v>46022</v>
      </c>
    </row>
    <row r="386" spans="1:29" s="36" customFormat="1" x14ac:dyDescent="0.3">
      <c r="A386" s="36" t="str">
        <f>CONCATENATE(B386," ","Total")</f>
        <v>A10904 Total</v>
      </c>
      <c r="B386" s="36" t="s">
        <v>863</v>
      </c>
      <c r="C386" s="36" t="s">
        <v>874</v>
      </c>
      <c r="D386" s="36" t="s">
        <v>875</v>
      </c>
      <c r="L386" s="36" t="s">
        <v>38</v>
      </c>
      <c r="M386" s="36" t="s">
        <v>871</v>
      </c>
      <c r="N386" s="36" t="s">
        <v>889</v>
      </c>
      <c r="O386" s="37">
        <v>1</v>
      </c>
      <c r="P386" s="37">
        <v>1</v>
      </c>
      <c r="Q386" s="37">
        <v>1</v>
      </c>
      <c r="R386" s="37">
        <v>1</v>
      </c>
      <c r="S386" s="37">
        <v>1</v>
      </c>
      <c r="T386" s="37">
        <v>1</v>
      </c>
      <c r="U386" s="37">
        <v>1</v>
      </c>
      <c r="V386" s="37">
        <v>1</v>
      </c>
      <c r="W386" s="37">
        <v>1</v>
      </c>
      <c r="X386" s="37">
        <v>1</v>
      </c>
      <c r="Y386" s="37">
        <v>1</v>
      </c>
      <c r="Z386" s="37">
        <v>1</v>
      </c>
      <c r="AA386" s="38">
        <f>SUM(O386:Z386)</f>
        <v>12</v>
      </c>
      <c r="AB386" s="39" t="str">
        <f>VLOOKUP($M386,ProjectPortfolio!$A$2:$C$53,2,0)</f>
        <v>MCF RIZAO</v>
      </c>
      <c r="AC386" s="40">
        <f>VLOOKUP($M386,ProjectPortfolio!$A$2:$C$53,3,0)</f>
        <v>47299</v>
      </c>
    </row>
    <row r="387" spans="1:29" s="36" customFormat="1" x14ac:dyDescent="0.3">
      <c r="A387" s="36" t="str">
        <f>CONCATENATE(B387," ","Total")</f>
        <v>A10905 Total</v>
      </c>
      <c r="B387" s="36" t="s">
        <v>864</v>
      </c>
      <c r="C387" s="36" t="s">
        <v>865</v>
      </c>
      <c r="E387" s="36" t="s">
        <v>746</v>
      </c>
      <c r="F387" s="36" t="str">
        <f>LEFT($E387,3)</f>
        <v>GSS</v>
      </c>
      <c r="G387" s="36" t="s">
        <v>818</v>
      </c>
      <c r="H387" s="36" t="s">
        <v>451</v>
      </c>
      <c r="I387" s="36" t="s">
        <v>587</v>
      </c>
      <c r="J387" s="36" t="s">
        <v>739</v>
      </c>
      <c r="L387" s="36" t="s">
        <v>370</v>
      </c>
      <c r="M387" s="36" t="s">
        <v>670</v>
      </c>
      <c r="N387" s="36" t="s">
        <v>671</v>
      </c>
      <c r="O387" s="37">
        <v>1</v>
      </c>
      <c r="P387" s="37">
        <v>1</v>
      </c>
      <c r="Q387" s="37">
        <v>1</v>
      </c>
      <c r="R387" s="37">
        <v>1</v>
      </c>
      <c r="S387" s="37">
        <v>1</v>
      </c>
      <c r="T387" s="37">
        <v>1</v>
      </c>
      <c r="U387" s="37">
        <v>1</v>
      </c>
      <c r="V387" s="37">
        <v>1</v>
      </c>
      <c r="W387" s="37">
        <v>1</v>
      </c>
      <c r="X387" s="37">
        <v>1</v>
      </c>
      <c r="Y387" s="37">
        <v>1</v>
      </c>
      <c r="Z387" s="37">
        <v>1</v>
      </c>
      <c r="AA387" s="38">
        <f>SUM(O387:Z387)</f>
        <v>12</v>
      </c>
      <c r="AB387" s="39" t="str">
        <f>VLOOKUP($M387,ProjectPortfolio!$A$2:$C$53,2,0)</f>
        <v>CIAT Senegal</v>
      </c>
      <c r="AC387" s="40">
        <f>VLOOKUP($M387,ProjectPortfolio!$A$2:$C$53,3,0)</f>
        <v>0</v>
      </c>
    </row>
    <row r="388" spans="1:29" s="36" customFormat="1" x14ac:dyDescent="0.3">
      <c r="A388" s="36" t="str">
        <f>CONCATENATE(B388," ","Total")</f>
        <v>A10906 Total</v>
      </c>
      <c r="B388" s="36" t="s">
        <v>876</v>
      </c>
      <c r="C388" s="36" t="s">
        <v>877</v>
      </c>
      <c r="D388" s="36" t="s">
        <v>524</v>
      </c>
      <c r="K388" s="36" t="s">
        <v>1105</v>
      </c>
      <c r="L388" s="36" t="s">
        <v>370</v>
      </c>
      <c r="M388" s="36" t="s">
        <v>670</v>
      </c>
      <c r="N388" s="36" t="s">
        <v>671</v>
      </c>
      <c r="O388" s="37">
        <v>1</v>
      </c>
      <c r="P388" s="37">
        <v>1</v>
      </c>
      <c r="Q388" s="37">
        <v>1</v>
      </c>
      <c r="R388" s="37">
        <v>1</v>
      </c>
      <c r="S388" s="37">
        <v>1</v>
      </c>
      <c r="T388" s="37">
        <v>1</v>
      </c>
      <c r="U388" s="37">
        <v>1</v>
      </c>
      <c r="V388" s="37">
        <v>1</v>
      </c>
      <c r="W388" s="37">
        <v>1</v>
      </c>
      <c r="X388" s="37">
        <v>1</v>
      </c>
      <c r="Y388" s="37">
        <v>1</v>
      </c>
      <c r="Z388" s="37">
        <v>1</v>
      </c>
      <c r="AA388" s="38">
        <f>SUM(O388:Z388)</f>
        <v>12</v>
      </c>
      <c r="AB388" s="39" t="str">
        <f>VLOOKUP($M388,ProjectPortfolio!$A$2:$C$53,2,0)</f>
        <v>CIAT Senegal</v>
      </c>
      <c r="AC388" s="40">
        <f>VLOOKUP($M388,ProjectPortfolio!$A$2:$C$53,3,0)</f>
        <v>0</v>
      </c>
    </row>
    <row r="389" spans="1:29" s="36" customFormat="1" x14ac:dyDescent="0.3">
      <c r="A389" s="36" t="str">
        <f>CONCATENATE(B389," ","Total")</f>
        <v>A10907 Total</v>
      </c>
      <c r="B389" s="36" t="s">
        <v>878</v>
      </c>
      <c r="C389" s="36" t="s">
        <v>879</v>
      </c>
      <c r="D389" s="36" t="s">
        <v>524</v>
      </c>
      <c r="L389" s="36" t="s">
        <v>35</v>
      </c>
      <c r="M389" s="36" t="s">
        <v>0</v>
      </c>
      <c r="N389" s="36" t="s">
        <v>888</v>
      </c>
      <c r="O389" s="37">
        <v>1</v>
      </c>
      <c r="P389" s="37">
        <v>1</v>
      </c>
      <c r="Q389" s="37">
        <v>1</v>
      </c>
      <c r="R389" s="37">
        <v>1</v>
      </c>
      <c r="S389" s="37">
        <v>1</v>
      </c>
      <c r="T389" s="37">
        <v>1</v>
      </c>
      <c r="U389" s="37">
        <v>1</v>
      </c>
      <c r="V389" s="37">
        <v>1</v>
      </c>
      <c r="W389" s="37">
        <v>1</v>
      </c>
      <c r="X389" s="37">
        <v>1</v>
      </c>
      <c r="Y389" s="37">
        <v>1</v>
      </c>
      <c r="Z389" s="37">
        <v>1</v>
      </c>
      <c r="AA389" s="38">
        <f>SUM(O389:Z389)</f>
        <v>12</v>
      </c>
      <c r="AB389" s="39" t="str">
        <f>VLOOKUP($M389,ProjectPortfolio!$A$2:$C$53,2,0)</f>
        <v>Unrestricted</v>
      </c>
      <c r="AC389" s="40">
        <f>VLOOKUP($M389,ProjectPortfolio!$A$2:$C$53,3,0)</f>
        <v>46022</v>
      </c>
    </row>
    <row r="390" spans="1:29" s="36" customFormat="1" x14ac:dyDescent="0.3">
      <c r="A390" s="36" t="str">
        <f>CONCATENATE(B390," ","Total")</f>
        <v>A10908 Total</v>
      </c>
      <c r="B390" s="36" t="s">
        <v>880</v>
      </c>
      <c r="C390" s="36" t="s">
        <v>881</v>
      </c>
      <c r="D390" s="36" t="s">
        <v>524</v>
      </c>
      <c r="L390" s="36" t="s">
        <v>834</v>
      </c>
      <c r="M390" s="36" t="s">
        <v>0</v>
      </c>
      <c r="N390" s="36" t="s">
        <v>191</v>
      </c>
      <c r="O390" s="37">
        <v>1</v>
      </c>
      <c r="P390" s="37">
        <v>1</v>
      </c>
      <c r="Q390" s="37">
        <v>1</v>
      </c>
      <c r="R390" s="37">
        <v>1</v>
      </c>
      <c r="S390" s="37">
        <v>1</v>
      </c>
      <c r="T390" s="37">
        <v>1</v>
      </c>
      <c r="U390" s="37">
        <v>1</v>
      </c>
      <c r="V390" s="37">
        <v>1</v>
      </c>
      <c r="W390" s="37">
        <v>1</v>
      </c>
      <c r="X390" s="37">
        <v>1</v>
      </c>
      <c r="Y390" s="37">
        <v>1</v>
      </c>
      <c r="Z390" s="37">
        <v>1</v>
      </c>
      <c r="AA390" s="38">
        <f>SUM(O390:Z390)</f>
        <v>12</v>
      </c>
      <c r="AB390" s="39" t="str">
        <f>VLOOKUP($M390,ProjectPortfolio!$A$2:$C$53,2,0)</f>
        <v>Unrestricted</v>
      </c>
      <c r="AC390" s="40">
        <f>VLOOKUP($M390,ProjectPortfolio!$A$2:$C$53,3,0)</f>
        <v>46022</v>
      </c>
    </row>
    <row r="391" spans="1:29" s="36" customFormat="1" x14ac:dyDescent="0.3">
      <c r="A391" s="36" t="str">
        <f>CONCATENATE(B391," ","Total")</f>
        <v>A10909 Total</v>
      </c>
      <c r="B391" s="36" t="s">
        <v>882</v>
      </c>
      <c r="C391" s="36" t="s">
        <v>883</v>
      </c>
      <c r="D391" s="36" t="s">
        <v>524</v>
      </c>
      <c r="M391" s="36" t="s">
        <v>0</v>
      </c>
      <c r="N391" s="36" t="s">
        <v>888</v>
      </c>
      <c r="O391" s="37">
        <v>1</v>
      </c>
      <c r="P391" s="37">
        <v>1</v>
      </c>
      <c r="Q391" s="37">
        <v>1</v>
      </c>
      <c r="R391" s="37">
        <v>1</v>
      </c>
      <c r="S391" s="37">
        <v>1</v>
      </c>
      <c r="T391" s="37">
        <v>1</v>
      </c>
      <c r="U391" s="37">
        <v>1</v>
      </c>
      <c r="V391" s="37">
        <v>1</v>
      </c>
      <c r="W391" s="37">
        <v>1</v>
      </c>
      <c r="X391" s="37">
        <v>1</v>
      </c>
      <c r="Y391" s="37">
        <v>1</v>
      </c>
      <c r="Z391" s="37">
        <v>1</v>
      </c>
      <c r="AA391" s="38">
        <f>SUM(O391:Z391)</f>
        <v>12</v>
      </c>
      <c r="AB391" s="39" t="str">
        <f>VLOOKUP($M391,ProjectPortfolio!$A$2:$C$53,2,0)</f>
        <v>Unrestricted</v>
      </c>
      <c r="AC391" s="40">
        <f>VLOOKUP($M391,ProjectPortfolio!$A$2:$C$53,3,0)</f>
        <v>46022</v>
      </c>
    </row>
    <row r="392" spans="1:29" s="36" customFormat="1" x14ac:dyDescent="0.3">
      <c r="A392" s="36" t="str">
        <f>CONCATENATE(B392," ","Total")</f>
        <v>A10910 Total</v>
      </c>
      <c r="B392" s="36" t="s">
        <v>884</v>
      </c>
      <c r="C392" s="36" t="s">
        <v>885</v>
      </c>
      <c r="D392" s="36" t="s">
        <v>524</v>
      </c>
      <c r="L392" s="36" t="s">
        <v>35</v>
      </c>
      <c r="M392" s="36" t="s">
        <v>0</v>
      </c>
      <c r="N392" s="36" t="s">
        <v>888</v>
      </c>
      <c r="O392" s="37">
        <v>1</v>
      </c>
      <c r="P392" s="37">
        <v>1</v>
      </c>
      <c r="Q392" s="37">
        <v>1</v>
      </c>
      <c r="R392" s="37">
        <v>1</v>
      </c>
      <c r="S392" s="37">
        <v>1</v>
      </c>
      <c r="T392" s="37">
        <v>1</v>
      </c>
      <c r="U392" s="37">
        <v>1</v>
      </c>
      <c r="V392" s="37">
        <v>1</v>
      </c>
      <c r="W392" s="37">
        <v>1</v>
      </c>
      <c r="X392" s="37">
        <v>1</v>
      </c>
      <c r="Y392" s="37">
        <v>1</v>
      </c>
      <c r="Z392" s="37">
        <v>1</v>
      </c>
      <c r="AA392" s="38">
        <f>SUM(O392:Z392)</f>
        <v>12</v>
      </c>
      <c r="AB392" s="39" t="str">
        <f>VLOOKUP($M392,ProjectPortfolio!$A$2:$C$53,2,0)</f>
        <v>Unrestricted</v>
      </c>
      <c r="AC392" s="40">
        <f>VLOOKUP($M392,ProjectPortfolio!$A$2:$C$53,3,0)</f>
        <v>46022</v>
      </c>
    </row>
    <row r="393" spans="1:29" s="36" customFormat="1" x14ac:dyDescent="0.3">
      <c r="A393" s="36" t="str">
        <f>CONCATENATE(B393," ","Total")</f>
        <v>A10911 Total</v>
      </c>
      <c r="B393" s="36" t="s">
        <v>886</v>
      </c>
      <c r="C393" s="36" t="s">
        <v>887</v>
      </c>
      <c r="D393" s="36" t="s">
        <v>524</v>
      </c>
      <c r="L393" s="36" t="s">
        <v>35</v>
      </c>
      <c r="M393" s="36" t="s">
        <v>0</v>
      </c>
      <c r="N393" s="36" t="s">
        <v>888</v>
      </c>
      <c r="O393" s="37">
        <v>1</v>
      </c>
      <c r="P393" s="37">
        <v>1</v>
      </c>
      <c r="Q393" s="37">
        <v>1</v>
      </c>
      <c r="R393" s="37">
        <v>1</v>
      </c>
      <c r="S393" s="37">
        <v>1</v>
      </c>
      <c r="T393" s="37">
        <v>1</v>
      </c>
      <c r="U393" s="37">
        <v>1</v>
      </c>
      <c r="V393" s="37">
        <v>1</v>
      </c>
      <c r="W393" s="37">
        <v>1</v>
      </c>
      <c r="X393" s="37">
        <v>1</v>
      </c>
      <c r="Y393" s="37">
        <v>1</v>
      </c>
      <c r="Z393" s="37">
        <v>1</v>
      </c>
      <c r="AA393" s="38">
        <f>SUM(O393:Z393)</f>
        <v>12</v>
      </c>
      <c r="AB393" s="39" t="str">
        <f>VLOOKUP($M393,ProjectPortfolio!$A$2:$C$53,2,0)</f>
        <v>Unrestricted</v>
      </c>
      <c r="AC393" s="40">
        <f>VLOOKUP($M393,ProjectPortfolio!$A$2:$C$53,3,0)</f>
        <v>46022</v>
      </c>
    </row>
    <row r="394" spans="1:29" s="36" customFormat="1" x14ac:dyDescent="0.3">
      <c r="A394" s="36" t="str">
        <f>CONCATENATE(B394," ","Total")</f>
        <v>A10916 Total</v>
      </c>
      <c r="B394" s="36" t="s">
        <v>911</v>
      </c>
      <c r="C394" s="36" t="s">
        <v>912</v>
      </c>
      <c r="E394" s="36" t="s">
        <v>746</v>
      </c>
      <c r="F394" s="36" t="str">
        <f>LEFT($E394,3)</f>
        <v>GSS</v>
      </c>
      <c r="G394" s="36" t="s">
        <v>413</v>
      </c>
      <c r="H394" s="36" t="s">
        <v>414</v>
      </c>
      <c r="I394" s="36" t="s">
        <v>420</v>
      </c>
      <c r="J394" s="36" t="s">
        <v>387</v>
      </c>
      <c r="K394" s="36" t="s">
        <v>392</v>
      </c>
      <c r="L394" s="36" t="s">
        <v>593</v>
      </c>
      <c r="M394" s="36" t="s">
        <v>762</v>
      </c>
      <c r="N394" s="36" t="s">
        <v>803</v>
      </c>
      <c r="O394" s="37">
        <v>1</v>
      </c>
      <c r="P394" s="37">
        <v>1</v>
      </c>
      <c r="Q394" s="37">
        <v>1</v>
      </c>
      <c r="R394" s="37">
        <v>1</v>
      </c>
      <c r="S394" s="37">
        <v>1</v>
      </c>
      <c r="T394" s="37">
        <v>1</v>
      </c>
      <c r="U394" s="37">
        <v>1</v>
      </c>
      <c r="V394" s="37">
        <v>1</v>
      </c>
      <c r="W394" s="37">
        <v>1</v>
      </c>
      <c r="X394" s="37">
        <v>1</v>
      </c>
      <c r="Y394" s="37">
        <v>1</v>
      </c>
      <c r="Z394" s="37">
        <v>1</v>
      </c>
      <c r="AA394" s="38">
        <f>SUM(O394:Z394)</f>
        <v>12</v>
      </c>
      <c r="AB394" s="39" t="str">
        <f>VLOOKUP($M394,ProjectPortfolio!$A$2:$C$53,2,0)</f>
        <v>AICCRA</v>
      </c>
      <c r="AC394" s="40">
        <f>VLOOKUP($M394,ProjectPortfolio!$A$2:$C$53,3,0)</f>
        <v>46022</v>
      </c>
    </row>
    <row r="395" spans="1:29" s="36" customFormat="1" ht="27.6" x14ac:dyDescent="0.3">
      <c r="A395" s="36" t="str">
        <f>CONCATENATE(B395," ","Total")</f>
        <v>A10918 Total</v>
      </c>
      <c r="B395" s="36" t="s">
        <v>913</v>
      </c>
      <c r="C395" s="36" t="s">
        <v>914</v>
      </c>
      <c r="E395" s="36" t="s">
        <v>746</v>
      </c>
      <c r="F395" s="36" t="str">
        <f>LEFT($E395,3)</f>
        <v>GSS</v>
      </c>
      <c r="G395" s="36" t="s">
        <v>817</v>
      </c>
      <c r="H395" s="36" t="s">
        <v>1093</v>
      </c>
      <c r="L395" s="36" t="s">
        <v>1094</v>
      </c>
      <c r="M395" s="36" t="s">
        <v>674</v>
      </c>
      <c r="N395" s="36" t="s">
        <v>675</v>
      </c>
      <c r="O395" s="37">
        <v>1</v>
      </c>
      <c r="P395" s="37">
        <v>1</v>
      </c>
      <c r="Q395" s="37">
        <v>1</v>
      </c>
      <c r="R395" s="37">
        <v>1</v>
      </c>
      <c r="S395" s="37">
        <v>1</v>
      </c>
      <c r="T395" s="37">
        <v>1</v>
      </c>
      <c r="U395" s="37">
        <v>1</v>
      </c>
      <c r="V395" s="37">
        <v>1</v>
      </c>
      <c r="W395" s="37">
        <v>1</v>
      </c>
      <c r="X395" s="37">
        <v>1</v>
      </c>
      <c r="Y395" s="37">
        <v>1</v>
      </c>
      <c r="Z395" s="37">
        <v>1</v>
      </c>
      <c r="AA395" s="38">
        <f>SUM(O395:Z395)</f>
        <v>12</v>
      </c>
      <c r="AB395" s="39" t="str">
        <f>VLOOKUP($M395,ProjectPortfolio!$A$2:$C$53,2,0)</f>
        <v>CIMMYT_SENEGAL</v>
      </c>
      <c r="AC395" s="40">
        <f>VLOOKUP($M395,ProjectPortfolio!$A$2:$C$53,3,0)</f>
        <v>0</v>
      </c>
    </row>
    <row r="396" spans="1:29" s="36" customFormat="1" x14ac:dyDescent="0.3">
      <c r="A396" s="36" t="str">
        <f>CONCATENATE(B396," ","Total")</f>
        <v>A10920 Total</v>
      </c>
      <c r="B396" s="36" t="s">
        <v>895</v>
      </c>
      <c r="C396" s="36" t="s">
        <v>896</v>
      </c>
      <c r="E396" s="36" t="s">
        <v>746</v>
      </c>
      <c r="F396" s="36" t="str">
        <f>LEFT($E396,3)</f>
        <v>GSS</v>
      </c>
      <c r="G396" s="36" t="s">
        <v>817</v>
      </c>
      <c r="H396" s="36" t="s">
        <v>451</v>
      </c>
      <c r="I396" s="36" t="s">
        <v>587</v>
      </c>
      <c r="L396" s="36" t="s">
        <v>593</v>
      </c>
      <c r="M396" s="36" t="s">
        <v>762</v>
      </c>
      <c r="N396" s="36" t="s">
        <v>804</v>
      </c>
      <c r="O396" s="37">
        <v>1</v>
      </c>
      <c r="P396" s="37">
        <v>1</v>
      </c>
      <c r="Q396" s="37">
        <v>1</v>
      </c>
      <c r="R396" s="37">
        <v>1</v>
      </c>
      <c r="S396" s="37">
        <v>1</v>
      </c>
      <c r="T396" s="37">
        <v>1</v>
      </c>
      <c r="U396" s="37">
        <v>1</v>
      </c>
      <c r="V396" s="37">
        <v>1</v>
      </c>
      <c r="W396" s="37">
        <v>1</v>
      </c>
      <c r="X396" s="37">
        <v>1</v>
      </c>
      <c r="Y396" s="37">
        <v>1</v>
      </c>
      <c r="Z396" s="37">
        <v>1</v>
      </c>
      <c r="AA396" s="38">
        <f>SUM(O396:Z396)</f>
        <v>12</v>
      </c>
      <c r="AB396" s="39" t="str">
        <f>VLOOKUP($M396,ProjectPortfolio!$A$2:$C$53,2,0)</f>
        <v>AICCRA</v>
      </c>
      <c r="AC396" s="40">
        <f>VLOOKUP($M396,ProjectPortfolio!$A$2:$C$53,3,0)</f>
        <v>46022</v>
      </c>
    </row>
    <row r="397" spans="1:29" s="36" customFormat="1" x14ac:dyDescent="0.3">
      <c r="A397" s="36" t="str">
        <f>CONCATENATE(B397," ","Total")</f>
        <v>A10922 Total</v>
      </c>
      <c r="B397" s="36" t="s">
        <v>897</v>
      </c>
      <c r="C397" s="36" t="s">
        <v>898</v>
      </c>
      <c r="E397" s="36" t="s">
        <v>746</v>
      </c>
      <c r="F397" s="36" t="str">
        <f>LEFT($E397,3)</f>
        <v>GSS</v>
      </c>
      <c r="G397" s="36" t="s">
        <v>413</v>
      </c>
      <c r="H397" s="36" t="s">
        <v>414</v>
      </c>
      <c r="I397" s="36" t="s">
        <v>420</v>
      </c>
      <c r="J397" s="36" t="s">
        <v>387</v>
      </c>
      <c r="K397" s="36" t="s">
        <v>392</v>
      </c>
      <c r="L397" s="36" t="s">
        <v>593</v>
      </c>
      <c r="M397" s="36" t="s">
        <v>762</v>
      </c>
      <c r="N397" s="36" t="s">
        <v>803</v>
      </c>
      <c r="O397" s="37">
        <v>1</v>
      </c>
      <c r="P397" s="37">
        <v>1</v>
      </c>
      <c r="Q397" s="37">
        <v>1</v>
      </c>
      <c r="R397" s="37">
        <v>1</v>
      </c>
      <c r="S397" s="37">
        <v>1</v>
      </c>
      <c r="T397" s="37">
        <v>1</v>
      </c>
      <c r="U397" s="37">
        <v>1</v>
      </c>
      <c r="V397" s="37">
        <v>1</v>
      </c>
      <c r="W397" s="37">
        <v>1</v>
      </c>
      <c r="X397" s="37">
        <v>1</v>
      </c>
      <c r="Y397" s="37">
        <v>1</v>
      </c>
      <c r="Z397" s="37">
        <v>1</v>
      </c>
      <c r="AA397" s="38">
        <f>SUM(O397:Z397)</f>
        <v>12</v>
      </c>
      <c r="AB397" s="39" t="str">
        <f>VLOOKUP($M397,ProjectPortfolio!$A$2:$C$53,2,0)</f>
        <v>AICCRA</v>
      </c>
      <c r="AC397" s="40">
        <f>VLOOKUP($M397,ProjectPortfolio!$A$2:$C$53,3,0)</f>
        <v>46022</v>
      </c>
    </row>
    <row r="398" spans="1:29" s="36" customFormat="1" x14ac:dyDescent="0.3">
      <c r="A398" s="36" t="str">
        <f>CONCATENATE(B398," ","Total")</f>
        <v>A10923 Total</v>
      </c>
      <c r="B398" s="36" t="s">
        <v>899</v>
      </c>
      <c r="C398" s="36" t="s">
        <v>900</v>
      </c>
      <c r="E398" s="36" t="s">
        <v>746</v>
      </c>
      <c r="F398" s="36" t="str">
        <f>LEFT($E398,3)</f>
        <v>GSS</v>
      </c>
      <c r="G398" s="36" t="s">
        <v>413</v>
      </c>
      <c r="H398" s="36" t="s">
        <v>414</v>
      </c>
      <c r="I398" s="36" t="s">
        <v>420</v>
      </c>
      <c r="J398" s="36" t="s">
        <v>387</v>
      </c>
      <c r="K398" s="36" t="s">
        <v>392</v>
      </c>
      <c r="L398" s="36" t="s">
        <v>593</v>
      </c>
      <c r="M398" s="36" t="s">
        <v>679</v>
      </c>
      <c r="N398" s="36" t="s">
        <v>701</v>
      </c>
      <c r="O398" s="37">
        <v>1</v>
      </c>
      <c r="P398" s="37">
        <v>1</v>
      </c>
      <c r="Q398" s="37">
        <v>1</v>
      </c>
      <c r="R398" s="37">
        <v>1</v>
      </c>
      <c r="S398" s="37">
        <v>1</v>
      </c>
      <c r="T398" s="37">
        <v>1</v>
      </c>
      <c r="U398" s="37">
        <v>1</v>
      </c>
      <c r="V398" s="37">
        <v>1</v>
      </c>
      <c r="W398" s="37">
        <v>1</v>
      </c>
      <c r="X398" s="37">
        <v>1</v>
      </c>
      <c r="Y398" s="37">
        <v>1</v>
      </c>
      <c r="Z398" s="37">
        <v>1</v>
      </c>
      <c r="AA398" s="38">
        <f>SUM(O398:Z398)</f>
        <v>12</v>
      </c>
      <c r="AB398" s="39" t="str">
        <f>VLOOKUP($M398,ProjectPortfolio!$A$2:$C$53,2,0)</f>
        <v>BMGF MHRA</v>
      </c>
      <c r="AC398" s="40">
        <f>VLOOKUP($M398,ProjectPortfolio!$A$2:$C$53,3,0)</f>
        <v>46660</v>
      </c>
    </row>
    <row r="399" spans="1:29" s="36" customFormat="1" x14ac:dyDescent="0.3">
      <c r="A399" s="36" t="str">
        <f>CONCATENATE(B399," ","Total")</f>
        <v>A10924 Total</v>
      </c>
      <c r="B399" s="36" t="s">
        <v>901</v>
      </c>
      <c r="C399" s="36" t="s">
        <v>902</v>
      </c>
      <c r="E399" s="36" t="s">
        <v>746</v>
      </c>
      <c r="F399" s="36" t="str">
        <f>LEFT($E399,3)</f>
        <v>GSS</v>
      </c>
      <c r="L399" s="36" t="s">
        <v>92</v>
      </c>
      <c r="M399" s="36" t="s">
        <v>752</v>
      </c>
      <c r="N399" s="36" t="s">
        <v>757</v>
      </c>
      <c r="O399" s="37">
        <v>1</v>
      </c>
      <c r="P399" s="37">
        <v>1</v>
      </c>
      <c r="Q399" s="37" t="s">
        <v>967</v>
      </c>
      <c r="R399" s="37" t="s">
        <v>967</v>
      </c>
      <c r="S399" s="37" t="s">
        <v>967</v>
      </c>
      <c r="T399" s="37" t="s">
        <v>967</v>
      </c>
      <c r="U399" s="37" t="s">
        <v>967</v>
      </c>
      <c r="V399" s="37" t="s">
        <v>967</v>
      </c>
      <c r="W399" s="37" t="s">
        <v>967</v>
      </c>
      <c r="X399" s="37" t="s">
        <v>967</v>
      </c>
      <c r="Y399" s="37" t="s">
        <v>967</v>
      </c>
      <c r="Z399" s="37" t="s">
        <v>967</v>
      </c>
      <c r="AA399" s="38">
        <f>SUM(O399:Z399)</f>
        <v>2</v>
      </c>
      <c r="AB399" s="39" t="str">
        <f>VLOOKUP($M399,ProjectPortfolio!$A$2:$C$53,2,0)</f>
        <v>SGP AGGRI2</v>
      </c>
      <c r="AC399" s="40">
        <f>VLOOKUP($M399,ProjectPortfolio!$A$2:$C$53,3,0)</f>
        <v>45716</v>
      </c>
    </row>
    <row r="400" spans="1:29" s="36" customFormat="1" x14ac:dyDescent="0.3">
      <c r="A400" s="36" t="str">
        <f>CONCATENATE(B400," ","Total")</f>
        <v>A10924 Total</v>
      </c>
      <c r="B400" s="36" t="s">
        <v>901</v>
      </c>
      <c r="C400" s="36" t="s">
        <v>902</v>
      </c>
      <c r="E400" s="36" t="s">
        <v>746</v>
      </c>
      <c r="F400" s="36" t="str">
        <f>LEFT($E400,3)</f>
        <v>GSS</v>
      </c>
      <c r="L400" s="36" t="s">
        <v>92</v>
      </c>
      <c r="M400" s="36" t="s">
        <v>787</v>
      </c>
      <c r="N400" s="36" t="s">
        <v>789</v>
      </c>
      <c r="O400" s="37">
        <v>0</v>
      </c>
      <c r="P400" s="37">
        <v>0</v>
      </c>
      <c r="Q400" s="37">
        <v>1</v>
      </c>
      <c r="R400" s="37">
        <v>1</v>
      </c>
      <c r="S400" s="37">
        <v>1</v>
      </c>
      <c r="T400" s="37">
        <v>1</v>
      </c>
      <c r="U400" s="37">
        <v>1</v>
      </c>
      <c r="V400" s="37">
        <v>1</v>
      </c>
      <c r="W400" s="37">
        <v>1</v>
      </c>
      <c r="X400" s="37">
        <v>1</v>
      </c>
      <c r="Y400" s="37">
        <v>1</v>
      </c>
      <c r="Z400" s="37">
        <v>1</v>
      </c>
      <c r="AA400" s="38">
        <f>SUM(O400:Z400)</f>
        <v>10</v>
      </c>
      <c r="AB400" s="39" t="str">
        <f>VLOOKUP($M400,ProjectPortfolio!$A$2:$C$53,2,0)</f>
        <v>ROOTS Project</v>
      </c>
      <c r="AC400" s="40">
        <f>VLOOKUP($M400,ProjectPortfolio!$A$2:$C$53,3,0)</f>
        <v>45657</v>
      </c>
    </row>
    <row r="401" spans="1:29" s="36" customFormat="1" x14ac:dyDescent="0.3">
      <c r="A401" s="36" t="str">
        <f>CONCATENATE(B401," ","Total")</f>
        <v>A10924 Total</v>
      </c>
      <c r="B401" s="36" t="s">
        <v>901</v>
      </c>
      <c r="C401" s="36" t="s">
        <v>902</v>
      </c>
      <c r="E401" s="36" t="s">
        <v>746</v>
      </c>
      <c r="F401" s="36" t="str">
        <f>LEFT($E401,3)</f>
        <v>GSS</v>
      </c>
      <c r="L401" s="36" t="s">
        <v>92</v>
      </c>
      <c r="M401" s="36" t="s">
        <v>969</v>
      </c>
      <c r="N401" s="36" t="s">
        <v>970</v>
      </c>
      <c r="O401" s="37">
        <v>0</v>
      </c>
      <c r="P401" s="37">
        <v>0</v>
      </c>
      <c r="Q401" s="37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8">
        <f>SUM(O401:Z401)</f>
        <v>0</v>
      </c>
      <c r="AB401" s="39" t="str">
        <f>VLOOKUP($M401,ProjectPortfolio!$A$2:$C$53,2,0)</f>
        <v>B4T</v>
      </c>
      <c r="AC401" s="40">
        <f>VLOOKUP($M401,ProjectPortfolio!$A$2:$C$53,3,0)</f>
        <v>46022</v>
      </c>
    </row>
    <row r="402" spans="1:29" s="36" customFormat="1" x14ac:dyDescent="0.3">
      <c r="A402" s="36" t="str">
        <f>CONCATENATE(B402," ","Total")</f>
        <v>A10925 Total</v>
      </c>
      <c r="B402" s="36" t="s">
        <v>903</v>
      </c>
      <c r="C402" s="36" t="s">
        <v>904</v>
      </c>
      <c r="D402" s="36" t="s">
        <v>989</v>
      </c>
      <c r="E402" s="36" t="s">
        <v>746</v>
      </c>
      <c r="F402" s="36" t="str">
        <f>LEFT($E402,3)</f>
        <v>GSS</v>
      </c>
      <c r="G402" s="36" t="s">
        <v>413</v>
      </c>
      <c r="H402" s="36" t="s">
        <v>414</v>
      </c>
      <c r="I402" s="36" t="s">
        <v>420</v>
      </c>
      <c r="J402" s="36" t="s">
        <v>389</v>
      </c>
      <c r="K402" s="36" t="s">
        <v>390</v>
      </c>
      <c r="L402" s="36" t="s">
        <v>431</v>
      </c>
      <c r="M402" s="36" t="s">
        <v>0</v>
      </c>
      <c r="N402" s="36" t="s">
        <v>77</v>
      </c>
      <c r="O402" s="37">
        <v>1</v>
      </c>
      <c r="P402" s="37">
        <v>1</v>
      </c>
      <c r="Q402" s="37">
        <v>1</v>
      </c>
      <c r="R402" s="37">
        <v>1</v>
      </c>
      <c r="S402" s="37">
        <v>1</v>
      </c>
      <c r="T402" s="37">
        <v>1</v>
      </c>
      <c r="U402" s="37">
        <v>1</v>
      </c>
      <c r="V402" s="37">
        <v>1</v>
      </c>
      <c r="W402" s="37">
        <v>1</v>
      </c>
      <c r="X402" s="37">
        <v>1</v>
      </c>
      <c r="Y402" s="37">
        <v>1</v>
      </c>
      <c r="Z402" s="37">
        <v>1</v>
      </c>
      <c r="AA402" s="38">
        <f>SUM(O402:Z402)</f>
        <v>12</v>
      </c>
      <c r="AB402" s="39" t="str">
        <f>VLOOKUP($M402,ProjectPortfolio!$A$2:$C$53,2,0)</f>
        <v>Unrestricted</v>
      </c>
      <c r="AC402" s="40">
        <f>VLOOKUP($M402,ProjectPortfolio!$A$2:$C$53,3,0)</f>
        <v>46022</v>
      </c>
    </row>
    <row r="403" spans="1:29" s="36" customFormat="1" x14ac:dyDescent="0.3">
      <c r="A403" s="36" t="str">
        <f>CONCATENATE(B403," ","Total")</f>
        <v>A10926 Total</v>
      </c>
      <c r="B403" s="36" t="s">
        <v>905</v>
      </c>
      <c r="C403" s="36" t="s">
        <v>906</v>
      </c>
      <c r="D403" s="36" t="s">
        <v>990</v>
      </c>
      <c r="E403" s="36" t="s">
        <v>445</v>
      </c>
      <c r="F403" s="36" t="str">
        <f>LEFT($E403,3)</f>
        <v>GSS</v>
      </c>
      <c r="G403" s="36" t="s">
        <v>413</v>
      </c>
      <c r="H403" s="36" t="s">
        <v>451</v>
      </c>
      <c r="I403" s="36" t="s">
        <v>587</v>
      </c>
      <c r="J403" s="36" t="s">
        <v>383</v>
      </c>
      <c r="K403" s="36" t="s">
        <v>395</v>
      </c>
      <c r="L403" s="36" t="s">
        <v>634</v>
      </c>
      <c r="M403" s="36" t="s">
        <v>871</v>
      </c>
      <c r="N403" s="36" t="s">
        <v>909</v>
      </c>
      <c r="O403" s="37">
        <v>1</v>
      </c>
      <c r="P403" s="37">
        <v>1</v>
      </c>
      <c r="Q403" s="37">
        <v>1</v>
      </c>
      <c r="R403" s="37">
        <v>1</v>
      </c>
      <c r="S403" s="37">
        <v>1</v>
      </c>
      <c r="T403" s="37">
        <v>1</v>
      </c>
      <c r="U403" s="37">
        <v>1</v>
      </c>
      <c r="V403" s="37">
        <v>1</v>
      </c>
      <c r="W403" s="37">
        <v>1</v>
      </c>
      <c r="X403" s="37">
        <v>1</v>
      </c>
      <c r="Y403" s="37">
        <v>1</v>
      </c>
      <c r="Z403" s="37">
        <v>1</v>
      </c>
      <c r="AA403" s="38">
        <f>SUM(O403:Z403)</f>
        <v>12</v>
      </c>
      <c r="AB403" s="39" t="str">
        <f>VLOOKUP($M403,ProjectPortfolio!$A$2:$C$53,2,0)</f>
        <v>MCF RIZAO</v>
      </c>
      <c r="AC403" s="40">
        <f>VLOOKUP($M403,ProjectPortfolio!$A$2:$C$53,3,0)</f>
        <v>47299</v>
      </c>
    </row>
    <row r="404" spans="1:29" s="36" customFormat="1" x14ac:dyDescent="0.3">
      <c r="A404" s="36" t="str">
        <f>CONCATENATE(B404," ","Total")</f>
        <v>A10927 Total</v>
      </c>
      <c r="B404" s="36" t="s">
        <v>907</v>
      </c>
      <c r="C404" s="36" t="s">
        <v>908</v>
      </c>
      <c r="D404" s="36" t="s">
        <v>990</v>
      </c>
      <c r="E404" s="36" t="s">
        <v>445</v>
      </c>
      <c r="F404" s="36" t="str">
        <f>LEFT($E404,3)</f>
        <v>GSS</v>
      </c>
      <c r="G404" s="36" t="s">
        <v>413</v>
      </c>
      <c r="H404" s="36" t="s">
        <v>451</v>
      </c>
      <c r="I404" s="36" t="s">
        <v>587</v>
      </c>
      <c r="J404" s="36" t="s">
        <v>383</v>
      </c>
      <c r="K404" s="36" t="s">
        <v>395</v>
      </c>
      <c r="L404" s="36" t="s">
        <v>634</v>
      </c>
      <c r="M404" s="36" t="s">
        <v>871</v>
      </c>
      <c r="N404" s="36" t="s">
        <v>889</v>
      </c>
      <c r="O404" s="37">
        <v>1</v>
      </c>
      <c r="P404" s="37">
        <v>1</v>
      </c>
      <c r="Q404" s="37">
        <v>1</v>
      </c>
      <c r="R404" s="37">
        <v>1</v>
      </c>
      <c r="S404" s="37">
        <v>1</v>
      </c>
      <c r="T404" s="37">
        <v>1</v>
      </c>
      <c r="U404" s="37">
        <v>1</v>
      </c>
      <c r="V404" s="37">
        <v>1</v>
      </c>
      <c r="W404" s="37">
        <v>1</v>
      </c>
      <c r="X404" s="37">
        <v>1</v>
      </c>
      <c r="Y404" s="37">
        <v>1</v>
      </c>
      <c r="Z404" s="37">
        <v>1</v>
      </c>
      <c r="AA404" s="38">
        <f>SUM(O404:Z404)</f>
        <v>12</v>
      </c>
      <c r="AB404" s="39" t="str">
        <f>VLOOKUP($M404,ProjectPortfolio!$A$2:$C$53,2,0)</f>
        <v>MCF RIZAO</v>
      </c>
      <c r="AC404" s="40">
        <f>VLOOKUP($M404,ProjectPortfolio!$A$2:$C$53,3,0)</f>
        <v>47299</v>
      </c>
    </row>
    <row r="405" spans="1:29" s="36" customFormat="1" x14ac:dyDescent="0.3">
      <c r="A405" s="36" t="str">
        <f>CONCATENATE(B405," ","Total")</f>
        <v>A10929 Total</v>
      </c>
      <c r="B405" s="36" t="s">
        <v>920</v>
      </c>
      <c r="C405" s="36" t="s">
        <v>1131</v>
      </c>
      <c r="D405" s="36" t="s">
        <v>990</v>
      </c>
      <c r="E405" s="36" t="s">
        <v>445</v>
      </c>
      <c r="F405" s="36" t="str">
        <f>LEFT($E405,3)</f>
        <v>GSS</v>
      </c>
      <c r="G405" s="36" t="s">
        <v>413</v>
      </c>
      <c r="H405" s="36" t="s">
        <v>414</v>
      </c>
      <c r="I405" s="36" t="s">
        <v>420</v>
      </c>
      <c r="J405" s="36" t="s">
        <v>383</v>
      </c>
      <c r="K405" s="36" t="s">
        <v>395</v>
      </c>
      <c r="L405" s="36" t="s">
        <v>634</v>
      </c>
      <c r="M405" s="36" t="s">
        <v>871</v>
      </c>
      <c r="N405" s="36" t="s">
        <v>872</v>
      </c>
      <c r="O405" s="37">
        <v>1</v>
      </c>
      <c r="P405" s="37">
        <v>1</v>
      </c>
      <c r="Q405" s="37">
        <v>1</v>
      </c>
      <c r="R405" s="37">
        <v>1</v>
      </c>
      <c r="S405" s="37">
        <v>1</v>
      </c>
      <c r="T405" s="37">
        <v>1</v>
      </c>
      <c r="U405" s="37">
        <v>1</v>
      </c>
      <c r="V405" s="37">
        <v>1</v>
      </c>
      <c r="W405" s="37">
        <v>1</v>
      </c>
      <c r="X405" s="37">
        <v>1</v>
      </c>
      <c r="Y405" s="37">
        <v>1</v>
      </c>
      <c r="Z405" s="37">
        <v>1</v>
      </c>
      <c r="AA405" s="38">
        <f>SUM(O405:Z405)</f>
        <v>12</v>
      </c>
      <c r="AB405" s="39" t="str">
        <f>VLOOKUP($M405,ProjectPortfolio!$A$2:$C$53,2,0)</f>
        <v>MCF RIZAO</v>
      </c>
      <c r="AC405" s="40">
        <f>VLOOKUP($M405,ProjectPortfolio!$A$2:$C$53,3,0)</f>
        <v>47299</v>
      </c>
    </row>
    <row r="406" spans="1:29" s="36" customFormat="1" ht="27.6" x14ac:dyDescent="0.3">
      <c r="A406" s="36" t="str">
        <f>CONCATENATE(B406," ","Total")</f>
        <v>A10934 Total</v>
      </c>
      <c r="B406" s="36" t="s">
        <v>921</v>
      </c>
      <c r="C406" s="36" t="s">
        <v>922</v>
      </c>
      <c r="E406" s="36" t="s">
        <v>475</v>
      </c>
      <c r="F406" s="36" t="str">
        <f t="shared" ref="F406:F409" si="118">LEFT($E406,3)</f>
        <v>IRS</v>
      </c>
      <c r="G406" s="36" t="s">
        <v>541</v>
      </c>
      <c r="H406" s="36" t="s">
        <v>414</v>
      </c>
      <c r="I406" s="36" t="s">
        <v>420</v>
      </c>
      <c r="J406" s="36" t="s">
        <v>773</v>
      </c>
      <c r="K406" s="36" t="s">
        <v>397</v>
      </c>
      <c r="L406" s="36" t="s">
        <v>28</v>
      </c>
      <c r="M406" s="36" t="s">
        <v>972</v>
      </c>
      <c r="N406" s="36" t="s">
        <v>977</v>
      </c>
      <c r="O406" s="37">
        <v>0.4</v>
      </c>
      <c r="P406" s="37">
        <v>0.4</v>
      </c>
      <c r="Q406" s="37">
        <v>0.4</v>
      </c>
      <c r="R406" s="37">
        <v>0.4</v>
      </c>
      <c r="S406" s="37">
        <v>0.4</v>
      </c>
      <c r="T406" s="37">
        <v>0.4</v>
      </c>
      <c r="U406" s="37">
        <v>0.4</v>
      </c>
      <c r="V406" s="37">
        <v>0.4</v>
      </c>
      <c r="W406" s="37">
        <v>0.4</v>
      </c>
      <c r="X406" s="37">
        <v>0.4</v>
      </c>
      <c r="Y406" s="37">
        <v>0.4</v>
      </c>
      <c r="Z406" s="37">
        <v>0.4</v>
      </c>
      <c r="AA406" s="38">
        <f>SUM(O406:Z406)</f>
        <v>4.8</v>
      </c>
      <c r="AB406" s="39" t="str">
        <f>VLOOKUP($M406,ProjectPortfolio!$A$2:$C$53,2,0)</f>
        <v>SUSTAINABLE FARMING</v>
      </c>
      <c r="AC406" s="40">
        <f>VLOOKUP($M406,ProjectPortfolio!$A$2:$C$53,3,0)</f>
        <v>46022</v>
      </c>
    </row>
    <row r="407" spans="1:29" s="36" customFormat="1" x14ac:dyDescent="0.3">
      <c r="A407" s="36" t="str">
        <f>CONCATENATE(B407," ","Total")</f>
        <v>A10934 Total</v>
      </c>
      <c r="B407" s="36" t="s">
        <v>921</v>
      </c>
      <c r="C407" s="36" t="s">
        <v>922</v>
      </c>
      <c r="E407" s="36" t="s">
        <v>475</v>
      </c>
      <c r="F407" s="36" t="str">
        <f t="shared" si="118"/>
        <v>IRS</v>
      </c>
      <c r="G407" s="36" t="s">
        <v>541</v>
      </c>
      <c r="H407" s="36" t="s">
        <v>414</v>
      </c>
      <c r="I407" s="36" t="s">
        <v>420</v>
      </c>
      <c r="J407" s="36" t="s">
        <v>773</v>
      </c>
      <c r="K407" s="36" t="s">
        <v>397</v>
      </c>
      <c r="L407" s="36" t="s">
        <v>28</v>
      </c>
      <c r="M407" s="36" t="s">
        <v>752</v>
      </c>
      <c r="N407" s="36" t="s">
        <v>757</v>
      </c>
      <c r="O407" s="37">
        <v>0.3</v>
      </c>
      <c r="P407" s="37">
        <v>0.3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8">
        <f>SUM(O407:Z407)</f>
        <v>0.6</v>
      </c>
      <c r="AB407" s="39" t="str">
        <f>VLOOKUP($M407,ProjectPortfolio!$A$2:$C$53,2,0)</f>
        <v>SGP AGGRI2</v>
      </c>
      <c r="AC407" s="40">
        <f>VLOOKUP($M407,ProjectPortfolio!$A$2:$C$53,3,0)</f>
        <v>45716</v>
      </c>
    </row>
    <row r="408" spans="1:29" s="36" customFormat="1" x14ac:dyDescent="0.3">
      <c r="A408" s="36" t="str">
        <f>CONCATENATE(B408," ","Total")</f>
        <v>A10934 Total</v>
      </c>
      <c r="B408" s="36" t="s">
        <v>921</v>
      </c>
      <c r="C408" s="36" t="s">
        <v>922</v>
      </c>
      <c r="E408" s="36" t="s">
        <v>475</v>
      </c>
      <c r="F408" s="36" t="str">
        <f t="shared" si="118"/>
        <v>IRS</v>
      </c>
      <c r="G408" s="36" t="s">
        <v>541</v>
      </c>
      <c r="H408" s="36" t="s">
        <v>414</v>
      </c>
      <c r="I408" s="36" t="s">
        <v>420</v>
      </c>
      <c r="J408" s="36" t="s">
        <v>773</v>
      </c>
      <c r="K408" s="36" t="s">
        <v>397</v>
      </c>
      <c r="L408" s="36" t="s">
        <v>28</v>
      </c>
      <c r="M408" s="36" t="s">
        <v>969</v>
      </c>
      <c r="N408" s="36" t="s">
        <v>970</v>
      </c>
      <c r="O408" s="37">
        <v>0</v>
      </c>
      <c r="P408" s="37">
        <v>0</v>
      </c>
      <c r="Q408" s="37">
        <v>0.3</v>
      </c>
      <c r="R408" s="37">
        <v>0.3</v>
      </c>
      <c r="S408" s="37">
        <v>0.3</v>
      </c>
      <c r="T408" s="37">
        <v>0.3</v>
      </c>
      <c r="U408" s="37">
        <v>0.3</v>
      </c>
      <c r="V408" s="37">
        <v>0.3</v>
      </c>
      <c r="W408" s="37">
        <v>0.3</v>
      </c>
      <c r="X408" s="37">
        <v>0.3</v>
      </c>
      <c r="Y408" s="37">
        <v>0.3</v>
      </c>
      <c r="Z408" s="37">
        <v>0.3</v>
      </c>
      <c r="AA408" s="38">
        <f>SUM(O408:Z408)</f>
        <v>2.9999999999999996</v>
      </c>
      <c r="AB408" s="39" t="str">
        <f>VLOOKUP($M408,ProjectPortfolio!$A$2:$C$53,2,0)</f>
        <v>B4T</v>
      </c>
      <c r="AC408" s="40">
        <f>VLOOKUP($M408,ProjectPortfolio!$A$2:$C$53,3,0)</f>
        <v>46022</v>
      </c>
    </row>
    <row r="409" spans="1:29" s="36" customFormat="1" ht="27.6" x14ac:dyDescent="0.3">
      <c r="A409" s="36" t="str">
        <f>CONCATENATE(B409," ","Total")</f>
        <v>A10934 Total</v>
      </c>
      <c r="B409" s="36" t="s">
        <v>921</v>
      </c>
      <c r="C409" s="36" t="s">
        <v>922</v>
      </c>
      <c r="E409" s="36" t="s">
        <v>475</v>
      </c>
      <c r="F409" s="36" t="str">
        <f t="shared" si="118"/>
        <v>IRS</v>
      </c>
      <c r="G409" s="36" t="s">
        <v>541</v>
      </c>
      <c r="H409" s="36" t="s">
        <v>414</v>
      </c>
      <c r="I409" s="36" t="s">
        <v>420</v>
      </c>
      <c r="J409" s="36" t="s">
        <v>773</v>
      </c>
      <c r="K409" s="36" t="s">
        <v>397</v>
      </c>
      <c r="L409" s="36" t="s">
        <v>28</v>
      </c>
      <c r="M409" s="36" t="s">
        <v>971</v>
      </c>
      <c r="N409" s="36" t="s">
        <v>985</v>
      </c>
      <c r="O409" s="37">
        <v>0.3</v>
      </c>
      <c r="P409" s="37">
        <v>0.3</v>
      </c>
      <c r="Q409" s="37">
        <v>0.3</v>
      </c>
      <c r="R409" s="37">
        <v>0.3</v>
      </c>
      <c r="S409" s="37">
        <v>0.3</v>
      </c>
      <c r="T409" s="37">
        <v>0.3</v>
      </c>
      <c r="U409" s="37">
        <v>0.3</v>
      </c>
      <c r="V409" s="37">
        <v>0.3</v>
      </c>
      <c r="W409" s="37">
        <v>0.3</v>
      </c>
      <c r="X409" s="37">
        <v>0.3</v>
      </c>
      <c r="Y409" s="37">
        <v>0.3</v>
      </c>
      <c r="Z409" s="37">
        <v>0.3</v>
      </c>
      <c r="AA409" s="38">
        <f>SUM(O409:Z409)</f>
        <v>3.5999999999999992</v>
      </c>
      <c r="AB409" s="39" t="str">
        <f>VLOOKUP($M409,ProjectPortfolio!$A$2:$C$53,2,0)</f>
        <v>SCALING IMPACT</v>
      </c>
      <c r="AC409" s="40">
        <f>VLOOKUP($M409,ProjectPortfolio!$A$2:$C$53,3,0)</f>
        <v>46022</v>
      </c>
    </row>
    <row r="410" spans="1:29" s="36" customFormat="1" ht="15.6" x14ac:dyDescent="0.3">
      <c r="A410" s="36" t="str">
        <f>CONCATENATE(B410," ","Total")</f>
        <v>A10935 Total</v>
      </c>
      <c r="B410" s="36" t="s">
        <v>991</v>
      </c>
      <c r="C410" s="36" t="s">
        <v>1066</v>
      </c>
      <c r="L410" s="36" t="s">
        <v>1102</v>
      </c>
      <c r="M410" s="36" t="s">
        <v>890</v>
      </c>
      <c r="N410" s="36" t="s">
        <v>1073</v>
      </c>
      <c r="O410"/>
      <c r="P410"/>
      <c r="Q410"/>
      <c r="R410"/>
      <c r="S410" s="69">
        <v>1</v>
      </c>
      <c r="T410" s="69">
        <v>1</v>
      </c>
      <c r="U410" s="69">
        <v>1</v>
      </c>
      <c r="V410" s="69">
        <v>1</v>
      </c>
      <c r="W410" s="69">
        <v>1</v>
      </c>
      <c r="X410" s="69">
        <v>1</v>
      </c>
      <c r="Y410" s="69">
        <v>1</v>
      </c>
      <c r="Z410" s="69">
        <v>1</v>
      </c>
      <c r="AA410" s="38">
        <f>SUM(O410:Z410)</f>
        <v>8</v>
      </c>
      <c r="AB410" s="39" t="str">
        <f>VLOOKUP($M410,ProjectPortfolio!$A$2:$C$53,2,0)</f>
        <v>WB-FSRP</v>
      </c>
      <c r="AC410" s="40">
        <f>VLOOKUP($M410,ProjectPortfolio!$A$2:$C$53,3,0)</f>
        <v>46357</v>
      </c>
    </row>
    <row r="411" spans="1:29" s="36" customFormat="1" ht="27.6" x14ac:dyDescent="0.3">
      <c r="A411" s="36" t="str">
        <f>CONCATENATE(B411," ","Total")</f>
        <v>A10944 Total</v>
      </c>
      <c r="B411" s="36" t="s">
        <v>992</v>
      </c>
      <c r="C411" s="36" t="s">
        <v>1067</v>
      </c>
      <c r="L411" s="36" t="s">
        <v>370</v>
      </c>
      <c r="M411" s="36" t="s">
        <v>674</v>
      </c>
      <c r="N411" s="36" t="s">
        <v>675</v>
      </c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8">
        <f>SUM(O411:Z411)</f>
        <v>0</v>
      </c>
      <c r="AB411" s="39" t="str">
        <f>VLOOKUP($M411,ProjectPortfolio!$A$2:$C$53,2,0)</f>
        <v>CIMMYT_SENEGAL</v>
      </c>
      <c r="AC411" s="40">
        <f>VLOOKUP($M411,ProjectPortfolio!$A$2:$C$53,3,0)</f>
        <v>0</v>
      </c>
    </row>
    <row r="412" spans="1:29" s="36" customFormat="1" ht="27.6" x14ac:dyDescent="0.3">
      <c r="A412" s="36" t="str">
        <f>CONCATENATE(B412," ","Total")</f>
        <v>A10946 Total</v>
      </c>
      <c r="B412" s="36" t="s">
        <v>993</v>
      </c>
      <c r="C412" s="36" t="s">
        <v>1068</v>
      </c>
      <c r="L412" s="36" t="s">
        <v>822</v>
      </c>
      <c r="M412" s="36" t="s">
        <v>972</v>
      </c>
      <c r="N412" s="36" t="s">
        <v>977</v>
      </c>
      <c r="O412" s="37">
        <v>1</v>
      </c>
      <c r="P412" s="37">
        <v>1</v>
      </c>
      <c r="Q412" s="37">
        <v>1</v>
      </c>
      <c r="R412" s="37">
        <v>1</v>
      </c>
      <c r="S412" s="37">
        <v>1</v>
      </c>
      <c r="T412" s="37">
        <v>1</v>
      </c>
      <c r="U412" s="37">
        <v>1</v>
      </c>
      <c r="V412" s="37">
        <v>1</v>
      </c>
      <c r="W412" s="37">
        <v>1</v>
      </c>
      <c r="X412" s="37">
        <v>1</v>
      </c>
      <c r="Y412" s="37">
        <v>1</v>
      </c>
      <c r="Z412" s="37">
        <v>1</v>
      </c>
      <c r="AA412" s="38">
        <f>SUM(O412:Z412)</f>
        <v>12</v>
      </c>
      <c r="AB412" s="39" t="str">
        <f>VLOOKUP($M412,ProjectPortfolio!$A$2:$C$53,2,0)</f>
        <v>SUSTAINABLE FARMING</v>
      </c>
      <c r="AC412" s="40">
        <f>VLOOKUP($M412,ProjectPortfolio!$A$2:$C$53,3,0)</f>
        <v>46022</v>
      </c>
    </row>
    <row r="413" spans="1:29" s="36" customFormat="1" x14ac:dyDescent="0.3">
      <c r="A413" s="36" t="str">
        <f>CONCATENATE(B413," ","Total")</f>
        <v>A10947 Total</v>
      </c>
      <c r="B413" s="36" t="s">
        <v>994</v>
      </c>
      <c r="C413" s="36" t="s">
        <v>1069</v>
      </c>
      <c r="L413" s="36" t="s">
        <v>634</v>
      </c>
      <c r="M413" s="36" t="s">
        <v>0</v>
      </c>
      <c r="N413" s="36" t="s">
        <v>32</v>
      </c>
      <c r="O413" s="37">
        <v>1</v>
      </c>
      <c r="P413" s="37">
        <v>1</v>
      </c>
      <c r="Q413" s="37">
        <v>1</v>
      </c>
      <c r="R413" s="37">
        <v>1</v>
      </c>
      <c r="S413" s="37">
        <v>1</v>
      </c>
      <c r="T413" s="37">
        <v>1</v>
      </c>
      <c r="U413" s="37">
        <v>1</v>
      </c>
      <c r="V413" s="37">
        <v>1</v>
      </c>
      <c r="W413" s="37">
        <v>1</v>
      </c>
      <c r="X413" s="37">
        <v>1</v>
      </c>
      <c r="Y413" s="37">
        <v>1</v>
      </c>
      <c r="Z413" s="37">
        <v>1</v>
      </c>
      <c r="AA413" s="38">
        <f>SUM(O413:Z413)</f>
        <v>12</v>
      </c>
      <c r="AB413" s="39" t="str">
        <f>VLOOKUP($M413,ProjectPortfolio!$A$2:$C$53,2,0)</f>
        <v>Unrestricted</v>
      </c>
      <c r="AC413" s="40">
        <f>VLOOKUP($M413,ProjectPortfolio!$A$2:$C$53,3,0)</f>
        <v>46022</v>
      </c>
    </row>
    <row r="414" spans="1:29" s="36" customFormat="1" x14ac:dyDescent="0.3">
      <c r="A414" s="36" t="str">
        <f>CONCATENATE(B414," ","Total")</f>
        <v>A10948 Total</v>
      </c>
      <c r="B414" s="36" t="s">
        <v>1063</v>
      </c>
      <c r="C414" s="36" t="s">
        <v>1070</v>
      </c>
      <c r="L414" s="36" t="s">
        <v>371</v>
      </c>
      <c r="M414" s="36" t="s">
        <v>890</v>
      </c>
      <c r="N414" s="36" t="s">
        <v>1075</v>
      </c>
      <c r="O414" s="37">
        <v>1</v>
      </c>
      <c r="P414" s="37">
        <v>1</v>
      </c>
      <c r="Q414" s="37">
        <v>1</v>
      </c>
      <c r="R414" s="37">
        <v>1</v>
      </c>
      <c r="S414" s="37">
        <v>1</v>
      </c>
      <c r="T414" s="37">
        <v>1</v>
      </c>
      <c r="U414" s="37">
        <v>1</v>
      </c>
      <c r="V414" s="37">
        <v>1</v>
      </c>
      <c r="W414" s="37">
        <v>1</v>
      </c>
      <c r="X414" s="37">
        <v>1</v>
      </c>
      <c r="Y414" s="37">
        <v>1</v>
      </c>
      <c r="Z414" s="37">
        <v>1</v>
      </c>
      <c r="AA414" s="38">
        <f>SUM(O414:Z414)</f>
        <v>12</v>
      </c>
      <c r="AB414" s="39" t="str">
        <f>VLOOKUP($M414,ProjectPortfolio!$A$2:$C$53,2,0)</f>
        <v>WB-FSRP</v>
      </c>
      <c r="AC414" s="40">
        <f>VLOOKUP($M414,ProjectPortfolio!$A$2:$C$53,3,0)</f>
        <v>46357</v>
      </c>
    </row>
    <row r="415" spans="1:29" s="36" customFormat="1" x14ac:dyDescent="0.3">
      <c r="A415" s="36" t="str">
        <f>CONCATENATE(B415," ","Total")</f>
        <v>A10949 Total</v>
      </c>
      <c r="B415" s="36" t="s">
        <v>1064</v>
      </c>
      <c r="C415" s="36" t="s">
        <v>1071</v>
      </c>
      <c r="L415" s="36" t="s">
        <v>1103</v>
      </c>
      <c r="M415" s="36" t="s">
        <v>890</v>
      </c>
      <c r="N415" s="36" t="s">
        <v>1075</v>
      </c>
      <c r="O415" s="37"/>
      <c r="P415" s="37"/>
      <c r="Q415" s="37"/>
      <c r="R415" s="37"/>
      <c r="S415" s="37">
        <v>1</v>
      </c>
      <c r="T415" s="37">
        <v>1</v>
      </c>
      <c r="U415" s="37">
        <v>1</v>
      </c>
      <c r="V415" s="37">
        <v>1</v>
      </c>
      <c r="W415" s="37">
        <v>1</v>
      </c>
      <c r="X415" s="37">
        <v>1</v>
      </c>
      <c r="Y415" s="37">
        <v>1</v>
      </c>
      <c r="Z415" s="37">
        <v>1</v>
      </c>
      <c r="AA415" s="38">
        <f>SUM(O415:Z415)</f>
        <v>8</v>
      </c>
      <c r="AB415" s="39" t="str">
        <f>VLOOKUP($M415,ProjectPortfolio!$A$2:$C$53,2,0)</f>
        <v>WB-FSRP</v>
      </c>
      <c r="AC415" s="40">
        <f>VLOOKUP($M415,ProjectPortfolio!$A$2:$C$53,3,0)</f>
        <v>46357</v>
      </c>
    </row>
    <row r="416" spans="1:29" s="36" customFormat="1" x14ac:dyDescent="0.3">
      <c r="A416" s="36" t="str">
        <f>CONCATENATE(B416," ","Total")</f>
        <v>A10951 Total</v>
      </c>
      <c r="B416" s="36" t="s">
        <v>1108</v>
      </c>
      <c r="C416" s="36" t="s">
        <v>1109</v>
      </c>
      <c r="L416" s="36" t="s">
        <v>1102</v>
      </c>
      <c r="M416" s="36" t="s">
        <v>890</v>
      </c>
      <c r="N416" s="36" t="s">
        <v>1073</v>
      </c>
      <c r="O416" s="37"/>
      <c r="P416" s="37"/>
      <c r="Q416" s="37"/>
      <c r="R416" s="37"/>
      <c r="S416" s="37">
        <v>1</v>
      </c>
      <c r="T416" s="37">
        <v>1</v>
      </c>
      <c r="U416" s="37">
        <v>1</v>
      </c>
      <c r="V416" s="37">
        <v>1</v>
      </c>
      <c r="W416" s="37">
        <v>1</v>
      </c>
      <c r="X416" s="37">
        <v>1</v>
      </c>
      <c r="Y416" s="37">
        <v>1</v>
      </c>
      <c r="Z416" s="37">
        <v>1</v>
      </c>
      <c r="AA416" s="38">
        <f>SUM(O416:Z416)</f>
        <v>8</v>
      </c>
      <c r="AB416" s="39" t="str">
        <f>VLOOKUP($M416,ProjectPortfolio!$A$2:$C$53,2,0)</f>
        <v>WB-FSRP</v>
      </c>
      <c r="AC416" s="40">
        <f>VLOOKUP($M416,ProjectPortfolio!$A$2:$C$53,3,0)</f>
        <v>46357</v>
      </c>
    </row>
    <row r="417" spans="1:29" s="36" customFormat="1" x14ac:dyDescent="0.3">
      <c r="A417" s="36" t="str">
        <f>CONCATENATE(B417," ","Total")</f>
        <v>A10952 Total</v>
      </c>
      <c r="B417" s="36" t="s">
        <v>1106</v>
      </c>
      <c r="C417" s="36" t="s">
        <v>1107</v>
      </c>
      <c r="L417" s="36" t="s">
        <v>543</v>
      </c>
      <c r="M417" s="36" t="s">
        <v>890</v>
      </c>
      <c r="N417" s="36" t="s">
        <v>1073</v>
      </c>
      <c r="O417" s="37"/>
      <c r="P417" s="37"/>
      <c r="Q417" s="37"/>
      <c r="R417" s="37"/>
      <c r="S417" s="37">
        <v>1</v>
      </c>
      <c r="T417" s="37">
        <v>1</v>
      </c>
      <c r="U417" s="37">
        <v>1</v>
      </c>
      <c r="V417" s="37">
        <v>1</v>
      </c>
      <c r="W417" s="37">
        <v>1</v>
      </c>
      <c r="X417" s="37">
        <v>1</v>
      </c>
      <c r="Y417" s="37">
        <v>1</v>
      </c>
      <c r="Z417" s="37">
        <v>1</v>
      </c>
      <c r="AA417" s="38">
        <f>SUM(O417:Z417)</f>
        <v>8</v>
      </c>
      <c r="AB417" s="39" t="str">
        <f>VLOOKUP($M417,ProjectPortfolio!$A$2:$C$53,2,0)</f>
        <v>WB-FSRP</v>
      </c>
      <c r="AC417" s="40">
        <f>VLOOKUP($M417,ProjectPortfolio!$A$2:$C$53,3,0)</f>
        <v>46357</v>
      </c>
    </row>
    <row r="418" spans="1:29" s="36" customFormat="1" x14ac:dyDescent="0.3">
      <c r="A418" s="36" t="str">
        <f>CONCATENATE(B418," ","Total")</f>
        <v>A10953 Total</v>
      </c>
      <c r="B418" s="36" t="s">
        <v>1110</v>
      </c>
      <c r="C418" s="36" t="s">
        <v>1111</v>
      </c>
      <c r="L418" s="36" t="s">
        <v>1102</v>
      </c>
      <c r="M418" s="36" t="s">
        <v>890</v>
      </c>
      <c r="N418" s="36" t="s">
        <v>1073</v>
      </c>
      <c r="O418" s="37">
        <v>1</v>
      </c>
      <c r="P418" s="37">
        <v>1</v>
      </c>
      <c r="Q418" s="37">
        <v>1</v>
      </c>
      <c r="R418" s="37">
        <v>1</v>
      </c>
      <c r="S418" s="37">
        <v>1</v>
      </c>
      <c r="T418" s="37">
        <v>1</v>
      </c>
      <c r="U418" s="37">
        <v>1</v>
      </c>
      <c r="V418" s="37">
        <v>1</v>
      </c>
      <c r="W418" s="37">
        <v>1</v>
      </c>
      <c r="X418" s="37">
        <v>1</v>
      </c>
      <c r="Y418" s="37">
        <v>1</v>
      </c>
      <c r="Z418" s="37">
        <v>1</v>
      </c>
      <c r="AA418" s="38">
        <f>SUM(O418:Z418)</f>
        <v>12</v>
      </c>
      <c r="AB418" s="39" t="str">
        <f>VLOOKUP($M418,ProjectPortfolio!$A$2:$C$53,2,0)</f>
        <v>WB-FSRP</v>
      </c>
      <c r="AC418" s="40">
        <f>VLOOKUP($M418,ProjectPortfolio!$A$2:$C$53,3,0)</f>
        <v>46357</v>
      </c>
    </row>
    <row r="419" spans="1:29" s="36" customFormat="1" x14ac:dyDescent="0.3">
      <c r="A419" s="36" t="str">
        <f>CONCATENATE(B419," ","Total")</f>
        <v>A10954 Total</v>
      </c>
      <c r="B419" s="36" t="s">
        <v>1095</v>
      </c>
      <c r="C419" s="36" t="s">
        <v>1112</v>
      </c>
      <c r="L419" s="36" t="s">
        <v>521</v>
      </c>
      <c r="M419" s="36" t="s">
        <v>890</v>
      </c>
      <c r="N419" s="36" t="s">
        <v>1073</v>
      </c>
      <c r="O419" s="37">
        <v>1</v>
      </c>
      <c r="P419" s="37">
        <v>1</v>
      </c>
      <c r="Q419" s="37">
        <v>1</v>
      </c>
      <c r="R419" s="37">
        <v>1</v>
      </c>
      <c r="S419" s="37">
        <v>1</v>
      </c>
      <c r="T419" s="37">
        <v>1</v>
      </c>
      <c r="U419" s="37">
        <v>1</v>
      </c>
      <c r="V419" s="37">
        <v>1</v>
      </c>
      <c r="W419" s="37">
        <v>1</v>
      </c>
      <c r="X419" s="37">
        <v>1</v>
      </c>
      <c r="Y419" s="37">
        <v>1</v>
      </c>
      <c r="Z419" s="37">
        <v>1</v>
      </c>
      <c r="AA419" s="38">
        <f>SUM(O419:Z419)</f>
        <v>12</v>
      </c>
      <c r="AB419" s="39" t="str">
        <f>VLOOKUP($M419,ProjectPortfolio!$A$2:$C$53,2,0)</f>
        <v>WB-FSRP</v>
      </c>
      <c r="AC419" s="40">
        <f>VLOOKUP($M419,ProjectPortfolio!$A$2:$C$53,3,0)</f>
        <v>46357</v>
      </c>
    </row>
    <row r="420" spans="1:29" s="36" customFormat="1" x14ac:dyDescent="0.3">
      <c r="A420" s="36" t="str">
        <f>CONCATENATE(B420," ","Total")</f>
        <v>A10955 Total</v>
      </c>
      <c r="B420" s="36" t="s">
        <v>1127</v>
      </c>
      <c r="C420" s="36" t="s">
        <v>1128</v>
      </c>
      <c r="L420" s="36" t="s">
        <v>1130</v>
      </c>
      <c r="M420" s="36" t="s">
        <v>871</v>
      </c>
      <c r="N420" s="36" t="s">
        <v>909</v>
      </c>
      <c r="O420" s="37"/>
      <c r="P420" s="37"/>
      <c r="Q420" s="37"/>
      <c r="R420" s="37"/>
      <c r="S420" s="37"/>
      <c r="T420" s="37">
        <v>0.15</v>
      </c>
      <c r="U420" s="37">
        <v>0.15</v>
      </c>
      <c r="V420" s="37">
        <v>0.15</v>
      </c>
      <c r="W420" s="37">
        <v>0.15</v>
      </c>
      <c r="X420" s="37">
        <v>0.15</v>
      </c>
      <c r="Y420" s="37">
        <v>0.15</v>
      </c>
      <c r="Z420" s="37">
        <v>0.15</v>
      </c>
      <c r="AA420" s="38">
        <f>SUM(O420:Z420)</f>
        <v>1.05</v>
      </c>
      <c r="AB420" s="39" t="str">
        <f>VLOOKUP($M420,ProjectPortfolio!$A$2:$C$53,2,0)</f>
        <v>MCF RIZAO</v>
      </c>
      <c r="AC420" s="40">
        <f>VLOOKUP($M420,ProjectPortfolio!$A$2:$C$53,3,0)</f>
        <v>47299</v>
      </c>
    </row>
    <row r="421" spans="1:29" s="36" customFormat="1" x14ac:dyDescent="0.3">
      <c r="A421" s="36" t="str">
        <f>CONCATENATE(B421," ","Total")</f>
        <v>A10955 Total</v>
      </c>
      <c r="B421" s="36" t="s">
        <v>1127</v>
      </c>
      <c r="C421" s="36" t="s">
        <v>1128</v>
      </c>
      <c r="L421" s="36" t="s">
        <v>1130</v>
      </c>
      <c r="M421" s="36" t="s">
        <v>871</v>
      </c>
      <c r="N421" s="36" t="s">
        <v>889</v>
      </c>
      <c r="O421" s="37"/>
      <c r="P421" s="37"/>
      <c r="Q421" s="37"/>
      <c r="R421" s="37"/>
      <c r="S421" s="37"/>
      <c r="T421" s="37">
        <v>0.85</v>
      </c>
      <c r="U421" s="37">
        <v>0.85</v>
      </c>
      <c r="V421" s="37">
        <v>0.85</v>
      </c>
      <c r="W421" s="37">
        <v>0.85</v>
      </c>
      <c r="X421" s="37">
        <v>0.85</v>
      </c>
      <c r="Y421" s="37">
        <v>0.85</v>
      </c>
      <c r="Z421" s="37">
        <v>0.85</v>
      </c>
      <c r="AA421" s="38">
        <f>SUM(O421:Z421)</f>
        <v>5.9499999999999993</v>
      </c>
      <c r="AB421" s="39" t="str">
        <f>VLOOKUP($M421,ProjectPortfolio!$A$2:$C$53,2,0)</f>
        <v>MCF RIZAO</v>
      </c>
      <c r="AC421" s="40">
        <f>VLOOKUP($M421,ProjectPortfolio!$A$2:$C$53,3,0)</f>
        <v>47299</v>
      </c>
    </row>
    <row r="422" spans="1:29" s="36" customFormat="1" x14ac:dyDescent="0.3">
      <c r="A422" s="36" t="str">
        <f>CONCATENATE(B422," ","Total")</f>
        <v>A10957 Total</v>
      </c>
      <c r="B422" s="36" t="s">
        <v>1126</v>
      </c>
      <c r="C422" s="36" t="s">
        <v>1116</v>
      </c>
      <c r="L422" s="36" t="s">
        <v>543</v>
      </c>
      <c r="M422" s="36" t="s">
        <v>890</v>
      </c>
      <c r="N422" s="36" t="s">
        <v>1092</v>
      </c>
      <c r="O422" s="37"/>
      <c r="P422" s="37"/>
      <c r="Q422" s="37"/>
      <c r="R422" s="37"/>
      <c r="S422" s="37"/>
      <c r="T422" s="37">
        <v>1</v>
      </c>
      <c r="U422" s="37">
        <v>1</v>
      </c>
      <c r="V422" s="37">
        <v>1</v>
      </c>
      <c r="W422" s="37">
        <v>1</v>
      </c>
      <c r="X422" s="37">
        <v>1</v>
      </c>
      <c r="Y422" s="37">
        <v>1</v>
      </c>
      <c r="Z422" s="37">
        <v>1</v>
      </c>
      <c r="AA422" s="38">
        <f>SUM(O422:Z422)</f>
        <v>7</v>
      </c>
      <c r="AB422" s="39" t="str">
        <f>VLOOKUP($M422,ProjectPortfolio!$A$2:$C$53,2,0)</f>
        <v>WB-FSRP</v>
      </c>
      <c r="AC422" s="40">
        <f>VLOOKUP($M422,ProjectPortfolio!$A$2:$C$53,3,0)</f>
        <v>46357</v>
      </c>
    </row>
    <row r="423" spans="1:29" s="36" customFormat="1" ht="27.6" x14ac:dyDescent="0.3">
      <c r="A423" s="36" t="str">
        <f>CONCATENATE(B423," ","Total")</f>
        <v>A10962 Total</v>
      </c>
      <c r="B423" s="36" t="s">
        <v>1132</v>
      </c>
      <c r="C423" s="36" t="s">
        <v>1133</v>
      </c>
      <c r="M423" s="36" t="s">
        <v>674</v>
      </c>
      <c r="N423" s="36" t="s">
        <v>675</v>
      </c>
      <c r="O423" s="37"/>
      <c r="P423" s="37"/>
      <c r="Q423" s="37"/>
      <c r="R423" s="37"/>
      <c r="S423" s="37"/>
      <c r="T423" s="37"/>
      <c r="U423" s="37">
        <v>1</v>
      </c>
      <c r="V423" s="37">
        <v>1</v>
      </c>
      <c r="W423" s="37">
        <v>1</v>
      </c>
      <c r="X423" s="37">
        <v>1</v>
      </c>
      <c r="Y423" s="37">
        <v>1</v>
      </c>
      <c r="Z423" s="37">
        <v>1</v>
      </c>
      <c r="AA423" s="38">
        <f>SUM(O423:Z423)</f>
        <v>6</v>
      </c>
      <c r="AB423" s="39" t="str">
        <f>VLOOKUP($M423,ProjectPortfolio!$A$2:$C$53,2,0)</f>
        <v>CIMMYT_SENEGAL</v>
      </c>
      <c r="AC423" s="40">
        <f>VLOOKUP($M423,ProjectPortfolio!$A$2:$C$53,3,0)</f>
        <v>0</v>
      </c>
    </row>
    <row r="424" spans="1:29" s="36" customFormat="1" ht="27.6" x14ac:dyDescent="0.3">
      <c r="A424" s="36" t="str">
        <f>CONCATENATE(B424," ","Total")</f>
        <v>A10963 Total</v>
      </c>
      <c r="B424" s="36" t="s">
        <v>1134</v>
      </c>
      <c r="C424" s="36" t="s">
        <v>1135</v>
      </c>
      <c r="M424" s="36" t="s">
        <v>674</v>
      </c>
      <c r="N424" s="36" t="s">
        <v>675</v>
      </c>
      <c r="O424" s="37"/>
      <c r="P424" s="37"/>
      <c r="Q424" s="37"/>
      <c r="R424" s="37"/>
      <c r="S424" s="37"/>
      <c r="T424" s="37"/>
      <c r="U424" s="37">
        <v>1</v>
      </c>
      <c r="V424" s="37">
        <v>1</v>
      </c>
      <c r="W424" s="37">
        <v>1</v>
      </c>
      <c r="X424" s="37">
        <v>1</v>
      </c>
      <c r="Y424" s="37">
        <v>1</v>
      </c>
      <c r="Z424" s="37">
        <v>1</v>
      </c>
      <c r="AA424" s="38">
        <f>SUM(O424:Z424)</f>
        <v>6</v>
      </c>
      <c r="AB424" s="39" t="str">
        <f>VLOOKUP($M424,ProjectPortfolio!$A$2:$C$53,2,0)</f>
        <v>CIMMYT_SENEGAL</v>
      </c>
      <c r="AC424" s="40">
        <f>VLOOKUP($M424,ProjectPortfolio!$A$2:$C$53,3,0)</f>
        <v>0</v>
      </c>
    </row>
    <row r="425" spans="1:29" s="36" customFormat="1" x14ac:dyDescent="0.3">
      <c r="A425" s="36" t="str">
        <f>CONCATENATE(B425," ","Total")</f>
        <v>A10964 Total</v>
      </c>
      <c r="B425" s="36" t="s">
        <v>1136</v>
      </c>
      <c r="C425" s="36" t="s">
        <v>1101</v>
      </c>
      <c r="L425" s="36" t="s">
        <v>544</v>
      </c>
      <c r="M425" s="36" t="s">
        <v>890</v>
      </c>
      <c r="N425" s="36" t="s">
        <v>1075</v>
      </c>
      <c r="O425" s="37"/>
      <c r="P425" s="37"/>
      <c r="Q425" s="37"/>
      <c r="R425" s="37"/>
      <c r="S425" s="37"/>
      <c r="T425" s="37"/>
      <c r="U425" s="37">
        <v>1</v>
      </c>
      <c r="V425" s="37">
        <v>1</v>
      </c>
      <c r="W425" s="37">
        <v>1</v>
      </c>
      <c r="X425" s="37">
        <v>1</v>
      </c>
      <c r="Y425" s="37">
        <v>1</v>
      </c>
      <c r="Z425" s="37">
        <v>1</v>
      </c>
      <c r="AA425" s="38">
        <f>SUM(O425:Z425)</f>
        <v>6</v>
      </c>
      <c r="AB425" s="39" t="str">
        <f>VLOOKUP($M425,ProjectPortfolio!$A$2:$C$53,2,0)</f>
        <v>WB-FSRP</v>
      </c>
      <c r="AC425" s="40">
        <f>VLOOKUP($M425,ProjectPortfolio!$A$2:$C$53,3,0)</f>
        <v>46357</v>
      </c>
    </row>
    <row r="426" spans="1:29" s="36" customFormat="1" x14ac:dyDescent="0.3"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8">
        <f>SUM(O426:Z426)</f>
        <v>0</v>
      </c>
      <c r="AB426" s="39" t="e">
        <f>VLOOKUP($M426,ProjectPortfolio!$A$2:$C$53,2,0)</f>
        <v>#N/A</v>
      </c>
      <c r="AC426" s="40" t="e">
        <f>VLOOKUP($M426,ProjectPortfolio!$A$2:$C$53,3,0)</f>
        <v>#N/A</v>
      </c>
    </row>
    <row r="427" spans="1:29" s="36" customFormat="1" x14ac:dyDescent="0.3">
      <c r="A427" s="36" t="str">
        <f>CONCATENATE(B427," ","Total")</f>
        <v xml:space="preserve"> Total</v>
      </c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8">
        <f>SUM(O427:Z427)</f>
        <v>0</v>
      </c>
      <c r="AB427" s="39" t="e">
        <f>VLOOKUP($M427,ProjectPortfolio!$A$2:$C$53,2,0)</f>
        <v>#N/A</v>
      </c>
      <c r="AC427" s="40" t="e">
        <f>VLOOKUP($M427,ProjectPortfolio!$A$2:$C$53,3,0)</f>
        <v>#N/A</v>
      </c>
    </row>
    <row r="428" spans="1:29" s="36" customFormat="1" x14ac:dyDescent="0.3">
      <c r="A428" s="36" t="str">
        <f>CONCATENATE(B428," ","Total")</f>
        <v xml:space="preserve"> Total</v>
      </c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8">
        <f>SUM(O428:Z428)</f>
        <v>0</v>
      </c>
      <c r="AB428" s="39" t="e">
        <f>VLOOKUP($M428,ProjectPortfolio!$A$2:$C$53,2,0)</f>
        <v>#N/A</v>
      </c>
      <c r="AC428" s="40" t="e">
        <f>VLOOKUP($M428,ProjectPortfolio!$A$2:$C$53,3,0)</f>
        <v>#N/A</v>
      </c>
    </row>
    <row r="429" spans="1:29" s="36" customFormat="1" x14ac:dyDescent="0.3">
      <c r="A429" s="36" t="str">
        <f>CONCATENATE(B429," ","Total")</f>
        <v xml:space="preserve"> Total</v>
      </c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8">
        <f>SUM(O429:Z429)</f>
        <v>0</v>
      </c>
      <c r="AB429" s="39" t="e">
        <f>VLOOKUP($M429,ProjectPortfolio!$A$2:$C$53,2,0)</f>
        <v>#N/A</v>
      </c>
      <c r="AC429" s="40" t="e">
        <f>VLOOKUP($M429,ProjectPortfolio!$A$2:$C$53,3,0)</f>
        <v>#N/A</v>
      </c>
    </row>
    <row r="430" spans="1:29" s="36" customFormat="1" x14ac:dyDescent="0.3">
      <c r="A430" s="36" t="str">
        <f>CONCATENATE(B430," ","Total")</f>
        <v xml:space="preserve"> Total</v>
      </c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8">
        <f>SUM(O430:Z430)</f>
        <v>0</v>
      </c>
      <c r="AB430" s="39" t="e">
        <f>VLOOKUP($M430,ProjectPortfolio!$A$2:$C$53,2,0)</f>
        <v>#N/A</v>
      </c>
      <c r="AC430" s="40" t="e">
        <f>VLOOKUP($M430,ProjectPortfolio!$A$2:$C$53,3,0)</f>
        <v>#N/A</v>
      </c>
    </row>
    <row r="431" spans="1:29" s="36" customFormat="1" x14ac:dyDescent="0.3">
      <c r="A431" s="36" t="str">
        <f>CONCATENATE(B431," ","Total")</f>
        <v xml:space="preserve"> Total</v>
      </c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8">
        <f>SUM(O431:Z431)</f>
        <v>0</v>
      </c>
      <c r="AB431" s="39" t="e">
        <f>VLOOKUP($M431,ProjectPortfolio!$A$2:$C$53,2,0)</f>
        <v>#N/A</v>
      </c>
      <c r="AC431" s="40" t="e">
        <f>VLOOKUP($M431,ProjectPortfolio!$A$2:$C$53,3,0)</f>
        <v>#N/A</v>
      </c>
    </row>
    <row r="432" spans="1:29" s="36" customFormat="1" x14ac:dyDescent="0.3">
      <c r="A432" s="36" t="str">
        <f>CONCATENATE(B432," ","Total")</f>
        <v xml:space="preserve"> Total</v>
      </c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8">
        <f>SUM(O432:Z432)</f>
        <v>0</v>
      </c>
      <c r="AB432" s="39" t="e">
        <f>VLOOKUP($M432,ProjectPortfolio!$A$2:$C$53,2,0)</f>
        <v>#N/A</v>
      </c>
      <c r="AC432" s="40" t="e">
        <f>VLOOKUP($M432,ProjectPortfolio!$A$2:$C$53,3,0)</f>
        <v>#N/A</v>
      </c>
    </row>
    <row r="433" spans="1:29" s="36" customFormat="1" x14ac:dyDescent="0.3">
      <c r="A433" s="36" t="str">
        <f>CONCATENATE(B433," ","Total")</f>
        <v xml:space="preserve"> Total</v>
      </c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8">
        <f>SUM(O433:Z433)</f>
        <v>0</v>
      </c>
      <c r="AB433" s="39" t="e">
        <f>VLOOKUP($M433,ProjectPortfolio!$A$2:$C$53,2,0)</f>
        <v>#N/A</v>
      </c>
      <c r="AC433" s="40" t="e">
        <f>VLOOKUP($M433,ProjectPortfolio!$A$2:$C$53,3,0)</f>
        <v>#N/A</v>
      </c>
    </row>
    <row r="434" spans="1:29" s="36" customFormat="1" x14ac:dyDescent="0.3">
      <c r="A434" s="36" t="str">
        <f>CONCATENATE(B434," ","Total")</f>
        <v xml:space="preserve"> Total</v>
      </c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8">
        <f>SUM(O434:Z434)</f>
        <v>0</v>
      </c>
      <c r="AB434" s="39" t="e">
        <f>VLOOKUP($M434,ProjectPortfolio!$A$2:$C$53,2,0)</f>
        <v>#N/A</v>
      </c>
      <c r="AC434" s="40" t="e">
        <f>VLOOKUP($M434,ProjectPortfolio!$A$2:$C$53,3,0)</f>
        <v>#N/A</v>
      </c>
    </row>
    <row r="435" spans="1:29" s="36" customFormat="1" x14ac:dyDescent="0.3">
      <c r="A435" s="36" t="str">
        <f>CONCATENATE(B435," ","Total")</f>
        <v xml:space="preserve"> Total</v>
      </c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8">
        <f>SUM(O435:Z435)</f>
        <v>0</v>
      </c>
      <c r="AB435" s="39" t="e">
        <f>VLOOKUP($M435,ProjectPortfolio!$A$2:$C$53,2,0)</f>
        <v>#N/A</v>
      </c>
      <c r="AC435" s="40" t="e">
        <f>VLOOKUP($M435,ProjectPortfolio!$A$2:$C$53,3,0)</f>
        <v>#N/A</v>
      </c>
    </row>
    <row r="436" spans="1:29" s="36" customFormat="1" x14ac:dyDescent="0.3">
      <c r="A436" s="36" t="str">
        <f>CONCATENATE(B436," ","Total")</f>
        <v xml:space="preserve"> Total</v>
      </c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8">
        <f>SUM(O436:Z436)</f>
        <v>0</v>
      </c>
      <c r="AB436" s="39" t="e">
        <f>VLOOKUP($M436,ProjectPortfolio!$A$2:$C$53,2,0)</f>
        <v>#N/A</v>
      </c>
      <c r="AC436" s="40" t="e">
        <f>VLOOKUP($M436,ProjectPortfolio!$A$2:$C$53,3,0)</f>
        <v>#N/A</v>
      </c>
    </row>
    <row r="437" spans="1:29" s="36" customFormat="1" x14ac:dyDescent="0.3">
      <c r="A437" s="36" t="str">
        <f>CONCATENATE(B437," ","Total")</f>
        <v xml:space="preserve"> Total</v>
      </c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8">
        <f>SUM(O437:Z437)</f>
        <v>0</v>
      </c>
      <c r="AB437" s="39" t="e">
        <f>VLOOKUP($M437,ProjectPortfolio!$A$2:$C$53,2,0)</f>
        <v>#N/A</v>
      </c>
      <c r="AC437" s="40" t="e">
        <f>VLOOKUP($M437,ProjectPortfolio!$A$2:$C$53,3,0)</f>
        <v>#N/A</v>
      </c>
    </row>
    <row r="438" spans="1:29" s="36" customFormat="1" x14ac:dyDescent="0.3">
      <c r="A438" s="36" t="str">
        <f>CONCATENATE(B438," ","Total")</f>
        <v xml:space="preserve"> Total</v>
      </c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8">
        <f>SUM(O438:Z438)</f>
        <v>0</v>
      </c>
      <c r="AB438" s="39" t="e">
        <f>VLOOKUP($M438,ProjectPortfolio!$A$2:$C$53,2,0)</f>
        <v>#N/A</v>
      </c>
      <c r="AC438" s="40" t="e">
        <f>VLOOKUP($M438,ProjectPortfolio!$A$2:$C$53,3,0)</f>
        <v>#N/A</v>
      </c>
    </row>
    <row r="439" spans="1:29" s="36" customFormat="1" ht="27.6" x14ac:dyDescent="0.3">
      <c r="A439" s="36" t="str">
        <f>CONCATENATE(B439," ","Total")</f>
        <v>15000004.1 Total</v>
      </c>
      <c r="B439" s="36">
        <v>15000004.1</v>
      </c>
      <c r="C439" s="36" t="s">
        <v>697</v>
      </c>
      <c r="D439" s="36" t="s">
        <v>572</v>
      </c>
      <c r="E439" s="36" t="s">
        <v>437</v>
      </c>
      <c r="F439" s="36" t="str">
        <f>LEFT($E439,3)</f>
        <v>GSS</v>
      </c>
      <c r="G439" s="36" t="s">
        <v>413</v>
      </c>
      <c r="H439" s="36" t="s">
        <v>414</v>
      </c>
      <c r="I439" s="36" t="s">
        <v>420</v>
      </c>
      <c r="J439" s="36" t="s">
        <v>387</v>
      </c>
      <c r="K439" s="36" t="s">
        <v>393</v>
      </c>
      <c r="L439" s="36">
        <v>0</v>
      </c>
      <c r="M439" s="36" t="s">
        <v>980</v>
      </c>
      <c r="N439" s="36" t="s">
        <v>981</v>
      </c>
      <c r="O439" s="69"/>
      <c r="P439" s="69"/>
      <c r="Q439" s="69"/>
      <c r="R439" s="69"/>
      <c r="S439" s="69"/>
      <c r="T439" s="69"/>
      <c r="U439" s="69">
        <v>1</v>
      </c>
      <c r="V439" s="69">
        <v>1</v>
      </c>
      <c r="W439" s="69">
        <v>1</v>
      </c>
      <c r="X439" s="69">
        <v>1</v>
      </c>
      <c r="Y439" s="69">
        <v>1</v>
      </c>
      <c r="Z439" s="69">
        <v>1</v>
      </c>
      <c r="AA439" s="38">
        <f>SUM(O439:Z439)</f>
        <v>6</v>
      </c>
      <c r="AB439" s="39" t="str">
        <f>VLOOKUP($M439,ProjectPortfolio!$A$2:$C$53,2,0)</f>
        <v>GENEBANK INT</v>
      </c>
      <c r="AC439" s="40">
        <f>VLOOKUP($M439,ProjectPortfolio!$A$2:$C$53,3,0)</f>
        <v>46022</v>
      </c>
    </row>
    <row r="440" spans="1:29" s="36" customFormat="1" x14ac:dyDescent="0.3">
      <c r="A440" s="36" t="str">
        <f t="shared" ref="A440:A442" si="119">CONCATENATE(B440," ","Total")</f>
        <v>A10224 Total</v>
      </c>
      <c r="B440" s="36" t="s">
        <v>110</v>
      </c>
      <c r="C440" s="36" t="s">
        <v>1061</v>
      </c>
      <c r="D440" s="36" t="s">
        <v>446</v>
      </c>
      <c r="E440" s="36" t="s">
        <v>430</v>
      </c>
      <c r="F440" s="36" t="str">
        <f>LEFT($E440,3)</f>
        <v>GSS</v>
      </c>
      <c r="G440" s="36" t="s">
        <v>413</v>
      </c>
      <c r="H440" s="36" t="s">
        <v>414</v>
      </c>
      <c r="I440" s="36" t="s">
        <v>415</v>
      </c>
      <c r="J440" s="36" t="s">
        <v>383</v>
      </c>
      <c r="K440" s="36" t="s">
        <v>395</v>
      </c>
      <c r="L440" s="36" t="s">
        <v>634</v>
      </c>
      <c r="M440" s="36" t="s">
        <v>0</v>
      </c>
      <c r="N440" s="36" t="s">
        <v>32</v>
      </c>
      <c r="O440" s="37">
        <v>0</v>
      </c>
      <c r="P440" s="37">
        <v>0</v>
      </c>
      <c r="Q440" s="37">
        <v>0</v>
      </c>
      <c r="R440" s="37">
        <v>0</v>
      </c>
      <c r="S440" s="37">
        <v>0</v>
      </c>
      <c r="T440" s="37">
        <v>0</v>
      </c>
      <c r="U440" s="37">
        <v>1</v>
      </c>
      <c r="V440" s="37">
        <v>1</v>
      </c>
      <c r="W440" s="37">
        <v>1</v>
      </c>
      <c r="X440" s="37">
        <v>1</v>
      </c>
      <c r="Y440" s="37">
        <v>1</v>
      </c>
      <c r="Z440" s="37">
        <v>1</v>
      </c>
      <c r="AA440" s="38">
        <f>SUM(O440:Z440)</f>
        <v>6</v>
      </c>
      <c r="AB440" s="39" t="str">
        <f>VLOOKUP($M440,ProjectPortfolio!$A$2:$C$53,2,0)</f>
        <v>Unrestricted</v>
      </c>
      <c r="AC440" s="40">
        <f>VLOOKUP($M440,ProjectPortfolio!$A$2:$C$53,3,0)</f>
        <v>46022</v>
      </c>
    </row>
    <row r="441" spans="1:29" s="36" customFormat="1" ht="27.6" x14ac:dyDescent="0.3">
      <c r="A441" s="36" t="str">
        <f t="shared" si="119"/>
        <v>A10224 Total</v>
      </c>
      <c r="B441" s="36" t="s">
        <v>110</v>
      </c>
      <c r="C441" s="36" t="s">
        <v>1061</v>
      </c>
      <c r="D441" s="36" t="s">
        <v>446</v>
      </c>
      <c r="E441" s="36" t="s">
        <v>430</v>
      </c>
      <c r="F441" s="36" t="str">
        <f>LEFT($E441,3)</f>
        <v>GSS</v>
      </c>
      <c r="G441" s="36" t="s">
        <v>413</v>
      </c>
      <c r="H441" s="36" t="s">
        <v>414</v>
      </c>
      <c r="I441" s="36" t="s">
        <v>415</v>
      </c>
      <c r="J441" s="36" t="s">
        <v>383</v>
      </c>
      <c r="K441" s="36" t="s">
        <v>395</v>
      </c>
      <c r="L441" s="36" t="s">
        <v>634</v>
      </c>
      <c r="M441" s="36" t="s">
        <v>8</v>
      </c>
      <c r="N441" s="36" t="s">
        <v>379</v>
      </c>
      <c r="O441" s="37">
        <v>0</v>
      </c>
      <c r="P441" s="37">
        <v>0</v>
      </c>
      <c r="Q441" s="37">
        <v>0</v>
      </c>
      <c r="R441" s="37">
        <v>0</v>
      </c>
      <c r="S441" s="37">
        <v>0</v>
      </c>
      <c r="T441" s="37">
        <v>0</v>
      </c>
      <c r="U441" s="37">
        <v>0</v>
      </c>
      <c r="V441" s="37">
        <v>0</v>
      </c>
      <c r="W441" s="37">
        <v>0</v>
      </c>
      <c r="X441" s="37" t="s">
        <v>967</v>
      </c>
      <c r="Y441" s="37" t="s">
        <v>967</v>
      </c>
      <c r="Z441" s="37" t="s">
        <v>967</v>
      </c>
      <c r="AA441" s="38">
        <f>SUM(O441:Z441)</f>
        <v>0</v>
      </c>
      <c r="AB441" s="39" t="str">
        <f>VLOOKUP($M441,ProjectPortfolio!$A$2:$C$53,2,0)</f>
        <v>EU CORAF ABEE</v>
      </c>
      <c r="AC441" s="40">
        <f>VLOOKUP($M441,ProjectPortfolio!$A$2:$C$53,3,0)</f>
        <v>45930</v>
      </c>
    </row>
    <row r="442" spans="1:29" s="36" customFormat="1" x14ac:dyDescent="0.3">
      <c r="A442" s="36" t="str">
        <f t="shared" si="119"/>
        <v>A10224 Total</v>
      </c>
      <c r="B442" s="36" t="s">
        <v>110</v>
      </c>
      <c r="C442" s="36" t="s">
        <v>1061</v>
      </c>
      <c r="D442" s="36" t="s">
        <v>446</v>
      </c>
      <c r="E442" s="36" t="s">
        <v>430</v>
      </c>
      <c r="F442" s="36" t="str">
        <f>LEFT($E442,3)</f>
        <v>GSS</v>
      </c>
      <c r="G442" s="36" t="s">
        <v>413</v>
      </c>
      <c r="H442" s="36" t="s">
        <v>414</v>
      </c>
      <c r="I442" s="36" t="s">
        <v>415</v>
      </c>
      <c r="J442" s="36" t="s">
        <v>383</v>
      </c>
      <c r="K442" s="36" t="s">
        <v>395</v>
      </c>
      <c r="L442" s="36" t="s">
        <v>634</v>
      </c>
      <c r="M442" s="36" t="s">
        <v>14</v>
      </c>
      <c r="N442" s="36" t="s">
        <v>410</v>
      </c>
      <c r="O442" s="37">
        <v>0</v>
      </c>
      <c r="P442" s="37">
        <v>0</v>
      </c>
      <c r="Q442" s="37">
        <v>0</v>
      </c>
      <c r="R442" s="37">
        <v>0</v>
      </c>
      <c r="S442" s="37">
        <v>0</v>
      </c>
      <c r="T442" s="37">
        <v>0</v>
      </c>
      <c r="U442" s="37">
        <v>0</v>
      </c>
      <c r="V442" s="37">
        <v>0</v>
      </c>
      <c r="W442" s="37">
        <v>0</v>
      </c>
      <c r="X442" s="37">
        <v>0</v>
      </c>
      <c r="Y442" s="37">
        <v>0</v>
      </c>
      <c r="Z442" s="37">
        <v>0</v>
      </c>
      <c r="AA442" s="38">
        <f>SUM(O442:Z442)</f>
        <v>0</v>
      </c>
      <c r="AB442" s="39" t="str">
        <f>VLOOKUP($M442,ProjectPortfolio!$A$2:$C$53,2,0)</f>
        <v>ARISE PDRCC</v>
      </c>
      <c r="AC442" s="40">
        <f>VLOOKUP($M442,ProjectPortfolio!$A$2:$C$53,3,0)</f>
        <v>46538</v>
      </c>
    </row>
    <row r="443" spans="1:29" s="36" customFormat="1" x14ac:dyDescent="0.3">
      <c r="A443" s="36" t="str">
        <f>CONCATENATE(B443," ","Total")</f>
        <v>15000040 Total</v>
      </c>
      <c r="B443" s="36">
        <v>15000040</v>
      </c>
      <c r="C443" s="36" t="s">
        <v>706</v>
      </c>
      <c r="D443" s="36" t="s">
        <v>514</v>
      </c>
      <c r="E443" s="36" t="s">
        <v>479</v>
      </c>
      <c r="F443" s="36" t="str">
        <f>LEFT($E443,3)</f>
        <v>IRS</v>
      </c>
      <c r="G443" s="36" t="s">
        <v>541</v>
      </c>
      <c r="H443" s="36" t="s">
        <v>414</v>
      </c>
      <c r="I443" s="36" t="s">
        <v>420</v>
      </c>
      <c r="J443" s="36" t="s">
        <v>387</v>
      </c>
      <c r="K443" s="36" t="s">
        <v>388</v>
      </c>
      <c r="L443" s="36" t="s">
        <v>544</v>
      </c>
      <c r="M443" s="36" t="s">
        <v>707</v>
      </c>
      <c r="O443" s="37"/>
      <c r="P443" s="37"/>
      <c r="Q443" s="37"/>
      <c r="R443" s="37"/>
      <c r="S443" s="37"/>
      <c r="T443" s="37"/>
      <c r="U443" s="37">
        <v>1</v>
      </c>
      <c r="V443" s="37">
        <v>1</v>
      </c>
      <c r="W443" s="37">
        <v>1</v>
      </c>
      <c r="X443" s="37">
        <v>1</v>
      </c>
      <c r="Y443" s="37">
        <v>1</v>
      </c>
      <c r="Z443" s="37">
        <v>1</v>
      </c>
      <c r="AA443" s="38">
        <f>SUM(O443:Z443)</f>
        <v>6</v>
      </c>
      <c r="AB443" s="39"/>
      <c r="AC443" s="40"/>
    </row>
    <row r="444" spans="1:29" s="36" customFormat="1" x14ac:dyDescent="0.3">
      <c r="A444" s="36" t="str">
        <f>CONCATENATE(B444," ","Total")</f>
        <v>15000049 Total</v>
      </c>
      <c r="B444" s="36">
        <v>15000049</v>
      </c>
      <c r="C444" s="36" t="s">
        <v>698</v>
      </c>
      <c r="D444" s="36" t="s">
        <v>666</v>
      </c>
      <c r="E444" s="36" t="s">
        <v>412</v>
      </c>
      <c r="F444" s="36" t="str">
        <f>LEFT($E444,3)</f>
        <v>GSS</v>
      </c>
      <c r="G444" s="36" t="s">
        <v>541</v>
      </c>
      <c r="H444" s="36" t="s">
        <v>451</v>
      </c>
      <c r="I444" s="36" t="s">
        <v>667</v>
      </c>
      <c r="M444" s="36" t="s">
        <v>668</v>
      </c>
      <c r="N444" s="36" t="s">
        <v>669</v>
      </c>
      <c r="O444" s="37"/>
      <c r="P444" s="37"/>
      <c r="Q444" s="37"/>
      <c r="R444" s="37">
        <v>0.15</v>
      </c>
      <c r="S444" s="37">
        <v>0.15</v>
      </c>
      <c r="T444" s="37">
        <v>0.15</v>
      </c>
      <c r="U444" s="37">
        <v>0.15</v>
      </c>
      <c r="V444" s="37">
        <v>0.15</v>
      </c>
      <c r="W444" s="37">
        <v>0.15</v>
      </c>
      <c r="X444" s="37">
        <v>0.15</v>
      </c>
      <c r="Y444" s="37">
        <v>0.15</v>
      </c>
      <c r="Z444" s="37">
        <v>0.15</v>
      </c>
      <c r="AA444" s="38">
        <f>SUM(O444:Z444)</f>
        <v>1.3499999999999999</v>
      </c>
      <c r="AB444" s="39"/>
      <c r="AC444" s="40"/>
    </row>
    <row r="445" spans="1:29" s="36" customFormat="1" x14ac:dyDescent="0.3">
      <c r="A445" s="36" t="str">
        <f>CONCATENATE(B445," ","Total")</f>
        <v>15000049 Total</v>
      </c>
      <c r="B445" s="36">
        <v>15000049</v>
      </c>
      <c r="C445" s="36" t="s">
        <v>698</v>
      </c>
      <c r="D445" s="36" t="s">
        <v>666</v>
      </c>
      <c r="E445" s="36" t="s">
        <v>412</v>
      </c>
      <c r="F445" s="36" t="str">
        <f>LEFT($E445,3)</f>
        <v>GSS</v>
      </c>
      <c r="G445" s="36" t="s">
        <v>541</v>
      </c>
      <c r="H445" s="36" t="s">
        <v>451</v>
      </c>
      <c r="I445" s="36" t="s">
        <v>667</v>
      </c>
      <c r="M445" s="36" t="s">
        <v>670</v>
      </c>
      <c r="N445" s="36" t="s">
        <v>671</v>
      </c>
      <c r="O445" s="37"/>
      <c r="P445" s="37"/>
      <c r="Q445" s="37"/>
      <c r="R445" s="37">
        <v>0.15</v>
      </c>
      <c r="S445" s="37">
        <v>0.15</v>
      </c>
      <c r="T445" s="37">
        <v>0.15</v>
      </c>
      <c r="U445" s="37">
        <v>0.15</v>
      </c>
      <c r="V445" s="37">
        <v>0.15</v>
      </c>
      <c r="W445" s="37">
        <v>0.15</v>
      </c>
      <c r="X445" s="37">
        <v>0.15</v>
      </c>
      <c r="Y445" s="37">
        <v>0.15</v>
      </c>
      <c r="Z445" s="37">
        <v>0.15</v>
      </c>
      <c r="AA445" s="38">
        <f>SUM(O445:Z445)</f>
        <v>1.3499999999999999</v>
      </c>
      <c r="AB445" s="39"/>
      <c r="AC445" s="40"/>
    </row>
    <row r="446" spans="1:29" s="36" customFormat="1" x14ac:dyDescent="0.3">
      <c r="A446" s="36" t="str">
        <f>CONCATENATE(B446," ","Total")</f>
        <v>15000049 Total</v>
      </c>
      <c r="B446" s="36">
        <v>15000049</v>
      </c>
      <c r="C446" s="36" t="s">
        <v>698</v>
      </c>
      <c r="D446" s="36" t="s">
        <v>666</v>
      </c>
      <c r="E446" s="36" t="s">
        <v>412</v>
      </c>
      <c r="F446" s="36" t="str">
        <f>LEFT($E446,3)</f>
        <v>GSS</v>
      </c>
      <c r="G446" s="36" t="s">
        <v>541</v>
      </c>
      <c r="H446" s="36" t="s">
        <v>451</v>
      </c>
      <c r="I446" s="36" t="s">
        <v>667</v>
      </c>
      <c r="M446" s="36" t="s">
        <v>672</v>
      </c>
      <c r="N446" s="36" t="s">
        <v>673</v>
      </c>
      <c r="O446" s="37"/>
      <c r="P446" s="37"/>
      <c r="Q446" s="37"/>
      <c r="R446" s="37">
        <v>0.1</v>
      </c>
      <c r="S446" s="37">
        <v>0.1</v>
      </c>
      <c r="T446" s="37">
        <v>0.1</v>
      </c>
      <c r="U446" s="37">
        <v>0.1</v>
      </c>
      <c r="V446" s="37">
        <v>0.1</v>
      </c>
      <c r="W446" s="37">
        <v>0.1</v>
      </c>
      <c r="X446" s="37">
        <v>0.1</v>
      </c>
      <c r="Y446" s="37">
        <v>0.1</v>
      </c>
      <c r="Z446" s="37">
        <v>0.1</v>
      </c>
      <c r="AA446" s="38">
        <f>SUM(O446:Z446)</f>
        <v>0.89999999999999991</v>
      </c>
      <c r="AB446" s="39"/>
      <c r="AC446" s="40"/>
    </row>
    <row r="447" spans="1:29" s="36" customFormat="1" x14ac:dyDescent="0.3">
      <c r="A447" s="36" t="str">
        <f>CONCATENATE(B447," ","Total")</f>
        <v>15000049 Total</v>
      </c>
      <c r="B447" s="36">
        <v>15000049</v>
      </c>
      <c r="C447" s="36" t="s">
        <v>698</v>
      </c>
      <c r="D447" s="36" t="s">
        <v>666</v>
      </c>
      <c r="E447" s="36" t="s">
        <v>412</v>
      </c>
      <c r="F447" s="36" t="str">
        <f>LEFT($E447,3)</f>
        <v>GSS</v>
      </c>
      <c r="G447" s="36" t="s">
        <v>541</v>
      </c>
      <c r="H447" s="36" t="s">
        <v>451</v>
      </c>
      <c r="I447" s="36" t="s">
        <v>667</v>
      </c>
      <c r="M447" s="36" t="s">
        <v>674</v>
      </c>
      <c r="N447" s="36" t="s">
        <v>675</v>
      </c>
      <c r="O447" s="37"/>
      <c r="P447" s="37"/>
      <c r="Q447" s="37"/>
      <c r="R447" s="37">
        <v>0.15</v>
      </c>
      <c r="S447" s="37">
        <v>0.15</v>
      </c>
      <c r="T447" s="37">
        <v>0.15</v>
      </c>
      <c r="U447" s="37">
        <v>0.15</v>
      </c>
      <c r="V447" s="37">
        <v>0.15</v>
      </c>
      <c r="W447" s="37">
        <v>0.15</v>
      </c>
      <c r="X447" s="37">
        <v>0.15</v>
      </c>
      <c r="Y447" s="37">
        <v>0.15</v>
      </c>
      <c r="Z447" s="37">
        <v>0.15</v>
      </c>
      <c r="AA447" s="38">
        <f>SUM(O447:Z447)</f>
        <v>1.3499999999999999</v>
      </c>
      <c r="AB447" s="39"/>
      <c r="AC447" s="40"/>
    </row>
    <row r="448" spans="1:29" s="36" customFormat="1" x14ac:dyDescent="0.3">
      <c r="A448" s="36" t="str">
        <f>CONCATENATE(B448," ","Total")</f>
        <v>15000049 Total</v>
      </c>
      <c r="B448" s="36">
        <v>15000049</v>
      </c>
      <c r="C448" s="36" t="s">
        <v>698</v>
      </c>
      <c r="D448" s="36" t="s">
        <v>666</v>
      </c>
      <c r="E448" s="36" t="s">
        <v>412</v>
      </c>
      <c r="F448" s="36" t="str">
        <f>LEFT($E448,3)</f>
        <v>GSS</v>
      </c>
      <c r="G448" s="36" t="s">
        <v>541</v>
      </c>
      <c r="H448" s="36" t="s">
        <v>451</v>
      </c>
      <c r="I448" s="36" t="s">
        <v>667</v>
      </c>
      <c r="L448" s="36" t="s">
        <v>1003</v>
      </c>
      <c r="M448" s="36" t="s">
        <v>0</v>
      </c>
      <c r="N448" s="36" t="s">
        <v>107</v>
      </c>
      <c r="O448" s="37"/>
      <c r="P448" s="37"/>
      <c r="Q448" s="37"/>
      <c r="R448" s="37">
        <v>0.45</v>
      </c>
      <c r="S448" s="37">
        <v>0.45</v>
      </c>
      <c r="T448" s="37">
        <v>0.45</v>
      </c>
      <c r="U448" s="37">
        <v>0.45</v>
      </c>
      <c r="V448" s="37">
        <v>0.45</v>
      </c>
      <c r="W448" s="37">
        <v>0.45</v>
      </c>
      <c r="X448" s="37">
        <v>0.45</v>
      </c>
      <c r="Y448" s="37">
        <v>0.45</v>
      </c>
      <c r="Z448" s="37">
        <v>0.45</v>
      </c>
      <c r="AA448" s="38">
        <f>SUM(O448:Z448)</f>
        <v>4.0500000000000007</v>
      </c>
      <c r="AB448" s="39" t="str">
        <f>VLOOKUP($M448,ProjectPortfolio!$A$2:$C$53,2,0)</f>
        <v>Unrestricted</v>
      </c>
      <c r="AC448" s="40">
        <f>VLOOKUP($M448,ProjectPortfolio!$A$2:$C$53,3,0)</f>
        <v>46022</v>
      </c>
    </row>
    <row r="449" spans="1:29" s="36" customFormat="1" ht="15.6" x14ac:dyDescent="0.3">
      <c r="A449" s="36" t="str">
        <f>CONCATENATE(B449," ","Total")</f>
        <v>15000055 Total</v>
      </c>
      <c r="B449" s="36">
        <v>15000055</v>
      </c>
      <c r="C449" s="36" t="s">
        <v>363</v>
      </c>
      <c r="D449" s="36" t="s">
        <v>571</v>
      </c>
      <c r="E449" s="36" t="s">
        <v>419</v>
      </c>
      <c r="F449" s="36" t="str">
        <f>LEFT($E449,3)</f>
        <v>GSS</v>
      </c>
      <c r="G449" s="36" t="s">
        <v>413</v>
      </c>
      <c r="H449" s="36" t="s">
        <v>480</v>
      </c>
      <c r="I449" s="36" t="s">
        <v>485</v>
      </c>
      <c r="J449" s="36" t="s">
        <v>387</v>
      </c>
      <c r="K449" s="36" t="s">
        <v>401</v>
      </c>
      <c r="L449" s="36" t="s">
        <v>521</v>
      </c>
      <c r="M449" s="36" t="s">
        <v>767</v>
      </c>
      <c r="N449" s="36" t="s">
        <v>768</v>
      </c>
      <c r="O449" s="69"/>
      <c r="P449" s="69"/>
      <c r="Q449" s="69"/>
      <c r="R449" s="69"/>
      <c r="S449" s="69"/>
      <c r="T449" s="69"/>
      <c r="U449" s="69">
        <v>0.5</v>
      </c>
      <c r="V449" s="69">
        <v>0.5</v>
      </c>
      <c r="W449" s="69">
        <v>0.5</v>
      </c>
      <c r="X449" s="69">
        <v>0.5</v>
      </c>
      <c r="Y449" s="69">
        <v>0.5</v>
      </c>
      <c r="Z449" s="69">
        <v>0.5</v>
      </c>
      <c r="AA449" s="38">
        <f>SUM(O449:Z449)</f>
        <v>3</v>
      </c>
      <c r="AB449" s="39" t="str">
        <f>VLOOKUP($M449,ProjectPortfolio!$A$2:$C$53,2,0)</f>
        <v>DEFIS</v>
      </c>
      <c r="AC449" s="40">
        <f>VLOOKUP($M449,ProjectPortfolio!$A$2:$C$53,3,0)</f>
        <v>46404</v>
      </c>
    </row>
    <row r="450" spans="1:29" s="36" customFormat="1" ht="27.6" x14ac:dyDescent="0.3">
      <c r="A450" s="36" t="str">
        <f>CONCATENATE(B450," ","Total")</f>
        <v>15000055 Total</v>
      </c>
      <c r="B450" s="36">
        <v>15000055</v>
      </c>
      <c r="C450" s="36" t="s">
        <v>363</v>
      </c>
      <c r="D450" s="36" t="s">
        <v>571</v>
      </c>
      <c r="E450" s="36" t="s">
        <v>419</v>
      </c>
      <c r="F450" s="36" t="str">
        <f>LEFT($E450,3)</f>
        <v>GSS</v>
      </c>
      <c r="G450" s="36" t="s">
        <v>413</v>
      </c>
      <c r="H450" s="36" t="s">
        <v>480</v>
      </c>
      <c r="I450" s="36" t="s">
        <v>485</v>
      </c>
      <c r="J450" s="36" t="s">
        <v>387</v>
      </c>
      <c r="K450" s="36" t="s">
        <v>401</v>
      </c>
      <c r="L450" s="36" t="s">
        <v>521</v>
      </c>
      <c r="M450" s="36" t="s">
        <v>972</v>
      </c>
      <c r="N450" s="36" t="s">
        <v>973</v>
      </c>
      <c r="O450" s="69"/>
      <c r="P450" s="69"/>
      <c r="Q450" s="69"/>
      <c r="R450" s="69"/>
      <c r="S450" s="69"/>
      <c r="T450" s="69"/>
      <c r="U450" s="69">
        <v>0.5</v>
      </c>
      <c r="V450" s="69">
        <v>0.5</v>
      </c>
      <c r="W450" s="69">
        <v>0.5</v>
      </c>
      <c r="X450" s="69">
        <v>0.5</v>
      </c>
      <c r="Y450" s="69">
        <v>0.5</v>
      </c>
      <c r="Z450" s="69">
        <v>0.5</v>
      </c>
      <c r="AA450" s="38">
        <f>SUM(O450:Z450)</f>
        <v>3</v>
      </c>
      <c r="AB450" s="39" t="str">
        <f>VLOOKUP($M450,ProjectPortfolio!$A$2:$C$53,2,0)</f>
        <v>SUSTAINABLE FARMING</v>
      </c>
      <c r="AC450" s="40">
        <f>VLOOKUP($M450,ProjectPortfolio!$A$2:$C$53,3,0)</f>
        <v>46022</v>
      </c>
    </row>
    <row r="451" spans="1:29" s="36" customFormat="1" ht="15.6" x14ac:dyDescent="0.3">
      <c r="A451" s="36" t="str">
        <f>CONCATENATE(B451," ","Total")</f>
        <v xml:space="preserve"> Total</v>
      </c>
      <c r="C451" s="36" t="s">
        <v>1006</v>
      </c>
      <c r="D451" s="36" t="s">
        <v>527</v>
      </c>
      <c r="E451" s="36" t="s">
        <v>412</v>
      </c>
      <c r="F451" s="36" t="str">
        <f>LEFT($E451,3)</f>
        <v>GSS</v>
      </c>
      <c r="G451" s="36" t="s">
        <v>413</v>
      </c>
      <c r="H451" s="36" t="s">
        <v>414</v>
      </c>
      <c r="I451" s="36" t="s">
        <v>420</v>
      </c>
      <c r="J451" s="36" t="s">
        <v>383</v>
      </c>
      <c r="K451" s="36" t="s">
        <v>398</v>
      </c>
      <c r="L451" s="36" t="s">
        <v>786</v>
      </c>
      <c r="M451" s="36" t="s">
        <v>0</v>
      </c>
      <c r="N451" s="36" t="s">
        <v>74</v>
      </c>
      <c r="O451"/>
      <c r="P451"/>
      <c r="Q451"/>
      <c r="R451"/>
      <c r="S451"/>
      <c r="T451"/>
      <c r="U451" s="69">
        <v>1</v>
      </c>
      <c r="V451" s="69">
        <v>1</v>
      </c>
      <c r="W451" s="69">
        <v>1</v>
      </c>
      <c r="X451" s="69">
        <v>1</v>
      </c>
      <c r="Y451" s="69">
        <v>1</v>
      </c>
      <c r="Z451" s="69">
        <v>1</v>
      </c>
      <c r="AA451" s="38">
        <f>SUM(O451:Z451)</f>
        <v>6</v>
      </c>
      <c r="AB451" s="39" t="str">
        <f>VLOOKUP($M451,ProjectPortfolio!$A$2:$C$53,2,0)</f>
        <v>Unrestricted</v>
      </c>
      <c r="AC451" s="40">
        <f>VLOOKUP($M451,ProjectPortfolio!$A$2:$C$53,3,0)</f>
        <v>46022</v>
      </c>
    </row>
    <row r="452" spans="1:29" s="36" customFormat="1" x14ac:dyDescent="0.3">
      <c r="A452" s="36" t="str">
        <f>CONCATENATE(B452," ","Total")</f>
        <v>Vacant 029 Total</v>
      </c>
      <c r="B452" s="36" t="s">
        <v>345</v>
      </c>
      <c r="C452" s="36" t="s">
        <v>346</v>
      </c>
      <c r="D452" s="36" t="s">
        <v>565</v>
      </c>
      <c r="E452" s="36" t="s">
        <v>437</v>
      </c>
      <c r="F452" s="36" t="str">
        <f>LEFT($E452,3)</f>
        <v>GSS</v>
      </c>
      <c r="G452" s="36" t="s">
        <v>413</v>
      </c>
      <c r="H452" s="36" t="s">
        <v>414</v>
      </c>
      <c r="I452" s="36" t="s">
        <v>415</v>
      </c>
      <c r="J452" s="36" t="s">
        <v>383</v>
      </c>
      <c r="K452" s="36" t="s">
        <v>398</v>
      </c>
      <c r="L452" s="36">
        <v>0</v>
      </c>
      <c r="M452" s="36" t="s">
        <v>0</v>
      </c>
      <c r="N452" s="36" t="s">
        <v>202</v>
      </c>
      <c r="O452" s="37"/>
      <c r="P452" s="37"/>
      <c r="Q452" s="37"/>
      <c r="R452" s="37"/>
      <c r="S452" s="37"/>
      <c r="T452" s="37"/>
      <c r="U452" s="37">
        <v>1</v>
      </c>
      <c r="V452" s="37">
        <v>1</v>
      </c>
      <c r="W452" s="37">
        <v>1</v>
      </c>
      <c r="X452" s="37">
        <v>1</v>
      </c>
      <c r="Y452" s="37">
        <v>1</v>
      </c>
      <c r="Z452" s="37">
        <v>1</v>
      </c>
      <c r="AA452" s="38">
        <f>SUM(O452:Z452)</f>
        <v>6</v>
      </c>
      <c r="AB452" s="39" t="str">
        <f>VLOOKUP($M452,ProjectPortfolio!$A$2:$C$53,2,0)</f>
        <v>Unrestricted</v>
      </c>
      <c r="AC452" s="40">
        <f>VLOOKUP($M452,ProjectPortfolio!$A$2:$C$53,3,0)</f>
        <v>46022</v>
      </c>
    </row>
    <row r="453" spans="1:29" s="36" customFormat="1" ht="15.6" x14ac:dyDescent="0.3">
      <c r="A453" s="36" t="str">
        <f>CONCATENATE(B453," ","Total")</f>
        <v>Vacant 090 Total</v>
      </c>
      <c r="B453" s="36" t="s">
        <v>915</v>
      </c>
      <c r="C453" s="36" t="s">
        <v>918</v>
      </c>
      <c r="E453" s="36" t="s">
        <v>547</v>
      </c>
      <c r="F453" s="36" t="str">
        <f>LEFT($E453,3)</f>
        <v>GSS</v>
      </c>
      <c r="G453" s="36" t="s">
        <v>413</v>
      </c>
      <c r="H453" s="36" t="s">
        <v>414</v>
      </c>
      <c r="I453" s="36" t="s">
        <v>420</v>
      </c>
      <c r="J453" s="36">
        <v>0</v>
      </c>
      <c r="K453" s="36">
        <v>0</v>
      </c>
      <c r="L453" s="36">
        <v>0</v>
      </c>
      <c r="M453" s="36" t="s">
        <v>0</v>
      </c>
      <c r="N453" s="36" t="s">
        <v>107</v>
      </c>
      <c r="O453" s="69"/>
      <c r="P453" s="69"/>
      <c r="Q453" s="69"/>
      <c r="R453" s="69"/>
      <c r="S453" s="69"/>
      <c r="T453" s="69"/>
      <c r="U453" s="69">
        <v>1</v>
      </c>
      <c r="V453" s="69">
        <v>1</v>
      </c>
      <c r="W453" s="69">
        <v>1</v>
      </c>
      <c r="X453" s="69">
        <v>1</v>
      </c>
      <c r="Y453" s="69">
        <v>1</v>
      </c>
      <c r="Z453" s="69">
        <v>1</v>
      </c>
      <c r="AA453" s="38">
        <f>SUM(O453:Z453)</f>
        <v>6</v>
      </c>
      <c r="AB453" s="39" t="str">
        <f>VLOOKUP($M453,ProjectPortfolio!$A$2:$C$53,2,0)</f>
        <v>Unrestricted</v>
      </c>
      <c r="AC453" s="40">
        <f>VLOOKUP($M453,ProjectPortfolio!$A$2:$C$53,3,0)</f>
        <v>46022</v>
      </c>
    </row>
    <row r="454" spans="1:29" s="36" customFormat="1" ht="15.6" x14ac:dyDescent="0.3">
      <c r="A454" s="36" t="str">
        <f>CONCATENATE(B454," ","Total")</f>
        <v>Vacant 040 Total</v>
      </c>
      <c r="B454" s="36" t="s">
        <v>348</v>
      </c>
      <c r="C454" s="36" t="s">
        <v>968</v>
      </c>
      <c r="D454" s="36" t="s">
        <v>555</v>
      </c>
      <c r="E454" s="36" t="s">
        <v>445</v>
      </c>
      <c r="F454" s="36" t="str">
        <f>LEFT($E454,3)</f>
        <v>GSS</v>
      </c>
      <c r="G454" s="36" t="s">
        <v>413</v>
      </c>
      <c r="H454" s="36" t="s">
        <v>414</v>
      </c>
      <c r="I454" s="36" t="s">
        <v>420</v>
      </c>
      <c r="J454" s="36" t="s">
        <v>383</v>
      </c>
      <c r="K454" s="36" t="s">
        <v>395</v>
      </c>
      <c r="L454" s="36" t="s">
        <v>634</v>
      </c>
      <c r="M454" s="36" t="s">
        <v>0</v>
      </c>
      <c r="N454" s="36" t="s">
        <v>32</v>
      </c>
      <c r="O454" s="69"/>
      <c r="P454" s="69"/>
      <c r="Q454" s="69"/>
      <c r="R454" s="69"/>
      <c r="S454" s="69"/>
      <c r="T454" s="69"/>
      <c r="U454" s="69">
        <v>1</v>
      </c>
      <c r="V454" s="69">
        <v>1</v>
      </c>
      <c r="W454" s="69">
        <v>1</v>
      </c>
      <c r="X454" s="69">
        <v>1</v>
      </c>
      <c r="Y454" s="69">
        <v>1</v>
      </c>
      <c r="Z454" s="69">
        <v>1</v>
      </c>
      <c r="AA454" s="38">
        <f>SUM(O454:Z454)</f>
        <v>6</v>
      </c>
      <c r="AB454" s="39" t="str">
        <f>VLOOKUP($M454,ProjectPortfolio!$A$2:$C$53,2,0)</f>
        <v>Unrestricted</v>
      </c>
      <c r="AC454" s="40">
        <f>VLOOKUP($M454,ProjectPortfolio!$A$2:$C$53,3,0)</f>
        <v>46022</v>
      </c>
    </row>
    <row r="455" spans="1:29" s="36" customFormat="1" ht="27.6" x14ac:dyDescent="0.3">
      <c r="A455" s="36" t="str">
        <f>CONCATENATE(B455," ","Total")</f>
        <v>Vacant 040 Total</v>
      </c>
      <c r="B455" s="36" t="s">
        <v>348</v>
      </c>
      <c r="C455" s="36" t="s">
        <v>349</v>
      </c>
      <c r="D455" s="36" t="s">
        <v>566</v>
      </c>
      <c r="E455" s="36" t="s">
        <v>547</v>
      </c>
      <c r="F455" s="36" t="str">
        <f>LEFT($E455,3)</f>
        <v>GSS</v>
      </c>
      <c r="G455" s="36" t="s">
        <v>413</v>
      </c>
      <c r="H455" s="36" t="s">
        <v>414</v>
      </c>
      <c r="I455" s="36" t="s">
        <v>415</v>
      </c>
      <c r="J455" s="36">
        <v>0</v>
      </c>
      <c r="K455" s="36">
        <v>0</v>
      </c>
      <c r="L455" s="36">
        <v>0</v>
      </c>
      <c r="M455" s="36" t="s">
        <v>971</v>
      </c>
      <c r="N455" s="36" t="s">
        <v>985</v>
      </c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8">
        <f>SUM(O455:Z455)</f>
        <v>0</v>
      </c>
      <c r="AB455" s="39" t="str">
        <f>VLOOKUP($M455,ProjectPortfolio!$A$2:$C$53,2,0)</f>
        <v>SCALING IMPACT</v>
      </c>
      <c r="AC455" s="40">
        <f>VLOOKUP($M455,ProjectPortfolio!$A$2:$C$53,3,0)</f>
        <v>46022</v>
      </c>
    </row>
    <row r="456" spans="1:29" s="36" customFormat="1" x14ac:dyDescent="0.3">
      <c r="A456" s="36" t="str">
        <f>CONCATENATE(B456," ","Total")</f>
        <v>Vacant 041 Total</v>
      </c>
      <c r="B456" s="36" t="s">
        <v>350</v>
      </c>
      <c r="C456" s="36" t="s">
        <v>351</v>
      </c>
      <c r="D456" s="36" t="s">
        <v>567</v>
      </c>
      <c r="E456" s="36" t="s">
        <v>412</v>
      </c>
      <c r="F456" s="36" t="str">
        <f>LEFT($E456,3)</f>
        <v>GSS</v>
      </c>
      <c r="G456" s="36" t="s">
        <v>413</v>
      </c>
      <c r="H456" s="36" t="s">
        <v>451</v>
      </c>
      <c r="I456" s="36" t="s">
        <v>587</v>
      </c>
      <c r="J456" s="36">
        <v>0</v>
      </c>
      <c r="K456" s="36">
        <v>0</v>
      </c>
      <c r="L456" s="36">
        <v>0</v>
      </c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8">
        <f>SUM(O456:Z456)</f>
        <v>0</v>
      </c>
      <c r="AB456" s="39"/>
      <c r="AC456" s="40"/>
    </row>
    <row r="457" spans="1:29" s="36" customFormat="1" x14ac:dyDescent="0.3">
      <c r="A457" s="36" t="str">
        <f>CONCATENATE(B457," ","Total")</f>
        <v>Vacant 107 Total</v>
      </c>
      <c r="B457" s="36" t="s">
        <v>352</v>
      </c>
      <c r="C457" s="36" t="s">
        <v>353</v>
      </c>
      <c r="D457" s="36" t="s">
        <v>373</v>
      </c>
      <c r="E457" s="36" t="s">
        <v>430</v>
      </c>
      <c r="F457" s="36" t="str">
        <f>LEFT($E457,3)</f>
        <v>GSS</v>
      </c>
      <c r="G457" s="36" t="s">
        <v>413</v>
      </c>
      <c r="H457" s="36" t="s">
        <v>414</v>
      </c>
      <c r="I457" s="36" t="s">
        <v>420</v>
      </c>
      <c r="J457" s="36">
        <v>0</v>
      </c>
      <c r="K457" s="36">
        <v>0</v>
      </c>
      <c r="L457" s="36">
        <v>0</v>
      </c>
      <c r="M457" s="36" t="s">
        <v>664</v>
      </c>
      <c r="N457" s="36" t="s">
        <v>798</v>
      </c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8">
        <f>SUM(O457:Z457)</f>
        <v>0</v>
      </c>
      <c r="AB457" s="39" t="e">
        <f>VLOOKUP($M457,ProjectPortfolio!$A$2:$C$53,2,0)</f>
        <v>#N/A</v>
      </c>
      <c r="AC457" s="40" t="e">
        <f>VLOOKUP($M457,ProjectPortfolio!$A$2:$C$53,3,0)</f>
        <v>#N/A</v>
      </c>
    </row>
    <row r="458" spans="1:29" s="36" customFormat="1" x14ac:dyDescent="0.3">
      <c r="A458" s="36" t="str">
        <f>CONCATENATE(B458," ","Total")</f>
        <v>Vacant 109 Total</v>
      </c>
      <c r="B458" s="36" t="s">
        <v>354</v>
      </c>
      <c r="C458" s="36" t="s">
        <v>355</v>
      </c>
      <c r="D458" s="36" t="s">
        <v>373</v>
      </c>
      <c r="E458" s="36" t="s">
        <v>437</v>
      </c>
      <c r="F458" s="36" t="str">
        <f>LEFT($E458,3)</f>
        <v>GSS</v>
      </c>
      <c r="G458" s="36" t="s">
        <v>413</v>
      </c>
      <c r="H458" s="36" t="s">
        <v>414</v>
      </c>
      <c r="I458" s="36" t="s">
        <v>420</v>
      </c>
      <c r="J458" s="36">
        <v>0</v>
      </c>
      <c r="K458" s="36">
        <v>0</v>
      </c>
      <c r="L458" s="36">
        <v>0</v>
      </c>
      <c r="M458" s="36" t="s">
        <v>664</v>
      </c>
      <c r="N458" s="36" t="s">
        <v>798</v>
      </c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8">
        <f>SUM(O458:Z458)</f>
        <v>0</v>
      </c>
      <c r="AB458" s="39" t="e">
        <f>VLOOKUP($M458,ProjectPortfolio!$A$2:$C$53,2,0)</f>
        <v>#N/A</v>
      </c>
      <c r="AC458" s="40" t="e">
        <f>VLOOKUP($M458,ProjectPortfolio!$A$2:$C$53,3,0)</f>
        <v>#N/A</v>
      </c>
    </row>
    <row r="459" spans="1:29" s="36" customFormat="1" x14ac:dyDescent="0.3">
      <c r="A459" s="36" t="str">
        <f>CONCATENATE(B459," ","Total")</f>
        <v>Vacant 112 Total</v>
      </c>
      <c r="B459" s="36" t="s">
        <v>356</v>
      </c>
      <c r="C459" s="36" t="s">
        <v>759</v>
      </c>
      <c r="D459" s="36" t="s">
        <v>568</v>
      </c>
      <c r="E459" s="36" t="s">
        <v>437</v>
      </c>
      <c r="F459" s="36" t="str">
        <f>LEFT($E459,3)</f>
        <v>GSS</v>
      </c>
      <c r="G459" s="36" t="s">
        <v>413</v>
      </c>
      <c r="H459" s="36" t="s">
        <v>414</v>
      </c>
      <c r="I459" s="36" t="s">
        <v>420</v>
      </c>
      <c r="J459" s="36">
        <v>0</v>
      </c>
      <c r="K459" s="36">
        <v>0</v>
      </c>
      <c r="L459" s="36">
        <v>0</v>
      </c>
      <c r="M459" s="36" t="s">
        <v>969</v>
      </c>
      <c r="N459" s="36" t="s">
        <v>970</v>
      </c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>
        <v>1</v>
      </c>
      <c r="Z459" s="37">
        <v>1</v>
      </c>
      <c r="AA459" s="38">
        <f>SUM(O459:Z459)</f>
        <v>2</v>
      </c>
      <c r="AB459" s="39" t="str">
        <f>VLOOKUP($M459,ProjectPortfolio!$A$2:$C$53,2,0)</f>
        <v>B4T</v>
      </c>
      <c r="AC459" s="40">
        <f>VLOOKUP($M459,ProjectPortfolio!$A$2:$C$53,3,0)</f>
        <v>46022</v>
      </c>
    </row>
    <row r="460" spans="1:29" s="36" customFormat="1" x14ac:dyDescent="0.3">
      <c r="A460" s="36" t="str">
        <f>CONCATENATE(B460," ","Total")</f>
        <v>Vacant 114 Total</v>
      </c>
      <c r="B460" s="36" t="s">
        <v>357</v>
      </c>
      <c r="C460" s="36" t="s">
        <v>353</v>
      </c>
      <c r="D460" s="36" t="s">
        <v>5</v>
      </c>
      <c r="E460" s="36" t="s">
        <v>430</v>
      </c>
      <c r="F460" s="36" t="str">
        <f>LEFT($E460,3)</f>
        <v>GSS</v>
      </c>
      <c r="G460" s="36" t="s">
        <v>413</v>
      </c>
      <c r="H460" s="36" t="s">
        <v>414</v>
      </c>
      <c r="I460" s="36" t="s">
        <v>420</v>
      </c>
      <c r="J460" s="36">
        <v>0</v>
      </c>
      <c r="K460" s="36">
        <v>0</v>
      </c>
      <c r="L460" s="36">
        <v>0</v>
      </c>
      <c r="M460" s="36" t="s">
        <v>14</v>
      </c>
      <c r="N460" s="36" t="s">
        <v>410</v>
      </c>
      <c r="O460" s="37"/>
      <c r="P460" s="37"/>
      <c r="Q460" s="37"/>
      <c r="R460" s="37"/>
      <c r="S460" s="37"/>
      <c r="T460" s="37"/>
      <c r="U460" s="37"/>
      <c r="V460" s="37"/>
      <c r="W460" s="37"/>
      <c r="X460" s="37">
        <v>1</v>
      </c>
      <c r="Y460" s="37">
        <v>1</v>
      </c>
      <c r="Z460" s="37">
        <v>1</v>
      </c>
      <c r="AA460" s="38">
        <f>SUM(O460:Z460)</f>
        <v>3</v>
      </c>
      <c r="AB460" s="39" t="str">
        <f>VLOOKUP($M460,ProjectPortfolio!$A$2:$C$53,2,0)</f>
        <v>ARISE PDRCC</v>
      </c>
      <c r="AC460" s="40">
        <f>VLOOKUP($M460,ProjectPortfolio!$A$2:$C$53,3,0)</f>
        <v>46538</v>
      </c>
    </row>
    <row r="461" spans="1:29" s="36" customFormat="1" ht="27.6" x14ac:dyDescent="0.3">
      <c r="A461" s="36" t="str">
        <f>CONCATENATE(B461," ","Total")</f>
        <v>Vacant 116 Total</v>
      </c>
      <c r="B461" s="36" t="s">
        <v>359</v>
      </c>
      <c r="C461" s="36" t="s">
        <v>360</v>
      </c>
      <c r="D461" s="36" t="s">
        <v>569</v>
      </c>
      <c r="E461" s="36" t="s">
        <v>437</v>
      </c>
      <c r="F461" s="36" t="str">
        <f>LEFT($E461,3)</f>
        <v>GSS</v>
      </c>
      <c r="G461" s="36" t="s">
        <v>413</v>
      </c>
      <c r="H461" s="36" t="s">
        <v>414</v>
      </c>
      <c r="I461" s="36" t="s">
        <v>420</v>
      </c>
      <c r="J461" s="36">
        <v>0</v>
      </c>
      <c r="K461" s="36">
        <v>0</v>
      </c>
      <c r="L461" s="36">
        <v>0</v>
      </c>
      <c r="M461" s="36" t="s">
        <v>972</v>
      </c>
      <c r="N461" s="36" t="s">
        <v>979</v>
      </c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8">
        <f>SUM(O461:Z461)</f>
        <v>0</v>
      </c>
      <c r="AB461" s="39" t="str">
        <f>VLOOKUP($M461,ProjectPortfolio!$A$2:$C$53,2,0)</f>
        <v>SUSTAINABLE FARMING</v>
      </c>
      <c r="AC461" s="40">
        <f>VLOOKUP($M461,ProjectPortfolio!$A$2:$C$53,3,0)</f>
        <v>46022</v>
      </c>
    </row>
    <row r="462" spans="1:29" s="36" customFormat="1" x14ac:dyDescent="0.3">
      <c r="A462" s="36" t="str">
        <f>CONCATENATE(B462," ","Total")</f>
        <v>Vacant 125 Total</v>
      </c>
      <c r="B462" s="36" t="s">
        <v>361</v>
      </c>
      <c r="C462" s="36" t="s">
        <v>362</v>
      </c>
      <c r="D462" s="36" t="s">
        <v>570</v>
      </c>
      <c r="E462" s="36" t="s">
        <v>425</v>
      </c>
      <c r="F462" s="36" t="str">
        <f>LEFT($E462,3)</f>
        <v>GSS</v>
      </c>
      <c r="G462" s="36" t="s">
        <v>541</v>
      </c>
      <c r="H462" s="36" t="s">
        <v>414</v>
      </c>
      <c r="I462" s="36" t="s">
        <v>415</v>
      </c>
      <c r="J462" s="36" t="s">
        <v>389</v>
      </c>
      <c r="K462" s="36" t="s">
        <v>390</v>
      </c>
      <c r="L462" s="36" t="s">
        <v>431</v>
      </c>
      <c r="M462" s="36" t="s">
        <v>0</v>
      </c>
      <c r="N462" s="36" t="s">
        <v>74</v>
      </c>
      <c r="O462" s="37"/>
      <c r="P462" s="37"/>
      <c r="Q462" s="37"/>
      <c r="R462" s="37"/>
      <c r="S462" s="37"/>
      <c r="T462" s="37"/>
      <c r="U462" s="37">
        <v>1</v>
      </c>
      <c r="V462" s="37">
        <v>1</v>
      </c>
      <c r="W462" s="37">
        <v>1</v>
      </c>
      <c r="X462" s="37">
        <v>1</v>
      </c>
      <c r="Y462" s="37">
        <v>1</v>
      </c>
      <c r="Z462" s="37">
        <v>1</v>
      </c>
      <c r="AA462" s="38">
        <f>SUM(O462:Z462)</f>
        <v>6</v>
      </c>
      <c r="AB462" s="39" t="str">
        <f>VLOOKUP($M462,ProjectPortfolio!$A$2:$C$53,2,0)</f>
        <v>Unrestricted</v>
      </c>
      <c r="AC462" s="40">
        <f>VLOOKUP($M462,ProjectPortfolio!$A$2:$C$53,3,0)</f>
        <v>46022</v>
      </c>
    </row>
    <row r="463" spans="1:29" s="36" customFormat="1" x14ac:dyDescent="0.3">
      <c r="A463" s="36" t="str">
        <f>CONCATENATE(B463," ","Total")</f>
        <v>Vacant 129 Total</v>
      </c>
      <c r="B463" s="36" t="s">
        <v>694</v>
      </c>
      <c r="C463" s="36" t="s">
        <v>740</v>
      </c>
      <c r="D463" s="36" t="s">
        <v>367</v>
      </c>
      <c r="E463" s="36" t="s">
        <v>430</v>
      </c>
      <c r="F463" s="36" t="str">
        <f>LEFT($E463,3)</f>
        <v>GSS</v>
      </c>
      <c r="G463" s="36" t="s">
        <v>413</v>
      </c>
      <c r="H463" s="36" t="s">
        <v>451</v>
      </c>
      <c r="I463" s="36" t="s">
        <v>587</v>
      </c>
      <c r="J463" s="36" t="s">
        <v>387</v>
      </c>
      <c r="K463" s="36" t="s">
        <v>396</v>
      </c>
      <c r="L463" s="36" t="s">
        <v>586</v>
      </c>
      <c r="M463" s="36" t="s">
        <v>969</v>
      </c>
      <c r="N463" s="36" t="s">
        <v>970</v>
      </c>
      <c r="O463" s="37"/>
      <c r="P463" s="37"/>
      <c r="Q463" s="37"/>
      <c r="R463" s="37"/>
      <c r="S463" s="37"/>
      <c r="T463" s="37"/>
      <c r="U463" s="37"/>
      <c r="V463" s="37">
        <v>1</v>
      </c>
      <c r="W463" s="37">
        <v>1</v>
      </c>
      <c r="X463" s="37">
        <v>1</v>
      </c>
      <c r="Y463" s="37">
        <v>1</v>
      </c>
      <c r="Z463" s="37">
        <v>1</v>
      </c>
      <c r="AA463" s="38">
        <f>SUM(O463:Z463)</f>
        <v>5</v>
      </c>
      <c r="AB463" s="39" t="str">
        <f>VLOOKUP($M463,ProjectPortfolio!$A$2:$C$53,2,0)</f>
        <v>B4T</v>
      </c>
      <c r="AC463" s="40">
        <f>VLOOKUP($M463,ProjectPortfolio!$A$2:$C$53,3,0)</f>
        <v>46022</v>
      </c>
    </row>
    <row r="464" spans="1:29" s="36" customFormat="1" x14ac:dyDescent="0.3">
      <c r="A464" s="36" t="str">
        <f>CONCATENATE(B464," ","Total")</f>
        <v>Vacant 130 Total</v>
      </c>
      <c r="B464" s="36" t="s">
        <v>695</v>
      </c>
      <c r="C464" s="36" t="s">
        <v>741</v>
      </c>
      <c r="D464" s="36" t="s">
        <v>585</v>
      </c>
      <c r="E464" s="36" t="s">
        <v>437</v>
      </c>
      <c r="F464" s="36" t="str">
        <f>LEFT($E464,3)</f>
        <v>GSS</v>
      </c>
      <c r="G464" s="36" t="s">
        <v>413</v>
      </c>
      <c r="H464" s="36" t="s">
        <v>451</v>
      </c>
      <c r="I464" s="36" t="s">
        <v>587</v>
      </c>
      <c r="J464" s="36" t="s">
        <v>387</v>
      </c>
      <c r="K464" s="36" t="s">
        <v>396</v>
      </c>
      <c r="L464" s="36" t="s">
        <v>586</v>
      </c>
      <c r="M464" s="36" t="s">
        <v>969</v>
      </c>
      <c r="N464" s="36" t="s">
        <v>970</v>
      </c>
      <c r="O464" s="37"/>
      <c r="P464" s="37"/>
      <c r="Q464" s="37"/>
      <c r="R464" s="37"/>
      <c r="S464" s="37"/>
      <c r="T464" s="37"/>
      <c r="U464" s="37"/>
      <c r="V464" s="37">
        <v>1</v>
      </c>
      <c r="W464" s="37">
        <v>1</v>
      </c>
      <c r="X464" s="37">
        <v>1</v>
      </c>
      <c r="Y464" s="37">
        <v>1</v>
      </c>
      <c r="Z464" s="37">
        <v>1</v>
      </c>
      <c r="AA464" s="38">
        <f>SUM(O464:Z464)</f>
        <v>5</v>
      </c>
      <c r="AB464" s="39" t="str">
        <f>VLOOKUP($M464,ProjectPortfolio!$A$2:$C$53,2,0)</f>
        <v>B4T</v>
      </c>
      <c r="AC464" s="40">
        <f>VLOOKUP($M464,ProjectPortfolio!$A$2:$C$53,3,0)</f>
        <v>46022</v>
      </c>
    </row>
    <row r="465" spans="1:29" s="36" customFormat="1" ht="27.6" x14ac:dyDescent="0.3">
      <c r="A465" s="36" t="str">
        <f>CONCATENATE(B465," ","Total")</f>
        <v>Vacant 135 Total</v>
      </c>
      <c r="B465" s="36" t="s">
        <v>696</v>
      </c>
      <c r="C465" s="36" t="s">
        <v>699</v>
      </c>
      <c r="D465" s="36" t="s">
        <v>600</v>
      </c>
      <c r="E465" s="36" t="s">
        <v>430</v>
      </c>
      <c r="F465" s="36" t="str">
        <f>LEFT($E465,3)</f>
        <v>GSS</v>
      </c>
      <c r="J465" s="36" t="s">
        <v>387</v>
      </c>
      <c r="K465" s="36" t="s">
        <v>393</v>
      </c>
      <c r="L465" s="36" t="s">
        <v>118</v>
      </c>
      <c r="M465" s="36" t="s">
        <v>980</v>
      </c>
      <c r="N465" s="36" t="s">
        <v>981</v>
      </c>
      <c r="O465" s="37"/>
      <c r="P465" s="37"/>
      <c r="Q465" s="37"/>
      <c r="R465" s="37">
        <v>1</v>
      </c>
      <c r="S465" s="37">
        <v>1</v>
      </c>
      <c r="T465" s="37">
        <v>1</v>
      </c>
      <c r="U465" s="37">
        <v>1</v>
      </c>
      <c r="V465" s="37">
        <v>1</v>
      </c>
      <c r="W465" s="37">
        <v>1</v>
      </c>
      <c r="X465" s="37">
        <v>1</v>
      </c>
      <c r="Y465" s="37">
        <v>1</v>
      </c>
      <c r="Z465" s="37">
        <v>1</v>
      </c>
      <c r="AA465" s="38">
        <f>SUM(O465:Z465)</f>
        <v>9</v>
      </c>
      <c r="AB465" s="39" t="str">
        <f>VLOOKUP($M465,ProjectPortfolio!$A$2:$C$53,2,0)</f>
        <v>GENEBANK INT</v>
      </c>
      <c r="AC465" s="40">
        <f>VLOOKUP($M465,ProjectPortfolio!$A$2:$C$53,3,0)</f>
        <v>46022</v>
      </c>
    </row>
    <row r="466" spans="1:29" s="36" customFormat="1" x14ac:dyDescent="0.3">
      <c r="A466" s="36" t="str">
        <f t="shared" ref="A466" si="120">CONCATENATE(B466," ","Total")</f>
        <v>Vacant 141 Total</v>
      </c>
      <c r="B466" s="36" t="s">
        <v>705</v>
      </c>
      <c r="C466" s="36" t="s">
        <v>704</v>
      </c>
      <c r="D466" s="36" t="s">
        <v>600</v>
      </c>
      <c r="E466" s="36" t="s">
        <v>430</v>
      </c>
      <c r="F466" s="36" t="str">
        <f>LEFT($E466,3)</f>
        <v>GSS</v>
      </c>
      <c r="G466" s="36" t="s">
        <v>413</v>
      </c>
      <c r="H466" s="36" t="s">
        <v>414</v>
      </c>
      <c r="I466" s="36" t="s">
        <v>420</v>
      </c>
      <c r="J466" s="36" t="s">
        <v>387</v>
      </c>
      <c r="K466" s="36" t="s">
        <v>393</v>
      </c>
      <c r="L466" s="36" t="s">
        <v>521</v>
      </c>
      <c r="M466" s="36" t="s">
        <v>752</v>
      </c>
      <c r="N466" s="36" t="s">
        <v>757</v>
      </c>
      <c r="O466" s="37"/>
      <c r="P466" s="37"/>
      <c r="Q466" s="37" t="s">
        <v>967</v>
      </c>
      <c r="R466" s="37" t="s">
        <v>967</v>
      </c>
      <c r="S466" s="37" t="s">
        <v>967</v>
      </c>
      <c r="T466" s="37" t="s">
        <v>967</v>
      </c>
      <c r="U466" s="37" t="s">
        <v>967</v>
      </c>
      <c r="V466" s="37" t="s">
        <v>967</v>
      </c>
      <c r="W466" s="37" t="s">
        <v>967</v>
      </c>
      <c r="X466" s="37" t="s">
        <v>967</v>
      </c>
      <c r="Y466" s="37" t="s">
        <v>967</v>
      </c>
      <c r="Z466" s="37" t="s">
        <v>967</v>
      </c>
      <c r="AA466" s="38">
        <f>SUM(O466:Z466)</f>
        <v>0</v>
      </c>
      <c r="AB466" s="39" t="str">
        <f>VLOOKUP($M466,ProjectPortfolio!$A$2:$C$53,2,0)</f>
        <v>SGP AGGRI2</v>
      </c>
      <c r="AC466" s="40">
        <f>VLOOKUP($M466,ProjectPortfolio!$A$2:$C$53,3,0)</f>
        <v>45716</v>
      </c>
    </row>
    <row r="467" spans="1:29" s="36" customFormat="1" x14ac:dyDescent="0.3">
      <c r="A467" s="36" t="str">
        <f>CONCATENATE(B467," ","Total")</f>
        <v>Vacant 141 Total</v>
      </c>
      <c r="B467" s="36" t="s">
        <v>705</v>
      </c>
      <c r="C467" s="36" t="s">
        <v>704</v>
      </c>
      <c r="D467" s="36" t="s">
        <v>600</v>
      </c>
      <c r="E467" s="36" t="s">
        <v>430</v>
      </c>
      <c r="F467" s="36" t="str">
        <f>LEFT($E467,3)</f>
        <v>GSS</v>
      </c>
      <c r="G467" s="36" t="s">
        <v>413</v>
      </c>
      <c r="H467" s="36" t="s">
        <v>414</v>
      </c>
      <c r="I467" s="36" t="s">
        <v>420</v>
      </c>
      <c r="J467" s="36" t="s">
        <v>387</v>
      </c>
      <c r="K467" s="36" t="s">
        <v>393</v>
      </c>
      <c r="L467" s="36" t="s">
        <v>521</v>
      </c>
      <c r="M467" s="36" t="s">
        <v>969</v>
      </c>
      <c r="N467" s="36" t="s">
        <v>970</v>
      </c>
      <c r="O467" s="37"/>
      <c r="P467" s="37"/>
      <c r="Q467" s="37"/>
      <c r="R467" s="37"/>
      <c r="S467" s="37"/>
      <c r="T467" s="37"/>
      <c r="U467" s="37"/>
      <c r="V467" s="37"/>
      <c r="W467" s="37"/>
      <c r="X467" s="37">
        <v>0.1</v>
      </c>
      <c r="Y467" s="37">
        <v>0.1</v>
      </c>
      <c r="Z467" s="37">
        <v>0.1</v>
      </c>
      <c r="AA467" s="38">
        <f>SUM(O467:Z467)</f>
        <v>0.30000000000000004</v>
      </c>
      <c r="AB467" s="39" t="str">
        <f>VLOOKUP($M467,ProjectPortfolio!$A$2:$C$53,2,0)</f>
        <v>B4T</v>
      </c>
      <c r="AC467" s="40">
        <f>VLOOKUP($M467,ProjectPortfolio!$A$2:$C$53,3,0)</f>
        <v>46022</v>
      </c>
    </row>
    <row r="468" spans="1:29" s="36" customFormat="1" ht="15.6" x14ac:dyDescent="0.3">
      <c r="A468" s="36" t="str">
        <f>CONCATENATE(B468," ","Total")</f>
        <v>Vacant 145 Total</v>
      </c>
      <c r="B468" s="36" t="s">
        <v>713</v>
      </c>
      <c r="C468" s="36" t="s">
        <v>721</v>
      </c>
      <c r="D468" s="36" t="s">
        <v>712</v>
      </c>
      <c r="E468" s="36" t="s">
        <v>677</v>
      </c>
      <c r="F468" s="36" t="str">
        <f>LEFT($E468,3)</f>
        <v>GSS</v>
      </c>
      <c r="G468" s="36" t="s">
        <v>541</v>
      </c>
      <c r="H468" s="36" t="s">
        <v>480</v>
      </c>
      <c r="I468" s="36" t="s">
        <v>485</v>
      </c>
      <c r="J468" s="36" t="s">
        <v>383</v>
      </c>
      <c r="K468" s="36" t="s">
        <v>386</v>
      </c>
      <c r="L468" s="36" t="s">
        <v>710</v>
      </c>
      <c r="M468" s="36" t="s">
        <v>890</v>
      </c>
      <c r="N468" s="36" t="s">
        <v>1075</v>
      </c>
      <c r="O468" s="69"/>
      <c r="P468" s="69"/>
      <c r="Q468" s="69"/>
      <c r="R468" s="69"/>
      <c r="S468" s="69"/>
      <c r="T468" s="69"/>
      <c r="U468" s="69">
        <v>1</v>
      </c>
      <c r="V468" s="69">
        <v>1</v>
      </c>
      <c r="W468" s="69">
        <v>1</v>
      </c>
      <c r="X468" s="69">
        <v>1</v>
      </c>
      <c r="Y468" s="69">
        <v>1</v>
      </c>
      <c r="Z468" s="69">
        <v>1</v>
      </c>
      <c r="AA468" s="38">
        <f>SUM(O468:Z468)</f>
        <v>6</v>
      </c>
      <c r="AB468" s="39" t="str">
        <f>VLOOKUP($M468,ProjectPortfolio!$A$2:$C$53,2,0)</f>
        <v>WB-FSRP</v>
      </c>
      <c r="AC468" s="40">
        <f>VLOOKUP($M468,ProjectPortfolio!$A$2:$C$53,3,0)</f>
        <v>46357</v>
      </c>
    </row>
    <row r="469" spans="1:29" s="36" customFormat="1" ht="15.6" x14ac:dyDescent="0.3">
      <c r="A469" s="36" t="str">
        <f>CONCATENATE(B469," ","Total")</f>
        <v>Vacant 147 Total</v>
      </c>
      <c r="B469" s="36" t="s">
        <v>714</v>
      </c>
      <c r="C469" s="36" t="s">
        <v>719</v>
      </c>
      <c r="D469" s="36" t="s">
        <v>716</v>
      </c>
      <c r="E469" s="36" t="s">
        <v>412</v>
      </c>
      <c r="F469" s="36" t="str">
        <f>LEFT($E469,3)</f>
        <v>GSS</v>
      </c>
      <c r="G469" s="36" t="s">
        <v>541</v>
      </c>
      <c r="H469" s="36" t="s">
        <v>480</v>
      </c>
      <c r="I469" s="36" t="s">
        <v>485</v>
      </c>
      <c r="J469" s="36" t="s">
        <v>717</v>
      </c>
      <c r="K469" s="36" t="s">
        <v>718</v>
      </c>
      <c r="L469" s="36" t="s">
        <v>710</v>
      </c>
      <c r="M469" s="36" t="s">
        <v>890</v>
      </c>
      <c r="N469" s="36" t="s">
        <v>1075</v>
      </c>
      <c r="O469" s="69"/>
      <c r="P469" s="69"/>
      <c r="Q469" s="69"/>
      <c r="R469" s="69"/>
      <c r="S469" s="69"/>
      <c r="T469" s="69"/>
      <c r="U469" s="69">
        <v>1</v>
      </c>
      <c r="V469" s="69">
        <v>1</v>
      </c>
      <c r="W469" s="69">
        <v>1</v>
      </c>
      <c r="X469" s="69">
        <v>1</v>
      </c>
      <c r="Y469" s="69">
        <v>1</v>
      </c>
      <c r="Z469" s="69">
        <v>1</v>
      </c>
      <c r="AA469" s="38">
        <f>SUM(O469:Z469)</f>
        <v>6</v>
      </c>
      <c r="AB469" s="39" t="str">
        <f>VLOOKUP($M469,ProjectPortfolio!$A$2:$C$53,2,0)</f>
        <v>WB-FSRP</v>
      </c>
      <c r="AC469" s="40">
        <f>VLOOKUP($M469,ProjectPortfolio!$A$2:$C$53,3,0)</f>
        <v>46357</v>
      </c>
    </row>
    <row r="470" spans="1:29" s="36" customFormat="1" x14ac:dyDescent="0.3">
      <c r="A470" s="36" t="str">
        <f>CONCATENATE(B470," ","Total")</f>
        <v>Vacant 149 Total</v>
      </c>
      <c r="B470" s="36" t="s">
        <v>720</v>
      </c>
      <c r="C470" s="36" t="s">
        <v>727</v>
      </c>
      <c r="D470" s="36" t="s">
        <v>722</v>
      </c>
      <c r="E470" s="36" t="s">
        <v>547</v>
      </c>
      <c r="F470" s="36" t="str">
        <f>LEFT($E470,3)</f>
        <v>GSS</v>
      </c>
      <c r="G470" s="36" t="s">
        <v>541</v>
      </c>
      <c r="H470" s="36" t="s">
        <v>480</v>
      </c>
      <c r="I470" s="36" t="s">
        <v>485</v>
      </c>
      <c r="J470" s="36" t="s">
        <v>387</v>
      </c>
      <c r="K470" s="36" t="s">
        <v>388</v>
      </c>
      <c r="L470" s="36" t="s">
        <v>710</v>
      </c>
      <c r="M470" s="36" t="s">
        <v>890</v>
      </c>
      <c r="N470" s="36" t="s">
        <v>1075</v>
      </c>
      <c r="O470" s="37">
        <v>1</v>
      </c>
      <c r="P470" s="37">
        <v>1</v>
      </c>
      <c r="Q470" s="37">
        <v>1</v>
      </c>
      <c r="R470" s="37">
        <v>1</v>
      </c>
      <c r="S470" s="37">
        <v>1</v>
      </c>
      <c r="T470" s="37">
        <v>1</v>
      </c>
      <c r="U470" s="37">
        <v>1</v>
      </c>
      <c r="V470" s="37">
        <v>1</v>
      </c>
      <c r="W470" s="37">
        <v>1</v>
      </c>
      <c r="X470" s="37">
        <v>1</v>
      </c>
      <c r="Y470" s="37">
        <v>1</v>
      </c>
      <c r="Z470" s="37">
        <v>1</v>
      </c>
      <c r="AA470" s="38">
        <f>SUM(O470:Z470)</f>
        <v>12</v>
      </c>
      <c r="AB470" s="39" t="str">
        <f>VLOOKUP($M470,ProjectPortfolio!$A$2:$C$53,2,0)</f>
        <v>WB-FSRP</v>
      </c>
      <c r="AC470" s="40">
        <f>VLOOKUP($M470,ProjectPortfolio!$A$2:$C$53,3,0)</f>
        <v>46357</v>
      </c>
    </row>
    <row r="471" spans="1:29" s="36" customFormat="1" x14ac:dyDescent="0.3">
      <c r="A471" s="36" t="str">
        <f>CONCATENATE(B471," ","Total")</f>
        <v>Vacant 148 Total</v>
      </c>
      <c r="B471" s="36" t="s">
        <v>715</v>
      </c>
      <c r="C471" s="36" t="s">
        <v>728</v>
      </c>
      <c r="D471" s="36" t="s">
        <v>723</v>
      </c>
      <c r="E471" s="36" t="s">
        <v>430</v>
      </c>
      <c r="F471" s="36" t="str">
        <f>LEFT($E471,3)</f>
        <v>GSS</v>
      </c>
      <c r="G471" s="36" t="s">
        <v>541</v>
      </c>
      <c r="H471" s="36" t="s">
        <v>480</v>
      </c>
      <c r="I471" s="36" t="s">
        <v>485</v>
      </c>
      <c r="J471" s="36" t="s">
        <v>387</v>
      </c>
      <c r="K471" s="36" t="s">
        <v>388</v>
      </c>
      <c r="L471" s="36" t="s">
        <v>710</v>
      </c>
      <c r="M471" s="36" t="s">
        <v>890</v>
      </c>
      <c r="N471" s="36" t="s">
        <v>1075</v>
      </c>
      <c r="O471" s="37">
        <v>1</v>
      </c>
      <c r="P471" s="37">
        <v>1</v>
      </c>
      <c r="Q471" s="37">
        <v>1</v>
      </c>
      <c r="R471" s="37">
        <v>1</v>
      </c>
      <c r="S471" s="37">
        <v>1</v>
      </c>
      <c r="T471" s="37">
        <v>1</v>
      </c>
      <c r="U471" s="37">
        <v>1</v>
      </c>
      <c r="V471" s="37">
        <v>1</v>
      </c>
      <c r="W471" s="37">
        <v>1</v>
      </c>
      <c r="X471" s="37">
        <v>1</v>
      </c>
      <c r="Y471" s="37">
        <v>1</v>
      </c>
      <c r="Z471" s="37">
        <v>1</v>
      </c>
      <c r="AA471" s="38">
        <f>SUM(O471:Z471)</f>
        <v>12</v>
      </c>
      <c r="AB471" s="39" t="str">
        <f>VLOOKUP($M471,ProjectPortfolio!$A$2:$C$53,2,0)</f>
        <v>WB-FSRP</v>
      </c>
      <c r="AC471" s="40">
        <f>VLOOKUP($M471,ProjectPortfolio!$A$2:$C$53,3,0)</f>
        <v>46357</v>
      </c>
    </row>
    <row r="472" spans="1:29" s="36" customFormat="1" x14ac:dyDescent="0.3">
      <c r="A472" s="36" t="str">
        <f>CONCATENATE(B472," ","Total")</f>
        <v>Vacant 150 Total</v>
      </c>
      <c r="B472" s="36" t="s">
        <v>732</v>
      </c>
      <c r="C472" s="36" t="s">
        <v>728</v>
      </c>
      <c r="D472" s="36" t="s">
        <v>723</v>
      </c>
      <c r="E472" s="36" t="s">
        <v>430</v>
      </c>
      <c r="F472" s="36" t="str">
        <f>LEFT($E472,3)</f>
        <v>GSS</v>
      </c>
      <c r="G472" s="36" t="s">
        <v>541</v>
      </c>
      <c r="H472" s="36" t="s">
        <v>480</v>
      </c>
      <c r="I472" s="36" t="s">
        <v>485</v>
      </c>
      <c r="J472" s="36" t="s">
        <v>387</v>
      </c>
      <c r="K472" s="36" t="s">
        <v>388</v>
      </c>
      <c r="L472" s="36" t="s">
        <v>710</v>
      </c>
      <c r="M472" s="36" t="s">
        <v>890</v>
      </c>
      <c r="N472" s="36" t="s">
        <v>1075</v>
      </c>
      <c r="O472" s="37">
        <v>1</v>
      </c>
      <c r="P472" s="37">
        <v>1</v>
      </c>
      <c r="Q472" s="37">
        <v>1</v>
      </c>
      <c r="R472" s="37">
        <v>1</v>
      </c>
      <c r="S472" s="37">
        <v>1</v>
      </c>
      <c r="T472" s="37">
        <v>1</v>
      </c>
      <c r="U472" s="37">
        <v>1</v>
      </c>
      <c r="V472" s="37">
        <v>1</v>
      </c>
      <c r="W472" s="37">
        <v>1</v>
      </c>
      <c r="X472" s="37">
        <v>1</v>
      </c>
      <c r="Y472" s="37">
        <v>1</v>
      </c>
      <c r="Z472" s="37">
        <v>1</v>
      </c>
      <c r="AA472" s="38">
        <f>SUM(O472:Z472)</f>
        <v>12</v>
      </c>
      <c r="AB472" s="39" t="str">
        <f>VLOOKUP($M472,ProjectPortfolio!$A$2:$C$53,2,0)</f>
        <v>WB-FSRP</v>
      </c>
      <c r="AC472" s="40">
        <f>VLOOKUP($M472,ProjectPortfolio!$A$2:$C$53,3,0)</f>
        <v>46357</v>
      </c>
    </row>
    <row r="473" spans="1:29" s="36" customFormat="1" x14ac:dyDescent="0.3">
      <c r="A473" s="36" t="str">
        <f>CONCATENATE(B473," ","Total")</f>
        <v>Vacant 151 Total</v>
      </c>
      <c r="B473" s="36" t="s">
        <v>733</v>
      </c>
      <c r="C473" s="36" t="s">
        <v>729</v>
      </c>
      <c r="D473" s="36" t="s">
        <v>724</v>
      </c>
      <c r="E473" s="36" t="s">
        <v>437</v>
      </c>
      <c r="F473" s="36" t="str">
        <f>LEFT($E473,3)</f>
        <v>GSS</v>
      </c>
      <c r="G473" s="36" t="s">
        <v>541</v>
      </c>
      <c r="H473" s="36" t="s">
        <v>480</v>
      </c>
      <c r="I473" s="36" t="s">
        <v>485</v>
      </c>
      <c r="J473" s="36" t="s">
        <v>387</v>
      </c>
      <c r="K473" s="36" t="s">
        <v>388</v>
      </c>
      <c r="L473" s="36" t="s">
        <v>710</v>
      </c>
      <c r="M473" s="36" t="s">
        <v>890</v>
      </c>
      <c r="N473" s="36" t="s">
        <v>1075</v>
      </c>
      <c r="O473" s="37">
        <v>1</v>
      </c>
      <c r="P473" s="37">
        <v>1</v>
      </c>
      <c r="Q473" s="37">
        <v>1</v>
      </c>
      <c r="R473" s="37">
        <v>1</v>
      </c>
      <c r="S473" s="37">
        <v>1</v>
      </c>
      <c r="T473" s="37">
        <v>1</v>
      </c>
      <c r="U473" s="37">
        <v>1</v>
      </c>
      <c r="V473" s="37">
        <v>1</v>
      </c>
      <c r="W473" s="37">
        <v>1</v>
      </c>
      <c r="X473" s="37">
        <v>1</v>
      </c>
      <c r="Y473" s="37">
        <v>1</v>
      </c>
      <c r="Z473" s="37">
        <v>1</v>
      </c>
      <c r="AA473" s="38">
        <f>SUM(O473:Z473)</f>
        <v>12</v>
      </c>
      <c r="AB473" s="39" t="str">
        <f>VLOOKUP($M473,ProjectPortfolio!$A$2:$C$53,2,0)</f>
        <v>WB-FSRP</v>
      </c>
      <c r="AC473" s="40">
        <f>VLOOKUP($M473,ProjectPortfolio!$A$2:$C$53,3,0)</f>
        <v>46357</v>
      </c>
    </row>
    <row r="474" spans="1:29" s="36" customFormat="1" x14ac:dyDescent="0.3">
      <c r="A474" s="36" t="str">
        <f>CONCATENATE(B474," ","Total")</f>
        <v>Vacant 152 Total</v>
      </c>
      <c r="B474" s="36" t="s">
        <v>734</v>
      </c>
      <c r="C474" s="36" t="s">
        <v>729</v>
      </c>
      <c r="D474" s="36" t="s">
        <v>724</v>
      </c>
      <c r="E474" s="36" t="s">
        <v>437</v>
      </c>
      <c r="F474" s="36" t="str">
        <f>LEFT($E474,3)</f>
        <v>GSS</v>
      </c>
      <c r="G474" s="36" t="s">
        <v>541</v>
      </c>
      <c r="H474" s="36" t="s">
        <v>480</v>
      </c>
      <c r="I474" s="36" t="s">
        <v>485</v>
      </c>
      <c r="J474" s="36" t="s">
        <v>387</v>
      </c>
      <c r="K474" s="36" t="s">
        <v>388</v>
      </c>
      <c r="L474" s="36" t="s">
        <v>710</v>
      </c>
      <c r="M474" s="36" t="s">
        <v>890</v>
      </c>
      <c r="N474" s="36" t="s">
        <v>1075</v>
      </c>
      <c r="O474" s="37">
        <v>1</v>
      </c>
      <c r="P474" s="37">
        <v>1</v>
      </c>
      <c r="Q474" s="37">
        <v>1</v>
      </c>
      <c r="R474" s="37">
        <v>1</v>
      </c>
      <c r="S474" s="37">
        <v>1</v>
      </c>
      <c r="T474" s="37">
        <v>1</v>
      </c>
      <c r="U474" s="37">
        <v>1</v>
      </c>
      <c r="V474" s="37">
        <v>1</v>
      </c>
      <c r="W474" s="37">
        <v>1</v>
      </c>
      <c r="X474" s="37">
        <v>1</v>
      </c>
      <c r="Y474" s="37">
        <v>1</v>
      </c>
      <c r="Z474" s="37">
        <v>1</v>
      </c>
      <c r="AA474" s="38">
        <f>SUM(O474:Z474)</f>
        <v>12</v>
      </c>
      <c r="AB474" s="39" t="str">
        <f>VLOOKUP($M474,ProjectPortfolio!$A$2:$C$53,2,0)</f>
        <v>WB-FSRP</v>
      </c>
      <c r="AC474" s="40">
        <f>VLOOKUP($M474,ProjectPortfolio!$A$2:$C$53,3,0)</f>
        <v>46357</v>
      </c>
    </row>
    <row r="475" spans="1:29" s="36" customFormat="1" ht="15.6" x14ac:dyDescent="0.3">
      <c r="A475" s="36" t="str">
        <f>CONCATENATE(B475," ","Total")</f>
        <v>Vacant 153 Total</v>
      </c>
      <c r="B475" s="36" t="s">
        <v>735</v>
      </c>
      <c r="C475" s="36" t="s">
        <v>730</v>
      </c>
      <c r="D475" s="36" t="s">
        <v>725</v>
      </c>
      <c r="E475" s="36" t="s">
        <v>547</v>
      </c>
      <c r="F475" s="36" t="str">
        <f>LEFT($E475,3)</f>
        <v>GSS</v>
      </c>
      <c r="G475" s="36" t="s">
        <v>541</v>
      </c>
      <c r="H475" s="36" t="s">
        <v>480</v>
      </c>
      <c r="I475" s="36" t="s">
        <v>485</v>
      </c>
      <c r="J475" s="36" t="s">
        <v>387</v>
      </c>
      <c r="K475" s="36" t="s">
        <v>392</v>
      </c>
      <c r="L475" s="36" t="s">
        <v>543</v>
      </c>
      <c r="M475" s="36" t="s">
        <v>890</v>
      </c>
      <c r="N475" s="36" t="s">
        <v>1075</v>
      </c>
      <c r="O475" s="69"/>
      <c r="P475" s="69"/>
      <c r="Q475" s="69"/>
      <c r="R475" s="69"/>
      <c r="S475" s="69"/>
      <c r="T475" s="69"/>
      <c r="U475" s="69">
        <v>1</v>
      </c>
      <c r="V475" s="69">
        <v>1</v>
      </c>
      <c r="W475" s="69">
        <v>1</v>
      </c>
      <c r="X475" s="69">
        <v>1</v>
      </c>
      <c r="Y475" s="69">
        <v>1</v>
      </c>
      <c r="Z475" s="69">
        <v>1</v>
      </c>
      <c r="AA475" s="38">
        <f>SUM(O475:Z475)</f>
        <v>6</v>
      </c>
      <c r="AB475" s="39" t="str">
        <f>VLOOKUP($M475,ProjectPortfolio!$A$2:$C$53,2,0)</f>
        <v>WB-FSRP</v>
      </c>
      <c r="AC475" s="40">
        <f>VLOOKUP($M475,ProjectPortfolio!$A$2:$C$53,3,0)</f>
        <v>46357</v>
      </c>
    </row>
    <row r="476" spans="1:29" s="36" customFormat="1" x14ac:dyDescent="0.3">
      <c r="A476" s="36" t="str">
        <f>CONCATENATE(B476," ","Total")</f>
        <v>Vacant 154 Total</v>
      </c>
      <c r="B476" s="36" t="s">
        <v>736</v>
      </c>
      <c r="C476" s="36" t="s">
        <v>731</v>
      </c>
      <c r="D476" s="36" t="s">
        <v>726</v>
      </c>
      <c r="E476" s="36" t="s">
        <v>430</v>
      </c>
      <c r="F476" s="36" t="str">
        <f>LEFT($E476,3)</f>
        <v>GSS</v>
      </c>
      <c r="G476" s="36" t="s">
        <v>541</v>
      </c>
      <c r="H476" s="36" t="s">
        <v>480</v>
      </c>
      <c r="I476" s="36" t="s">
        <v>485</v>
      </c>
      <c r="J476" s="36" t="s">
        <v>387</v>
      </c>
      <c r="K476" s="36" t="s">
        <v>392</v>
      </c>
      <c r="L476" s="36" t="s">
        <v>710</v>
      </c>
      <c r="M476" s="36" t="s">
        <v>890</v>
      </c>
      <c r="N476" s="36" t="s">
        <v>1075</v>
      </c>
      <c r="O476" s="37">
        <v>1</v>
      </c>
      <c r="P476" s="37">
        <v>1</v>
      </c>
      <c r="Q476" s="37">
        <v>1</v>
      </c>
      <c r="R476" s="37">
        <v>1</v>
      </c>
      <c r="S476" s="37">
        <v>1</v>
      </c>
      <c r="T476" s="37">
        <v>1</v>
      </c>
      <c r="U476" s="37">
        <v>1</v>
      </c>
      <c r="V476" s="37">
        <v>1</v>
      </c>
      <c r="W476" s="37">
        <v>1</v>
      </c>
      <c r="X476" s="37">
        <v>1</v>
      </c>
      <c r="Y476" s="37">
        <v>1</v>
      </c>
      <c r="Z476" s="37">
        <v>1</v>
      </c>
      <c r="AA476" s="38">
        <f>SUM(O476:Z476)</f>
        <v>12</v>
      </c>
      <c r="AB476" s="39" t="str">
        <f>VLOOKUP($M476,ProjectPortfolio!$A$2:$C$53,2,0)</f>
        <v>WB-FSRP</v>
      </c>
      <c r="AC476" s="40">
        <f>VLOOKUP($M476,ProjectPortfolio!$A$2:$C$53,3,0)</f>
        <v>46357</v>
      </c>
    </row>
    <row r="477" spans="1:29" s="36" customFormat="1" x14ac:dyDescent="0.3">
      <c r="A477" s="36" t="str">
        <f>CONCATENATE(B477," ","Total")</f>
        <v>Vacant 155 Total</v>
      </c>
      <c r="B477" s="36" t="s">
        <v>737</v>
      </c>
      <c r="C477" s="36" t="s">
        <v>731</v>
      </c>
      <c r="D477" s="36" t="s">
        <v>726</v>
      </c>
      <c r="E477" s="36" t="s">
        <v>430</v>
      </c>
      <c r="F477" s="36" t="str">
        <f>LEFT($E477,3)</f>
        <v>GSS</v>
      </c>
      <c r="G477" s="36" t="s">
        <v>541</v>
      </c>
      <c r="H477" s="36" t="s">
        <v>480</v>
      </c>
      <c r="I477" s="36" t="s">
        <v>485</v>
      </c>
      <c r="J477" s="36" t="s">
        <v>387</v>
      </c>
      <c r="K477" s="36" t="s">
        <v>392</v>
      </c>
      <c r="L477" s="36" t="s">
        <v>710</v>
      </c>
      <c r="M477" s="36" t="s">
        <v>890</v>
      </c>
      <c r="N477" s="36" t="s">
        <v>1075</v>
      </c>
      <c r="O477" s="37">
        <v>1</v>
      </c>
      <c r="P477" s="37">
        <v>1</v>
      </c>
      <c r="Q477" s="37">
        <v>1</v>
      </c>
      <c r="R477" s="37">
        <v>1</v>
      </c>
      <c r="S477" s="37">
        <v>1</v>
      </c>
      <c r="T477" s="37">
        <v>1</v>
      </c>
      <c r="U477" s="37">
        <v>1</v>
      </c>
      <c r="V477" s="37">
        <v>1</v>
      </c>
      <c r="W477" s="37">
        <v>1</v>
      </c>
      <c r="X477" s="37">
        <v>1</v>
      </c>
      <c r="Y477" s="37">
        <v>1</v>
      </c>
      <c r="Z477" s="37">
        <v>1</v>
      </c>
      <c r="AA477" s="38">
        <f>SUM(O477:Z477)</f>
        <v>12</v>
      </c>
      <c r="AB477" s="39" t="str">
        <f>VLOOKUP($M477,ProjectPortfolio!$A$2:$C$53,2,0)</f>
        <v>WB-FSRP</v>
      </c>
      <c r="AC477" s="40">
        <f>VLOOKUP($M477,ProjectPortfolio!$A$2:$C$53,3,0)</f>
        <v>46357</v>
      </c>
    </row>
    <row r="478" spans="1:29" s="36" customFormat="1" x14ac:dyDescent="0.3">
      <c r="A478" s="36" t="str">
        <f>CONCATENATE(B478," ","Total")</f>
        <v>Vacant 156 Total</v>
      </c>
      <c r="B478" s="36" t="s">
        <v>779</v>
      </c>
      <c r="C478" s="36" t="s">
        <v>728</v>
      </c>
      <c r="D478" s="36" t="s">
        <v>723</v>
      </c>
      <c r="E478" s="36" t="s">
        <v>430</v>
      </c>
      <c r="F478" s="36" t="str">
        <f>LEFT($E478,3)</f>
        <v>GSS</v>
      </c>
      <c r="G478" s="36" t="s">
        <v>541</v>
      </c>
      <c r="H478" s="36" t="s">
        <v>480</v>
      </c>
      <c r="I478" s="36" t="s">
        <v>485</v>
      </c>
      <c r="J478" s="36" t="s">
        <v>387</v>
      </c>
      <c r="K478" s="36" t="s">
        <v>388</v>
      </c>
      <c r="L478" s="36" t="s">
        <v>544</v>
      </c>
      <c r="M478" s="36" t="s">
        <v>767</v>
      </c>
      <c r="N478" s="36" t="s">
        <v>768</v>
      </c>
      <c r="O478" s="37"/>
      <c r="P478" s="37"/>
      <c r="Q478" s="37"/>
      <c r="R478" s="37"/>
      <c r="S478" s="37"/>
      <c r="T478" s="37"/>
      <c r="U478" s="37">
        <v>1</v>
      </c>
      <c r="V478" s="37">
        <v>1</v>
      </c>
      <c r="W478" s="37">
        <v>1</v>
      </c>
      <c r="X478" s="37">
        <v>1</v>
      </c>
      <c r="Y478" s="37">
        <v>1</v>
      </c>
      <c r="Z478" s="37">
        <v>1</v>
      </c>
      <c r="AA478" s="38">
        <f>SUM(O478:Z478)</f>
        <v>6</v>
      </c>
      <c r="AB478" s="39" t="str">
        <f>VLOOKUP($M478,ProjectPortfolio!$A$2:$C$53,2,0)</f>
        <v>DEFIS</v>
      </c>
      <c r="AC478" s="40">
        <f>VLOOKUP($M478,ProjectPortfolio!$A$2:$C$53,3,0)</f>
        <v>46404</v>
      </c>
    </row>
    <row r="479" spans="1:29" s="36" customFormat="1" x14ac:dyDescent="0.3">
      <c r="A479" s="36" t="str">
        <f>CONCATENATE(B479," ","Total")</f>
        <v>Vacant 157 Total</v>
      </c>
      <c r="B479" s="36" t="s">
        <v>780</v>
      </c>
      <c r="C479" s="36" t="s">
        <v>731</v>
      </c>
      <c r="D479" s="36" t="s">
        <v>726</v>
      </c>
      <c r="E479" s="36" t="s">
        <v>430</v>
      </c>
      <c r="F479" s="36" t="str">
        <f>LEFT($E479,3)</f>
        <v>GSS</v>
      </c>
      <c r="G479" s="36" t="s">
        <v>541</v>
      </c>
      <c r="H479" s="36" t="s">
        <v>480</v>
      </c>
      <c r="I479" s="36" t="s">
        <v>485</v>
      </c>
      <c r="J479" s="36" t="s">
        <v>387</v>
      </c>
      <c r="K479" s="36" t="s">
        <v>392</v>
      </c>
      <c r="L479" s="36" t="s">
        <v>543</v>
      </c>
      <c r="M479" s="36" t="s">
        <v>767</v>
      </c>
      <c r="N479" s="36" t="s">
        <v>768</v>
      </c>
      <c r="O479" s="37"/>
      <c r="P479" s="37"/>
      <c r="Q479" s="37"/>
      <c r="R479" s="37"/>
      <c r="S479" s="37"/>
      <c r="T479" s="37"/>
      <c r="U479" s="37">
        <v>1</v>
      </c>
      <c r="V479" s="37">
        <v>1</v>
      </c>
      <c r="W479" s="37">
        <v>1</v>
      </c>
      <c r="X479" s="37">
        <v>1</v>
      </c>
      <c r="Y479" s="37">
        <v>1</v>
      </c>
      <c r="Z479" s="37">
        <v>1</v>
      </c>
      <c r="AA479" s="38">
        <f>SUM(O479:Z479)</f>
        <v>6</v>
      </c>
      <c r="AB479" s="39" t="str">
        <f>VLOOKUP($M479,ProjectPortfolio!$A$2:$C$53,2,0)</f>
        <v>DEFIS</v>
      </c>
      <c r="AC479" s="40">
        <f>VLOOKUP($M479,ProjectPortfolio!$A$2:$C$53,3,0)</f>
        <v>46404</v>
      </c>
    </row>
    <row r="480" spans="1:29" s="36" customFormat="1" x14ac:dyDescent="0.3">
      <c r="A480" s="36" t="str">
        <f>CONCATENATE(B480," ","Total")</f>
        <v>A10352 Total</v>
      </c>
      <c r="B480" s="36" t="s">
        <v>136</v>
      </c>
      <c r="C480" s="36" t="s">
        <v>919</v>
      </c>
      <c r="D480" s="36" t="s">
        <v>454</v>
      </c>
      <c r="E480" s="36" t="s">
        <v>419</v>
      </c>
      <c r="F480" s="36" t="str">
        <f>LEFT($E480,3)</f>
        <v>GSS</v>
      </c>
      <c r="G480" s="36" t="s">
        <v>541</v>
      </c>
      <c r="H480" s="36" t="s">
        <v>451</v>
      </c>
      <c r="I480" s="36" t="s">
        <v>587</v>
      </c>
      <c r="J480" s="36" t="s">
        <v>383</v>
      </c>
      <c r="K480" s="36" t="s">
        <v>386</v>
      </c>
      <c r="L480" s="36" t="s">
        <v>1003</v>
      </c>
      <c r="M480" s="36" t="s">
        <v>871</v>
      </c>
      <c r="N480" s="36" t="s">
        <v>909</v>
      </c>
      <c r="O480" s="37">
        <v>0</v>
      </c>
      <c r="P480" s="37">
        <v>0</v>
      </c>
      <c r="Q480" s="37">
        <v>0</v>
      </c>
      <c r="R480" s="37">
        <v>0</v>
      </c>
      <c r="S480" s="37">
        <v>0</v>
      </c>
      <c r="T480" s="37">
        <v>0</v>
      </c>
      <c r="U480" s="37">
        <v>1</v>
      </c>
      <c r="V480" s="37">
        <v>1</v>
      </c>
      <c r="W480" s="37">
        <v>1</v>
      </c>
      <c r="X480" s="37">
        <v>1</v>
      </c>
      <c r="Y480" s="37">
        <v>1</v>
      </c>
      <c r="Z480" s="37">
        <v>1</v>
      </c>
      <c r="AA480" s="38">
        <f>SUM(O480:Z480)</f>
        <v>6</v>
      </c>
      <c r="AB480" s="39" t="str">
        <f>VLOOKUP($M480,ProjectPortfolio!$A$2:$C$53,2,0)</f>
        <v>MCF RIZAO</v>
      </c>
      <c r="AC480" s="40">
        <f>VLOOKUP($M480,ProjectPortfolio!$A$2:$C$53,3,0)</f>
        <v>47299</v>
      </c>
    </row>
    <row r="481" spans="1:29" s="36" customFormat="1" ht="15.6" x14ac:dyDescent="0.3">
      <c r="A481" s="36" t="str">
        <f>CONCATENATE(B481," ","Total")</f>
        <v xml:space="preserve"> Total</v>
      </c>
      <c r="C481" s="36" t="s">
        <v>781</v>
      </c>
      <c r="D481" s="36" t="s">
        <v>782</v>
      </c>
      <c r="E481" s="36" t="s">
        <v>677</v>
      </c>
      <c r="F481" s="36" t="str">
        <f>LEFT($E481,3)</f>
        <v>GSS</v>
      </c>
      <c r="G481" s="36" t="s">
        <v>413</v>
      </c>
      <c r="H481" s="36" t="s">
        <v>414</v>
      </c>
      <c r="I481" s="36" t="s">
        <v>420</v>
      </c>
      <c r="J481" s="36" t="s">
        <v>383</v>
      </c>
      <c r="K481" s="36" t="s">
        <v>384</v>
      </c>
      <c r="L481" s="36" t="s">
        <v>416</v>
      </c>
      <c r="M481" s="36" t="s">
        <v>0</v>
      </c>
      <c r="N481" s="36" t="s">
        <v>20</v>
      </c>
      <c r="O481" s="69"/>
      <c r="P481" s="69"/>
      <c r="Q481" s="69"/>
      <c r="R481" s="69"/>
      <c r="S481" s="69"/>
      <c r="T481" s="69"/>
      <c r="U481" s="69">
        <v>1</v>
      </c>
      <c r="V481" s="69">
        <v>1</v>
      </c>
      <c r="W481" s="69">
        <v>1</v>
      </c>
      <c r="X481" s="69">
        <v>1</v>
      </c>
      <c r="Y481" s="69">
        <v>1</v>
      </c>
      <c r="Z481" s="69">
        <v>1</v>
      </c>
      <c r="AA481" s="38">
        <f>SUM(O481:Z481)</f>
        <v>6</v>
      </c>
      <c r="AB481" s="39" t="str">
        <f>VLOOKUP($M481,ProjectPortfolio!$A$2:$C$53,2,0)</f>
        <v>Unrestricted</v>
      </c>
      <c r="AC481" s="40">
        <f>VLOOKUP($M481,ProjectPortfolio!$A$2:$C$53,3,0)</f>
        <v>46022</v>
      </c>
    </row>
    <row r="482" spans="1:29" s="36" customFormat="1" ht="15.6" x14ac:dyDescent="0.3">
      <c r="A482" s="36" t="str">
        <f>CONCATENATE(B482," ","Total")</f>
        <v xml:space="preserve"> Total</v>
      </c>
      <c r="C482" s="36" t="s">
        <v>783</v>
      </c>
      <c r="D482" s="70" t="s">
        <v>784</v>
      </c>
      <c r="E482" s="36" t="s">
        <v>547</v>
      </c>
      <c r="F482" s="36" t="str">
        <f>LEFT($E482,3)</f>
        <v>GSS</v>
      </c>
      <c r="G482" s="36" t="s">
        <v>413</v>
      </c>
      <c r="H482" s="36" t="s">
        <v>414</v>
      </c>
      <c r="I482" s="36" t="s">
        <v>420</v>
      </c>
      <c r="J482" s="36" t="s">
        <v>383</v>
      </c>
      <c r="K482" s="36" t="s">
        <v>394</v>
      </c>
      <c r="L482" s="36" t="s">
        <v>416</v>
      </c>
      <c r="M482" s="36" t="s">
        <v>0</v>
      </c>
      <c r="N482" s="36" t="s">
        <v>107</v>
      </c>
      <c r="O482" s="69"/>
      <c r="P482" s="69"/>
      <c r="Q482" s="69"/>
      <c r="R482" s="69"/>
      <c r="S482" s="69"/>
      <c r="T482" s="69"/>
      <c r="U482" s="69">
        <v>1</v>
      </c>
      <c r="V482" s="69">
        <v>1</v>
      </c>
      <c r="W482" s="69">
        <v>1</v>
      </c>
      <c r="X482" s="69">
        <v>1</v>
      </c>
      <c r="Y482" s="69">
        <v>1</v>
      </c>
      <c r="Z482" s="69">
        <v>1</v>
      </c>
      <c r="AA482" s="38">
        <f>SUM(O482:Z482)</f>
        <v>6</v>
      </c>
      <c r="AB482" s="39" t="str">
        <f>VLOOKUP($M482,ProjectPortfolio!$A$2:$C$53,2,0)</f>
        <v>Unrestricted</v>
      </c>
      <c r="AC482" s="40">
        <f>VLOOKUP($M482,ProjectPortfolio!$A$2:$C$53,3,0)</f>
        <v>46022</v>
      </c>
    </row>
    <row r="483" spans="1:29" s="36" customFormat="1" ht="15.6" x14ac:dyDescent="0.3">
      <c r="A483" s="36" t="str">
        <f>CONCATENATE(B483," ","Total")</f>
        <v xml:space="preserve"> Total</v>
      </c>
      <c r="C483" s="36" t="s">
        <v>1005</v>
      </c>
      <c r="E483" s="36" t="s">
        <v>677</v>
      </c>
      <c r="F483" s="36" t="str">
        <f>LEFT($E483,3)</f>
        <v>GSS</v>
      </c>
      <c r="G483" s="36" t="s">
        <v>413</v>
      </c>
      <c r="J483" s="36" t="s">
        <v>383</v>
      </c>
      <c r="K483" s="36" t="s">
        <v>395</v>
      </c>
      <c r="L483" s="36" t="s">
        <v>634</v>
      </c>
      <c r="M483" s="36" t="s">
        <v>871</v>
      </c>
      <c r="N483" s="36" t="s">
        <v>872</v>
      </c>
      <c r="O483" s="69"/>
      <c r="P483" s="69"/>
      <c r="Q483" s="69"/>
      <c r="R483" s="69"/>
      <c r="S483" s="69"/>
      <c r="T483" s="69"/>
      <c r="U483" s="69">
        <v>1</v>
      </c>
      <c r="V483" s="69">
        <v>1</v>
      </c>
      <c r="W483" s="69">
        <v>1</v>
      </c>
      <c r="X483" s="69">
        <v>1</v>
      </c>
      <c r="Y483" s="69">
        <v>1</v>
      </c>
      <c r="Z483" s="69">
        <v>1</v>
      </c>
      <c r="AA483" s="38">
        <f>SUM(O483:Z483)</f>
        <v>6</v>
      </c>
      <c r="AB483" s="39" t="str">
        <f>VLOOKUP($M483,ProjectPortfolio!$A$2:$C$53,2,0)</f>
        <v>MCF RIZAO</v>
      </c>
      <c r="AC483" s="40">
        <f>VLOOKUP($M483,ProjectPortfolio!$A$2:$C$53,3,0)</f>
        <v>47299</v>
      </c>
    </row>
    <row r="484" spans="1:29" s="36" customFormat="1" ht="15.6" x14ac:dyDescent="0.3">
      <c r="A484" s="36" t="str">
        <f>CONCATENATE(B484," ","Total")</f>
        <v xml:space="preserve"> Total</v>
      </c>
      <c r="C484" s="36" t="s">
        <v>799</v>
      </c>
      <c r="E484" s="36" t="s">
        <v>802</v>
      </c>
      <c r="M484" s="36" t="s">
        <v>871</v>
      </c>
      <c r="N484" s="36" t="s">
        <v>909</v>
      </c>
      <c r="O484" s="69"/>
      <c r="P484" s="69"/>
      <c r="Q484" s="69"/>
      <c r="R484" s="69"/>
      <c r="S484" s="69"/>
      <c r="T484" s="69"/>
      <c r="U484" s="69">
        <v>1</v>
      </c>
      <c r="V484" s="69">
        <v>1</v>
      </c>
      <c r="W484" s="69">
        <v>1</v>
      </c>
      <c r="X484" s="69">
        <v>1</v>
      </c>
      <c r="Y484" s="69">
        <v>1</v>
      </c>
      <c r="Z484" s="69">
        <v>1</v>
      </c>
      <c r="AA484" s="38">
        <f>SUM(O484:Z484)</f>
        <v>6</v>
      </c>
      <c r="AB484" s="39" t="str">
        <f>VLOOKUP($M484,ProjectPortfolio!$A$2:$C$53,2,0)</f>
        <v>MCF RIZAO</v>
      </c>
      <c r="AC484" s="40">
        <f>VLOOKUP($M484,ProjectPortfolio!$A$2:$C$53,3,0)</f>
        <v>47299</v>
      </c>
    </row>
    <row r="485" spans="1:29" s="36" customFormat="1" ht="15.6" x14ac:dyDescent="0.3">
      <c r="A485" s="36" t="str">
        <f>CONCATENATE(B485," ","Total")</f>
        <v xml:space="preserve"> Total</v>
      </c>
      <c r="C485" s="36" t="s">
        <v>800</v>
      </c>
      <c r="E485" s="36" t="s">
        <v>430</v>
      </c>
      <c r="M485" s="36" t="s">
        <v>871</v>
      </c>
      <c r="N485" s="36" t="s">
        <v>909</v>
      </c>
      <c r="O485" s="69"/>
      <c r="P485" s="69"/>
      <c r="Q485" s="69"/>
      <c r="R485" s="69"/>
      <c r="S485" s="69"/>
      <c r="T485" s="69"/>
      <c r="U485" s="69">
        <v>1</v>
      </c>
      <c r="V485" s="69">
        <v>1</v>
      </c>
      <c r="W485" s="69">
        <v>1</v>
      </c>
      <c r="X485" s="69">
        <v>1</v>
      </c>
      <c r="Y485" s="69">
        <v>1</v>
      </c>
      <c r="Z485" s="69">
        <v>1</v>
      </c>
      <c r="AA485" s="38">
        <f>SUM(O485:Z485)</f>
        <v>6</v>
      </c>
      <c r="AB485" s="39" t="str">
        <f>VLOOKUP($M485,ProjectPortfolio!$A$2:$C$53,2,0)</f>
        <v>MCF RIZAO</v>
      </c>
      <c r="AC485" s="40">
        <f>VLOOKUP($M485,ProjectPortfolio!$A$2:$C$53,3,0)</f>
        <v>47299</v>
      </c>
    </row>
    <row r="486" spans="1:29" s="36" customFormat="1" ht="15.6" x14ac:dyDescent="0.3">
      <c r="A486" s="36" t="str">
        <f>CONCATENATE(B486," ","Total")</f>
        <v xml:space="preserve"> Total</v>
      </c>
      <c r="C486" s="36" t="s">
        <v>801</v>
      </c>
      <c r="E486" s="36" t="s">
        <v>430</v>
      </c>
      <c r="M486" s="36" t="s">
        <v>871</v>
      </c>
      <c r="N486" s="36" t="s">
        <v>909</v>
      </c>
      <c r="O486" s="69"/>
      <c r="P486" s="69"/>
      <c r="Q486" s="69"/>
      <c r="R486" s="69"/>
      <c r="S486" s="69"/>
      <c r="T486" s="69"/>
      <c r="U486" s="69">
        <v>1</v>
      </c>
      <c r="V486" s="69">
        <v>1</v>
      </c>
      <c r="W486" s="69">
        <v>1</v>
      </c>
      <c r="X486" s="69">
        <v>1</v>
      </c>
      <c r="Y486" s="69">
        <v>1</v>
      </c>
      <c r="Z486" s="69">
        <v>1</v>
      </c>
      <c r="AA486" s="38">
        <f>SUM(O486:Z486)</f>
        <v>6</v>
      </c>
      <c r="AB486" s="39" t="str">
        <f>VLOOKUP($M486,ProjectPortfolio!$A$2:$C$53,2,0)</f>
        <v>MCF RIZAO</v>
      </c>
      <c r="AC486" s="40">
        <f>VLOOKUP($M486,ProjectPortfolio!$A$2:$C$53,3,0)</f>
        <v>47299</v>
      </c>
    </row>
    <row r="487" spans="1:29" s="36" customFormat="1" ht="15.6" x14ac:dyDescent="0.3">
      <c r="A487" s="36" t="str">
        <f>CONCATENATE(B487," ","Total")</f>
        <v>15000123 Total</v>
      </c>
      <c r="B487" s="36">
        <v>15000123</v>
      </c>
      <c r="C487" s="36" t="s">
        <v>869</v>
      </c>
      <c r="D487" s="36" t="s">
        <v>460</v>
      </c>
      <c r="E487" s="36" t="s">
        <v>677</v>
      </c>
      <c r="F487" s="36" t="str">
        <f>LEFT($E487,3)</f>
        <v>GSS</v>
      </c>
      <c r="G487" s="36" t="s">
        <v>413</v>
      </c>
      <c r="H487" s="36" t="s">
        <v>414</v>
      </c>
      <c r="I487" s="36" t="s">
        <v>415</v>
      </c>
      <c r="J487" s="36" t="s">
        <v>383</v>
      </c>
      <c r="K487" s="36" t="s">
        <v>395</v>
      </c>
      <c r="L487" s="36" t="s">
        <v>634</v>
      </c>
      <c r="M487" s="36" t="s">
        <v>765</v>
      </c>
      <c r="N487" s="36" t="s">
        <v>870</v>
      </c>
      <c r="O487" s="69"/>
      <c r="P487" s="69"/>
      <c r="Q487" s="69"/>
      <c r="R487" s="69"/>
      <c r="S487" s="69"/>
      <c r="T487" s="69"/>
      <c r="U487" s="69">
        <v>1</v>
      </c>
      <c r="V487" s="69">
        <v>1</v>
      </c>
      <c r="W487" s="69">
        <v>1</v>
      </c>
      <c r="X487" s="69">
        <v>1</v>
      </c>
      <c r="Y487" s="69">
        <v>1</v>
      </c>
      <c r="Z487" s="69">
        <v>1</v>
      </c>
      <c r="AA487" s="38">
        <f>SUM(O487:Z487)</f>
        <v>6</v>
      </c>
      <c r="AB487" s="39" t="str">
        <f>VLOOKUP($M487,ProjectPortfolio!$A$2:$C$53,2,0)</f>
        <v>Seeds4Liberia</v>
      </c>
      <c r="AC487" s="40">
        <f>VLOOKUP($M487,ProjectPortfolio!$A$2:$C$53,3,0)</f>
        <v>46742</v>
      </c>
    </row>
    <row r="488" spans="1:29" s="36" customFormat="1" x14ac:dyDescent="0.3">
      <c r="A488" s="36" t="str">
        <f t="shared" ref="A488" si="121">CONCATENATE(B488," ","Total")</f>
        <v>A10463 Total</v>
      </c>
      <c r="B488" s="36" t="s">
        <v>186</v>
      </c>
      <c r="C488" s="36" t="s">
        <v>1030</v>
      </c>
      <c r="D488" s="36" t="s">
        <v>503</v>
      </c>
      <c r="E488" s="36" t="s">
        <v>475</v>
      </c>
      <c r="F488" s="36" t="str">
        <f>LEFT($E488,3)</f>
        <v>IRS</v>
      </c>
      <c r="G488" s="36" t="s">
        <v>413</v>
      </c>
      <c r="H488" s="36" t="s">
        <v>414</v>
      </c>
      <c r="I488" s="36" t="s">
        <v>415</v>
      </c>
      <c r="J488" s="36" t="s">
        <v>397</v>
      </c>
      <c r="K488" s="36" t="s">
        <v>402</v>
      </c>
      <c r="L488" s="36" t="s">
        <v>28</v>
      </c>
      <c r="M488" s="36" t="s">
        <v>0</v>
      </c>
      <c r="N488" s="36" t="s">
        <v>188</v>
      </c>
      <c r="O488" s="37"/>
      <c r="P488" s="37"/>
      <c r="Q488" s="37"/>
      <c r="R488" s="37"/>
      <c r="S488" s="37"/>
      <c r="T488" s="37"/>
      <c r="U488" s="37">
        <v>1</v>
      </c>
      <c r="V488" s="37">
        <v>1</v>
      </c>
      <c r="W488" s="37">
        <v>1</v>
      </c>
      <c r="X488" s="37">
        <v>1</v>
      </c>
      <c r="Y488" s="37">
        <v>1</v>
      </c>
      <c r="Z488" s="37">
        <v>1</v>
      </c>
      <c r="AA488" s="38">
        <f>SUM(O488:Z488)</f>
        <v>6</v>
      </c>
      <c r="AB488" s="39" t="str">
        <f>VLOOKUP($M488,ProjectPortfolio!$A$2:$C$53,2,0)</f>
        <v>Unrestricted</v>
      </c>
      <c r="AC488" s="40">
        <f>VLOOKUP($M488,ProjectPortfolio!$A$2:$C$53,3,0)</f>
        <v>46022</v>
      </c>
    </row>
    <row r="489" spans="1:29" s="36" customFormat="1" ht="15.6" x14ac:dyDescent="0.3">
      <c r="A489" s="36" t="str">
        <f>CONCATENATE(B489," ","Total")</f>
        <v xml:space="preserve"> Total</v>
      </c>
      <c r="C489" s="36" t="s">
        <v>1098</v>
      </c>
      <c r="L489" s="36" t="s">
        <v>1100</v>
      </c>
      <c r="O489"/>
      <c r="P489"/>
      <c r="Q489"/>
      <c r="R489"/>
      <c r="S489"/>
      <c r="T489"/>
      <c r="U489" s="69">
        <v>1</v>
      </c>
      <c r="V489" s="69">
        <v>1</v>
      </c>
      <c r="W489" s="69">
        <v>1</v>
      </c>
      <c r="X489" s="69">
        <v>1</v>
      </c>
      <c r="Y489" s="69">
        <v>1</v>
      </c>
      <c r="Z489" s="69">
        <v>1</v>
      </c>
      <c r="AA489" s="38">
        <f>SUM(O489:Z489)</f>
        <v>6</v>
      </c>
      <c r="AB489" s="39"/>
      <c r="AC489" s="40"/>
    </row>
    <row r="490" spans="1:29" s="36" customFormat="1" ht="15.6" x14ac:dyDescent="0.3">
      <c r="A490" s="36" t="str">
        <f>CONCATENATE(B490," ","Total")</f>
        <v xml:space="preserve"> Total</v>
      </c>
      <c r="C490" s="36" t="s">
        <v>1099</v>
      </c>
      <c r="L490" s="36" t="s">
        <v>1100</v>
      </c>
      <c r="O490"/>
      <c r="P490"/>
      <c r="Q490"/>
      <c r="R490"/>
      <c r="S490"/>
      <c r="T490"/>
      <c r="U490" s="69">
        <v>1</v>
      </c>
      <c r="V490" s="69">
        <v>1</v>
      </c>
      <c r="W490" s="69">
        <v>1</v>
      </c>
      <c r="X490" s="69">
        <v>1</v>
      </c>
      <c r="Y490" s="69">
        <v>1</v>
      </c>
      <c r="Z490" s="69">
        <v>1</v>
      </c>
      <c r="AA490" s="38">
        <f>SUM(O490:Z490)</f>
        <v>6</v>
      </c>
      <c r="AB490" s="39"/>
      <c r="AC490" s="40"/>
    </row>
    <row r="491" spans="1:29" s="36" customFormat="1" x14ac:dyDescent="0.3">
      <c r="A491" s="36" t="str">
        <f>CONCATENATE(B491," ","Total")</f>
        <v xml:space="preserve"> Total</v>
      </c>
      <c r="C491" s="36" t="s">
        <v>1113</v>
      </c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8">
        <f>SUM(O491:Z491)</f>
        <v>0</v>
      </c>
      <c r="AB491" s="39"/>
      <c r="AC491" s="40"/>
    </row>
    <row r="492" spans="1:29" s="36" customFormat="1" x14ac:dyDescent="0.3">
      <c r="A492" s="36" t="str">
        <f>CONCATENATE(B492," ","Total")</f>
        <v xml:space="preserve"> Total</v>
      </c>
      <c r="C492" s="36" t="s">
        <v>1114</v>
      </c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8">
        <f>SUM(O492:Z492)</f>
        <v>0</v>
      </c>
      <c r="AB492" s="39"/>
      <c r="AC492" s="40"/>
    </row>
    <row r="493" spans="1:29" s="36" customFormat="1" x14ac:dyDescent="0.3">
      <c r="A493" s="36" t="str">
        <f>CONCATENATE(B493," ","Total")</f>
        <v xml:space="preserve"> Total</v>
      </c>
      <c r="C493" s="36" t="s">
        <v>1118</v>
      </c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8">
        <f>SUM(O493:Z493)</f>
        <v>0</v>
      </c>
      <c r="AB493" s="39"/>
      <c r="AC493" s="40"/>
    </row>
    <row r="494" spans="1:29" s="36" customFormat="1" x14ac:dyDescent="0.3">
      <c r="A494" s="36" t="str">
        <f>CONCATENATE(B494," ","Total")</f>
        <v xml:space="preserve"> Total</v>
      </c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8">
        <f>SUM(O494:Z494)</f>
        <v>0</v>
      </c>
      <c r="AB494" s="39"/>
      <c r="AC494" s="40"/>
    </row>
    <row r="495" spans="1:29" s="36" customFormat="1" x14ac:dyDescent="0.3">
      <c r="A495" s="36" t="str">
        <f>CONCATENATE(B495," ","Total")</f>
        <v>15000184 Total</v>
      </c>
      <c r="B495" s="36">
        <v>15000184</v>
      </c>
      <c r="C495" s="36" t="s">
        <v>1121</v>
      </c>
      <c r="L495" s="36" t="s">
        <v>1119</v>
      </c>
      <c r="O495" s="37"/>
      <c r="P495" s="37"/>
      <c r="Q495" s="37"/>
      <c r="R495" s="37"/>
      <c r="S495" s="37"/>
      <c r="T495" s="37"/>
      <c r="U495" s="37"/>
      <c r="V495" s="37">
        <v>1</v>
      </c>
      <c r="W495" s="37">
        <v>1</v>
      </c>
      <c r="X495" s="37">
        <v>1</v>
      </c>
      <c r="Y495" s="37">
        <v>1</v>
      </c>
      <c r="Z495" s="37">
        <v>1</v>
      </c>
      <c r="AA495" s="38">
        <f>SUM(O495:Z495)</f>
        <v>5</v>
      </c>
      <c r="AB495" s="39"/>
      <c r="AC495" s="40"/>
    </row>
    <row r="496" spans="1:29" s="36" customFormat="1" x14ac:dyDescent="0.3">
      <c r="A496" s="36" t="str">
        <f>CONCATENATE(B496," ","Total")</f>
        <v xml:space="preserve"> Total</v>
      </c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8">
        <f>SUM(O496:Z496)</f>
        <v>0</v>
      </c>
      <c r="AB496" s="39"/>
      <c r="AC496" s="40"/>
    </row>
    <row r="497" spans="1:29" s="36" customFormat="1" x14ac:dyDescent="0.3">
      <c r="A497" s="36" t="str">
        <f>CONCATENATE(B497," ","Total")</f>
        <v xml:space="preserve"> Total</v>
      </c>
      <c r="C497" s="36" t="s">
        <v>1122</v>
      </c>
      <c r="M497" s="36" t="s">
        <v>1123</v>
      </c>
      <c r="N497" s="36" t="s">
        <v>1124</v>
      </c>
      <c r="O497" s="37"/>
      <c r="P497" s="37"/>
      <c r="Q497" s="37"/>
      <c r="R497" s="37"/>
      <c r="S497" s="37"/>
      <c r="T497" s="37"/>
      <c r="U497" s="37">
        <v>1</v>
      </c>
      <c r="V497" s="37">
        <v>1</v>
      </c>
      <c r="W497" s="37">
        <v>1</v>
      </c>
      <c r="X497" s="37">
        <v>1</v>
      </c>
      <c r="Y497" s="37">
        <v>1</v>
      </c>
      <c r="Z497" s="37">
        <v>1</v>
      </c>
      <c r="AA497" s="38">
        <f>SUM(O497:Z497)</f>
        <v>6</v>
      </c>
      <c r="AB497" s="39"/>
      <c r="AC497" s="40"/>
    </row>
    <row r="498" spans="1:29" s="36" customFormat="1" ht="15.6" x14ac:dyDescent="0.3">
      <c r="A498" s="36" t="str">
        <f>CONCATENATE(B498," ","Total")</f>
        <v>A10806 Total</v>
      </c>
      <c r="B498" s="36" t="s">
        <v>624</v>
      </c>
      <c r="C498" s="36" t="s">
        <v>1097</v>
      </c>
      <c r="D498" s="36" t="s">
        <v>689</v>
      </c>
      <c r="E498" s="36" t="s">
        <v>445</v>
      </c>
      <c r="F498" s="36" t="str">
        <f>LEFT($E498,3)</f>
        <v>GSS</v>
      </c>
      <c r="G498" s="36" t="s">
        <v>413</v>
      </c>
      <c r="H498" s="36" t="s">
        <v>414</v>
      </c>
      <c r="I498" s="36" t="s">
        <v>420</v>
      </c>
      <c r="J498" s="36" t="s">
        <v>383</v>
      </c>
      <c r="K498" s="36" t="s">
        <v>398</v>
      </c>
      <c r="L498" s="36" t="s">
        <v>786</v>
      </c>
      <c r="M498" s="36" t="s">
        <v>0</v>
      </c>
      <c r="N498" s="36" t="s">
        <v>202</v>
      </c>
      <c r="O498" s="69"/>
      <c r="P498" s="69"/>
      <c r="Q498" s="69"/>
      <c r="R498" s="69"/>
      <c r="S498" s="69"/>
      <c r="T498" s="69"/>
      <c r="U498" s="69">
        <v>1</v>
      </c>
      <c r="V498" s="69">
        <v>1</v>
      </c>
      <c r="W498" s="69">
        <v>1</v>
      </c>
      <c r="X498" s="69">
        <v>1</v>
      </c>
      <c r="Y498" s="69">
        <v>1</v>
      </c>
      <c r="Z498" s="69">
        <v>1</v>
      </c>
      <c r="AA498" s="38">
        <f>SUM(O498:Z498)</f>
        <v>6</v>
      </c>
      <c r="AB498" s="39" t="str">
        <f>VLOOKUP($M498,ProjectPortfolio!$A$2:$C$53,2,0)</f>
        <v>Unrestricted</v>
      </c>
      <c r="AC498" s="40">
        <f>VLOOKUP($M498,ProjectPortfolio!$A$2:$C$53,3,0)</f>
        <v>46022</v>
      </c>
    </row>
    <row r="499" spans="1:29" s="36" customFormat="1" x14ac:dyDescent="0.3">
      <c r="A499" s="36" t="str">
        <f>CONCATENATE(B499," ","Total")</f>
        <v xml:space="preserve"> Total</v>
      </c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8">
        <f>SUM(O499:Z499)</f>
        <v>0</v>
      </c>
      <c r="AB499" s="39"/>
      <c r="AC499" s="40"/>
    </row>
    <row r="500" spans="1:29" s="36" customFormat="1" ht="27.6" x14ac:dyDescent="0.3">
      <c r="A500" s="36" t="str">
        <f>CONCATENATE(B500," ","Total")</f>
        <v>15000196 Total</v>
      </c>
      <c r="B500" s="36">
        <v>15000196</v>
      </c>
      <c r="C500" s="36" t="s">
        <v>1129</v>
      </c>
      <c r="M500" s="36" t="s">
        <v>980</v>
      </c>
      <c r="N500" s="36" t="s">
        <v>981</v>
      </c>
      <c r="O500" s="37"/>
      <c r="P500" s="37"/>
      <c r="Q500" s="37"/>
      <c r="R500" s="37"/>
      <c r="S500" s="37"/>
      <c r="T500" s="37"/>
      <c r="U500" s="37"/>
      <c r="V500" s="37">
        <v>1</v>
      </c>
      <c r="W500" s="37">
        <v>1</v>
      </c>
      <c r="X500" s="37">
        <v>1</v>
      </c>
      <c r="Y500" s="37">
        <v>1</v>
      </c>
      <c r="Z500" s="37">
        <v>1</v>
      </c>
      <c r="AA500" s="38">
        <f>SUM(O500:Z500)</f>
        <v>5</v>
      </c>
      <c r="AB500" s="39" t="str">
        <f>VLOOKUP($M500,ProjectPortfolio!$A$2:$C$53,2,0)</f>
        <v>GENEBANK INT</v>
      </c>
      <c r="AC500" s="40">
        <f>VLOOKUP($M500,ProjectPortfolio!$A$2:$C$53,3,0)</f>
        <v>46022</v>
      </c>
    </row>
    <row r="501" spans="1:29" s="36" customFormat="1" x14ac:dyDescent="0.3">
      <c r="A501" s="36" t="str">
        <f>CONCATENATE(B501," ","Total")</f>
        <v xml:space="preserve"> Total</v>
      </c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8">
        <f>SUM(O501:Z501)</f>
        <v>0</v>
      </c>
      <c r="AB501" s="39"/>
      <c r="AC501" s="40"/>
    </row>
    <row r="502" spans="1:29" s="36" customFormat="1" x14ac:dyDescent="0.3">
      <c r="A502" s="36" t="str">
        <f>CONCATENATE(B502," ","Total")</f>
        <v xml:space="preserve"> Total</v>
      </c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8">
        <f>SUM(O502:Z502)</f>
        <v>0</v>
      </c>
      <c r="AB502" s="39"/>
      <c r="AC502" s="40"/>
    </row>
    <row r="503" spans="1:29" s="36" customFormat="1" x14ac:dyDescent="0.3">
      <c r="A503" s="36" t="str">
        <f>CONCATENATE(B503," ","Total")</f>
        <v xml:space="preserve"> Total</v>
      </c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8">
        <f>SUM(O503:Z503)</f>
        <v>0</v>
      </c>
      <c r="AB503" s="39"/>
      <c r="AC503" s="40"/>
    </row>
    <row r="504" spans="1:29" s="36" customFormat="1" x14ac:dyDescent="0.3">
      <c r="A504" s="36" t="str">
        <f>CONCATENATE(B504," ","Total")</f>
        <v xml:space="preserve"> Total</v>
      </c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8">
        <f>SUM(O504:Z504)</f>
        <v>0</v>
      </c>
      <c r="AB504" s="39"/>
      <c r="AC504" s="40"/>
    </row>
    <row r="505" spans="1:29" s="36" customFormat="1" x14ac:dyDescent="0.3">
      <c r="A505" s="36" t="str">
        <f>CONCATENATE(B505," ","Total")</f>
        <v xml:space="preserve"> Total</v>
      </c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8">
        <f>SUM(O505:Z505)</f>
        <v>0</v>
      </c>
      <c r="AB505" s="39"/>
      <c r="AC505" s="40"/>
    </row>
    <row r="506" spans="1:29" s="36" customFormat="1" x14ac:dyDescent="0.3">
      <c r="A506" s="36" t="str">
        <f>CONCATENATE(B506," ","Total")</f>
        <v xml:space="preserve"> Total</v>
      </c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8">
        <f>SUM(O506:Z506)</f>
        <v>0</v>
      </c>
      <c r="AB506" s="39"/>
      <c r="AC506" s="40"/>
    </row>
    <row r="507" spans="1:29" s="36" customFormat="1" x14ac:dyDescent="0.3">
      <c r="AA507" s="42"/>
      <c r="AB507" s="42"/>
      <c r="AC507" s="40"/>
    </row>
  </sheetData>
  <autoFilter ref="A8:AC506" xr:uid="{F9D773C5-FE26-4C2E-85EC-17E1536AC7BB}"/>
  <phoneticPr fontId="12" type="noConversion"/>
  <conditionalFormatting sqref="C482 E482:L482 C9:L237 C483:L506 C240:L481">
    <cfRule type="containsText" dxfId="7" priority="1732" operator="containsText" text="vacant">
      <formula>NOT(ISERROR(SEARCH("vacant",C9)))</formula>
    </cfRule>
  </conditionalFormatting>
  <conditionalFormatting sqref="C238:L239">
    <cfRule type="containsText" dxfId="6" priority="52" operator="containsText" text="vacant">
      <formula>NOT(ISERROR(SEARCH("vacant",C238)))</formula>
    </cfRule>
  </conditionalFormatting>
  <conditionalFormatting sqref="AA184:AB185 AA207:AB209 AA216:AB219 AA287:AB287 AA410:AB410 AA439:AB439 AA449:AB451 AA453:AB454 AA468:AB469 AA475:AB475 AA481:AB487 AA489:AB490 AA498:AB498 O499:AB506 O491:AB497 O488:AB488 O476:AB480 O470:AB474 O455:AB467 O452:AB452 O440:AB448 O411:AB438 O288:AB409 O286:AB286 O220:AB283 O210:AB215 O194:AB206 O186:AB189 O9:AB183">
    <cfRule type="containsText" dxfId="5" priority="1686" operator="containsText" text="ProjEnd">
      <formula>NOT(ISERROR(SEARCH("ProjEnd",O9)))</formula>
    </cfRule>
  </conditionalFormatting>
  <conditionalFormatting sqref="AA184:AB185 AA207:AB209 AA216:AB219 AA287:AB287 AA410:AB410 AA439:AB439 AA449:AB451 AA453:AB454 AA468:AB469 AA475:AB475 AA481:AB487 AA489:AB490 AA498:AB498 O499:AB506 O491:AB497 O488:AB488 O476:AB480 O470:AB474 O455:AB467 O452:AB452 O440:AB448 O411:AB438 O288:AB409 O286:AB286 O220:AB283 O210:AB215 O194:AB206 O186:AB189 O9:AB183">
    <cfRule type="expression" dxfId="4" priority="1687">
      <formula>"unfunded"</formula>
    </cfRule>
  </conditionalFormatting>
  <conditionalFormatting sqref="O190:AB193">
    <cfRule type="containsText" dxfId="3" priority="143" operator="containsText" text="ProjEnd">
      <formula>NOT(ISERROR(SEARCH("ProjEnd",O190)))</formula>
    </cfRule>
    <cfRule type="expression" dxfId="2" priority="144">
      <formula>"unfunded"</formula>
    </cfRule>
  </conditionalFormatting>
  <conditionalFormatting sqref="O284:AB285">
    <cfRule type="containsText" dxfId="1" priority="125" operator="containsText" text="ProjEnd">
      <formula>NOT(ISERROR(SEARCH("ProjEnd",O284)))</formula>
    </cfRule>
    <cfRule type="expression" dxfId="0" priority="126">
      <formula>"unfunded"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1298-A627-4520-8E65-4193F5C5A4EA}">
  <dimension ref="A1:I44"/>
  <sheetViews>
    <sheetView workbookViewId="0">
      <pane xSplit="6" ySplit="3" topLeftCell="G13" activePane="bottomRight" state="frozen"/>
      <selection pane="topRight" activeCell="Q1" sqref="Q1"/>
      <selection pane="bottomLeft" activeCell="A14" sqref="A14"/>
      <selection pane="bottomRight" activeCell="I17" sqref="I17"/>
    </sheetView>
  </sheetViews>
  <sheetFormatPr defaultRowHeight="15.6" x14ac:dyDescent="0.3"/>
  <cols>
    <col min="1" max="1" width="12.44140625" style="10" customWidth="1"/>
    <col min="2" max="2" width="10.77734375" style="43" customWidth="1"/>
    <col min="3" max="3" width="40.77734375" style="43" customWidth="1"/>
    <col min="4" max="4" width="11" style="43" customWidth="1"/>
    <col min="5" max="5" width="10.5546875" style="43" customWidth="1"/>
    <col min="6" max="6" width="11.77734375" style="43" customWidth="1"/>
  </cols>
  <sheetData>
    <row r="1" spans="1:9" x14ac:dyDescent="0.3">
      <c r="F1" s="44" t="s">
        <v>1035</v>
      </c>
    </row>
    <row r="2" spans="1:9" ht="16.2" thickBot="1" x14ac:dyDescent="0.35">
      <c r="A2" s="45"/>
      <c r="B2" s="46"/>
      <c r="C2" s="46"/>
      <c r="D2" s="46"/>
      <c r="E2" s="46"/>
      <c r="F2" s="47" t="s">
        <v>1036</v>
      </c>
    </row>
    <row r="3" spans="1:9" ht="41.4" x14ac:dyDescent="0.3">
      <c r="A3" s="48" t="s">
        <v>1037</v>
      </c>
      <c r="B3" s="49" t="s">
        <v>1038</v>
      </c>
      <c r="C3" s="48" t="s">
        <v>1039</v>
      </c>
      <c r="D3" s="50" t="s">
        <v>1040</v>
      </c>
      <c r="E3" s="51" t="s">
        <v>1041</v>
      </c>
      <c r="F3" s="52" t="s">
        <v>1042</v>
      </c>
    </row>
    <row r="4" spans="1:9" x14ac:dyDescent="0.3">
      <c r="A4" s="66" t="s">
        <v>7</v>
      </c>
      <c r="B4" s="66" t="s">
        <v>1048</v>
      </c>
      <c r="C4" s="66" t="s">
        <v>932</v>
      </c>
      <c r="D4" s="54">
        <v>46022</v>
      </c>
      <c r="E4" s="55">
        <v>119999.70722232497</v>
      </c>
      <c r="F4" s="56">
        <v>70000</v>
      </c>
    </row>
    <row r="5" spans="1:9" x14ac:dyDescent="0.3">
      <c r="A5" s="67" t="s">
        <v>8</v>
      </c>
      <c r="B5" s="67" t="s">
        <v>1049</v>
      </c>
      <c r="C5" s="67" t="s">
        <v>627</v>
      </c>
      <c r="D5" s="54">
        <v>46022</v>
      </c>
      <c r="E5" s="55">
        <v>205321.81185018536</v>
      </c>
      <c r="F5" s="56">
        <v>148854.13185018534</v>
      </c>
    </row>
    <row r="6" spans="1:9" x14ac:dyDescent="0.3">
      <c r="A6" s="67" t="s">
        <v>67</v>
      </c>
      <c r="B6" s="67" t="s">
        <v>1049</v>
      </c>
      <c r="C6" s="67" t="s">
        <v>678</v>
      </c>
      <c r="D6" s="54">
        <v>46022</v>
      </c>
      <c r="E6" s="55">
        <v>698113.18025360012</v>
      </c>
      <c r="F6" s="56">
        <v>259130.32900000003</v>
      </c>
    </row>
    <row r="7" spans="1:9" x14ac:dyDescent="0.3">
      <c r="A7" s="67" t="s">
        <v>9</v>
      </c>
      <c r="B7" s="67" t="s">
        <v>1049</v>
      </c>
      <c r="C7" s="67" t="s">
        <v>662</v>
      </c>
      <c r="D7" s="54">
        <v>46022</v>
      </c>
      <c r="E7" s="55">
        <v>194978.91026599996</v>
      </c>
      <c r="F7" s="56">
        <v>149471.95999999996</v>
      </c>
    </row>
    <row r="8" spans="1:9" x14ac:dyDescent="0.3">
      <c r="A8" s="66" t="s">
        <v>665</v>
      </c>
      <c r="B8" s="67" t="s">
        <v>1049</v>
      </c>
      <c r="C8" s="66" t="s">
        <v>939</v>
      </c>
      <c r="D8" s="54">
        <v>46053</v>
      </c>
      <c r="E8" s="55">
        <v>101429</v>
      </c>
      <c r="F8" s="56">
        <v>21521</v>
      </c>
    </row>
    <row r="9" spans="1:9" x14ac:dyDescent="0.3">
      <c r="A9" s="67" t="s">
        <v>762</v>
      </c>
      <c r="B9" s="67" t="s">
        <v>1049</v>
      </c>
      <c r="C9" s="67" t="s">
        <v>761</v>
      </c>
      <c r="D9" s="54">
        <v>46022</v>
      </c>
      <c r="E9" s="55">
        <v>787734.38800000004</v>
      </c>
      <c r="F9" s="56">
        <v>260000</v>
      </c>
    </row>
    <row r="10" spans="1:9" x14ac:dyDescent="0.3">
      <c r="A10" s="58" t="s">
        <v>13</v>
      </c>
      <c r="B10" s="58" t="s">
        <v>1049</v>
      </c>
      <c r="C10" s="58" t="s">
        <v>940</v>
      </c>
      <c r="D10" s="54">
        <v>45688</v>
      </c>
      <c r="E10" s="55">
        <v>48725.884321575897</v>
      </c>
      <c r="F10" s="56">
        <v>18477.176660662168</v>
      </c>
    </row>
    <row r="11" spans="1:9" x14ac:dyDescent="0.3">
      <c r="A11" s="58" t="s">
        <v>14</v>
      </c>
      <c r="B11" s="58" t="s">
        <v>1049</v>
      </c>
      <c r="C11" s="58" t="s">
        <v>625</v>
      </c>
      <c r="D11" s="54">
        <v>46538</v>
      </c>
      <c r="E11" s="55">
        <v>353467</v>
      </c>
      <c r="F11" s="56">
        <v>33963</v>
      </c>
    </row>
    <row r="12" spans="1:9" x14ac:dyDescent="0.3">
      <c r="A12" s="58" t="s">
        <v>15</v>
      </c>
      <c r="B12" s="58" t="s">
        <v>1049</v>
      </c>
      <c r="C12" s="58" t="s">
        <v>6</v>
      </c>
      <c r="D12" s="54">
        <v>46843</v>
      </c>
      <c r="E12" s="55">
        <v>590438.04307080002</v>
      </c>
      <c r="F12" s="56">
        <v>193397.75896000006</v>
      </c>
    </row>
    <row r="13" spans="1:9" x14ac:dyDescent="0.3">
      <c r="A13" s="58" t="s">
        <v>628</v>
      </c>
      <c r="B13" s="58" t="s">
        <v>1049</v>
      </c>
      <c r="C13" s="58" t="s">
        <v>941</v>
      </c>
      <c r="D13" s="54">
        <v>45747</v>
      </c>
      <c r="E13" s="55">
        <v>988460.74259999988</v>
      </c>
      <c r="F13" s="56">
        <v>0</v>
      </c>
    </row>
    <row r="14" spans="1:9" x14ac:dyDescent="0.3">
      <c r="A14" s="58" t="s">
        <v>679</v>
      </c>
      <c r="B14" s="57" t="s">
        <v>1048</v>
      </c>
      <c r="C14" s="58" t="s">
        <v>933</v>
      </c>
      <c r="D14" s="54">
        <v>46660</v>
      </c>
      <c r="E14" s="55">
        <v>790379.86</v>
      </c>
      <c r="F14" s="56">
        <v>121995.90000000004</v>
      </c>
    </row>
    <row r="15" spans="1:9" x14ac:dyDescent="0.3">
      <c r="A15" s="58" t="s">
        <v>752</v>
      </c>
      <c r="B15" s="57" t="s">
        <v>1048</v>
      </c>
      <c r="C15" s="58" t="s">
        <v>934</v>
      </c>
      <c r="D15" s="54">
        <v>45716</v>
      </c>
      <c r="E15" s="55">
        <v>924863.66050000011</v>
      </c>
      <c r="F15" s="56">
        <v>247959.48000000013</v>
      </c>
    </row>
    <row r="16" spans="1:9" x14ac:dyDescent="0.3">
      <c r="A16" s="58" t="s">
        <v>764</v>
      </c>
      <c r="B16" s="58" t="s">
        <v>1049</v>
      </c>
      <c r="C16" s="58" t="s">
        <v>1050</v>
      </c>
      <c r="D16" s="54">
        <v>46012</v>
      </c>
      <c r="E16" s="55">
        <v>23793.74</v>
      </c>
      <c r="F16" s="56">
        <v>6600</v>
      </c>
      <c r="H16">
        <v>13274</v>
      </c>
      <c r="I16" s="13" t="s">
        <v>1062</v>
      </c>
    </row>
    <row r="17" spans="1:6" x14ac:dyDescent="0.3">
      <c r="A17" s="58" t="s">
        <v>765</v>
      </c>
      <c r="B17" s="58" t="s">
        <v>1049</v>
      </c>
      <c r="C17" s="58" t="s">
        <v>766</v>
      </c>
      <c r="D17" s="54">
        <v>46742</v>
      </c>
      <c r="E17" s="55">
        <v>2290337.5157124004</v>
      </c>
      <c r="F17" s="56">
        <v>290878.25382000004</v>
      </c>
    </row>
    <row r="18" spans="1:6" x14ac:dyDescent="0.3">
      <c r="A18" s="58" t="s">
        <v>767</v>
      </c>
      <c r="B18" s="58" t="s">
        <v>1049</v>
      </c>
      <c r="C18" s="58" t="s">
        <v>680</v>
      </c>
      <c r="D18" s="54">
        <v>46404</v>
      </c>
      <c r="E18" s="55">
        <v>333333.33333333337</v>
      </c>
      <c r="F18" s="56">
        <v>78784</v>
      </c>
    </row>
    <row r="19" spans="1:6" x14ac:dyDescent="0.3">
      <c r="A19" s="58" t="s">
        <v>787</v>
      </c>
      <c r="B19" s="58" t="s">
        <v>1049</v>
      </c>
      <c r="C19" s="58" t="s">
        <v>942</v>
      </c>
      <c r="D19" s="54">
        <v>45657</v>
      </c>
      <c r="E19" s="55">
        <v>115254.67084409992</v>
      </c>
      <c r="F19" s="56">
        <v>34576.5</v>
      </c>
    </row>
    <row r="20" spans="1:6" x14ac:dyDescent="0.3">
      <c r="A20" s="58" t="s">
        <v>788</v>
      </c>
      <c r="B20" s="58" t="s">
        <v>1049</v>
      </c>
      <c r="C20" s="58" t="s">
        <v>943</v>
      </c>
      <c r="D20" s="54">
        <v>46203</v>
      </c>
      <c r="E20" s="55">
        <v>81905.782334693882</v>
      </c>
      <c r="F20" s="56">
        <v>0</v>
      </c>
    </row>
    <row r="21" spans="1:6" x14ac:dyDescent="0.3">
      <c r="A21" s="58" t="s">
        <v>892</v>
      </c>
      <c r="B21" s="58" t="s">
        <v>1049</v>
      </c>
      <c r="C21" s="58" t="s">
        <v>894</v>
      </c>
      <c r="D21" s="54">
        <v>46143</v>
      </c>
      <c r="E21" s="55">
        <v>202003.87846813197</v>
      </c>
      <c r="F21" s="56">
        <v>79680</v>
      </c>
    </row>
    <row r="22" spans="1:6" x14ac:dyDescent="0.3">
      <c r="A22" s="58" t="s">
        <v>871</v>
      </c>
      <c r="B22" s="58" t="s">
        <v>1049</v>
      </c>
      <c r="C22" s="58" t="s">
        <v>944</v>
      </c>
      <c r="D22" s="54" t="s">
        <v>1051</v>
      </c>
      <c r="E22" s="55">
        <v>9001596.2152972277</v>
      </c>
      <c r="F22" s="56">
        <v>510323.52272727276</v>
      </c>
    </row>
    <row r="23" spans="1:6" x14ac:dyDescent="0.3">
      <c r="A23" s="58" t="s">
        <v>890</v>
      </c>
      <c r="B23" s="58" t="s">
        <v>1049</v>
      </c>
      <c r="C23" s="58" t="s">
        <v>945</v>
      </c>
      <c r="D23" s="54">
        <v>46357</v>
      </c>
      <c r="E23" s="55">
        <v>2370222.9337635916</v>
      </c>
      <c r="F23" s="56">
        <v>228754.97364968291</v>
      </c>
    </row>
    <row r="24" spans="1:6" x14ac:dyDescent="0.3">
      <c r="A24" s="58" t="s">
        <v>929</v>
      </c>
      <c r="B24" s="58" t="s">
        <v>1049</v>
      </c>
      <c r="C24" s="58" t="s">
        <v>946</v>
      </c>
      <c r="D24" s="54">
        <v>45809</v>
      </c>
      <c r="E24" s="55">
        <v>15417</v>
      </c>
      <c r="F24" s="56">
        <v>4424</v>
      </c>
    </row>
    <row r="25" spans="1:6" x14ac:dyDescent="0.3">
      <c r="A25" s="58" t="s">
        <v>930</v>
      </c>
      <c r="B25" s="58" t="s">
        <v>1049</v>
      </c>
      <c r="C25" s="58" t="s">
        <v>947</v>
      </c>
      <c r="D25" s="54">
        <v>47118</v>
      </c>
      <c r="E25" s="55">
        <v>153000.4854486</v>
      </c>
      <c r="F25" s="56">
        <v>4692</v>
      </c>
    </row>
    <row r="26" spans="1:6" x14ac:dyDescent="0.3">
      <c r="A26" s="58" t="s">
        <v>925</v>
      </c>
      <c r="B26" s="57" t="s">
        <v>1048</v>
      </c>
      <c r="C26" s="58" t="s">
        <v>935</v>
      </c>
      <c r="D26" s="54">
        <v>45838</v>
      </c>
      <c r="E26" s="55">
        <v>218960.2</v>
      </c>
      <c r="F26" s="56">
        <v>136200</v>
      </c>
    </row>
    <row r="27" spans="1:6" x14ac:dyDescent="0.3">
      <c r="A27" s="53" t="s">
        <v>969</v>
      </c>
      <c r="B27" s="53" t="s">
        <v>1043</v>
      </c>
      <c r="C27" s="53" t="s">
        <v>1044</v>
      </c>
      <c r="D27" s="54">
        <v>46022</v>
      </c>
      <c r="E27" s="55">
        <v>2069978</v>
      </c>
      <c r="F27" s="56">
        <v>683093</v>
      </c>
    </row>
    <row r="28" spans="1:6" x14ac:dyDescent="0.3">
      <c r="A28" s="53" t="s">
        <v>986</v>
      </c>
      <c r="B28" s="53" t="s">
        <v>1043</v>
      </c>
      <c r="C28" s="53" t="s">
        <v>1045</v>
      </c>
      <c r="D28" s="54">
        <v>46022</v>
      </c>
      <c r="E28" s="55">
        <v>67625</v>
      </c>
      <c r="F28" s="56">
        <v>22316</v>
      </c>
    </row>
    <row r="29" spans="1:6" x14ac:dyDescent="0.3">
      <c r="A29" s="53" t="s">
        <v>980</v>
      </c>
      <c r="B29" s="53" t="s">
        <v>1043</v>
      </c>
      <c r="C29" s="53" t="s">
        <v>1046</v>
      </c>
      <c r="D29" s="54">
        <v>46022</v>
      </c>
      <c r="E29" s="55">
        <v>1093876</v>
      </c>
      <c r="F29" s="56">
        <v>360979</v>
      </c>
    </row>
    <row r="30" spans="1:6" x14ac:dyDescent="0.3">
      <c r="A30" s="53" t="s">
        <v>1011</v>
      </c>
      <c r="B30" s="53" t="s">
        <v>1043</v>
      </c>
      <c r="C30" s="53" t="s">
        <v>962</v>
      </c>
      <c r="D30" s="54">
        <v>46022</v>
      </c>
      <c r="E30" s="55">
        <v>36381</v>
      </c>
      <c r="F30" s="56">
        <v>12006</v>
      </c>
    </row>
    <row r="31" spans="1:6" x14ac:dyDescent="0.3">
      <c r="A31" s="53" t="s">
        <v>971</v>
      </c>
      <c r="B31" s="53" t="s">
        <v>1043</v>
      </c>
      <c r="C31" s="53" t="s">
        <v>1047</v>
      </c>
      <c r="D31" s="54">
        <v>46022</v>
      </c>
      <c r="E31" s="55">
        <v>1059241</v>
      </c>
      <c r="F31" s="56">
        <v>349550</v>
      </c>
    </row>
    <row r="32" spans="1:6" x14ac:dyDescent="0.3">
      <c r="A32" s="53" t="s">
        <v>972</v>
      </c>
      <c r="B32" s="53" t="s">
        <v>1043</v>
      </c>
      <c r="C32" s="53" t="s">
        <v>965</v>
      </c>
      <c r="D32" s="54">
        <v>46022</v>
      </c>
      <c r="E32" s="55">
        <v>1973130</v>
      </c>
      <c r="F32" s="56">
        <v>651133</v>
      </c>
    </row>
    <row r="33" spans="1:6" x14ac:dyDescent="0.3">
      <c r="A33" s="58" t="s">
        <v>1015</v>
      </c>
      <c r="B33" s="58" t="s">
        <v>1049</v>
      </c>
      <c r="C33" s="58" t="s">
        <v>1052</v>
      </c>
      <c r="D33" s="54">
        <v>46356</v>
      </c>
      <c r="E33" s="55">
        <v>1000000</v>
      </c>
      <c r="F33" s="56">
        <v>96000</v>
      </c>
    </row>
    <row r="34" spans="1:6" x14ac:dyDescent="0.3">
      <c r="A34" s="58" t="s">
        <v>1007</v>
      </c>
      <c r="B34" s="57" t="s">
        <v>1049</v>
      </c>
      <c r="C34" s="58" t="s">
        <v>1053</v>
      </c>
      <c r="D34" s="54">
        <v>47118</v>
      </c>
      <c r="E34" s="55">
        <v>330049.50949999999</v>
      </c>
      <c r="F34" s="56">
        <v>115517.49999999999</v>
      </c>
    </row>
    <row r="35" spans="1:6" x14ac:dyDescent="0.3">
      <c r="A35" s="58" t="s">
        <v>1016</v>
      </c>
      <c r="B35" s="58" t="s">
        <v>1049</v>
      </c>
      <c r="C35" s="58" t="s">
        <v>1054</v>
      </c>
      <c r="D35" s="54">
        <v>46022</v>
      </c>
      <c r="E35" s="55">
        <v>100000</v>
      </c>
      <c r="F35" s="56">
        <v>4000</v>
      </c>
    </row>
    <row r="36" spans="1:6" x14ac:dyDescent="0.3">
      <c r="A36" s="58" t="s">
        <v>1017</v>
      </c>
      <c r="B36" s="57" t="s">
        <v>1048</v>
      </c>
      <c r="C36" s="58" t="s">
        <v>936</v>
      </c>
      <c r="D36" s="54">
        <v>46234</v>
      </c>
      <c r="E36" s="55">
        <v>421463.34158048779</v>
      </c>
      <c r="F36" s="56">
        <v>71020.331707317077</v>
      </c>
    </row>
    <row r="37" spans="1:6" x14ac:dyDescent="0.3">
      <c r="A37" s="58" t="s">
        <v>1018</v>
      </c>
      <c r="B37" s="58" t="s">
        <v>1049</v>
      </c>
      <c r="C37" s="58" t="s">
        <v>1024</v>
      </c>
      <c r="D37" s="54">
        <v>47483</v>
      </c>
      <c r="E37" s="55">
        <v>1600348.04</v>
      </c>
      <c r="F37" s="56">
        <v>257891</v>
      </c>
    </row>
    <row r="38" spans="1:6" x14ac:dyDescent="0.3">
      <c r="A38" s="58" t="s">
        <v>1026</v>
      </c>
      <c r="B38" s="58" t="s">
        <v>1049</v>
      </c>
      <c r="C38" s="58" t="s">
        <v>1055</v>
      </c>
      <c r="D38" s="54">
        <v>45930</v>
      </c>
      <c r="E38" s="55">
        <v>25000</v>
      </c>
      <c r="F38" s="59">
        <v>0</v>
      </c>
    </row>
    <row r="39" spans="1:6" x14ac:dyDescent="0.3">
      <c r="A39" s="58" t="s">
        <v>1027</v>
      </c>
      <c r="B39" s="58" t="s">
        <v>1049</v>
      </c>
      <c r="C39" s="58" t="s">
        <v>1056</v>
      </c>
      <c r="D39" s="54">
        <v>46691</v>
      </c>
      <c r="E39" s="55">
        <v>46297</v>
      </c>
      <c r="F39" s="59">
        <v>2000</v>
      </c>
    </row>
    <row r="40" spans="1:6" x14ac:dyDescent="0.3">
      <c r="A40" s="58" t="s">
        <v>1057</v>
      </c>
      <c r="B40" s="58" t="s">
        <v>1049</v>
      </c>
      <c r="C40" s="58" t="s">
        <v>1058</v>
      </c>
      <c r="D40" s="54">
        <v>46326</v>
      </c>
      <c r="E40" s="55">
        <v>28250</v>
      </c>
      <c r="F40" s="59">
        <v>0</v>
      </c>
    </row>
    <row r="41" spans="1:6" x14ac:dyDescent="0.3">
      <c r="A41" s="58" t="s">
        <v>931</v>
      </c>
      <c r="B41" s="58" t="s">
        <v>1049</v>
      </c>
      <c r="C41" s="58" t="s">
        <v>948</v>
      </c>
      <c r="D41" s="54"/>
      <c r="E41" s="55">
        <v>400000</v>
      </c>
      <c r="F41" s="59">
        <v>108000</v>
      </c>
    </row>
    <row r="42" spans="1:6" x14ac:dyDescent="0.3">
      <c r="A42" s="60" t="s">
        <v>1059</v>
      </c>
      <c r="B42" s="60"/>
      <c r="C42" s="60" t="s">
        <v>1060</v>
      </c>
      <c r="D42" s="54"/>
      <c r="E42" s="55">
        <v>450939.78333333333</v>
      </c>
      <c r="F42" s="61">
        <v>27493.333333333336</v>
      </c>
    </row>
    <row r="43" spans="1:6" x14ac:dyDescent="0.3">
      <c r="A43" s="60"/>
      <c r="B43" s="60"/>
      <c r="C43" s="60"/>
      <c r="D43" s="54"/>
      <c r="E43" s="55">
        <v>0</v>
      </c>
      <c r="F43" s="61">
        <v>0</v>
      </c>
    </row>
    <row r="44" spans="1:6" x14ac:dyDescent="0.3">
      <c r="F44" s="68">
        <f>SUM(F4:F43)</f>
        <v>5660683.1517084539</v>
      </c>
    </row>
  </sheetData>
  <sortState xmlns:xlrd2="http://schemas.microsoft.com/office/spreadsheetml/2017/richdata2" ref="A4:S42">
    <sortCondition ref="A4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1740-82D8-4EAD-A77A-F523ED3501DE}">
  <dimension ref="A1:R58"/>
  <sheetViews>
    <sheetView zoomScale="90" zoomScaleNormal="90" workbookViewId="0">
      <pane xSplit="3" ySplit="1" topLeftCell="D47" activePane="bottomRight" state="frozen"/>
      <selection activeCell="F16" sqref="F16"/>
      <selection pane="topRight" activeCell="F16" sqref="F16"/>
      <selection pane="bottomLeft" activeCell="F16" sqref="F16"/>
      <selection pane="bottomRight" activeCell="A37" sqref="A37"/>
    </sheetView>
  </sheetViews>
  <sheetFormatPr defaultRowHeight="15.6" x14ac:dyDescent="0.3"/>
  <cols>
    <col min="1" max="1" width="11" customWidth="1"/>
    <col min="2" max="2" width="46" bestFit="1" customWidth="1"/>
    <col min="9" max="9" width="17" customWidth="1"/>
    <col min="10" max="10" width="19.109375" bestFit="1" customWidth="1"/>
    <col min="11" max="11" width="25.5546875" bestFit="1" customWidth="1"/>
  </cols>
  <sheetData>
    <row r="1" spans="1:11" s="8" customFormat="1" ht="28.8" x14ac:dyDescent="0.3">
      <c r="A1" s="8" t="s">
        <v>409</v>
      </c>
      <c r="B1" s="8" t="s">
        <v>629</v>
      </c>
      <c r="C1" s="8" t="s">
        <v>630</v>
      </c>
      <c r="I1" s="14" t="s">
        <v>949</v>
      </c>
      <c r="J1" s="15" t="s">
        <v>950</v>
      </c>
      <c r="K1" s="15" t="s">
        <v>951</v>
      </c>
    </row>
    <row r="2" spans="1:11" x14ac:dyDescent="0.3">
      <c r="A2" s="10" t="s">
        <v>0</v>
      </c>
      <c r="B2" s="11" t="s">
        <v>661</v>
      </c>
      <c r="C2" s="9">
        <v>46022</v>
      </c>
      <c r="I2" s="16" t="s">
        <v>2</v>
      </c>
      <c r="J2" s="17" t="s">
        <v>952</v>
      </c>
      <c r="K2" s="31" t="s">
        <v>953</v>
      </c>
    </row>
    <row r="3" spans="1:11" x14ac:dyDescent="0.3">
      <c r="A3" s="10" t="s">
        <v>7</v>
      </c>
      <c r="B3" s="11" t="s">
        <v>932</v>
      </c>
      <c r="C3" s="9">
        <v>46022</v>
      </c>
      <c r="I3" s="16" t="s">
        <v>2</v>
      </c>
      <c r="J3" s="19" t="s">
        <v>954</v>
      </c>
      <c r="K3" s="18" t="s">
        <v>953</v>
      </c>
    </row>
    <row r="4" spans="1:11" x14ac:dyDescent="0.3">
      <c r="A4" s="10" t="s">
        <v>928</v>
      </c>
      <c r="B4" s="11" t="s">
        <v>938</v>
      </c>
      <c r="C4" s="9">
        <v>45291</v>
      </c>
      <c r="I4" s="16" t="s">
        <v>12</v>
      </c>
      <c r="J4" s="17" t="s">
        <v>955</v>
      </c>
      <c r="K4" s="18" t="s">
        <v>953</v>
      </c>
    </row>
    <row r="5" spans="1:11" x14ac:dyDescent="0.3">
      <c r="A5" s="10" t="s">
        <v>8</v>
      </c>
      <c r="B5" s="11" t="s">
        <v>627</v>
      </c>
      <c r="C5" s="9">
        <v>45930</v>
      </c>
      <c r="I5" s="16" t="s">
        <v>3</v>
      </c>
      <c r="J5" s="17" t="s">
        <v>956</v>
      </c>
      <c r="K5" s="18" t="s">
        <v>953</v>
      </c>
    </row>
    <row r="6" spans="1:11" x14ac:dyDescent="0.3">
      <c r="A6" s="10" t="s">
        <v>67</v>
      </c>
      <c r="B6" s="11" t="s">
        <v>678</v>
      </c>
      <c r="C6" s="9">
        <v>46022</v>
      </c>
      <c r="I6" s="16" t="s">
        <v>16</v>
      </c>
      <c r="J6" s="17" t="s">
        <v>957</v>
      </c>
      <c r="K6" s="18" t="s">
        <v>953</v>
      </c>
    </row>
    <row r="7" spans="1:11" x14ac:dyDescent="0.3">
      <c r="A7" s="10" t="s">
        <v>9</v>
      </c>
      <c r="B7" s="11" t="s">
        <v>662</v>
      </c>
      <c r="C7" s="9">
        <v>46022</v>
      </c>
      <c r="I7" s="20" t="s">
        <v>626</v>
      </c>
      <c r="J7" s="21" t="s">
        <v>958</v>
      </c>
      <c r="K7" s="34" t="s">
        <v>959</v>
      </c>
    </row>
    <row r="8" spans="1:11" x14ac:dyDescent="0.3">
      <c r="A8" s="10" t="s">
        <v>665</v>
      </c>
      <c r="B8" s="11" t="s">
        <v>939</v>
      </c>
      <c r="C8" s="9">
        <v>45688</v>
      </c>
      <c r="I8" s="22" t="s">
        <v>11</v>
      </c>
      <c r="J8" s="23" t="s">
        <v>960</v>
      </c>
      <c r="K8" s="32" t="s">
        <v>663</v>
      </c>
    </row>
    <row r="9" spans="1:11" x14ac:dyDescent="0.3">
      <c r="A9" s="10" t="s">
        <v>762</v>
      </c>
      <c r="B9" s="11" t="s">
        <v>761</v>
      </c>
      <c r="C9" s="9">
        <v>46022</v>
      </c>
      <c r="I9" s="24" t="s">
        <v>763</v>
      </c>
      <c r="J9" s="25" t="s">
        <v>961</v>
      </c>
      <c r="K9" s="35" t="s">
        <v>962</v>
      </c>
    </row>
    <row r="10" spans="1:11" x14ac:dyDescent="0.3">
      <c r="A10" s="10" t="s">
        <v>10</v>
      </c>
      <c r="B10" s="11" t="s">
        <v>1078</v>
      </c>
      <c r="C10" s="9">
        <v>46022</v>
      </c>
      <c r="I10" s="26" t="s">
        <v>4</v>
      </c>
      <c r="J10" s="27" t="s">
        <v>961</v>
      </c>
      <c r="K10" s="33" t="s">
        <v>963</v>
      </c>
    </row>
    <row r="11" spans="1:11" x14ac:dyDescent="0.3">
      <c r="A11" s="10" t="s">
        <v>1</v>
      </c>
      <c r="B11" s="11" t="s">
        <v>1079</v>
      </c>
      <c r="C11" s="9">
        <v>46022</v>
      </c>
      <c r="I11" s="28" t="s">
        <v>10</v>
      </c>
      <c r="J11" s="29" t="s">
        <v>964</v>
      </c>
      <c r="K11" s="30" t="s">
        <v>965</v>
      </c>
    </row>
    <row r="12" spans="1:11" x14ac:dyDescent="0.3">
      <c r="A12" s="10" t="s">
        <v>2</v>
      </c>
      <c r="B12" s="11" t="s">
        <v>1080</v>
      </c>
      <c r="C12" s="9">
        <v>46022</v>
      </c>
      <c r="I12" s="28" t="s">
        <v>1</v>
      </c>
      <c r="J12" s="29" t="s">
        <v>966</v>
      </c>
      <c r="K12" s="30" t="s">
        <v>965</v>
      </c>
    </row>
    <row r="13" spans="1:11" x14ac:dyDescent="0.3">
      <c r="A13" s="10" t="s">
        <v>11</v>
      </c>
      <c r="B13" s="11" t="s">
        <v>1081</v>
      </c>
      <c r="C13" s="9">
        <v>46022</v>
      </c>
    </row>
    <row r="14" spans="1:11" x14ac:dyDescent="0.3">
      <c r="A14" s="10" t="s">
        <v>12</v>
      </c>
      <c r="B14" s="11" t="s">
        <v>1082</v>
      </c>
      <c r="C14" s="9">
        <v>46022</v>
      </c>
    </row>
    <row r="15" spans="1:11" x14ac:dyDescent="0.3">
      <c r="A15" s="10" t="s">
        <v>3</v>
      </c>
      <c r="B15" s="11" t="s">
        <v>1083</v>
      </c>
      <c r="C15" s="9">
        <v>46022</v>
      </c>
    </row>
    <row r="16" spans="1:11" x14ac:dyDescent="0.3">
      <c r="A16" s="10" t="s">
        <v>4</v>
      </c>
      <c r="B16" s="11" t="s">
        <v>1084</v>
      </c>
      <c r="C16" s="9">
        <v>46022</v>
      </c>
    </row>
    <row r="17" spans="1:3" x14ac:dyDescent="0.3">
      <c r="A17" s="10" t="s">
        <v>13</v>
      </c>
      <c r="B17" s="11" t="s">
        <v>940</v>
      </c>
      <c r="C17" s="9">
        <v>45688</v>
      </c>
    </row>
    <row r="18" spans="1:3" x14ac:dyDescent="0.3">
      <c r="A18" s="10" t="s">
        <v>14</v>
      </c>
      <c r="B18" s="11" t="s">
        <v>625</v>
      </c>
      <c r="C18" s="9">
        <v>46538</v>
      </c>
    </row>
    <row r="19" spans="1:3" x14ac:dyDescent="0.3">
      <c r="A19" s="10" t="s">
        <v>626</v>
      </c>
      <c r="B19" s="11" t="s">
        <v>1085</v>
      </c>
      <c r="C19" s="9">
        <v>46022</v>
      </c>
    </row>
    <row r="20" spans="1:3" x14ac:dyDescent="0.3">
      <c r="A20" s="10" t="s">
        <v>15</v>
      </c>
      <c r="B20" s="11" t="s">
        <v>1086</v>
      </c>
      <c r="C20" s="9">
        <v>46843</v>
      </c>
    </row>
    <row r="21" spans="1:3" x14ac:dyDescent="0.3">
      <c r="A21" s="10" t="s">
        <v>16</v>
      </c>
      <c r="B21" s="11" t="s">
        <v>1087</v>
      </c>
      <c r="C21" s="9">
        <v>46022</v>
      </c>
    </row>
    <row r="22" spans="1:3" x14ac:dyDescent="0.3">
      <c r="A22" s="10" t="s">
        <v>628</v>
      </c>
      <c r="B22" s="11" t="s">
        <v>941</v>
      </c>
      <c r="C22" s="9">
        <v>45747</v>
      </c>
    </row>
    <row r="23" spans="1:3" x14ac:dyDescent="0.3">
      <c r="A23" s="10" t="s">
        <v>679</v>
      </c>
      <c r="B23" s="11" t="s">
        <v>1088</v>
      </c>
      <c r="C23" s="9">
        <v>46660</v>
      </c>
    </row>
    <row r="24" spans="1:3" x14ac:dyDescent="0.3">
      <c r="A24" s="10" t="s">
        <v>752</v>
      </c>
      <c r="B24" s="11" t="s">
        <v>934</v>
      </c>
      <c r="C24" s="9">
        <v>45716</v>
      </c>
    </row>
    <row r="25" spans="1:3" x14ac:dyDescent="0.3">
      <c r="A25" s="10" t="s">
        <v>765</v>
      </c>
      <c r="B25" s="11" t="s">
        <v>766</v>
      </c>
      <c r="C25" s="9">
        <v>46742</v>
      </c>
    </row>
    <row r="26" spans="1:3" x14ac:dyDescent="0.3">
      <c r="A26" s="10" t="s">
        <v>763</v>
      </c>
      <c r="B26" s="11" t="s">
        <v>1089</v>
      </c>
      <c r="C26" s="9">
        <v>46022</v>
      </c>
    </row>
    <row r="27" spans="1:3" x14ac:dyDescent="0.3">
      <c r="A27" s="10" t="s">
        <v>767</v>
      </c>
      <c r="B27" s="11" t="s">
        <v>680</v>
      </c>
      <c r="C27" s="9">
        <v>46404</v>
      </c>
    </row>
    <row r="28" spans="1:3" x14ac:dyDescent="0.3">
      <c r="A28" s="10" t="s">
        <v>787</v>
      </c>
      <c r="B28" s="11" t="s">
        <v>942</v>
      </c>
      <c r="C28" s="9">
        <v>45657</v>
      </c>
    </row>
    <row r="29" spans="1:3" x14ac:dyDescent="0.3">
      <c r="A29" s="10" t="s">
        <v>788</v>
      </c>
      <c r="B29" s="11" t="s">
        <v>943</v>
      </c>
      <c r="C29" s="9">
        <v>46203</v>
      </c>
    </row>
    <row r="30" spans="1:3" x14ac:dyDescent="0.3">
      <c r="A30" s="10" t="s">
        <v>892</v>
      </c>
      <c r="B30" s="11" t="s">
        <v>894</v>
      </c>
      <c r="C30" s="9">
        <v>46143</v>
      </c>
    </row>
    <row r="31" spans="1:3" x14ac:dyDescent="0.3">
      <c r="A31" s="10" t="s">
        <v>871</v>
      </c>
      <c r="B31" s="11" t="s">
        <v>1077</v>
      </c>
      <c r="C31" s="9">
        <v>47299</v>
      </c>
    </row>
    <row r="32" spans="1:3" x14ac:dyDescent="0.3">
      <c r="A32" s="10" t="s">
        <v>890</v>
      </c>
      <c r="B32" s="11" t="s">
        <v>1076</v>
      </c>
      <c r="C32" s="9">
        <v>46357</v>
      </c>
    </row>
    <row r="33" spans="1:18" x14ac:dyDescent="0.3">
      <c r="A33" s="10" t="s">
        <v>929</v>
      </c>
      <c r="B33" s="11" t="s">
        <v>946</v>
      </c>
      <c r="C33" s="9">
        <v>45809</v>
      </c>
    </row>
    <row r="34" spans="1:18" x14ac:dyDescent="0.3">
      <c r="A34" s="10" t="s">
        <v>930</v>
      </c>
      <c r="B34" s="11" t="s">
        <v>947</v>
      </c>
      <c r="C34" s="9"/>
    </row>
    <row r="35" spans="1:18" x14ac:dyDescent="0.3">
      <c r="A35" s="10" t="s">
        <v>925</v>
      </c>
      <c r="B35" s="11" t="s">
        <v>935</v>
      </c>
      <c r="C35" s="9">
        <v>45838</v>
      </c>
    </row>
    <row r="36" spans="1:18" x14ac:dyDescent="0.3">
      <c r="A36" s="10" t="s">
        <v>1015</v>
      </c>
      <c r="B36" s="11" t="s">
        <v>681</v>
      </c>
      <c r="C36" s="9"/>
    </row>
    <row r="37" spans="1:18" x14ac:dyDescent="0.3">
      <c r="A37" s="10" t="s">
        <v>924</v>
      </c>
      <c r="B37" s="11" t="s">
        <v>917</v>
      </c>
      <c r="C37" s="9">
        <v>46022</v>
      </c>
    </row>
    <row r="38" spans="1:18" x14ac:dyDescent="0.3">
      <c r="A38" s="10" t="s">
        <v>926</v>
      </c>
      <c r="B38" s="11" t="s">
        <v>936</v>
      </c>
      <c r="C38" s="9"/>
    </row>
    <row r="39" spans="1:18" x14ac:dyDescent="0.3">
      <c r="A39" s="10" t="s">
        <v>927</v>
      </c>
      <c r="B39" s="11" t="s">
        <v>937</v>
      </c>
      <c r="C39" s="9"/>
    </row>
    <row r="40" spans="1:18" x14ac:dyDescent="0.3">
      <c r="A40" s="10" t="s">
        <v>931</v>
      </c>
      <c r="B40" s="11" t="s">
        <v>948</v>
      </c>
      <c r="C40" s="9"/>
    </row>
    <row r="41" spans="1:18" x14ac:dyDescent="0.3">
      <c r="A41" s="10" t="s">
        <v>674</v>
      </c>
      <c r="B41" s="11" t="s">
        <v>998</v>
      </c>
      <c r="C41" s="9"/>
    </row>
    <row r="42" spans="1:18" x14ac:dyDescent="0.3">
      <c r="A42" s="10" t="s">
        <v>670</v>
      </c>
      <c r="B42" s="11" t="s">
        <v>999</v>
      </c>
      <c r="C42" s="9"/>
    </row>
    <row r="43" spans="1:18" x14ac:dyDescent="0.3">
      <c r="A43" s="10" t="s">
        <v>668</v>
      </c>
      <c r="B43" s="11" t="s">
        <v>1000</v>
      </c>
      <c r="C43" s="9"/>
    </row>
    <row r="44" spans="1:18" x14ac:dyDescent="0.3">
      <c r="A44" s="10" t="s">
        <v>995</v>
      </c>
      <c r="B44" s="11" t="s">
        <v>997</v>
      </c>
      <c r="C44" s="9"/>
    </row>
    <row r="45" spans="1:18" x14ac:dyDescent="0.3">
      <c r="A45" s="10" t="s">
        <v>595</v>
      </c>
      <c r="B45" s="11" t="s">
        <v>1001</v>
      </c>
      <c r="C45" s="9"/>
    </row>
    <row r="46" spans="1:18" x14ac:dyDescent="0.3">
      <c r="A46" s="10" t="s">
        <v>1007</v>
      </c>
      <c r="B46" s="11" t="s">
        <v>1008</v>
      </c>
      <c r="C46" s="9"/>
      <c r="J46" t="s">
        <v>575</v>
      </c>
      <c r="K46" t="s">
        <v>581</v>
      </c>
      <c r="L46" t="s">
        <v>745</v>
      </c>
      <c r="M46" t="s">
        <v>576</v>
      </c>
      <c r="N46" t="s">
        <v>577</v>
      </c>
      <c r="O46" t="s">
        <v>578</v>
      </c>
      <c r="P46" t="s">
        <v>406</v>
      </c>
      <c r="Q46" t="s">
        <v>579</v>
      </c>
      <c r="R46" t="s">
        <v>580</v>
      </c>
    </row>
    <row r="47" spans="1:18" x14ac:dyDescent="0.3">
      <c r="A47" s="10" t="s">
        <v>969</v>
      </c>
      <c r="B47" s="11" t="s">
        <v>1010</v>
      </c>
      <c r="C47" s="9">
        <v>46022</v>
      </c>
    </row>
    <row r="48" spans="1:18" x14ac:dyDescent="0.3">
      <c r="A48" s="10" t="s">
        <v>986</v>
      </c>
      <c r="B48" s="11" t="s">
        <v>1012</v>
      </c>
      <c r="C48" s="9">
        <v>46022</v>
      </c>
      <c r="J48" t="s">
        <v>575</v>
      </c>
    </row>
    <row r="49" spans="1:10" x14ac:dyDescent="0.3">
      <c r="A49" s="10" t="s">
        <v>980</v>
      </c>
      <c r="B49" s="11" t="s">
        <v>1013</v>
      </c>
      <c r="C49" s="9">
        <v>46022</v>
      </c>
      <c r="J49" t="s">
        <v>581</v>
      </c>
    </row>
    <row r="50" spans="1:10" x14ac:dyDescent="0.3">
      <c r="A50" s="10" t="s">
        <v>1011</v>
      </c>
      <c r="B50" s="11" t="s">
        <v>1014</v>
      </c>
      <c r="C50" s="9">
        <v>46022</v>
      </c>
      <c r="J50" t="s">
        <v>745</v>
      </c>
    </row>
    <row r="51" spans="1:10" x14ac:dyDescent="0.3">
      <c r="A51" s="10" t="s">
        <v>971</v>
      </c>
      <c r="B51" s="11" t="s">
        <v>1019</v>
      </c>
      <c r="C51" s="9">
        <v>46022</v>
      </c>
      <c r="J51" t="s">
        <v>576</v>
      </c>
    </row>
    <row r="52" spans="1:10" x14ac:dyDescent="0.3">
      <c r="A52" s="10" t="s">
        <v>972</v>
      </c>
      <c r="B52" s="11" t="s">
        <v>1020</v>
      </c>
      <c r="C52" s="9">
        <v>46022</v>
      </c>
      <c r="J52" t="s">
        <v>577</v>
      </c>
    </row>
    <row r="53" spans="1:10" x14ac:dyDescent="0.3">
      <c r="A53" s="10" t="s">
        <v>1015</v>
      </c>
      <c r="B53" s="11" t="s">
        <v>1021</v>
      </c>
      <c r="C53" s="9"/>
      <c r="J53" t="s">
        <v>578</v>
      </c>
    </row>
    <row r="54" spans="1:10" x14ac:dyDescent="0.3">
      <c r="A54" s="10" t="s">
        <v>1016</v>
      </c>
      <c r="B54" s="11" t="s">
        <v>1022</v>
      </c>
      <c r="C54" s="9"/>
      <c r="J54" t="s">
        <v>406</v>
      </c>
    </row>
    <row r="55" spans="1:10" x14ac:dyDescent="0.3">
      <c r="A55" s="10" t="s">
        <v>1017</v>
      </c>
      <c r="B55" s="11" t="s">
        <v>1023</v>
      </c>
      <c r="C55" s="9"/>
      <c r="J55" t="s">
        <v>579</v>
      </c>
    </row>
    <row r="56" spans="1:10" x14ac:dyDescent="0.3">
      <c r="A56" s="10" t="s">
        <v>1018</v>
      </c>
      <c r="B56" s="11" t="s">
        <v>1024</v>
      </c>
      <c r="C56" s="9"/>
      <c r="J56" t="s">
        <v>580</v>
      </c>
    </row>
    <row r="57" spans="1:10" x14ac:dyDescent="0.3">
      <c r="A57" s="10" t="s">
        <v>1026</v>
      </c>
      <c r="B57" s="11" t="s">
        <v>1025</v>
      </c>
      <c r="C57" s="9"/>
    </row>
    <row r="58" spans="1:10" x14ac:dyDescent="0.3">
      <c r="A58" s="10" t="s">
        <v>1027</v>
      </c>
      <c r="B58" s="11" t="s">
        <v>1028</v>
      </c>
      <c r="C58" s="9"/>
    </row>
  </sheetData>
  <sortState xmlns:xlrd2="http://schemas.microsoft.com/office/spreadsheetml/2017/richdata2" ref="A2:C53">
    <sortCondition ref="A2:A53"/>
  </sortState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StaffAllocation-AfricaRice</vt:lpstr>
      <vt:lpstr>StaffCost budget</vt:lpstr>
      <vt:lpstr>ProjectPortfolio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Medenilla, Leny (AfricaRice)</dc:creator>
  <cp:lastModifiedBy>Medenilla, Leny (AfricaRice)</cp:lastModifiedBy>
  <dcterms:created xsi:type="dcterms:W3CDTF">2023-04-01T23:50:16Z</dcterms:created>
  <dcterms:modified xsi:type="dcterms:W3CDTF">2025-08-14T09:28:20Z</dcterms:modified>
</cp:coreProperties>
</file>