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DD6E2AA-CDCA-4B66-A6C6-C8F03A0F7C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D6" i="1"/>
  <c r="R6" i="1" s="1"/>
  <c r="L6" i="1"/>
  <c r="M6" i="1"/>
  <c r="I5" i="1"/>
  <c r="D5" i="1"/>
  <c r="R5" i="1" s="1"/>
  <c r="L5" i="1"/>
  <c r="M5" i="1"/>
  <c r="O5" i="1" l="1"/>
  <c r="P5" i="1" s="1"/>
  <c r="Q5" i="1" s="1"/>
  <c r="S5" i="1" s="1"/>
  <c r="T5" i="1" s="1"/>
  <c r="X5" i="1" s="1"/>
  <c r="O6" i="1"/>
  <c r="P6" i="1" s="1"/>
  <c r="Q6" i="1" s="1"/>
  <c r="S6" i="1" s="1"/>
  <c r="T6" i="1" s="1"/>
  <c r="X6" i="1" s="1"/>
  <c r="N6" i="1"/>
  <c r="N5" i="1"/>
</calcChain>
</file>

<file path=xl/sharedStrings.xml><?xml version="1.0" encoding="utf-8"?>
<sst xmlns="http://schemas.openxmlformats.org/spreadsheetml/2006/main" count="31" uniqueCount="30">
  <si>
    <t>w</t>
    <phoneticPr fontId="1" type="noConversion"/>
  </si>
  <si>
    <t>Gamma</t>
    <phoneticPr fontId="1" type="noConversion"/>
  </si>
  <si>
    <t>Phi[Indu]</t>
    <phoneticPr fontId="1" type="noConversion"/>
  </si>
  <si>
    <t>KnownQuantity</t>
    <phoneticPr fontId="1" type="noConversion"/>
  </si>
  <si>
    <t>Gamma for 85k/0.1mmLitz: 0.312</t>
    <phoneticPr fontId="1" type="noConversion"/>
  </si>
  <si>
    <t>Phi[Indu] for Gamma=0.312: -0.0019</t>
    <phoneticPr fontId="1" type="noConversion"/>
  </si>
  <si>
    <t>R[indu]/Ohm</t>
    <phoneticPr fontId="1" type="noConversion"/>
  </si>
  <si>
    <t>Gamma for 85k/0.05mmLitz: 0.156</t>
    <phoneticPr fontId="1" type="noConversion"/>
  </si>
  <si>
    <t>Phi[Indu] for Gamma=0.156: -0.00024</t>
    <phoneticPr fontId="1" type="noConversion"/>
  </si>
  <si>
    <t>R[cond]/Ohm</t>
    <phoneticPr fontId="1" type="noConversion"/>
  </si>
  <si>
    <t>R[total]/Ohm</t>
    <phoneticPr fontId="1" type="noConversion"/>
  </si>
  <si>
    <t>Parameter</t>
    <phoneticPr fontId="1" type="noConversion"/>
  </si>
  <si>
    <t>Remark</t>
    <phoneticPr fontId="1" type="noConversion"/>
  </si>
  <si>
    <t>f/Hz</t>
    <phoneticPr fontId="1" type="noConversion"/>
  </si>
  <si>
    <t>I[Amp]/A</t>
    <phoneticPr fontId="1" type="noConversion"/>
  </si>
  <si>
    <t>P[Coil]/W</t>
    <phoneticPr fontId="1" type="noConversion"/>
  </si>
  <si>
    <t>P[Core]/W</t>
    <phoneticPr fontId="1" type="noConversion"/>
  </si>
  <si>
    <t>P[total]</t>
    <phoneticPr fontId="1" type="noConversion"/>
  </si>
  <si>
    <r>
      <rPr>
        <sz val="11"/>
        <color theme="1"/>
        <rFont val="宋体"/>
        <family val="2"/>
      </rPr>
      <t>相对磁导率</t>
    </r>
    <r>
      <rPr>
        <sz val="11"/>
        <color theme="1"/>
        <rFont val="Times New Roman"/>
        <family val="1"/>
      </rPr>
      <t>ur</t>
    </r>
    <phoneticPr fontId="1" type="noConversion"/>
  </si>
  <si>
    <r>
      <rPr>
        <sz val="11"/>
        <color theme="1"/>
        <rFont val="宋体"/>
        <family val="2"/>
      </rPr>
      <t>电导率</t>
    </r>
    <r>
      <rPr>
        <sz val="11"/>
        <color theme="1"/>
        <rFont val="Times New Roman"/>
        <family val="1"/>
      </rPr>
      <t>Sigma</t>
    </r>
    <phoneticPr fontId="1" type="noConversion"/>
  </si>
  <si>
    <r>
      <rPr>
        <sz val="11"/>
        <color theme="1"/>
        <rFont val="宋体"/>
        <family val="2"/>
      </rPr>
      <t>单股线半径</t>
    </r>
    <r>
      <rPr>
        <sz val="11"/>
        <color theme="1"/>
        <rFont val="Times New Roman"/>
        <family val="1"/>
      </rPr>
      <t>r/mm</t>
    </r>
    <phoneticPr fontId="1" type="noConversion"/>
  </si>
  <si>
    <r>
      <rPr>
        <sz val="11"/>
        <color theme="1"/>
        <rFont val="宋体"/>
        <family val="2"/>
      </rPr>
      <t>利兹线股数</t>
    </r>
    <r>
      <rPr>
        <sz val="11"/>
        <color theme="1"/>
        <rFont val="Times New Roman"/>
        <family val="1"/>
      </rPr>
      <t>n0</t>
    </r>
    <phoneticPr fontId="1" type="noConversion"/>
  </si>
  <si>
    <r>
      <rPr>
        <sz val="11"/>
        <color theme="1"/>
        <rFont val="宋体"/>
        <family val="2"/>
      </rPr>
      <t>导线截面积</t>
    </r>
    <r>
      <rPr>
        <sz val="11"/>
        <color theme="1"/>
        <rFont val="Times New Roman"/>
        <family val="1"/>
      </rPr>
      <t>s/m</t>
    </r>
    <r>
      <rPr>
        <vertAlign val="superscript"/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</si>
  <si>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宋体"/>
        <family val="2"/>
      </rPr>
      <t>磁场体积分</t>
    </r>
    <r>
      <rPr>
        <sz val="11"/>
        <color theme="1"/>
        <rFont val="Times New Roman"/>
        <family val="1"/>
      </rPr>
      <t>H</t>
    </r>
    <r>
      <rPr>
        <vertAlign val="superscript"/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</si>
  <si>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宋体"/>
        <family val="2"/>
      </rPr>
      <t>导线长度</t>
    </r>
    <r>
      <rPr>
        <sz val="11"/>
        <color theme="1"/>
        <rFont val="Times New Roman"/>
        <family val="1"/>
      </rPr>
      <t>l/m</t>
    </r>
    <phoneticPr fontId="1" type="noConversion"/>
  </si>
  <si>
    <r>
      <rPr>
        <sz val="11"/>
        <color theme="1"/>
        <rFont val="宋体"/>
        <family val="2"/>
      </rPr>
      <t>真空磁导率</t>
    </r>
    <r>
      <rPr>
        <sz val="11"/>
        <color theme="1"/>
        <rFont val="Times New Roman"/>
        <family val="1"/>
      </rPr>
      <t>u0</t>
    </r>
    <phoneticPr fontId="1" type="noConversion"/>
  </si>
  <si>
    <r>
      <rPr>
        <sz val="11"/>
        <color theme="1"/>
        <rFont val="宋体"/>
        <family val="2"/>
      </rPr>
      <t>趋肤深度</t>
    </r>
    <r>
      <rPr>
        <sz val="11"/>
        <color theme="1"/>
        <rFont val="Times New Roman"/>
        <family val="1"/>
      </rPr>
      <t>/mm</t>
    </r>
    <phoneticPr fontId="1" type="noConversion"/>
  </si>
  <si>
    <r>
      <rPr>
        <sz val="11"/>
        <color theme="1"/>
        <rFont val="宋体"/>
        <family val="2"/>
      </rPr>
      <t>双股并绕时乘</t>
    </r>
    <r>
      <rPr>
        <sz val="11"/>
        <color theme="1"/>
        <rFont val="Times New Roman"/>
        <family val="1"/>
      </rPr>
      <t>2</t>
    </r>
    <phoneticPr fontId="1" type="noConversion"/>
  </si>
  <si>
    <t>P[LVban]/W</t>
    <phoneticPr fontId="1" type="noConversion"/>
  </si>
  <si>
    <t>P[C]/W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</si>
</sst>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topLeftCell="F1" workbookViewId="0">
      <selection activeCell="W20" sqref="W20"/>
    </sheetView>
  </sheetViews>
  <sheetFormatPr defaultRowHeight="13.5" x14ac:dyDescent="0.15"/>
  <cols>
    <col min="1" max="2" width="9" style="1"/>
    <col min="3" max="3" width="12.75" style="1" bestFit="1" customWidth="1"/>
    <col min="4" max="4" width="13.125" style="1" bestFit="1" customWidth="1"/>
    <col min="5" max="5" width="13.875" style="1" customWidth="1"/>
    <col min="6" max="6" width="12.75" style="1" bestFit="1" customWidth="1"/>
    <col min="7" max="7" width="14.125" style="1" bestFit="1" customWidth="1"/>
    <col min="8" max="8" width="9.625" style="1" customWidth="1"/>
    <col min="9" max="9" width="15" style="1" bestFit="1" customWidth="1"/>
    <col min="10" max="10" width="12.375" style="1" customWidth="1"/>
    <col min="11" max="11" width="12.75" style="1" bestFit="1" customWidth="1"/>
    <col min="12" max="12" width="12.25" style="1" customWidth="1"/>
    <col min="13" max="13" width="13.125" style="1" bestFit="1" customWidth="1"/>
    <col min="14" max="14" width="15" style="1" bestFit="1" customWidth="1"/>
    <col min="15" max="15" width="12.75" style="1" bestFit="1" customWidth="1"/>
    <col min="16" max="16" width="11.625" style="1" bestFit="1" customWidth="1"/>
    <col min="17" max="17" width="12.75" style="1" bestFit="1" customWidth="1"/>
    <col min="18" max="18" width="13.25" style="1" customWidth="1"/>
    <col min="19" max="19" width="14.125" style="1" customWidth="1"/>
    <col min="20" max="20" width="11.625" style="1" customWidth="1"/>
    <col min="21" max="21" width="11.25" style="1" customWidth="1"/>
    <col min="22" max="22" width="10.25" style="1" customWidth="1"/>
    <col min="23" max="23" width="11.5" style="1" customWidth="1"/>
    <col min="24" max="24" width="10.875" style="1" customWidth="1"/>
    <col min="25" max="16384" width="9" style="1"/>
  </cols>
  <sheetData>
    <row r="1" spans="1:24" ht="15" x14ac:dyDescent="0.25">
      <c r="A1" s="3"/>
      <c r="B1" s="3"/>
      <c r="C1" s="3"/>
      <c r="D1" s="3"/>
      <c r="E1" s="3"/>
      <c r="F1" s="3"/>
      <c r="G1" s="3"/>
      <c r="H1" s="3" t="s">
        <v>4</v>
      </c>
      <c r="I1" s="3"/>
      <c r="J1" s="3"/>
      <c r="K1" s="3"/>
      <c r="L1" s="3" t="s">
        <v>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x14ac:dyDescent="0.25">
      <c r="A2" s="3"/>
      <c r="B2" s="3"/>
      <c r="C2" s="3"/>
      <c r="D2" s="3"/>
      <c r="E2" s="3"/>
      <c r="F2" s="3"/>
      <c r="G2" s="3"/>
      <c r="H2" s="3" t="s">
        <v>5</v>
      </c>
      <c r="I2" s="3"/>
      <c r="J2" s="3"/>
      <c r="K2" s="3"/>
      <c r="L2" s="3" t="s">
        <v>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8" x14ac:dyDescent="0.25">
      <c r="A3" s="3" t="s">
        <v>11</v>
      </c>
      <c r="B3" s="4" t="s">
        <v>13</v>
      </c>
      <c r="C3" s="4" t="s">
        <v>18</v>
      </c>
      <c r="D3" s="4" t="s">
        <v>19</v>
      </c>
      <c r="E3" s="4" t="s">
        <v>20</v>
      </c>
      <c r="F3" s="4" t="s">
        <v>2</v>
      </c>
      <c r="G3" s="4" t="s">
        <v>21</v>
      </c>
      <c r="H3" s="4" t="s">
        <v>14</v>
      </c>
      <c r="I3" s="4" t="s">
        <v>22</v>
      </c>
      <c r="J3" s="5" t="s">
        <v>23</v>
      </c>
      <c r="K3" s="4" t="s">
        <v>24</v>
      </c>
      <c r="L3" s="4" t="s">
        <v>25</v>
      </c>
      <c r="M3" s="3" t="s">
        <v>0</v>
      </c>
      <c r="N3" s="3" t="s">
        <v>26</v>
      </c>
      <c r="O3" s="3" t="s">
        <v>1</v>
      </c>
      <c r="P3" s="3" t="s">
        <v>3</v>
      </c>
      <c r="Q3" s="3" t="s">
        <v>6</v>
      </c>
      <c r="R3" s="3" t="s">
        <v>9</v>
      </c>
      <c r="S3" s="3" t="s">
        <v>10</v>
      </c>
      <c r="T3" s="3" t="s">
        <v>15</v>
      </c>
      <c r="U3" s="3" t="s">
        <v>16</v>
      </c>
      <c r="V3" s="3" t="s">
        <v>28</v>
      </c>
      <c r="W3" s="3" t="s">
        <v>29</v>
      </c>
      <c r="X3" s="3" t="s">
        <v>17</v>
      </c>
    </row>
    <row r="4" spans="1:24" ht="15" x14ac:dyDescent="0.25">
      <c r="A4" s="3" t="s">
        <v>12</v>
      </c>
      <c r="B4" s="4"/>
      <c r="C4" s="4"/>
      <c r="D4" s="4"/>
      <c r="E4" s="4"/>
      <c r="F4" s="4"/>
      <c r="G4" s="4" t="s">
        <v>27</v>
      </c>
      <c r="H4" s="4"/>
      <c r="I4" s="4" t="s">
        <v>27</v>
      </c>
      <c r="J4" s="5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x14ac:dyDescent="0.25">
      <c r="A5" s="3">
        <v>1</v>
      </c>
      <c r="B5" s="4">
        <v>85000</v>
      </c>
      <c r="C5" s="4">
        <v>1</v>
      </c>
      <c r="D5" s="4">
        <f>5.8*10^7</f>
        <v>58000000</v>
      </c>
      <c r="E5" s="4">
        <v>2.5000000000000001E-2</v>
      </c>
      <c r="F5" s="4">
        <v>-2.4000000000000001E-4</v>
      </c>
      <c r="G5" s="4">
        <v>8400</v>
      </c>
      <c r="H5" s="4">
        <v>16.453361358496775</v>
      </c>
      <c r="I5" s="4">
        <f>0.005*0.005*2</f>
        <v>5.0000000000000002E-5</v>
      </c>
      <c r="J5" s="5">
        <v>220.86320518337169</v>
      </c>
      <c r="K5" s="4">
        <v>10.5</v>
      </c>
      <c r="L5" s="4">
        <f>4*PI()*10^-7</f>
        <v>1.2566370614359173E-6</v>
      </c>
      <c r="M5" s="3">
        <f>2*PI()*B5</f>
        <v>534070.7511102648</v>
      </c>
      <c r="N5" s="3">
        <f>SQRT(2/(L5*C5*M5*D5))*1000</f>
        <v>0.22667137130466389</v>
      </c>
      <c r="O5" s="3">
        <f>E5*SQRT(M5*L5*C5*D5)/1000</f>
        <v>0.15597619962252338</v>
      </c>
      <c r="P5" s="3">
        <f>-4*PI()*O5*F5*G5/D5</f>
        <v>6.8128798942334672E-8</v>
      </c>
      <c r="Q5" s="3">
        <f>P5*J5/I5/H5/H5*2</f>
        <v>2.2233345782042089E-3</v>
      </c>
      <c r="R5" s="3">
        <f>K5/(D5*G5*PI()*(E5/1000)*(E5/1000))</f>
        <v>1.0976202971854849E-2</v>
      </c>
      <c r="S5" s="3">
        <f>Q5+R5</f>
        <v>1.3199537550059058E-2</v>
      </c>
      <c r="T5" s="3">
        <f>H5*H5/2*S5</f>
        <v>1.7866438643270619</v>
      </c>
      <c r="U5" s="3"/>
      <c r="V5" s="3"/>
      <c r="W5" s="3"/>
      <c r="X5" s="3">
        <f>T5+U5+V5+W5</f>
        <v>1.7866438643270619</v>
      </c>
    </row>
    <row r="6" spans="1:24" ht="15" x14ac:dyDescent="0.25">
      <c r="A6" s="3">
        <v>2</v>
      </c>
      <c r="B6" s="4">
        <v>85000</v>
      </c>
      <c r="C6" s="4">
        <v>1</v>
      </c>
      <c r="D6" s="4">
        <f>5.8*10^7</f>
        <v>58000000</v>
      </c>
      <c r="E6" s="4">
        <v>2.5000000000000001E-2</v>
      </c>
      <c r="F6" s="4">
        <v>-2.4000000000000001E-4</v>
      </c>
      <c r="G6" s="4">
        <v>4200</v>
      </c>
      <c r="H6" s="4">
        <v>43.132235761944919</v>
      </c>
      <c r="I6" s="4">
        <f>0.005*0.005</f>
        <v>2.5000000000000001E-5</v>
      </c>
      <c r="J6" s="5">
        <v>5175.6357069216219</v>
      </c>
      <c r="K6" s="4">
        <v>8.4</v>
      </c>
      <c r="L6" s="4">
        <f>4*PI()*10^-7</f>
        <v>1.2566370614359173E-6</v>
      </c>
      <c r="M6" s="3">
        <f>2*PI()*B6</f>
        <v>534070.7511102648</v>
      </c>
      <c r="N6" s="3">
        <f>SQRT(2/(L6*C6*M6*D6))*1000</f>
        <v>0.22667137130466389</v>
      </c>
      <c r="O6" s="3">
        <f>E6*SQRT(M6*L6*C6*D6)/1000</f>
        <v>0.15597619962252338</v>
      </c>
      <c r="P6" s="3">
        <f>-4*PI()*O6*F6*G6/D6</f>
        <v>3.4064399471167336E-8</v>
      </c>
      <c r="Q6" s="3">
        <f>P6*J6/I6/H6/H6*2</f>
        <v>7.5814187265773516E-3</v>
      </c>
      <c r="R6" s="3">
        <f>K6/(D6*G6*PI()*(E6/1000)*(E6/1000))</f>
        <v>1.7561924754967758E-2</v>
      </c>
      <c r="S6" s="3">
        <f>Q6+R6</f>
        <v>2.5143343481545108E-2</v>
      </c>
      <c r="T6" s="3">
        <f>H6*H6/2*S6</f>
        <v>23.388209395545367</v>
      </c>
      <c r="U6" s="3"/>
      <c r="V6" s="3"/>
      <c r="W6" s="3"/>
      <c r="X6" s="3">
        <f>T6+U6+V6+W6</f>
        <v>23.388209395545367</v>
      </c>
    </row>
    <row r="7" spans="1:24" ht="15" x14ac:dyDescent="0.25">
      <c r="A7" s="3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" x14ac:dyDescent="0.25">
      <c r="A8" s="3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" x14ac:dyDescent="0.25">
      <c r="A9" s="3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2025-05-23T15:51:38Z</dcterms:modified>
</cp:coreProperties>
</file>